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 defaultThemeVersion="124226"/>
  <bookViews>
    <workbookView xWindow="-75" yWindow="0" windowWidth="15375" windowHeight="8715" tabRatio="748" firstSheet="6" activeTab="17"/>
  </bookViews>
  <sheets>
    <sheet name="Свод Ершова" sheetId="19" r:id="rId1"/>
    <sheet name="Ершова" sheetId="17" r:id="rId2"/>
    <sheet name="свод по домам Артель" sheetId="14" r:id="rId3"/>
    <sheet name="О.Кошевого 22" sheetId="22" r:id="rId4"/>
    <sheet name="Красногвардейская 69-1" sheetId="25" r:id="rId5"/>
    <sheet name="Красногвардейская " sheetId="15" r:id="rId6"/>
    <sheet name="декабрь" sheetId="12" r:id="rId7"/>
    <sheet name="ноябрь" sheetId="11" r:id="rId8"/>
    <sheet name="октябрь" sheetId="10" r:id="rId9"/>
    <sheet name="сентябрь" sheetId="9" r:id="rId10"/>
    <sheet name="Август" sheetId="21" r:id="rId11"/>
    <sheet name="июль" sheetId="7" r:id="rId12"/>
    <sheet name="июнь" sheetId="6" r:id="rId13"/>
    <sheet name="май" sheetId="5" r:id="rId14"/>
    <sheet name="апрель" sheetId="4" r:id="rId15"/>
    <sheet name="март" sheetId="3" r:id="rId16"/>
    <sheet name="февраль" sheetId="1" r:id="rId17"/>
    <sheet name="январь" sheetId="2" r:id="rId18"/>
  </sheets>
  <externalReferences>
    <externalReference r:id="rId19"/>
    <externalReference r:id="rId20"/>
  </externalReferences>
  <definedNames>
    <definedName name="_xlnm.Print_Area" localSheetId="10">Август!$A$1:$H$511</definedName>
    <definedName name="_xlnm.Print_Area" localSheetId="14">апрель!$A$1:$H$653</definedName>
    <definedName name="_xlnm.Print_Area" localSheetId="6">декабрь!$A$1:$H$436</definedName>
    <definedName name="_xlnm.Print_Area" localSheetId="1">Ершова!$A$1:$H$2296</definedName>
    <definedName name="_xlnm.Print_Area" localSheetId="11">июль!$A$1:$H$480</definedName>
    <definedName name="_xlnm.Print_Area" localSheetId="12">июнь!$A$1:$H$599</definedName>
    <definedName name="_xlnm.Print_Area" localSheetId="5">'Красногвардейская '!$A$1:$H$718</definedName>
    <definedName name="_xlnm.Print_Area" localSheetId="4">'Красногвардейская 69-1'!$A$1:$H$102</definedName>
    <definedName name="_xlnm.Print_Area" localSheetId="13">май!$A$1:$H$621</definedName>
    <definedName name="_xlnm.Print_Area" localSheetId="15">март!$A$1:$H$443</definedName>
    <definedName name="_xlnm.Print_Area" localSheetId="7">ноябрь!$A$1:$H$349</definedName>
    <definedName name="_xlnm.Print_Area" localSheetId="3">'О.Кошевого 22'!$A$1:$H$614</definedName>
    <definedName name="_xlnm.Print_Area" localSheetId="8">октябрь!$A$1:$H$489</definedName>
    <definedName name="_xlnm.Print_Area" localSheetId="0">'Свод Ершова'!$A$1:$H$2650</definedName>
    <definedName name="_xlnm.Print_Area" localSheetId="2">'свод по домам Артель'!$A$1:$H$6655</definedName>
    <definedName name="_xlnm.Print_Area" localSheetId="9">сентябрь!$A$1:$H$417</definedName>
    <definedName name="_xlnm.Print_Area" localSheetId="16">февраль!$A$1:$H$323</definedName>
    <definedName name="_xlnm.Print_Area" localSheetId="17">январь!$A$1:$H$319</definedName>
  </definedNames>
  <calcPr calcId="124519" fullPrecision="0"/>
</workbook>
</file>

<file path=xl/calcChain.xml><?xml version="1.0" encoding="utf-8"?>
<calcChain xmlns="http://schemas.openxmlformats.org/spreadsheetml/2006/main">
  <c r="G469" i="7"/>
  <c r="G584" i="6"/>
  <c r="G616" i="5"/>
  <c r="G645" i="4"/>
  <c r="G437" i="3"/>
  <c r="G317" i="1"/>
  <c r="G313" i="2"/>
  <c r="G480" i="10"/>
  <c r="G344" i="11"/>
  <c r="G430" i="12"/>
  <c r="G6536" i="14"/>
  <c r="G405" i="9"/>
  <c r="G503" i="21"/>
  <c r="G502"/>
  <c r="G139" i="12"/>
  <c r="G138"/>
  <c r="G137"/>
  <c r="G6203" i="14"/>
  <c r="G6200"/>
  <c r="G6206"/>
  <c r="G6210"/>
  <c r="G6212"/>
  <c r="G6216"/>
  <c r="G6217"/>
  <c r="G6218"/>
  <c r="G6219"/>
  <c r="G6225"/>
  <c r="G6226"/>
  <c r="G6227"/>
  <c r="G6228"/>
  <c r="G6230"/>
  <c r="G6232"/>
  <c r="G6241"/>
  <c r="G6235"/>
  <c r="G6236"/>
  <c r="G6237"/>
  <c r="G6239"/>
  <c r="G6243"/>
  <c r="G6244"/>
  <c r="G6246"/>
  <c r="G6248"/>
  <c r="G6249"/>
  <c r="G6250"/>
  <c r="G6251"/>
  <c r="G6252"/>
  <c r="G6253"/>
  <c r="G6254"/>
  <c r="G6256"/>
  <c r="G6257"/>
  <c r="G6261"/>
  <c r="G6263"/>
  <c r="G6264"/>
  <c r="G6266"/>
  <c r="G6271"/>
  <c r="G6276"/>
  <c r="G6279"/>
  <c r="G6280"/>
  <c r="G6286"/>
  <c r="G6290"/>
  <c r="G6287"/>
  <c r="G6289"/>
  <c r="G6292"/>
  <c r="G6308"/>
  <c r="G6294"/>
  <c r="G6297"/>
  <c r="G6298"/>
  <c r="G6300"/>
  <c r="G6304"/>
  <c r="G6305"/>
  <c r="G6310"/>
  <c r="G6311"/>
  <c r="G6312"/>
  <c r="G6313"/>
  <c r="G6315"/>
  <c r="G6317"/>
  <c r="G6319"/>
  <c r="G6320"/>
  <c r="G6321"/>
  <c r="G6323"/>
  <c r="G6326"/>
  <c r="G6327"/>
  <c r="G6331"/>
  <c r="G6332"/>
  <c r="G6333"/>
  <c r="G6334"/>
  <c r="G6335"/>
  <c r="G6336"/>
  <c r="G6337"/>
  <c r="G6339"/>
  <c r="G6341"/>
  <c r="G6354"/>
  <c r="G6342"/>
  <c r="G6343"/>
  <c r="G6346"/>
  <c r="G6347"/>
  <c r="G6351"/>
  <c r="G6352"/>
  <c r="G6356"/>
  <c r="G6358"/>
  <c r="G6359"/>
  <c r="G6360"/>
  <c r="G6365"/>
  <c r="G6367"/>
  <c r="G6372"/>
  <c r="G6373"/>
  <c r="G6374"/>
  <c r="G6375"/>
  <c r="G6376"/>
  <c r="G6378"/>
  <c r="G6379"/>
  <c r="G6392"/>
  <c r="G6380"/>
  <c r="G6383"/>
  <c r="G6387"/>
  <c r="G6388"/>
  <c r="G6394"/>
  <c r="G6396"/>
  <c r="G6397"/>
  <c r="G6399"/>
  <c r="G6400"/>
  <c r="G6401"/>
  <c r="G6403"/>
  <c r="G6404"/>
  <c r="G6407"/>
  <c r="G6409"/>
  <c r="G6412"/>
  <c r="G6414"/>
  <c r="G6419"/>
  <c r="G6421"/>
  <c r="G6423"/>
  <c r="G6424"/>
  <c r="G6427"/>
  <c r="G6430"/>
  <c r="G6433"/>
  <c r="G6439"/>
  <c r="G6434"/>
  <c r="G6435"/>
  <c r="G6436"/>
  <c r="G6438"/>
  <c r="G6441"/>
  <c r="G6443"/>
  <c r="G6444"/>
  <c r="G6446"/>
  <c r="G6448"/>
  <c r="G6449"/>
  <c r="G6450"/>
  <c r="G6452"/>
  <c r="G6453"/>
  <c r="G6455"/>
  <c r="G6457"/>
  <c r="G6459"/>
  <c r="G6461"/>
  <c r="G6466"/>
  <c r="G6464"/>
  <c r="G6465"/>
  <c r="G6468"/>
  <c r="G6469"/>
  <c r="G6470"/>
  <c r="G6472"/>
  <c r="G6474"/>
  <c r="G6475"/>
  <c r="G6477"/>
  <c r="G6479"/>
  <c r="G6480"/>
  <c r="G6482"/>
  <c r="G6483"/>
  <c r="G6485"/>
  <c r="G6487"/>
  <c r="G6499"/>
  <c r="G6488"/>
  <c r="G6489"/>
  <c r="G6491"/>
  <c r="G6492"/>
  <c r="G6493"/>
  <c r="G6495"/>
  <c r="G6497"/>
  <c r="G6498"/>
  <c r="G6503"/>
  <c r="G6505"/>
  <c r="G6507"/>
  <c r="G6508"/>
  <c r="G6509"/>
  <c r="G6510"/>
  <c r="G6512"/>
  <c r="G6514"/>
  <c r="G6517"/>
  <c r="G6532"/>
  <c r="G6518"/>
  <c r="G6519"/>
  <c r="G6522"/>
  <c r="G6523"/>
  <c r="G6524"/>
  <c r="G6525"/>
  <c r="G6526"/>
  <c r="G6527"/>
  <c r="G6530"/>
  <c r="G6531"/>
  <c r="G6534"/>
  <c r="G6551"/>
  <c r="G6538"/>
  <c r="G6539"/>
  <c r="G6541"/>
  <c r="G6543"/>
  <c r="G6545"/>
  <c r="G6546"/>
  <c r="G6550"/>
  <c r="G6553"/>
  <c r="G6562"/>
  <c r="G6558"/>
  <c r="G6559"/>
  <c r="G6564"/>
  <c r="G6573"/>
  <c r="G6567"/>
  <c r="G6569"/>
  <c r="G6571"/>
  <c r="G6572"/>
  <c r="G6283"/>
  <c r="G6284"/>
  <c r="G6273"/>
  <c r="G6274"/>
  <c r="G6182"/>
  <c r="G6185"/>
  <c r="G6188"/>
  <c r="G6191"/>
  <c r="G6192"/>
  <c r="G6193"/>
  <c r="G6194"/>
  <c r="G6196"/>
  <c r="G6197"/>
  <c r="G6152"/>
  <c r="G6153"/>
  <c r="G6154"/>
  <c r="G6155"/>
  <c r="G6157"/>
  <c r="G6158"/>
  <c r="G6159"/>
  <c r="G6160"/>
  <c r="G6161"/>
  <c r="G6163"/>
  <c r="G6164"/>
  <c r="G6165"/>
  <c r="G6166"/>
  <c r="G6167"/>
  <c r="G6168"/>
  <c r="G6170"/>
  <c r="G6173"/>
  <c r="G6174"/>
  <c r="G6179"/>
  <c r="G6180"/>
  <c r="G6138"/>
  <c r="G6140"/>
  <c r="G6150"/>
  <c r="G6141"/>
  <c r="G6142"/>
  <c r="G6145"/>
  <c r="G6147"/>
  <c r="G6148"/>
  <c r="G6149"/>
  <c r="G6117"/>
  <c r="G6119"/>
  <c r="G6121"/>
  <c r="G6122"/>
  <c r="G6123"/>
  <c r="G6128"/>
  <c r="G6129"/>
  <c r="G6130"/>
  <c r="G6132"/>
  <c r="G6133"/>
  <c r="G6135"/>
  <c r="G135" i="12"/>
  <c r="G133"/>
  <c r="G131"/>
  <c r="G129"/>
  <c r="G127"/>
  <c r="G125"/>
  <c r="G123"/>
  <c r="G121"/>
  <c r="G119"/>
  <c r="G117"/>
  <c r="G115"/>
  <c r="G113"/>
  <c r="G83"/>
  <c r="G81"/>
  <c r="G79"/>
  <c r="G77"/>
  <c r="G75"/>
  <c r="G73"/>
  <c r="G71"/>
  <c r="G69"/>
  <c r="G67"/>
  <c r="G65"/>
  <c r="G63"/>
  <c r="G61"/>
  <c r="G59"/>
  <c r="G57"/>
  <c r="G55"/>
  <c r="G53"/>
  <c r="G51"/>
  <c r="G49"/>
  <c r="G416"/>
  <c r="G426"/>
  <c r="G417"/>
  <c r="G418"/>
  <c r="G419"/>
  <c r="G420"/>
  <c r="G421"/>
  <c r="G422"/>
  <c r="G424"/>
  <c r="G425"/>
  <c r="G3432" i="14"/>
  <c r="G3433"/>
  <c r="G3435"/>
  <c r="G3436"/>
  <c r="G3437"/>
  <c r="G3423"/>
  <c r="G3425"/>
  <c r="G3426"/>
  <c r="G3428"/>
  <c r="G3429"/>
  <c r="G3430"/>
  <c r="G3391"/>
  <c r="G3392"/>
  <c r="G3421"/>
  <c r="G3394"/>
  <c r="G3395"/>
  <c r="G3396"/>
  <c r="G3400"/>
  <c r="G3401"/>
  <c r="G3403"/>
  <c r="G3404"/>
  <c r="G3407"/>
  <c r="G3408"/>
  <c r="G3414"/>
  <c r="G3415"/>
  <c r="G3416"/>
  <c r="G3417"/>
  <c r="G3420"/>
  <c r="G3387"/>
  <c r="G3388"/>
  <c r="G3389"/>
  <c r="G3377"/>
  <c r="G3378"/>
  <c r="G3385"/>
  <c r="G3380"/>
  <c r="G3381"/>
  <c r="G3383"/>
  <c r="G3384"/>
  <c r="G3373"/>
  <c r="G3374"/>
  <c r="G3375"/>
  <c r="G3331"/>
  <c r="G3332"/>
  <c r="G3371"/>
  <c r="G3333"/>
  <c r="G3336"/>
  <c r="G3337"/>
  <c r="G3339"/>
  <c r="G3340"/>
  <c r="G3342"/>
  <c r="G3343"/>
  <c r="G3346"/>
  <c r="G3347"/>
  <c r="G3349"/>
  <c r="G3350"/>
  <c r="G3351"/>
  <c r="G3352"/>
  <c r="G3353"/>
  <c r="G3354"/>
  <c r="G3355"/>
  <c r="G3356"/>
  <c r="G3357"/>
  <c r="G3358"/>
  <c r="G3359"/>
  <c r="G3360"/>
  <c r="G3361"/>
  <c r="G3362"/>
  <c r="G3365"/>
  <c r="G3367"/>
  <c r="G3370"/>
  <c r="G3314"/>
  <c r="G3329"/>
  <c r="G3315"/>
  <c r="G3318"/>
  <c r="G3319"/>
  <c r="G3320"/>
  <c r="G3323"/>
  <c r="G3324"/>
  <c r="G3327"/>
  <c r="G3328"/>
  <c r="G3302"/>
  <c r="G3312"/>
  <c r="G3303"/>
  <c r="G3304"/>
  <c r="G3306"/>
  <c r="G3307"/>
  <c r="G3309"/>
  <c r="G3311"/>
  <c r="G3271"/>
  <c r="G3299"/>
  <c r="G3272"/>
  <c r="G3274"/>
  <c r="G3275"/>
  <c r="G3276"/>
  <c r="G3277"/>
  <c r="G3278"/>
  <c r="G3279"/>
  <c r="G3280"/>
  <c r="G3281"/>
  <c r="G3283"/>
  <c r="G3284"/>
  <c r="G3286"/>
  <c r="G3288"/>
  <c r="G3289"/>
  <c r="G3291"/>
  <c r="G3292"/>
  <c r="G3295"/>
  <c r="G3298"/>
  <c r="G3239"/>
  <c r="G3240"/>
  <c r="G3241"/>
  <c r="G3243"/>
  <c r="G3244"/>
  <c r="G3245"/>
  <c r="G3247"/>
  <c r="G3248"/>
  <c r="G3249"/>
  <c r="G3251"/>
  <c r="G3252"/>
  <c r="G3253"/>
  <c r="G3254"/>
  <c r="G3255"/>
  <c r="G3256"/>
  <c r="G3258"/>
  <c r="G3259"/>
  <c r="G3261"/>
  <c r="G3262"/>
  <c r="G3264"/>
  <c r="G3265"/>
  <c r="G3267"/>
  <c r="G3268"/>
  <c r="G3235"/>
  <c r="G3236"/>
  <c r="G3237"/>
  <c r="G3227"/>
  <c r="G3233"/>
  <c r="G3229"/>
  <c r="G3230"/>
  <c r="G3231"/>
  <c r="G3232"/>
  <c r="G3224"/>
  <c r="G3225"/>
  <c r="G3220"/>
  <c r="G3221"/>
  <c r="G3222"/>
  <c r="G3216"/>
  <c r="G3217"/>
  <c r="G3218"/>
  <c r="G3195"/>
  <c r="G3196"/>
  <c r="G3198"/>
  <c r="G3199"/>
  <c r="G3200"/>
  <c r="G3201"/>
  <c r="G3202"/>
  <c r="G3203"/>
  <c r="G3204"/>
  <c r="G3205"/>
  <c r="G3206"/>
  <c r="G3207"/>
  <c r="G3210"/>
  <c r="G3211"/>
  <c r="G3212"/>
  <c r="G3213"/>
  <c r="G3214"/>
  <c r="G3169"/>
  <c r="G3170"/>
  <c r="G3172"/>
  <c r="G3173"/>
  <c r="G3174"/>
  <c r="G3176"/>
  <c r="G3179"/>
  <c r="G3180"/>
  <c r="G3184"/>
  <c r="G3185"/>
  <c r="G3186"/>
  <c r="G3191"/>
  <c r="G3192"/>
  <c r="G3193"/>
  <c r="G3149"/>
  <c r="G3150"/>
  <c r="G3151"/>
  <c r="G3154"/>
  <c r="G3155"/>
  <c r="G3157"/>
  <c r="G3135"/>
  <c r="G3136"/>
  <c r="G3146"/>
  <c r="G3142"/>
  <c r="G3143"/>
  <c r="G3112"/>
  <c r="G3133"/>
  <c r="G3113"/>
  <c r="G3115"/>
  <c r="G3116"/>
  <c r="G3117"/>
  <c r="G3118"/>
  <c r="G3120"/>
  <c r="G3122"/>
  <c r="G3123"/>
  <c r="G3126"/>
  <c r="G3129"/>
  <c r="G3130"/>
  <c r="G3132"/>
  <c r="G3097"/>
  <c r="G3098"/>
  <c r="G3100"/>
  <c r="G3104"/>
  <c r="G3105"/>
  <c r="G3108"/>
  <c r="G3109"/>
  <c r="G3083"/>
  <c r="G3084"/>
  <c r="G3095"/>
  <c r="G3086"/>
  <c r="G3087"/>
  <c r="G3089"/>
  <c r="G3090"/>
  <c r="G3093"/>
  <c r="G3094"/>
  <c r="G3058"/>
  <c r="G3059"/>
  <c r="G3060"/>
  <c r="G3062"/>
  <c r="G3064"/>
  <c r="G3065"/>
  <c r="G3068"/>
  <c r="G3069"/>
  <c r="G3071"/>
  <c r="G3072"/>
  <c r="G3074"/>
  <c r="G3076"/>
  <c r="G3077"/>
  <c r="G3078"/>
  <c r="G3079"/>
  <c r="G3080"/>
  <c r="G3081"/>
  <c r="G3056"/>
  <c r="G3057"/>
  <c r="G3053"/>
  <c r="G3054"/>
  <c r="G3050"/>
  <c r="G3051"/>
  <c r="G3043"/>
  <c r="G3044"/>
  <c r="G3048"/>
  <c r="G3045"/>
  <c r="G3046"/>
  <c r="G3010"/>
  <c r="G3011"/>
  <c r="G3012"/>
  <c r="G2986"/>
  <c r="G2988"/>
  <c r="G3008"/>
  <c r="G2989"/>
  <c r="G2990"/>
  <c r="G2991"/>
  <c r="G2993"/>
  <c r="G2994"/>
  <c r="G2995"/>
  <c r="G2998"/>
  <c r="G2999"/>
  <c r="G3001"/>
  <c r="G3002"/>
  <c r="G3004"/>
  <c r="G3005"/>
  <c r="G2968"/>
  <c r="G2984"/>
  <c r="G2969"/>
  <c r="G2974"/>
  <c r="G2975"/>
  <c r="G2978"/>
  <c r="G2979"/>
  <c r="G2981"/>
  <c r="G2950"/>
  <c r="G2965"/>
  <c r="G2951"/>
  <c r="G2955"/>
  <c r="G2956"/>
  <c r="G2963"/>
  <c r="G2938"/>
  <c r="G2947"/>
  <c r="G2939"/>
  <c r="G2941"/>
  <c r="G2942"/>
  <c r="G2944"/>
  <c r="G2945"/>
  <c r="G2946"/>
  <c r="G2924"/>
  <c r="G2925"/>
  <c r="G2927"/>
  <c r="G2928"/>
  <c r="G2930"/>
  <c r="G2931"/>
  <c r="G2934"/>
  <c r="G2895"/>
  <c r="G2896"/>
  <c r="G2898"/>
  <c r="G2899"/>
  <c r="G2905"/>
  <c r="G2906"/>
  <c r="G2908"/>
  <c r="G2909"/>
  <c r="G2841"/>
  <c r="G2842"/>
  <c r="G2892"/>
  <c r="G2843"/>
  <c r="G2845"/>
  <c r="G2846"/>
  <c r="G2847"/>
  <c r="G2848"/>
  <c r="G2849"/>
  <c r="G2851"/>
  <c r="G2852"/>
  <c r="G2853"/>
  <c r="G2854"/>
  <c r="G2857"/>
  <c r="G2858"/>
  <c r="G2862"/>
  <c r="G2863"/>
  <c r="G2866"/>
  <c r="G2867"/>
  <c r="G2868"/>
  <c r="G2869"/>
  <c r="G2870"/>
  <c r="G2872"/>
  <c r="G2873"/>
  <c r="G2874"/>
  <c r="G2875"/>
  <c r="G2876"/>
  <c r="G2878"/>
  <c r="G2879"/>
  <c r="G2880"/>
  <c r="G2881"/>
  <c r="G2882"/>
  <c r="G2883"/>
  <c r="G2884"/>
  <c r="G2885"/>
  <c r="G2886"/>
  <c r="G2887"/>
  <c r="G2888"/>
  <c r="G2889"/>
  <c r="G2890"/>
  <c r="G2891"/>
  <c r="G5956"/>
  <c r="G5957"/>
  <c r="G5958"/>
  <c r="G5962"/>
  <c r="G5963"/>
  <c r="G5965"/>
  <c r="G5966"/>
  <c r="G5947"/>
  <c r="G5948"/>
  <c r="G5949"/>
  <c r="G5950"/>
  <c r="G5942"/>
  <c r="G5943"/>
  <c r="G5944"/>
  <c r="G5938"/>
  <c r="G5939"/>
  <c r="G5940"/>
  <c r="G5934"/>
  <c r="G5935"/>
  <c r="G5936"/>
  <c r="G5931"/>
  <c r="G5932"/>
  <c r="G5928"/>
  <c r="G5926"/>
  <c r="G5883"/>
  <c r="G5912"/>
  <c r="G5884"/>
  <c r="G5886"/>
  <c r="G5887"/>
  <c r="G5888"/>
  <c r="G5889"/>
  <c r="G5891"/>
  <c r="G5892"/>
  <c r="G5893"/>
  <c r="G5895"/>
  <c r="G5896"/>
  <c r="G5897"/>
  <c r="G5899"/>
  <c r="G5901"/>
  <c r="G5902"/>
  <c r="G5903"/>
  <c r="G5904"/>
  <c r="G5907"/>
  <c r="G5908"/>
  <c r="G5910"/>
  <c r="G5911"/>
  <c r="G5873"/>
  <c r="G5874"/>
  <c r="G5878"/>
  <c r="G5879"/>
  <c r="G5880"/>
  <c r="G5855"/>
  <c r="G5857"/>
  <c r="G5870"/>
  <c r="G5858"/>
  <c r="G5859"/>
  <c r="G5860"/>
  <c r="G5861"/>
  <c r="G5863"/>
  <c r="G5864"/>
  <c r="G5865"/>
  <c r="G5869"/>
  <c r="G5840"/>
  <c r="G5850"/>
  <c r="G5841"/>
  <c r="G5842"/>
  <c r="G5843"/>
  <c r="G5845"/>
  <c r="G5846"/>
  <c r="G5847"/>
  <c r="G5848"/>
  <c r="G5849"/>
  <c r="G5809"/>
  <c r="G5810"/>
  <c r="G5813"/>
  <c r="G5814"/>
  <c r="G5815"/>
  <c r="G5819"/>
  <c r="G5820"/>
  <c r="G5822"/>
  <c r="G5823"/>
  <c r="G5825"/>
  <c r="G5826"/>
  <c r="G5827"/>
  <c r="G5828"/>
  <c r="G5829"/>
  <c r="G5830"/>
  <c r="G5831"/>
  <c r="G5832"/>
  <c r="G5833"/>
  <c r="G5835"/>
  <c r="G5836"/>
  <c r="G5837"/>
  <c r="G5802"/>
  <c r="G5805"/>
  <c r="G5791"/>
  <c r="G5792"/>
  <c r="G5793"/>
  <c r="G5794"/>
  <c r="G5795"/>
  <c r="G5796"/>
  <c r="G5797"/>
  <c r="G5798"/>
  <c r="G5799"/>
  <c r="G5800"/>
  <c r="G5789"/>
  <c r="G5777"/>
  <c r="G5778"/>
  <c r="G5779"/>
  <c r="G5780"/>
  <c r="G5783"/>
  <c r="G5784"/>
  <c r="G5787"/>
  <c r="G5761"/>
  <c r="G5762"/>
  <c r="G5763"/>
  <c r="G5764"/>
  <c r="G5765"/>
  <c r="G5767"/>
  <c r="G5768"/>
  <c r="G5769"/>
  <c r="G5770"/>
  <c r="G5774"/>
  <c r="G5732"/>
  <c r="G5733"/>
  <c r="G5734"/>
  <c r="G5736"/>
  <c r="G5737"/>
  <c r="G5738"/>
  <c r="G5739"/>
  <c r="G5741"/>
  <c r="G5742"/>
  <c r="G5744"/>
  <c r="G5745"/>
  <c r="G5746"/>
  <c r="G5747"/>
  <c r="G5748"/>
  <c r="G5751"/>
  <c r="G5752"/>
  <c r="G5753"/>
  <c r="G5754"/>
  <c r="G5755"/>
  <c r="G5756"/>
  <c r="G5712"/>
  <c r="G5713"/>
  <c r="G5714"/>
  <c r="G5716"/>
  <c r="G5717"/>
  <c r="G5718"/>
  <c r="G5719"/>
  <c r="G5721"/>
  <c r="G5722"/>
  <c r="G5723"/>
  <c r="G5724"/>
  <c r="G5725"/>
  <c r="G5727"/>
  <c r="G5729"/>
  <c r="G5691"/>
  <c r="G5693"/>
  <c r="G5709"/>
  <c r="G5694"/>
  <c r="G5696"/>
  <c r="G5697"/>
  <c r="G5700"/>
  <c r="G5701"/>
  <c r="G5704"/>
  <c r="G5705"/>
  <c r="G5706"/>
  <c r="G5686"/>
  <c r="G5672"/>
  <c r="G5673"/>
  <c r="G5684"/>
  <c r="G5674"/>
  <c r="G5675"/>
  <c r="G5677"/>
  <c r="G5678"/>
  <c r="G5679"/>
  <c r="G5680"/>
  <c r="G6030"/>
  <c r="G6031"/>
  <c r="G6022"/>
  <c r="G6023"/>
  <c r="G6024"/>
  <c r="G6025"/>
  <c r="G6028"/>
  <c r="G6017"/>
  <c r="G6019"/>
  <c r="G6020"/>
  <c r="G6014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4"/>
  <c r="G5995"/>
  <c r="G5997"/>
  <c r="G5998"/>
  <c r="G5999"/>
  <c r="G6000"/>
  <c r="G6004"/>
  <c r="G6005"/>
  <c r="G6008"/>
  <c r="G6009"/>
  <c r="G6010"/>
  <c r="G6012"/>
  <c r="G5968"/>
  <c r="G5969"/>
  <c r="G5970"/>
  <c r="G5972"/>
  <c r="G5557"/>
  <c r="G5559"/>
  <c r="G5643"/>
  <c r="G5644"/>
  <c r="G5662"/>
  <c r="G5648"/>
  <c r="G5650"/>
  <c r="G5651"/>
  <c r="G5653"/>
  <c r="G5654"/>
  <c r="G5656"/>
  <c r="G5657"/>
  <c r="G5658"/>
  <c r="G5660"/>
  <c r="G5661"/>
  <c r="G5634"/>
  <c r="G5637"/>
  <c r="G5596"/>
  <c r="G5597"/>
  <c r="G5598"/>
  <c r="G5599"/>
  <c r="G5600"/>
  <c r="G5601"/>
  <c r="G5602"/>
  <c r="G5603"/>
  <c r="G5604"/>
  <c r="G5605"/>
  <c r="G5607"/>
  <c r="G5608"/>
  <c r="G5609"/>
  <c r="G5610"/>
  <c r="G5611"/>
  <c r="G5612"/>
  <c r="G5613"/>
  <c r="G5614"/>
  <c r="G5615"/>
  <c r="G5616"/>
  <c r="G5617"/>
  <c r="G5618"/>
  <c r="G5620"/>
  <c r="G5621"/>
  <c r="G5623"/>
  <c r="G5627"/>
  <c r="G5628"/>
  <c r="G5629"/>
  <c r="G5630"/>
  <c r="G5590"/>
  <c r="G5586"/>
  <c r="G5587"/>
  <c r="G5588"/>
  <c r="G5562"/>
  <c r="G5569"/>
  <c r="G5581"/>
  <c r="G5571"/>
  <c r="G5572"/>
  <c r="G5574"/>
  <c r="G5577"/>
  <c r="G5578"/>
  <c r="G5579"/>
  <c r="G5542"/>
  <c r="G5544"/>
  <c r="G5545"/>
  <c r="G5553"/>
  <c r="G5554"/>
  <c r="G5555"/>
  <c r="G5547"/>
  <c r="G5551"/>
  <c r="G5549"/>
  <c r="G5550"/>
  <c r="G5538"/>
  <c r="G5539"/>
  <c r="G5540"/>
  <c r="G5535"/>
  <c r="G5536"/>
  <c r="G5530"/>
  <c r="G5531"/>
  <c r="G5532"/>
  <c r="G5533"/>
  <c r="G5489"/>
  <c r="G5490"/>
  <c r="G5510"/>
  <c r="G5497"/>
  <c r="G5498"/>
  <c r="G5499"/>
  <c r="G5500"/>
  <c r="G5501"/>
  <c r="G5502"/>
  <c r="G5503"/>
  <c r="G5504"/>
  <c r="G5508"/>
  <c r="G5509"/>
  <c r="G5478"/>
  <c r="G5487"/>
  <c r="G5484"/>
  <c r="G5485"/>
  <c r="G5452"/>
  <c r="G5453"/>
  <c r="G5455"/>
  <c r="G5456"/>
  <c r="G5458"/>
  <c r="G5459"/>
  <c r="G5464"/>
  <c r="G5465"/>
  <c r="G5468"/>
  <c r="G5469"/>
  <c r="G5471"/>
  <c r="G5472"/>
  <c r="G5474"/>
  <c r="G5475"/>
  <c r="G5476"/>
  <c r="G5436"/>
  <c r="G5437"/>
  <c r="G5448"/>
  <c r="G5438"/>
  <c r="G5439"/>
  <c r="G5440"/>
  <c r="G5444"/>
  <c r="G5445"/>
  <c r="G5446"/>
  <c r="G5385"/>
  <c r="G5433"/>
  <c r="G5386"/>
  <c r="G5387"/>
  <c r="G5390"/>
  <c r="G5392"/>
  <c r="G5394"/>
  <c r="G5395"/>
  <c r="G5396"/>
  <c r="G5399"/>
  <c r="G5400"/>
  <c r="G5402"/>
  <c r="G5403"/>
  <c r="G5404"/>
  <c r="G5419"/>
  <c r="G5420"/>
  <c r="G5421"/>
  <c r="G5423"/>
  <c r="G5424"/>
  <c r="G5425"/>
  <c r="G5427"/>
  <c r="G5428"/>
  <c r="G5429"/>
  <c r="G5430"/>
  <c r="G5431"/>
  <c r="G5432"/>
  <c r="G5348"/>
  <c r="G5349"/>
  <c r="G5350"/>
  <c r="G5351"/>
  <c r="G5353"/>
  <c r="G5354"/>
  <c r="G5355"/>
  <c r="G5356"/>
  <c r="G5357"/>
  <c r="G5358"/>
  <c r="G5359"/>
  <c r="G5360"/>
  <c r="G5363"/>
  <c r="G5364"/>
  <c r="G5365"/>
  <c r="G5369"/>
  <c r="G5371"/>
  <c r="G5372"/>
  <c r="G5373"/>
  <c r="G5374"/>
  <c r="G5375"/>
  <c r="G5376"/>
  <c r="G5380"/>
  <c r="G5381"/>
  <c r="G5383"/>
  <c r="G5344"/>
  <c r="G5345"/>
  <c r="G5342"/>
  <c r="G5339"/>
  <c r="G5335"/>
  <c r="G5336"/>
  <c r="G5329"/>
  <c r="G5330"/>
  <c r="G5331"/>
  <c r="G5333"/>
  <c r="G5288"/>
  <c r="G5289"/>
  <c r="G5323"/>
  <c r="G5290"/>
  <c r="G5292"/>
  <c r="G5293"/>
  <c r="G5294"/>
  <c r="G5295"/>
  <c r="G5296"/>
  <c r="G5299"/>
  <c r="G5300"/>
  <c r="G5303"/>
  <c r="G5304"/>
  <c r="G5305"/>
  <c r="G5308"/>
  <c r="G5309"/>
  <c r="G5310"/>
  <c r="G5311"/>
  <c r="G5312"/>
  <c r="G5314"/>
  <c r="G5315"/>
  <c r="G5316"/>
  <c r="G5320"/>
  <c r="G5321"/>
  <c r="G5322"/>
  <c r="G5272"/>
  <c r="G5274"/>
  <c r="G5275"/>
  <c r="G5277"/>
  <c r="G5278"/>
  <c r="G5281"/>
  <c r="G5285"/>
  <c r="G5244"/>
  <c r="G5245"/>
  <c r="G5246"/>
  <c r="G5248"/>
  <c r="G5249"/>
  <c r="G5250"/>
  <c r="G5255"/>
  <c r="G5259"/>
  <c r="G5260"/>
  <c r="G5266"/>
  <c r="G5268"/>
  <c r="G5270"/>
  <c r="G5230"/>
  <c r="G5232"/>
  <c r="G5242"/>
  <c r="G5233"/>
  <c r="G5234"/>
  <c r="G5235"/>
  <c r="G5236"/>
  <c r="G5237"/>
  <c r="G5239"/>
  <c r="G5240"/>
  <c r="G5241"/>
  <c r="G5197"/>
  <c r="G5228"/>
  <c r="G5203"/>
  <c r="G5205"/>
  <c r="G5206"/>
  <c r="G5207"/>
  <c r="G5208"/>
  <c r="G5211"/>
  <c r="G5212"/>
  <c r="G5215"/>
  <c r="G5216"/>
  <c r="G5217"/>
  <c r="G5220"/>
  <c r="G5221"/>
  <c r="G5222"/>
  <c r="G5224"/>
  <c r="G5226"/>
  <c r="G5227"/>
  <c r="G5175"/>
  <c r="G5177"/>
  <c r="G5178"/>
  <c r="G5179"/>
  <c r="G5181"/>
  <c r="G5182"/>
  <c r="G5187"/>
  <c r="G5189"/>
  <c r="G5191"/>
  <c r="G5192"/>
  <c r="G5193"/>
  <c r="G5162"/>
  <c r="G5168"/>
  <c r="G5170"/>
  <c r="G5173"/>
  <c r="G5093"/>
  <c r="G5081"/>
  <c r="G5091"/>
  <c r="G5083"/>
  <c r="G5084"/>
  <c r="G5085"/>
  <c r="G5086"/>
  <c r="G5089"/>
  <c r="G5090"/>
  <c r="G5071"/>
  <c r="G5072"/>
  <c r="G5073"/>
  <c r="G5074"/>
  <c r="G5075"/>
  <c r="G5076"/>
  <c r="G5077"/>
  <c r="G5078"/>
  <c r="G5079"/>
  <c r="G5064"/>
  <c r="G5067"/>
  <c r="G5068"/>
  <c r="G5069"/>
  <c r="G5049"/>
  <c r="G5050"/>
  <c r="G5051"/>
  <c r="G5052"/>
  <c r="G5053"/>
  <c r="G5054"/>
  <c r="G5055"/>
  <c r="G5056"/>
  <c r="G5057"/>
  <c r="G5058"/>
  <c r="G5059"/>
  <c r="G5060"/>
  <c r="G5047"/>
  <c r="G5017"/>
  <c r="G5018"/>
  <c r="G5019"/>
  <c r="G5020"/>
  <c r="G5021"/>
  <c r="G5022"/>
  <c r="G5023"/>
  <c r="G5024"/>
  <c r="G5025"/>
  <c r="G5026"/>
  <c r="G5027"/>
  <c r="G5028"/>
  <c r="G5030"/>
  <c r="G5031"/>
  <c r="G5032"/>
  <c r="G5033"/>
  <c r="G5036"/>
  <c r="G5037"/>
  <c r="G5043"/>
  <c r="G5044"/>
  <c r="G5045"/>
  <c r="G5007"/>
  <c r="G5008"/>
  <c r="G5010"/>
  <c r="G5011"/>
  <c r="G5012"/>
  <c r="G5014"/>
  <c r="G5005"/>
  <c r="G4982"/>
  <c r="G4983"/>
  <c r="G4985"/>
  <c r="G4986"/>
  <c r="G4987"/>
  <c r="G4988"/>
  <c r="G4990"/>
  <c r="G4991"/>
  <c r="G4993"/>
  <c r="G4994"/>
  <c r="G4995"/>
  <c r="G4997"/>
  <c r="G5000"/>
  <c r="G5001"/>
  <c r="G5002"/>
  <c r="G4967"/>
  <c r="G4968"/>
  <c r="G4979"/>
  <c r="G4965"/>
  <c r="G4961"/>
  <c r="G4962"/>
  <c r="G4963"/>
  <c r="G4951"/>
  <c r="G4959"/>
  <c r="G4955"/>
  <c r="G4958"/>
  <c r="G4926"/>
  <c r="G4939"/>
  <c r="G4927"/>
  <c r="G4933"/>
  <c r="G4937"/>
  <c r="G4938"/>
  <c r="G4889"/>
  <c r="G4923"/>
  <c r="G4891"/>
  <c r="G4892"/>
  <c r="G4894"/>
  <c r="G4895"/>
  <c r="G4896"/>
  <c r="G4897"/>
  <c r="G4898"/>
  <c r="G4900"/>
  <c r="G4901"/>
  <c r="G4902"/>
  <c r="G4909"/>
  <c r="G4910"/>
  <c r="G4911"/>
  <c r="G4913"/>
  <c r="G4914"/>
  <c r="G4916"/>
  <c r="G4917"/>
  <c r="G4918"/>
  <c r="G4919"/>
  <c r="G4920"/>
  <c r="G4921"/>
  <c r="G4922"/>
  <c r="G4872"/>
  <c r="G4886"/>
  <c r="G4873"/>
  <c r="G4877"/>
  <c r="G4882"/>
  <c r="G4883"/>
  <c r="G4852"/>
  <c r="G4854"/>
  <c r="G4862"/>
  <c r="G4863"/>
  <c r="G4864"/>
  <c r="G4865"/>
  <c r="G4869"/>
  <c r="G4834"/>
  <c r="G4836"/>
  <c r="G4850"/>
  <c r="G4837"/>
  <c r="G4844"/>
  <c r="G4845"/>
  <c r="G4846"/>
  <c r="G4848"/>
  <c r="G4849"/>
  <c r="G4820"/>
  <c r="G4821"/>
  <c r="G4823"/>
  <c r="G4824"/>
  <c r="G4830"/>
  <c r="G4831"/>
  <c r="G4832"/>
  <c r="G4815"/>
  <c r="G4816"/>
  <c r="G4817"/>
  <c r="G4813"/>
  <c r="G4801"/>
  <c r="G4802"/>
  <c r="G4804"/>
  <c r="G4805"/>
  <c r="G4806"/>
  <c r="G4807"/>
  <c r="G4808"/>
  <c r="G4809"/>
  <c r="G4810"/>
  <c r="G4811"/>
  <c r="G4791"/>
  <c r="G4792"/>
  <c r="G4799"/>
  <c r="G4794"/>
  <c r="G4795"/>
  <c r="G4797"/>
  <c r="G4798"/>
  <c r="G4787"/>
  <c r="G4788"/>
  <c r="G4789"/>
  <c r="G4780"/>
  <c r="G4783"/>
  <c r="G4784"/>
  <c r="G4785"/>
  <c r="G4767"/>
  <c r="G4768"/>
  <c r="G4776"/>
  <c r="G4774"/>
  <c r="G4775"/>
  <c r="G4747"/>
  <c r="G4765"/>
  <c r="G4748"/>
  <c r="G4751"/>
  <c r="G4754"/>
  <c r="G4755"/>
  <c r="G4756"/>
  <c r="G4757"/>
  <c r="G4758"/>
  <c r="G4759"/>
  <c r="G4760"/>
  <c r="G4761"/>
  <c r="G4733"/>
  <c r="G4734"/>
  <c r="G4737"/>
  <c r="G4738"/>
  <c r="G4740"/>
  <c r="G4743"/>
  <c r="G4744"/>
  <c r="G4729"/>
  <c r="G4701"/>
  <c r="G4727"/>
  <c r="G4702"/>
  <c r="G4714"/>
  <c r="G4715"/>
  <c r="G4716"/>
  <c r="G4718"/>
  <c r="G4719"/>
  <c r="G4720"/>
  <c r="G4723"/>
  <c r="G4725"/>
  <c r="G4726"/>
  <c r="G4682"/>
  <c r="G4699"/>
  <c r="G4683"/>
  <c r="G4689"/>
  <c r="G4690"/>
  <c r="G4691"/>
  <c r="G4692"/>
  <c r="G4693"/>
  <c r="G4694"/>
  <c r="G4696"/>
  <c r="G4674"/>
  <c r="G4680"/>
  <c r="G4675"/>
  <c r="G4676"/>
  <c r="G4678"/>
  <c r="G4679"/>
  <c r="G4483"/>
  <c r="G4484"/>
  <c r="G4485"/>
  <c r="G4613"/>
  <c r="G4614"/>
  <c r="G4615"/>
  <c r="G4608"/>
  <c r="G4609"/>
  <c r="G4611"/>
  <c r="G4604"/>
  <c r="G4605"/>
  <c r="G4606"/>
  <c r="G4600"/>
  <c r="G4601"/>
  <c r="G4602"/>
  <c r="G4580"/>
  <c r="G4581"/>
  <c r="G4583"/>
  <c r="G4584"/>
  <c r="G4592"/>
  <c r="G4593"/>
  <c r="G4596"/>
  <c r="G4598"/>
  <c r="G4576"/>
  <c r="G4577"/>
  <c r="G4578"/>
  <c r="G4567"/>
  <c r="G4568"/>
  <c r="G4570"/>
  <c r="G4571"/>
  <c r="G4574"/>
  <c r="G4559"/>
  <c r="G4560"/>
  <c r="G4562"/>
  <c r="G4563"/>
  <c r="G4564"/>
  <c r="G4565"/>
  <c r="G4541"/>
  <c r="G4542"/>
  <c r="G4557"/>
  <c r="G4543"/>
  <c r="G4544"/>
  <c r="G4545"/>
  <c r="G4546"/>
  <c r="G4548"/>
  <c r="G4552"/>
  <c r="G4535"/>
  <c r="G4539"/>
  <c r="G4536"/>
  <c r="G4537"/>
  <c r="G4518"/>
  <c r="G4532"/>
  <c r="G4519"/>
  <c r="G4522"/>
  <c r="G4523"/>
  <c r="G4524"/>
  <c r="G4526"/>
  <c r="G4527"/>
  <c r="G4529"/>
  <c r="G4530"/>
  <c r="G4492"/>
  <c r="G4515"/>
  <c r="G4493"/>
  <c r="G4494"/>
  <c r="G4495"/>
  <c r="G4503"/>
  <c r="G4505"/>
  <c r="G4506"/>
  <c r="G4510"/>
  <c r="G4511"/>
  <c r="G4490"/>
  <c r="G4479"/>
  <c r="G4480"/>
  <c r="G4481"/>
  <c r="G4477"/>
  <c r="G4473"/>
  <c r="G4474"/>
  <c r="G4475"/>
  <c r="G4469"/>
  <c r="G4470"/>
  <c r="G4471"/>
  <c r="G4461"/>
  <c r="G4462"/>
  <c r="G4467"/>
  <c r="G4465"/>
  <c r="G4466"/>
  <c r="G4457"/>
  <c r="G4458"/>
  <c r="G4459"/>
  <c r="G4433"/>
  <c r="G4434"/>
  <c r="G4435"/>
  <c r="G4436"/>
  <c r="G4438"/>
  <c r="G4439"/>
  <c r="G4441"/>
  <c r="G4442"/>
  <c r="G4443"/>
  <c r="G4446"/>
  <c r="G4447"/>
  <c r="G4450"/>
  <c r="G4451"/>
  <c r="G4453"/>
  <c r="G4454"/>
  <c r="G4455"/>
  <c r="G4370"/>
  <c r="G4371"/>
  <c r="G4373"/>
  <c r="G4374"/>
  <c r="G4376"/>
  <c r="G4377"/>
  <c r="G4378"/>
  <c r="G4379"/>
  <c r="G4381"/>
  <c r="G4382"/>
  <c r="G4383"/>
  <c r="G4384"/>
  <c r="G4386"/>
  <c r="G4387"/>
  <c r="G4390"/>
  <c r="G4391"/>
  <c r="G4392"/>
  <c r="G4393"/>
  <c r="G4395"/>
  <c r="G4399"/>
  <c r="G4347"/>
  <c r="G4348"/>
  <c r="G4350"/>
  <c r="G4351"/>
  <c r="G4352"/>
  <c r="G4353"/>
  <c r="G4354"/>
  <c r="G4356"/>
  <c r="G4357"/>
  <c r="G4360"/>
  <c r="G4364"/>
  <c r="G4365"/>
  <c r="G4366"/>
  <c r="G4367"/>
  <c r="G4326"/>
  <c r="G4327"/>
  <c r="G4334"/>
  <c r="G4335"/>
  <c r="G4337"/>
  <c r="G4338"/>
  <c r="G4344"/>
  <c r="G4345"/>
  <c r="G4297"/>
  <c r="G4300"/>
  <c r="G4301"/>
  <c r="G4303"/>
  <c r="G4307"/>
  <c r="G4310"/>
  <c r="G4311"/>
  <c r="G4312"/>
  <c r="G4313"/>
  <c r="G4314"/>
  <c r="G4315"/>
  <c r="G4317"/>
  <c r="G4318"/>
  <c r="G4322"/>
  <c r="G4323"/>
  <c r="G4324"/>
  <c r="G4283"/>
  <c r="G4284"/>
  <c r="G4292"/>
  <c r="G4286"/>
  <c r="G4288"/>
  <c r="G4289"/>
  <c r="G4291"/>
  <c r="G4267"/>
  <c r="G4268"/>
  <c r="G4275"/>
  <c r="G4276"/>
  <c r="G4280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3"/>
  <c r="G4264"/>
  <c r="G4265"/>
  <c r="G4238"/>
  <c r="G4239"/>
  <c r="G4240"/>
  <c r="G4243"/>
  <c r="G4234"/>
  <c r="G4235"/>
  <c r="G4236"/>
  <c r="G4224"/>
  <c r="G4225"/>
  <c r="G4231"/>
  <c r="G4195"/>
  <c r="G4196"/>
  <c r="G4198"/>
  <c r="G4199"/>
  <c r="G4202"/>
  <c r="G4203"/>
  <c r="G4204"/>
  <c r="G4205"/>
  <c r="G4206"/>
  <c r="G4207"/>
  <c r="G4211"/>
  <c r="G4212"/>
  <c r="G4213"/>
  <c r="G4214"/>
  <c r="G4215"/>
  <c r="G4216"/>
  <c r="G4217"/>
  <c r="G4218"/>
  <c r="G4220"/>
  <c r="G4221"/>
  <c r="G4169"/>
  <c r="G4170"/>
  <c r="G4191"/>
  <c r="G4171"/>
  <c r="G4173"/>
  <c r="G4174"/>
  <c r="G4176"/>
  <c r="G4177"/>
  <c r="G4182"/>
  <c r="G4183"/>
  <c r="G4184"/>
  <c r="G4185"/>
  <c r="G4186"/>
  <c r="G4187"/>
  <c r="G4188"/>
  <c r="G4151"/>
  <c r="G4152"/>
  <c r="G4153"/>
  <c r="G4154"/>
  <c r="G4157"/>
  <c r="G4158"/>
  <c r="G4161"/>
  <c r="G4162"/>
  <c r="G4166"/>
  <c r="G4144"/>
  <c r="G4145"/>
  <c r="G4149"/>
  <c r="G4147"/>
  <c r="G4148"/>
  <c r="G4117"/>
  <c r="G4141"/>
  <c r="G4118"/>
  <c r="G4120"/>
  <c r="G4121"/>
  <c r="G4123"/>
  <c r="G4124"/>
  <c r="G4126"/>
  <c r="G4127"/>
  <c r="G4128"/>
  <c r="G4129"/>
  <c r="G4130"/>
  <c r="G4131"/>
  <c r="G4132"/>
  <c r="G4138"/>
  <c r="G4139"/>
  <c r="G4097"/>
  <c r="G4099"/>
  <c r="G4101"/>
  <c r="G4102"/>
  <c r="G4104"/>
  <c r="G4105"/>
  <c r="G4109"/>
  <c r="G4110"/>
  <c r="G4115"/>
  <c r="G4067"/>
  <c r="G4069"/>
  <c r="G4070"/>
  <c r="G4073"/>
  <c r="G4076"/>
  <c r="G4080"/>
  <c r="G4081"/>
  <c r="G4084"/>
  <c r="G4086"/>
  <c r="G4087"/>
  <c r="G4091"/>
  <c r="G4094"/>
  <c r="G3871"/>
  <c r="G4006"/>
  <c r="G4012"/>
  <c r="G4007"/>
  <c r="G4008"/>
  <c r="G4010"/>
  <c r="G4011"/>
  <c r="G4004"/>
  <c r="G4000"/>
  <c r="G4001"/>
  <c r="G4002"/>
  <c r="G3978"/>
  <c r="G3979"/>
  <c r="G3981"/>
  <c r="G3982"/>
  <c r="G3984"/>
  <c r="G3985"/>
  <c r="G3986"/>
  <c r="G3987"/>
  <c r="G3988"/>
  <c r="G3989"/>
  <c r="G3990"/>
  <c r="G3994"/>
  <c r="G3996"/>
  <c r="G3997"/>
  <c r="G3998"/>
  <c r="G3970"/>
  <c r="G3973"/>
  <c r="G3974"/>
  <c r="G3975"/>
  <c r="G3947"/>
  <c r="G3948"/>
  <c r="G3952"/>
  <c r="G3954"/>
  <c r="G3955"/>
  <c r="G3957"/>
  <c r="G3958"/>
  <c r="G3959"/>
  <c r="G3960"/>
  <c r="G3962"/>
  <c r="G3963"/>
  <c r="G3965"/>
  <c r="G3966"/>
  <c r="G3968"/>
  <c r="G3940"/>
  <c r="G3942"/>
  <c r="G3943"/>
  <c r="G3944"/>
  <c r="G3900"/>
  <c r="G3901"/>
  <c r="G3938"/>
  <c r="G3903"/>
  <c r="G3904"/>
  <c r="G3905"/>
  <c r="G3906"/>
  <c r="G3907"/>
  <c r="G3911"/>
  <c r="G3912"/>
  <c r="G3913"/>
  <c r="G3914"/>
  <c r="G3915"/>
  <c r="G3916"/>
  <c r="G3919"/>
  <c r="G3920"/>
  <c r="G3921"/>
  <c r="G3923"/>
  <c r="G3924"/>
  <c r="G3926"/>
  <c r="G3927"/>
  <c r="G3928"/>
  <c r="G3929"/>
  <c r="G3930"/>
  <c r="G3932"/>
  <c r="G3933"/>
  <c r="G3934"/>
  <c r="G3936"/>
  <c r="G3937"/>
  <c r="G3884"/>
  <c r="G3898"/>
  <c r="G3885"/>
  <c r="G3891"/>
  <c r="G3892"/>
  <c r="G3894"/>
  <c r="G3895"/>
  <c r="G3896"/>
  <c r="G3873"/>
  <c r="G3881"/>
  <c r="G3874"/>
  <c r="G3875"/>
  <c r="G3876"/>
  <c r="G3877"/>
  <c r="G3879"/>
  <c r="G3880"/>
  <c r="G3867"/>
  <c r="G3868"/>
  <c r="G3869"/>
  <c r="G3861"/>
  <c r="G3862"/>
  <c r="G3864"/>
  <c r="G3857"/>
  <c r="G3858"/>
  <c r="G3859"/>
  <c r="G3853"/>
  <c r="G3854"/>
  <c r="G3855"/>
  <c r="G3848"/>
  <c r="G3849"/>
  <c r="G3850"/>
  <c r="G3841"/>
  <c r="G3842"/>
  <c r="G3846"/>
  <c r="G3844"/>
  <c r="G3845"/>
  <c r="G3826"/>
  <c r="G3839"/>
  <c r="G3827"/>
  <c r="G3829"/>
  <c r="G3830"/>
  <c r="G3831"/>
  <c r="G3832"/>
  <c r="G3833"/>
  <c r="G3835"/>
  <c r="G3836"/>
  <c r="G3790"/>
  <c r="G3792"/>
  <c r="G3793"/>
  <c r="G3797"/>
  <c r="G3799"/>
  <c r="G3800"/>
  <c r="G3802"/>
  <c r="G3803"/>
  <c r="G3805"/>
  <c r="G3774"/>
  <c r="G3775"/>
  <c r="G3780"/>
  <c r="G3781"/>
  <c r="G3786"/>
  <c r="G3787"/>
  <c r="G3756"/>
  <c r="G3757"/>
  <c r="G3772"/>
  <c r="G3763"/>
  <c r="G3764"/>
  <c r="G3767"/>
  <c r="G3768"/>
  <c r="G3731"/>
  <c r="G3752"/>
  <c r="G3732"/>
  <c r="G3740"/>
  <c r="G3741"/>
  <c r="G3744"/>
  <c r="G3745"/>
  <c r="G3746"/>
  <c r="G3747"/>
  <c r="G3748"/>
  <c r="G3750"/>
  <c r="G3751"/>
  <c r="G3696"/>
  <c r="G3697"/>
  <c r="G3717"/>
  <c r="G3718"/>
  <c r="G3721"/>
  <c r="G3724"/>
  <c r="G3728"/>
  <c r="G3672"/>
  <c r="G3673"/>
  <c r="G3675"/>
  <c r="G3676"/>
  <c r="G3677"/>
  <c r="G3679"/>
  <c r="G3680"/>
  <c r="G3682"/>
  <c r="G3683"/>
  <c r="G3689"/>
  <c r="G3690"/>
  <c r="G3692"/>
  <c r="G3693"/>
  <c r="G3694"/>
  <c r="G3667"/>
  <c r="G3668"/>
  <c r="G3669"/>
  <c r="G3658"/>
  <c r="G3665"/>
  <c r="G3659"/>
  <c r="G3660"/>
  <c r="G3662"/>
  <c r="G3663"/>
  <c r="G3652"/>
  <c r="G3656"/>
  <c r="G3653"/>
  <c r="G3655"/>
  <c r="G3641"/>
  <c r="G3642"/>
  <c r="G3650"/>
  <c r="G3638"/>
  <c r="G3624"/>
  <c r="G3635"/>
  <c r="G3625"/>
  <c r="G3626"/>
  <c r="G3633"/>
  <c r="G3634"/>
  <c r="G3606"/>
  <c r="G3622"/>
  <c r="G3608"/>
  <c r="G3609"/>
  <c r="G3614"/>
  <c r="G3615"/>
  <c r="G3617"/>
  <c r="G3618"/>
  <c r="G3559"/>
  <c r="G3582"/>
  <c r="G3561"/>
  <c r="G3562"/>
  <c r="G3563"/>
  <c r="G3564"/>
  <c r="G3567"/>
  <c r="G3568"/>
  <c r="G3569"/>
  <c r="G3570"/>
  <c r="G3571"/>
  <c r="G3572"/>
  <c r="G3578"/>
  <c r="G3579"/>
  <c r="G3584"/>
  <c r="G3604"/>
  <c r="G3585"/>
  <c r="G3586"/>
  <c r="G3587"/>
  <c r="G3588"/>
  <c r="G3589"/>
  <c r="G3591"/>
  <c r="G3592"/>
  <c r="G3593"/>
  <c r="G3599"/>
  <c r="G3600"/>
  <c r="G3522"/>
  <c r="G3557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2651"/>
  <c r="G2707"/>
  <c r="G2652"/>
  <c r="G2653"/>
  <c r="G2654"/>
  <c r="G2655"/>
  <c r="G2656"/>
  <c r="G2657"/>
  <c r="G2658"/>
  <c r="G2659"/>
  <c r="G2660"/>
  <c r="G2661"/>
  <c r="G2662"/>
  <c r="G2663"/>
  <c r="G2664"/>
  <c r="G2666"/>
  <c r="G2667"/>
  <c r="G2668"/>
  <c r="G2669"/>
  <c r="G2670"/>
  <c r="G2671"/>
  <c r="G2673"/>
  <c r="G2674"/>
  <c r="G2675"/>
  <c r="G2676"/>
  <c r="G2681"/>
  <c r="G2682"/>
  <c r="G2684"/>
  <c r="G2685"/>
  <c r="G2686"/>
  <c r="G2687"/>
  <c r="G2688"/>
  <c r="G2689"/>
  <c r="G2690"/>
  <c r="G2691"/>
  <c r="G2692"/>
  <c r="G2693"/>
  <c r="G2694"/>
  <c r="G2695"/>
  <c r="G2696"/>
  <c r="G2699"/>
  <c r="G2700"/>
  <c r="G2701"/>
  <c r="G2704"/>
  <c r="G2605"/>
  <c r="G2606"/>
  <c r="G2607"/>
  <c r="G2608"/>
  <c r="G2609"/>
  <c r="G2610"/>
  <c r="G2611"/>
  <c r="G2612"/>
  <c r="G2613"/>
  <c r="G2614"/>
  <c r="G2615"/>
  <c r="G2616"/>
  <c r="G2617"/>
  <c r="G2618"/>
  <c r="G2620"/>
  <c r="G2621"/>
  <c r="G2622"/>
  <c r="G2623"/>
  <c r="G2624"/>
  <c r="G2625"/>
  <c r="G2626"/>
  <c r="G2628"/>
  <c r="G2629"/>
  <c r="G2631"/>
  <c r="G2632"/>
  <c r="G2633"/>
  <c r="G2636"/>
  <c r="G2638"/>
  <c r="G2640"/>
  <c r="G2641"/>
  <c r="G2642"/>
  <c r="G2643"/>
  <c r="G2644"/>
  <c r="G2645"/>
  <c r="G2646"/>
  <c r="G2647"/>
  <c r="G2648"/>
  <c r="G2710"/>
  <c r="G2711"/>
  <c r="G2712"/>
  <c r="G2713"/>
  <c r="G2717"/>
  <c r="G2718"/>
  <c r="G2720"/>
  <c r="G2722"/>
  <c r="G2728"/>
  <c r="G2723"/>
  <c r="G2725"/>
  <c r="G2726"/>
  <c r="G2727"/>
  <c r="G2730"/>
  <c r="G2732"/>
  <c r="G2735"/>
  <c r="G2736"/>
  <c r="G2737"/>
  <c r="G2740"/>
  <c r="G2744"/>
  <c r="G2746"/>
  <c r="G2747"/>
  <c r="G2749"/>
  <c r="G2750"/>
  <c r="G2752"/>
  <c r="G2753"/>
  <c r="G2754"/>
  <c r="G2755"/>
  <c r="G2757"/>
  <c r="G2761"/>
  <c r="G2781"/>
  <c r="G2763"/>
  <c r="G2764"/>
  <c r="G2766"/>
  <c r="G2767"/>
  <c r="G2768"/>
  <c r="G2769"/>
  <c r="G2770"/>
  <c r="G2771"/>
  <c r="G2772"/>
  <c r="G2776"/>
  <c r="G2778"/>
  <c r="G2780"/>
  <c r="G2783"/>
  <c r="G2784"/>
  <c r="G2134"/>
  <c r="G2135"/>
  <c r="G2137"/>
  <c r="G2138"/>
  <c r="G2139"/>
  <c r="G2141"/>
  <c r="G2142"/>
  <c r="G2143"/>
  <c r="G2144"/>
  <c r="G2145"/>
  <c r="G2146"/>
  <c r="G2147"/>
  <c r="G2149"/>
  <c r="G2150"/>
  <c r="G2151"/>
  <c r="G2153"/>
  <c r="G2154"/>
  <c r="G2155"/>
  <c r="G2156"/>
  <c r="G2157"/>
  <c r="G2158"/>
  <c r="G2159"/>
  <c r="G2160"/>
  <c r="G2161"/>
  <c r="G2162"/>
  <c r="G2163"/>
  <c r="G2164"/>
  <c r="G2165"/>
  <c r="G2166"/>
  <c r="G2167"/>
  <c r="G2169"/>
  <c r="G2170"/>
  <c r="G2171"/>
  <c r="G2172"/>
  <c r="G2173"/>
  <c r="G2174"/>
  <c r="G2175"/>
  <c r="G2176"/>
  <c r="G2177"/>
  <c r="G2178"/>
  <c r="G2179"/>
  <c r="G2180"/>
  <c r="G2183"/>
  <c r="G2184"/>
  <c r="G2186"/>
  <c r="G2188"/>
  <c r="G2189"/>
  <c r="G2190"/>
  <c r="G2192"/>
  <c r="G2196"/>
  <c r="G2199"/>
  <c r="G2200"/>
  <c r="G2201"/>
  <c r="G2203"/>
  <c r="G2205"/>
  <c r="G2207"/>
  <c r="G2208"/>
  <c r="G2215"/>
  <c r="G2217"/>
  <c r="G2220"/>
  <c r="G2223"/>
  <c r="G2224"/>
  <c r="G2228"/>
  <c r="G2229"/>
  <c r="G2230"/>
  <c r="G2231"/>
  <c r="G2232"/>
  <c r="G2234"/>
  <c r="G2236"/>
  <c r="G2239"/>
  <c r="G2240"/>
  <c r="G2255"/>
  <c r="G2242"/>
  <c r="G2243"/>
  <c r="G2244"/>
  <c r="G2245"/>
  <c r="G2246"/>
  <c r="G2247"/>
  <c r="G2249"/>
  <c r="G2250"/>
  <c r="G2252"/>
  <c r="G2254"/>
  <c r="G2258"/>
  <c r="G2260"/>
  <c r="G2261"/>
  <c r="G2262"/>
  <c r="G2263"/>
  <c r="G2264"/>
  <c r="G2266"/>
  <c r="G2268"/>
  <c r="G2269"/>
  <c r="G2271"/>
  <c r="G2272"/>
  <c r="G2274"/>
  <c r="G2277"/>
  <c r="G2280"/>
  <c r="G2287"/>
  <c r="G2297"/>
  <c r="G2288"/>
  <c r="G2289"/>
  <c r="G2291"/>
  <c r="G2293"/>
  <c r="G2294"/>
  <c r="G2295"/>
  <c r="G2300"/>
  <c r="G2301"/>
  <c r="G2302"/>
  <c r="G2303"/>
  <c r="G2310"/>
  <c r="G2311"/>
  <c r="G2312"/>
  <c r="G2314"/>
  <c r="G2316"/>
  <c r="G2318"/>
  <c r="G2319"/>
  <c r="G2322"/>
  <c r="G2323"/>
  <c r="G2324"/>
  <c r="G2327"/>
  <c r="G2328"/>
  <c r="G2329"/>
  <c r="G2330"/>
  <c r="G2332"/>
  <c r="G2333"/>
  <c r="G2334"/>
  <c r="G2336"/>
  <c r="G2338"/>
  <c r="G2340"/>
  <c r="G2341"/>
  <c r="G2343"/>
  <c r="G2344"/>
  <c r="G2346"/>
  <c r="G2347"/>
  <c r="G2349"/>
  <c r="G2350"/>
  <c r="G2352"/>
  <c r="G2353"/>
  <c r="G2355"/>
  <c r="G2356"/>
  <c r="G2358"/>
  <c r="G2359"/>
  <c r="G2361"/>
  <c r="G2364"/>
  <c r="G2365"/>
  <c r="G2366"/>
  <c r="G2368"/>
  <c r="G2369"/>
  <c r="G2370"/>
  <c r="G2374"/>
  <c r="G2392"/>
  <c r="G2375"/>
  <c r="G2380"/>
  <c r="G2381"/>
  <c r="G2383"/>
  <c r="G2384"/>
  <c r="G2386"/>
  <c r="G2387"/>
  <c r="G2388"/>
  <c r="G2394"/>
  <c r="G2395"/>
  <c r="G2396"/>
  <c r="G2397"/>
  <c r="G2401"/>
  <c r="G2402"/>
  <c r="G2404"/>
  <c r="G2406"/>
  <c r="G2407"/>
  <c r="G2408"/>
  <c r="G2410"/>
  <c r="G2411"/>
  <c r="G2412"/>
  <c r="G2414"/>
  <c r="G2415"/>
  <c r="G2420"/>
  <c r="G2421"/>
  <c r="G2440"/>
  <c r="G2422"/>
  <c r="G2426"/>
  <c r="G2427"/>
  <c r="G2428"/>
  <c r="G2429"/>
  <c r="G2430"/>
  <c r="G2431"/>
  <c r="G2432"/>
  <c r="G2435"/>
  <c r="G2436"/>
  <c r="G2438"/>
  <c r="G2439"/>
  <c r="G2442"/>
  <c r="G2480"/>
  <c r="G2447"/>
  <c r="G2448"/>
  <c r="G2451"/>
  <c r="G2452"/>
  <c r="G2453"/>
  <c r="G2454"/>
  <c r="G2455"/>
  <c r="G2456"/>
  <c r="G2457"/>
  <c r="G2458"/>
  <c r="G2459"/>
  <c r="G2460"/>
  <c r="G2461"/>
  <c r="G2462"/>
  <c r="G2463"/>
  <c r="G2464"/>
  <c r="G2465"/>
  <c r="G2467"/>
  <c r="G2468"/>
  <c r="G2469"/>
  <c r="G2471"/>
  <c r="G2472"/>
  <c r="G2473"/>
  <c r="G2476"/>
  <c r="G2478"/>
  <c r="G2479"/>
  <c r="G2483"/>
  <c r="G2484"/>
  <c r="G2486"/>
  <c r="G2487"/>
  <c r="G2488"/>
  <c r="G2491"/>
  <c r="G2494"/>
  <c r="G2495"/>
  <c r="G2498"/>
  <c r="G2501"/>
  <c r="G2503"/>
  <c r="G2512"/>
  <c r="G2504"/>
  <c r="G2507"/>
  <c r="G2509"/>
  <c r="G2510"/>
  <c r="G2534"/>
  <c r="G2535"/>
  <c r="G2536"/>
  <c r="G2537"/>
  <c r="G2538"/>
  <c r="G2540"/>
  <c r="G2541"/>
  <c r="G2543"/>
  <c r="G2545"/>
  <c r="G2546"/>
  <c r="G2550"/>
  <c r="G2551"/>
  <c r="G2552"/>
  <c r="G2554"/>
  <c r="G2556"/>
  <c r="G2558"/>
  <c r="G2559"/>
  <c r="G2561"/>
  <c r="G2562"/>
  <c r="G2564"/>
  <c r="G2566"/>
  <c r="G2567"/>
  <c r="G2568"/>
  <c r="G2571"/>
  <c r="G2572"/>
  <c r="G2574"/>
  <c r="G2575"/>
  <c r="G2577"/>
  <c r="G2580"/>
  <c r="G2581"/>
  <c r="G2582"/>
  <c r="G2584"/>
  <c r="G2585"/>
  <c r="G2587"/>
  <c r="G2588"/>
  <c r="G2590"/>
  <c r="G2591"/>
  <c r="G2592"/>
  <c r="G2594"/>
  <c r="G2595"/>
  <c r="G2596"/>
  <c r="G2599"/>
  <c r="G2600"/>
  <c r="G2602"/>
  <c r="G2603"/>
  <c r="G1284"/>
  <c r="G1285"/>
  <c r="G1302"/>
  <c r="G1286"/>
  <c r="G1288"/>
  <c r="G1289"/>
  <c r="G1290"/>
  <c r="G1291"/>
  <c r="G1293"/>
  <c r="G1294"/>
  <c r="G1296"/>
  <c r="G1298"/>
  <c r="G1299"/>
  <c r="G1300"/>
  <c r="G1301"/>
  <c r="G1267"/>
  <c r="G1276"/>
  <c r="G1269"/>
  <c r="G1270"/>
  <c r="G1271"/>
  <c r="G1272"/>
  <c r="G1274"/>
  <c r="G1275"/>
  <c r="G1265"/>
  <c r="G1243"/>
  <c r="G1247"/>
  <c r="G1248"/>
  <c r="G1256"/>
  <c r="G1257"/>
  <c r="G1258"/>
  <c r="G1259"/>
  <c r="G1263"/>
  <c r="G1210"/>
  <c r="G1211"/>
  <c r="G1212"/>
  <c r="G1213"/>
  <c r="G1214"/>
  <c r="G1216"/>
  <c r="G1217"/>
  <c r="G1218"/>
  <c r="G1220"/>
  <c r="G1222"/>
  <c r="G1223"/>
  <c r="G1226"/>
  <c r="G1227"/>
  <c r="G1228"/>
  <c r="G1229"/>
  <c r="E1230"/>
  <c r="G1230"/>
  <c r="G1233"/>
  <c r="G1234"/>
  <c r="G1235"/>
  <c r="G1236"/>
  <c r="G1237"/>
  <c r="G1204"/>
  <c r="G1205"/>
  <c r="G1206"/>
  <c r="G1207"/>
  <c r="G1208"/>
  <c r="G1178"/>
  <c r="G1179"/>
  <c r="G1181"/>
  <c r="G1184"/>
  <c r="G1187"/>
  <c r="G1189"/>
  <c r="G1192"/>
  <c r="G1193"/>
  <c r="G1194"/>
  <c r="G1195"/>
  <c r="G1198"/>
  <c r="G1202"/>
  <c r="G1168"/>
  <c r="E1170"/>
  <c r="G1170"/>
  <c r="E1171"/>
  <c r="G1171"/>
  <c r="E1172"/>
  <c r="G1172"/>
  <c r="E1173"/>
  <c r="G1173"/>
  <c r="G1174"/>
  <c r="E1175"/>
  <c r="G1175"/>
  <c r="G1161"/>
  <c r="G1166"/>
  <c r="G1163"/>
  <c r="G1165"/>
  <c r="G1156"/>
  <c r="G1158"/>
  <c r="G1159"/>
  <c r="G1150"/>
  <c r="G1151"/>
  <c r="G1154"/>
  <c r="G1152"/>
  <c r="G1153"/>
  <c r="G1143"/>
  <c r="G1144"/>
  <c r="G1145"/>
  <c r="G1146"/>
  <c r="G1147"/>
  <c r="G1139"/>
  <c r="G1130"/>
  <c r="G1131"/>
  <c r="G1133"/>
  <c r="G1134"/>
  <c r="G1135"/>
  <c r="G1136"/>
  <c r="G1137"/>
  <c r="G1113"/>
  <c r="G1114"/>
  <c r="G1128"/>
  <c r="G1116"/>
  <c r="G1117"/>
  <c r="G1120"/>
  <c r="G1121"/>
  <c r="G1122"/>
  <c r="G1124"/>
  <c r="G1125"/>
  <c r="G1126"/>
  <c r="G1092"/>
  <c r="G1099"/>
  <c r="G1093"/>
  <c r="G1096"/>
  <c r="G1097"/>
  <c r="G1098"/>
  <c r="G1068"/>
  <c r="G1083"/>
  <c r="G1070"/>
  <c r="G1071"/>
  <c r="G1074"/>
  <c r="G1076"/>
  <c r="G1077"/>
  <c r="G1078"/>
  <c r="G1079"/>
  <c r="G1080"/>
  <c r="G1081"/>
  <c r="G1082"/>
  <c r="G1030"/>
  <c r="G1066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7"/>
  <c r="G1058"/>
  <c r="G1060"/>
  <c r="G1063"/>
  <c r="G1065"/>
  <c r="G1016"/>
  <c r="G1028"/>
  <c r="G1017"/>
  <c r="G1020"/>
  <c r="G1021"/>
  <c r="G1023"/>
  <c r="G998"/>
  <c r="G1014"/>
  <c r="G1000"/>
  <c r="G1001"/>
  <c r="G1002"/>
  <c r="G1005"/>
  <c r="G1007"/>
  <c r="G1008"/>
  <c r="G1010"/>
  <c r="G1011"/>
  <c r="G1012"/>
  <c r="G1013"/>
  <c r="G982"/>
  <c r="G983"/>
  <c r="G984"/>
  <c r="G985"/>
  <c r="G986"/>
  <c r="G989"/>
  <c r="G990"/>
  <c r="G993"/>
  <c r="G995"/>
  <c r="G980"/>
  <c r="G975"/>
  <c r="G977"/>
  <c r="G978"/>
  <c r="G972"/>
  <c r="G973"/>
  <c r="G967"/>
  <c r="G968"/>
  <c r="G970"/>
  <c r="G960"/>
  <c r="G965"/>
  <c r="G944"/>
  <c r="G957"/>
  <c r="G945"/>
  <c r="G946"/>
  <c r="G948"/>
  <c r="G949"/>
  <c r="G937"/>
  <c r="G942"/>
  <c r="G926"/>
  <c r="G935"/>
  <c r="G928"/>
  <c r="G929"/>
  <c r="G930"/>
  <c r="G932"/>
  <c r="G933"/>
  <c r="G934"/>
  <c r="G918"/>
  <c r="G920"/>
  <c r="G921"/>
  <c r="G905"/>
  <c r="G907"/>
  <c r="G916"/>
  <c r="G908"/>
  <c r="G910"/>
  <c r="G911"/>
  <c r="G912"/>
  <c r="G913"/>
  <c r="G914"/>
  <c r="G898"/>
  <c r="G903"/>
  <c r="G900"/>
  <c r="G901"/>
  <c r="G842"/>
  <c r="G845"/>
  <c r="G846"/>
  <c r="G848"/>
  <c r="G849"/>
  <c r="G850"/>
  <c r="G852"/>
  <c r="G853"/>
  <c r="G854"/>
  <c r="G855"/>
  <c r="G856"/>
  <c r="G859"/>
  <c r="G860"/>
  <c r="G863"/>
  <c r="G864"/>
  <c r="G865"/>
  <c r="G866"/>
  <c r="G868"/>
  <c r="G869"/>
  <c r="G870"/>
  <c r="G871"/>
  <c r="G872"/>
  <c r="G873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5"/>
  <c r="G1900"/>
  <c r="G1901"/>
  <c r="G1908"/>
  <c r="G1902"/>
  <c r="G1903"/>
  <c r="G1904"/>
  <c r="G1906"/>
  <c r="G665"/>
  <c r="G666"/>
  <c r="G667"/>
  <c r="G1911"/>
  <c r="G1912"/>
  <c r="G1913"/>
  <c r="G1914"/>
  <c r="G1915"/>
  <c r="G1917"/>
  <c r="G1918"/>
  <c r="G1919"/>
  <c r="E1921"/>
  <c r="G1921"/>
  <c r="G1922"/>
  <c r="G1923"/>
  <c r="G1924"/>
  <c r="G1925"/>
  <c r="G1926"/>
  <c r="G1927"/>
  <c r="G1928"/>
  <c r="G1929"/>
  <c r="G1930"/>
  <c r="G1931"/>
  <c r="G1934"/>
  <c r="G1935"/>
  <c r="G1937"/>
  <c r="E1938"/>
  <c r="G1938"/>
  <c r="G1941"/>
  <c r="G1942"/>
  <c r="G1943"/>
  <c r="G1944"/>
  <c r="G1945"/>
  <c r="G1946"/>
  <c r="G1947"/>
  <c r="G1949"/>
  <c r="E1950"/>
  <c r="G1950"/>
  <c r="G1954"/>
  <c r="G1955"/>
  <c r="G1957"/>
  <c r="G1958"/>
  <c r="G1960"/>
  <c r="G1961"/>
  <c r="G1963"/>
  <c r="G257"/>
  <c r="G259"/>
  <c r="G260"/>
  <c r="G261"/>
  <c r="G262"/>
  <c r="G263"/>
  <c r="G264"/>
  <c r="G265"/>
  <c r="G268"/>
  <c r="G269"/>
  <c r="G272"/>
  <c r="G677"/>
  <c r="G681"/>
  <c r="G682"/>
  <c r="G685"/>
  <c r="G1970"/>
  <c r="G1971"/>
  <c r="G1972"/>
  <c r="G1973"/>
  <c r="G1974"/>
  <c r="G1975"/>
  <c r="G1976"/>
  <c r="G1977"/>
  <c r="G1978"/>
  <c r="G1979"/>
  <c r="G1982"/>
  <c r="G1984"/>
  <c r="G274"/>
  <c r="G275"/>
  <c r="G276"/>
  <c r="G277"/>
  <c r="G278"/>
  <c r="G279"/>
  <c r="G280"/>
  <c r="G283"/>
  <c r="G284"/>
  <c r="G287"/>
  <c r="G687"/>
  <c r="G689"/>
  <c r="G690"/>
  <c r="G691"/>
  <c r="G692"/>
  <c r="G693"/>
  <c r="G696"/>
  <c r="G697"/>
  <c r="G698"/>
  <c r="G701"/>
  <c r="G702"/>
  <c r="G703"/>
  <c r="G1988"/>
  <c r="G1990"/>
  <c r="G1999"/>
  <c r="G1992"/>
  <c r="G1994"/>
  <c r="G1996"/>
  <c r="G1997"/>
  <c r="G289"/>
  <c r="G290"/>
  <c r="G291"/>
  <c r="G705"/>
  <c r="G707"/>
  <c r="G728"/>
  <c r="G708"/>
  <c r="G709"/>
  <c r="G710"/>
  <c r="G711"/>
  <c r="G712"/>
  <c r="G714"/>
  <c r="G717"/>
  <c r="G719"/>
  <c r="G720"/>
  <c r="G722"/>
  <c r="G723"/>
  <c r="G724"/>
  <c r="G725"/>
  <c r="G726"/>
  <c r="G2004"/>
  <c r="G2010"/>
  <c r="G2012"/>
  <c r="G293"/>
  <c r="G294"/>
  <c r="G308"/>
  <c r="G296"/>
  <c r="G297"/>
  <c r="G733"/>
  <c r="G734"/>
  <c r="G735"/>
  <c r="G736"/>
  <c r="G737"/>
  <c r="G739"/>
  <c r="G740"/>
  <c r="G741"/>
  <c r="G744"/>
  <c r="G745"/>
  <c r="G748"/>
  <c r="G2014"/>
  <c r="G2016"/>
  <c r="G2017"/>
  <c r="G2018"/>
  <c r="G2021"/>
  <c r="G2023"/>
  <c r="G310"/>
  <c r="G311"/>
  <c r="G315"/>
  <c r="G312"/>
  <c r="G314"/>
  <c r="G2025"/>
  <c r="G2026"/>
  <c r="G2028"/>
  <c r="G2029"/>
  <c r="G2030"/>
  <c r="G2032"/>
  <c r="G2034"/>
  <c r="G2076"/>
  <c r="G2035"/>
  <c r="G2036"/>
  <c r="G2037"/>
  <c r="G2038"/>
  <c r="G2040"/>
  <c r="G2044"/>
  <c r="G2045"/>
  <c r="G2046"/>
  <c r="G2047"/>
  <c r="G2052"/>
  <c r="G2053"/>
  <c r="G2054"/>
  <c r="G2055"/>
  <c r="G2056"/>
  <c r="G2057"/>
  <c r="G2058"/>
  <c r="G2059"/>
  <c r="G2062"/>
  <c r="G2063"/>
  <c r="G2065"/>
  <c r="G2067"/>
  <c r="G2068"/>
  <c r="G2069"/>
  <c r="G2071"/>
  <c r="G2073"/>
  <c r="G2074"/>
  <c r="G317"/>
  <c r="G318"/>
  <c r="G319"/>
  <c r="G320"/>
  <c r="G324"/>
  <c r="G325"/>
  <c r="G327"/>
  <c r="G750"/>
  <c r="G753"/>
  <c r="G754"/>
  <c r="G756"/>
  <c r="G2078"/>
  <c r="G331"/>
  <c r="G332"/>
  <c r="G334"/>
  <c r="G1410"/>
  <c r="G1411"/>
  <c r="G1442"/>
  <c r="G1412"/>
  <c r="G1413"/>
  <c r="G1414"/>
  <c r="G1416"/>
  <c r="G1417"/>
  <c r="G1418"/>
  <c r="G1419"/>
  <c r="G1422"/>
  <c r="G1423"/>
  <c r="G1424"/>
  <c r="G1425"/>
  <c r="G1426"/>
  <c r="G1427"/>
  <c r="G1428"/>
  <c r="G1429"/>
  <c r="G1430"/>
  <c r="G1431"/>
  <c r="G1432"/>
  <c r="G1433"/>
  <c r="G1434"/>
  <c r="G1435"/>
  <c r="G1441"/>
  <c r="G5"/>
  <c r="G29"/>
  <c r="G6"/>
  <c r="G7"/>
  <c r="G8"/>
  <c r="G10"/>
  <c r="G12"/>
  <c r="G13"/>
  <c r="G15"/>
  <c r="G17"/>
  <c r="G19"/>
  <c r="G22"/>
  <c r="G23"/>
  <c r="G24"/>
  <c r="G25"/>
  <c r="G26"/>
  <c r="G414"/>
  <c r="G418"/>
  <c r="G416"/>
  <c r="G417"/>
  <c r="G1444"/>
  <c r="G1483"/>
  <c r="G1445"/>
  <c r="G1446"/>
  <c r="G1447"/>
  <c r="G1449"/>
  <c r="G1453"/>
  <c r="G1454"/>
  <c r="G1455"/>
  <c r="G1456"/>
  <c r="G1457"/>
  <c r="G1458"/>
  <c r="G1459"/>
  <c r="G1461"/>
  <c r="G1463"/>
  <c r="G1465"/>
  <c r="G1466"/>
  <c r="G1467"/>
  <c r="G1468"/>
  <c r="G1471"/>
  <c r="G1472"/>
  <c r="G1473"/>
  <c r="G1475"/>
  <c r="G1476"/>
  <c r="G1477"/>
  <c r="G1479"/>
  <c r="G1480"/>
  <c r="G1481"/>
  <c r="G31"/>
  <c r="G32"/>
  <c r="G34"/>
  <c r="G35"/>
  <c r="G36"/>
  <c r="G37"/>
  <c r="G38"/>
  <c r="G43"/>
  <c r="G47"/>
  <c r="G420"/>
  <c r="G421"/>
  <c r="G439"/>
  <c r="G422"/>
  <c r="G424"/>
  <c r="G425"/>
  <c r="G426"/>
  <c r="G427"/>
  <c r="G430"/>
  <c r="G433"/>
  <c r="G434"/>
  <c r="G1485"/>
  <c r="G1487"/>
  <c r="G1489"/>
  <c r="G1490"/>
  <c r="G1492"/>
  <c r="G1493"/>
  <c r="G1494"/>
  <c r="G1495"/>
  <c r="G1496"/>
  <c r="G1498"/>
  <c r="G1499"/>
  <c r="G1500"/>
  <c r="G1502"/>
  <c r="G1503"/>
  <c r="G1505"/>
  <c r="G1506"/>
  <c r="G1507"/>
  <c r="G1508"/>
  <c r="G1510"/>
  <c r="G52"/>
  <c r="G54"/>
  <c r="G59"/>
  <c r="G55"/>
  <c r="G58"/>
  <c r="G442"/>
  <c r="G453"/>
  <c r="G443"/>
  <c r="G445"/>
  <c r="G446"/>
  <c r="G447"/>
  <c r="G448"/>
  <c r="G449"/>
  <c r="G451"/>
  <c r="G452"/>
  <c r="G1512"/>
  <c r="G1513"/>
  <c r="G1514"/>
  <c r="G1516"/>
  <c r="G1517"/>
  <c r="G1518"/>
  <c r="G1519"/>
  <c r="G1520"/>
  <c r="G1522"/>
  <c r="G1523"/>
  <c r="G1524"/>
  <c r="G1525"/>
  <c r="G1526"/>
  <c r="G1527"/>
  <c r="G1529"/>
  <c r="G1531"/>
  <c r="G1532"/>
  <c r="G1533"/>
  <c r="G1534"/>
  <c r="G1535"/>
  <c r="G1536"/>
  <c r="G1537"/>
  <c r="G1538"/>
  <c r="G64"/>
  <c r="G455"/>
  <c r="G459"/>
  <c r="G456"/>
  <c r="G457"/>
  <c r="G1542"/>
  <c r="G1560"/>
  <c r="G1543"/>
  <c r="G1544"/>
  <c r="G1545"/>
  <c r="G1546"/>
  <c r="G1549"/>
  <c r="G1552"/>
  <c r="G1553"/>
  <c r="G1555"/>
  <c r="G1557"/>
  <c r="G1558"/>
  <c r="G66"/>
  <c r="G67"/>
  <c r="G68"/>
  <c r="G71"/>
  <c r="G75"/>
  <c r="G76"/>
  <c r="G78"/>
  <c r="G465"/>
  <c r="G466"/>
  <c r="G468"/>
  <c r="G1567"/>
  <c r="G1569"/>
  <c r="G80"/>
  <c r="G84"/>
  <c r="G82"/>
  <c r="G83"/>
  <c r="G470"/>
  <c r="G471"/>
  <c r="G472"/>
  <c r="G473"/>
  <c r="G477"/>
  <c r="G1571"/>
  <c r="G1576"/>
  <c r="G1603"/>
  <c r="G1577"/>
  <c r="G1578"/>
  <c r="G1581"/>
  <c r="G1582"/>
  <c r="G1585"/>
  <c r="G1586"/>
  <c r="G1587"/>
  <c r="G1588"/>
  <c r="G1589"/>
  <c r="G1590"/>
  <c r="G1592"/>
  <c r="G1593"/>
  <c r="G1594"/>
  <c r="G1598"/>
  <c r="G1600"/>
  <c r="G1601"/>
  <c r="G88"/>
  <c r="G479"/>
  <c r="G480"/>
  <c r="G481"/>
  <c r="G483"/>
  <c r="G484"/>
  <c r="G485"/>
  <c r="G489"/>
  <c r="G491"/>
  <c r="G492"/>
  <c r="G493"/>
  <c r="G494"/>
  <c r="G496"/>
  <c r="G1607"/>
  <c r="G1610"/>
  <c r="G1612"/>
  <c r="G1613"/>
  <c r="G1615"/>
  <c r="G1617"/>
  <c r="G92"/>
  <c r="G499"/>
  <c r="G502"/>
  <c r="G500"/>
  <c r="G501"/>
  <c r="G1619"/>
  <c r="G1620"/>
  <c r="G1621"/>
  <c r="G1623"/>
  <c r="G1624"/>
  <c r="G1631"/>
  <c r="G1625"/>
  <c r="G1626"/>
  <c r="G1628"/>
  <c r="G1629"/>
  <c r="G95"/>
  <c r="G504"/>
  <c r="G1633"/>
  <c r="G1647"/>
  <c r="G1634"/>
  <c r="G1635"/>
  <c r="G1636"/>
  <c r="G1638"/>
  <c r="G1639"/>
  <c r="G1640"/>
  <c r="G1642"/>
  <c r="G1643"/>
  <c r="G1644"/>
  <c r="G1646"/>
  <c r="G507"/>
  <c r="G508"/>
  <c r="G1649"/>
  <c r="G1650"/>
  <c r="G1651"/>
  <c r="G1653"/>
  <c r="G1654"/>
  <c r="G1655"/>
  <c r="G97"/>
  <c r="G100"/>
  <c r="G98"/>
  <c r="G99"/>
  <c r="G103"/>
  <c r="G112"/>
  <c r="G104"/>
  <c r="G105"/>
  <c r="G106"/>
  <c r="G107"/>
  <c r="G108"/>
  <c r="G109"/>
  <c r="G110"/>
  <c r="G111"/>
  <c r="G510"/>
  <c r="G513"/>
  <c r="G1657"/>
  <c r="G1690"/>
  <c r="G1658"/>
  <c r="G1659"/>
  <c r="G1661"/>
  <c r="G1665"/>
  <c r="G1666"/>
  <c r="G1668"/>
  <c r="G1669"/>
  <c r="G1670"/>
  <c r="G1671"/>
  <c r="G1673"/>
  <c r="G1674"/>
  <c r="G1679"/>
  <c r="G1680"/>
  <c r="G1682"/>
  <c r="G1683"/>
  <c r="G1685"/>
  <c r="G1686"/>
  <c r="G1688"/>
  <c r="G118"/>
  <c r="G120"/>
  <c r="G121"/>
  <c r="G123"/>
  <c r="G124"/>
  <c r="G125"/>
  <c r="G126"/>
  <c r="G127"/>
  <c r="G128"/>
  <c r="G518"/>
  <c r="G519"/>
  <c r="G527"/>
  <c r="G522"/>
  <c r="G523"/>
  <c r="G1693"/>
  <c r="G1708"/>
  <c r="G1696"/>
  <c r="G1697"/>
  <c r="G1699"/>
  <c r="G1700"/>
  <c r="G1702"/>
  <c r="G1703"/>
  <c r="G1705"/>
  <c r="G1706"/>
  <c r="G132"/>
  <c r="G133"/>
  <c r="G529"/>
  <c r="G540"/>
  <c r="G530"/>
  <c r="G531"/>
  <c r="G532"/>
  <c r="G533"/>
  <c r="G534"/>
  <c r="G535"/>
  <c r="G538"/>
  <c r="G539"/>
  <c r="G1710"/>
  <c r="G1715"/>
  <c r="G1717"/>
  <c r="G1718"/>
  <c r="G1720"/>
  <c r="G135"/>
  <c r="G136"/>
  <c r="G137"/>
  <c r="G138"/>
  <c r="G139"/>
  <c r="G140"/>
  <c r="G141"/>
  <c r="G142"/>
  <c r="G143"/>
  <c r="G147"/>
  <c r="G546"/>
  <c r="G1723"/>
  <c r="G1750"/>
  <c r="G1724"/>
  <c r="G1725"/>
  <c r="G1726"/>
  <c r="G1734"/>
  <c r="G1735"/>
  <c r="G1738"/>
  <c r="G1739"/>
  <c r="G1740"/>
  <c r="G1743"/>
  <c r="G1744"/>
  <c r="G1746"/>
  <c r="G1748"/>
  <c r="G149"/>
  <c r="G185"/>
  <c r="G152"/>
  <c r="G153"/>
  <c r="G154"/>
  <c r="G155"/>
  <c r="G156"/>
  <c r="G157"/>
  <c r="G158"/>
  <c r="G159"/>
  <c r="G160"/>
  <c r="G161"/>
  <c r="G163"/>
  <c r="G164"/>
  <c r="G165"/>
  <c r="G166"/>
  <c r="G167"/>
  <c r="G168"/>
  <c r="G169"/>
  <c r="G170"/>
  <c r="G171"/>
  <c r="G172"/>
  <c r="G173"/>
  <c r="G174"/>
  <c r="G175"/>
  <c r="G176"/>
  <c r="G177"/>
  <c r="G178"/>
  <c r="G182"/>
  <c r="G183"/>
  <c r="G548"/>
  <c r="G549"/>
  <c r="G550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6"/>
  <c r="G577"/>
  <c r="G579"/>
  <c r="G580"/>
  <c r="G581"/>
  <c r="G1755"/>
  <c r="G1758"/>
  <c r="G1766"/>
  <c r="G1760"/>
  <c r="G1761"/>
  <c r="G1763"/>
  <c r="G1764"/>
  <c r="G189"/>
  <c r="G584"/>
  <c r="G585"/>
  <c r="G1768"/>
  <c r="G1769"/>
  <c r="G1770"/>
  <c r="G1771"/>
  <c r="G1777"/>
  <c r="G1778"/>
  <c r="G1779"/>
  <c r="G1781"/>
  <c r="G1782"/>
  <c r="G1785"/>
  <c r="G1786"/>
  <c r="G1787"/>
  <c r="G1788"/>
  <c r="G1789"/>
  <c r="G1791"/>
  <c r="G1792"/>
  <c r="G1794"/>
  <c r="G1795"/>
  <c r="G1797"/>
  <c r="G1798"/>
  <c r="G1799"/>
  <c r="G1800"/>
  <c r="G1802"/>
  <c r="G1804"/>
  <c r="G1806"/>
  <c r="G1808"/>
  <c r="G1809"/>
  <c r="G1811"/>
  <c r="G191"/>
  <c r="G192"/>
  <c r="G193"/>
  <c r="G197"/>
  <c r="G588"/>
  <c r="G589"/>
  <c r="G593"/>
  <c r="G591"/>
  <c r="G592"/>
  <c r="G1822"/>
  <c r="G1824"/>
  <c r="G1825"/>
  <c r="G1829"/>
  <c r="G1830"/>
  <c r="G1832"/>
  <c r="G1836"/>
  <c r="G1837"/>
  <c r="G1840"/>
  <c r="G204"/>
  <c r="G205"/>
  <c r="G207"/>
  <c r="G613"/>
  <c r="G620"/>
  <c r="G614"/>
  <c r="G616"/>
  <c r="G618"/>
  <c r="G619"/>
  <c r="G1842"/>
  <c r="G1843"/>
  <c r="G1845"/>
  <c r="G1846"/>
  <c r="G1847"/>
  <c r="G1848"/>
  <c r="G1849"/>
  <c r="G1851"/>
  <c r="G1852"/>
  <c r="G1853"/>
  <c r="G1854"/>
  <c r="G1856"/>
  <c r="G1857"/>
  <c r="G210"/>
  <c r="G211"/>
  <c r="G212"/>
  <c r="G213"/>
  <c r="G214"/>
  <c r="G215"/>
  <c r="G216"/>
  <c r="G217"/>
  <c r="G219"/>
  <c r="G220"/>
  <c r="G221"/>
  <c r="G223"/>
  <c r="G623"/>
  <c r="G624"/>
  <c r="G638"/>
  <c r="G627"/>
  <c r="G628"/>
  <c r="G630"/>
  <c r="G631"/>
  <c r="G632"/>
  <c r="G633"/>
  <c r="G634"/>
  <c r="G635"/>
  <c r="G636"/>
  <c r="G637"/>
  <c r="G1860"/>
  <c r="G1862"/>
  <c r="G1864"/>
  <c r="G225"/>
  <c r="G228"/>
  <c r="G232"/>
  <c r="G229"/>
  <c r="G231"/>
  <c r="G640"/>
  <c r="G653"/>
  <c r="G641"/>
  <c r="G643"/>
  <c r="G644"/>
  <c r="G645"/>
  <c r="G646"/>
  <c r="G647"/>
  <c r="G648"/>
  <c r="G649"/>
  <c r="G651"/>
  <c r="G652"/>
  <c r="G1866"/>
  <c r="G1867"/>
  <c r="G1868"/>
  <c r="G1869"/>
  <c r="G1871"/>
  <c r="G234"/>
  <c r="G235"/>
  <c r="G239"/>
  <c r="G236"/>
  <c r="G237"/>
  <c r="G655"/>
  <c r="G1873"/>
  <c r="G1874"/>
  <c r="G1875"/>
  <c r="G1877"/>
  <c r="G1878"/>
  <c r="G1879"/>
  <c r="G1881"/>
  <c r="G1882"/>
  <c r="G1883"/>
  <c r="G1885"/>
  <c r="G1886"/>
  <c r="G1888"/>
  <c r="G241"/>
  <c r="G242"/>
  <c r="G243"/>
  <c r="G244"/>
  <c r="G245"/>
  <c r="G246"/>
  <c r="G247"/>
  <c r="G248"/>
  <c r="G658"/>
  <c r="G659"/>
  <c r="G663"/>
  <c r="G661"/>
  <c r="G662"/>
  <c r="G250"/>
  <c r="G253"/>
  <c r="G251"/>
  <c r="G252"/>
  <c r="G1892"/>
  <c r="G1898"/>
  <c r="G1893"/>
  <c r="G1894"/>
  <c r="G1896"/>
  <c r="G1897"/>
  <c r="G255"/>
  <c r="G439" i="12"/>
  <c r="G440"/>
  <c r="G451"/>
  <c r="G441"/>
  <c r="G442"/>
  <c r="G443"/>
  <c r="G444"/>
  <c r="G445"/>
  <c r="G446"/>
  <c r="G447"/>
  <c r="G448"/>
  <c r="G449"/>
  <c r="G450"/>
  <c r="G2285" i="17"/>
  <c r="G2526" i="19"/>
  <c r="G2525"/>
  <c r="G2527"/>
  <c r="G2523"/>
  <c r="G2521"/>
  <c r="G2518"/>
  <c r="G2515"/>
  <c r="G2516"/>
  <c r="G2511"/>
  <c r="G2510"/>
  <c r="G2508"/>
  <c r="G2506"/>
  <c r="G2513"/>
  <c r="G2502"/>
  <c r="G2500"/>
  <c r="G2499"/>
  <c r="G2497"/>
  <c r="G2504"/>
  <c r="G2494"/>
  <c r="G2493"/>
  <c r="G2491"/>
  <c r="G2495"/>
  <c r="G2483"/>
  <c r="G2484"/>
  <c r="G2485"/>
  <c r="G2486"/>
  <c r="G2487"/>
  <c r="G2488"/>
  <c r="G2481"/>
  <c r="G2480"/>
  <c r="G2475"/>
  <c r="G2489"/>
  <c r="G2467"/>
  <c r="G2466"/>
  <c r="G2464"/>
  <c r="G2463"/>
  <c r="G2461"/>
  <c r="G2457"/>
  <c r="G2472"/>
  <c r="G2451"/>
  <c r="G2450"/>
  <c r="G2447"/>
  <c r="G2445"/>
  <c r="G2454"/>
  <c r="G2424"/>
  <c r="G2442"/>
  <c r="G2426"/>
  <c r="G2427"/>
  <c r="G2431"/>
  <c r="G2432"/>
  <c r="G2434"/>
  <c r="G2435"/>
  <c r="G2436"/>
  <c r="G2438"/>
  <c r="G2439"/>
  <c r="G2440"/>
  <c r="G2441"/>
  <c r="G2409"/>
  <c r="G2410"/>
  <c r="G2421"/>
  <c r="G2411"/>
  <c r="G2412"/>
  <c r="G2413"/>
  <c r="G2415"/>
  <c r="G2417"/>
  <c r="G2418"/>
  <c r="G2396"/>
  <c r="G2407"/>
  <c r="G2400"/>
  <c r="G2401"/>
  <c r="G2404"/>
  <c r="G2406"/>
  <c r="G2371"/>
  <c r="G2394"/>
  <c r="G2373"/>
  <c r="G2374"/>
  <c r="G2375"/>
  <c r="G2378"/>
  <c r="G2379"/>
  <c r="G2381"/>
  <c r="G2382"/>
  <c r="G2383"/>
  <c r="G2385"/>
  <c r="G2386"/>
  <c r="G2387"/>
  <c r="G2388"/>
  <c r="G2389"/>
  <c r="G2390"/>
  <c r="G2391"/>
  <c r="G2393"/>
  <c r="G2015" i="17"/>
  <c r="G2122"/>
  <c r="G2125"/>
  <c r="I2127"/>
  <c r="G2016"/>
  <c r="G2017"/>
  <c r="G2020"/>
  <c r="G2021"/>
  <c r="G2022"/>
  <c r="G2024"/>
  <c r="G2026"/>
  <c r="G2028"/>
  <c r="G2033"/>
  <c r="G2034"/>
  <c r="G2039"/>
  <c r="G2041"/>
  <c r="G2060"/>
  <c r="G2063"/>
  <c r="G2064"/>
  <c r="G2070"/>
  <c r="G2071"/>
  <c r="G2072"/>
  <c r="G2073"/>
  <c r="G2074"/>
  <c r="G2075"/>
  <c r="G2076"/>
  <c r="G2077"/>
  <c r="G2079"/>
  <c r="G2080"/>
  <c r="G2086"/>
  <c r="G2088"/>
  <c r="G2091"/>
  <c r="G2093"/>
  <c r="G2094"/>
  <c r="G2095"/>
  <c r="G2097"/>
  <c r="G2098"/>
  <c r="G2099"/>
  <c r="G2100"/>
  <c r="G2102"/>
  <c r="G2103"/>
  <c r="G2104"/>
  <c r="G2105"/>
  <c r="G2106"/>
  <c r="G2111"/>
  <c r="G2112"/>
  <c r="G2113"/>
  <c r="G2115"/>
  <c r="G2116"/>
  <c r="G2117"/>
  <c r="G2118"/>
  <c r="G2119"/>
  <c r="G2126"/>
  <c r="G1792"/>
  <c r="G1793"/>
  <c r="G1794"/>
  <c r="G1795"/>
  <c r="G1796"/>
  <c r="G1797"/>
  <c r="G1798"/>
  <c r="G1800"/>
  <c r="G1801"/>
  <c r="G1802"/>
  <c r="G1804"/>
  <c r="G1805"/>
  <c r="G1806"/>
  <c r="G1807"/>
  <c r="G1811"/>
  <c r="G1813"/>
  <c r="G1815"/>
  <c r="G1817"/>
  <c r="G1819"/>
  <c r="G1821"/>
  <c r="G1822"/>
  <c r="G1832"/>
  <c r="G1833"/>
  <c r="G1836"/>
  <c r="G1837"/>
  <c r="G1838"/>
  <c r="G1844"/>
  <c r="G1845"/>
  <c r="G1848"/>
  <c r="G1849"/>
  <c r="G1850"/>
  <c r="G1855"/>
  <c r="G1856"/>
  <c r="G1857"/>
  <c r="G1861"/>
  <c r="G1862"/>
  <c r="G1863"/>
  <c r="G1869"/>
  <c r="G1873"/>
  <c r="G1875"/>
  <c r="G1876"/>
  <c r="G1877"/>
  <c r="G1878"/>
  <c r="G1879"/>
  <c r="G1881"/>
  <c r="G1886"/>
  <c r="G1887"/>
  <c r="G1888"/>
  <c r="G1889"/>
  <c r="G1890"/>
  <c r="G1891"/>
  <c r="G1892"/>
  <c r="G1894"/>
  <c r="G1895"/>
  <c r="G1896"/>
  <c r="G1898"/>
  <c r="G1899"/>
  <c r="G1902"/>
  <c r="G1903"/>
  <c r="G1911"/>
  <c r="G1912"/>
  <c r="G1914"/>
  <c r="G1917"/>
  <c r="G1919"/>
  <c r="G1921"/>
  <c r="G1923"/>
  <c r="G1924"/>
  <c r="G1925"/>
  <c r="G1929"/>
  <c r="G1930"/>
  <c r="G1931"/>
  <c r="G1934"/>
  <c r="G1935"/>
  <c r="G1936"/>
  <c r="G1938"/>
  <c r="G1939"/>
  <c r="G1941"/>
  <c r="G1943"/>
  <c r="G1947"/>
  <c r="G1949"/>
  <c r="G1950"/>
  <c r="G1955"/>
  <c r="G1956"/>
  <c r="G1957"/>
  <c r="G1959"/>
  <c r="G1960"/>
  <c r="G1961"/>
  <c r="G1963"/>
  <c r="G1964"/>
  <c r="G1966"/>
  <c r="G1967"/>
  <c r="G1969"/>
  <c r="G1970"/>
  <c r="G1972"/>
  <c r="G1973"/>
  <c r="G1975"/>
  <c r="G1976"/>
  <c r="G1978"/>
  <c r="G1979"/>
  <c r="G1981"/>
  <c r="G1982"/>
  <c r="G1986"/>
  <c r="G1987"/>
  <c r="G1990"/>
  <c r="I1992"/>
  <c r="G1991"/>
  <c r="G2356" i="19"/>
  <c r="G2359"/>
  <c r="G2362"/>
  <c r="G2354"/>
  <c r="G2349"/>
  <c r="G2350"/>
  <c r="G2351"/>
  <c r="G2352"/>
  <c r="G2327"/>
  <c r="G2328"/>
  <c r="G2347"/>
  <c r="G2329"/>
  <c r="G2332"/>
  <c r="G2333"/>
  <c r="G2334"/>
  <c r="G2336"/>
  <c r="G2337"/>
  <c r="G2341"/>
  <c r="G2342"/>
  <c r="G2301"/>
  <c r="G2274"/>
  <c r="G2277"/>
  <c r="G2282"/>
  <c r="G2285"/>
  <c r="G2286"/>
  <c r="G2287"/>
  <c r="G2288"/>
  <c r="G2289"/>
  <c r="G2290"/>
  <c r="G2291"/>
  <c r="G2292"/>
  <c r="G2295"/>
  <c r="G2248"/>
  <c r="G2257"/>
  <c r="G2259"/>
  <c r="G2260"/>
  <c r="G2261"/>
  <c r="G2263"/>
  <c r="G2264"/>
  <c r="G2265"/>
  <c r="G2267"/>
  <c r="G2268"/>
  <c r="G2269"/>
  <c r="G2270"/>
  <c r="G2271"/>
  <c r="G2272"/>
  <c r="G2241"/>
  <c r="G2322"/>
  <c r="G2324"/>
  <c r="G2325"/>
  <c r="G2315"/>
  <c r="G2316"/>
  <c r="G2317"/>
  <c r="G2318"/>
  <c r="G2305"/>
  <c r="G2306"/>
  <c r="G2307"/>
  <c r="G2308"/>
  <c r="G2309"/>
  <c r="G2310"/>
  <c r="G85"/>
  <c r="G86"/>
  <c r="G87"/>
  <c r="G188"/>
  <c r="G556"/>
  <c r="G806"/>
  <c r="G807"/>
  <c r="G809"/>
  <c r="G811"/>
  <c r="G812"/>
  <c r="G814"/>
  <c r="G815"/>
  <c r="G816"/>
  <c r="G817"/>
  <c r="G818"/>
  <c r="G819"/>
  <c r="G820"/>
  <c r="G821"/>
  <c r="G1043"/>
  <c r="G1044"/>
  <c r="G1045"/>
  <c r="G1050"/>
  <c r="G1020" i="17"/>
  <c r="G1038"/>
  <c r="G1039"/>
  <c r="G1040"/>
  <c r="G1044"/>
  <c r="G1045"/>
  <c r="G1047"/>
  <c r="G1048"/>
  <c r="G1050"/>
  <c r="G1051"/>
  <c r="G1053"/>
  <c r="G1054"/>
  <c r="G1056"/>
  <c r="G1057"/>
  <c r="G1059"/>
  <c r="G1060"/>
  <c r="G1062"/>
  <c r="G1063"/>
  <c r="G1065"/>
  <c r="G1069"/>
  <c r="G1073"/>
  <c r="G1074"/>
  <c r="G1076"/>
  <c r="G1077"/>
  <c r="G1079"/>
  <c r="G1080"/>
  <c r="G1082"/>
  <c r="G1083"/>
  <c r="G1085"/>
  <c r="G1086"/>
  <c r="G1088"/>
  <c r="G1089"/>
  <c r="G1091"/>
  <c r="G1092"/>
  <c r="G1095"/>
  <c r="G1096"/>
  <c r="G1098"/>
  <c r="G1099"/>
  <c r="G1107"/>
  <c r="G1108"/>
  <c r="G1109"/>
  <c r="G1111"/>
  <c r="G1113"/>
  <c r="G1114"/>
  <c r="G1116"/>
  <c r="G1117"/>
  <c r="G1119"/>
  <c r="G1120"/>
  <c r="G1122"/>
  <c r="G1123"/>
  <c r="G1124"/>
  <c r="G1125"/>
  <c r="G1126"/>
  <c r="G1131"/>
  <c r="G1132"/>
  <c r="G1134"/>
  <c r="G1135"/>
  <c r="G1137"/>
  <c r="G1138"/>
  <c r="G1141"/>
  <c r="G1144"/>
  <c r="G1161"/>
  <c r="G1164"/>
  <c r="G1165"/>
  <c r="G1167"/>
  <c r="G1169"/>
  <c r="G1170"/>
  <c r="G1172"/>
  <c r="G1173"/>
  <c r="G1175"/>
  <c r="G1176"/>
  <c r="G1178"/>
  <c r="G1179"/>
  <c r="G1181"/>
  <c r="G1182"/>
  <c r="G1184"/>
  <c r="G1185"/>
  <c r="G1187"/>
  <c r="G1188"/>
  <c r="G1190"/>
  <c r="G1191"/>
  <c r="G1197"/>
  <c r="G1198"/>
  <c r="G1200"/>
  <c r="G1201"/>
  <c r="G1203"/>
  <c r="G1204"/>
  <c r="G1205"/>
  <c r="G1206"/>
  <c r="G1207"/>
  <c r="G1216"/>
  <c r="G1217"/>
  <c r="G1218"/>
  <c r="G1221"/>
  <c r="G1224"/>
  <c r="G1227"/>
  <c r="G1228"/>
  <c r="G1281" i="19"/>
  <c r="G1282"/>
  <c r="G1284"/>
  <c r="G1285"/>
  <c r="G1277" i="17"/>
  <c r="G1278"/>
  <c r="G1280"/>
  <c r="G1281"/>
  <c r="G1285"/>
  <c r="G1286"/>
  <c r="G1287"/>
  <c r="G1291"/>
  <c r="G1292"/>
  <c r="G1294"/>
  <c r="G1295"/>
  <c r="G1297"/>
  <c r="G1298"/>
  <c r="G1300"/>
  <c r="G1301"/>
  <c r="G1303"/>
  <c r="G1304"/>
  <c r="G1306"/>
  <c r="G1307"/>
  <c r="G1309"/>
  <c r="G1310"/>
  <c r="G1315"/>
  <c r="G1316"/>
  <c r="G1317"/>
  <c r="G1318"/>
  <c r="G1320"/>
  <c r="G1321"/>
  <c r="G1322"/>
  <c r="G1324"/>
  <c r="G1325"/>
  <c r="G1326"/>
  <c r="G1328"/>
  <c r="G1329"/>
  <c r="G1330"/>
  <c r="G1332"/>
  <c r="G1341"/>
  <c r="G1342"/>
  <c r="G1343"/>
  <c r="G1345"/>
  <c r="G1346"/>
  <c r="G1348"/>
  <c r="G1351"/>
  <c r="G1353"/>
  <c r="G1354"/>
  <c r="G1355"/>
  <c r="G1356"/>
  <c r="G1357"/>
  <c r="G1358"/>
  <c r="G1359"/>
  <c r="G1362"/>
  <c r="G1370"/>
  <c r="G1372"/>
  <c r="G1373"/>
  <c r="G1374"/>
  <c r="G1380"/>
  <c r="G1381"/>
  <c r="G1382"/>
  <c r="G1384"/>
  <c r="G1385"/>
  <c r="G1387"/>
  <c r="G1388"/>
  <c r="G1390"/>
  <c r="G1391"/>
  <c r="G1393"/>
  <c r="G1394"/>
  <c r="G1396"/>
  <c r="G1397"/>
  <c r="G1399"/>
  <c r="G1400"/>
  <c r="G1403"/>
  <c r="G1404"/>
  <c r="G1406"/>
  <c r="G1407"/>
  <c r="G1409"/>
  <c r="G1410"/>
  <c r="G1413"/>
  <c r="G1416"/>
  <c r="G1417"/>
  <c r="G1423"/>
  <c r="G1425"/>
  <c r="G1435"/>
  <c r="G1438"/>
  <c r="I1440"/>
  <c r="G1439"/>
  <c r="G1487" i="19"/>
  <c r="G1488"/>
  <c r="G1491"/>
  <c r="G1457" i="17"/>
  <c r="G1458"/>
  <c r="G1464"/>
  <c r="G1465"/>
  <c r="G1466"/>
  <c r="G1467"/>
  <c r="G1471"/>
  <c r="G1473"/>
  <c r="G1475"/>
  <c r="G1482"/>
  <c r="G1483"/>
  <c r="G1485"/>
  <c r="G1487"/>
  <c r="G1488"/>
  <c r="G1489"/>
  <c r="G1490"/>
  <c r="G1492"/>
  <c r="G1493"/>
  <c r="G1495"/>
  <c r="G1496"/>
  <c r="G1498"/>
  <c r="G1502"/>
  <c r="G1503"/>
  <c r="G1505"/>
  <c r="G1506"/>
  <c r="G1508"/>
  <c r="G1510"/>
  <c r="G1512"/>
  <c r="G1514"/>
  <c r="G1516"/>
  <c r="G1517"/>
  <c r="G1519"/>
  <c r="G1520"/>
  <c r="G1522"/>
  <c r="G1523"/>
  <c r="G1525"/>
  <c r="G1526"/>
  <c r="G1528"/>
  <c r="G1529"/>
  <c r="G1531"/>
  <c r="G1532"/>
  <c r="G1534"/>
  <c r="G1535"/>
  <c r="G1537"/>
  <c r="G1538"/>
  <c r="G1540"/>
  <c r="G1541"/>
  <c r="G1542"/>
  <c r="G1544"/>
  <c r="G1545"/>
  <c r="G1546"/>
  <c r="G1564"/>
  <c r="G1565"/>
  <c r="G1566"/>
  <c r="G1567"/>
  <c r="G1568"/>
  <c r="G1583"/>
  <c r="G1587"/>
  <c r="G1588"/>
  <c r="G1625"/>
  <c r="G1626"/>
  <c r="G1627"/>
  <c r="G1629"/>
  <c r="G1630"/>
  <c r="G1631"/>
  <c r="G1633"/>
  <c r="G1634"/>
  <c r="G1635"/>
  <c r="G1637"/>
  <c r="G1638"/>
  <c r="G1639"/>
  <c r="G1641"/>
  <c r="G1642"/>
  <c r="G1643"/>
  <c r="G1645"/>
  <c r="G1646"/>
  <c r="G1647"/>
  <c r="G1650"/>
  <c r="G1653"/>
  <c r="G1682"/>
  <c r="G1699"/>
  <c r="G1700"/>
  <c r="G1703"/>
  <c r="G1704"/>
  <c r="G1706"/>
  <c r="G1707"/>
  <c r="G1709"/>
  <c r="G1710"/>
  <c r="G1712"/>
  <c r="G1713"/>
  <c r="G1715"/>
  <c r="G1716"/>
  <c r="G1718"/>
  <c r="G1719"/>
  <c r="G1721"/>
  <c r="G1722"/>
  <c r="G1724"/>
  <c r="G1725"/>
  <c r="G1727"/>
  <c r="G1728"/>
  <c r="G1743"/>
  <c r="G1746"/>
  <c r="I1748"/>
  <c r="G1747"/>
  <c r="G1863" i="19"/>
  <c r="G1865"/>
  <c r="G1866"/>
  <c r="G1867"/>
  <c r="G1869"/>
  <c r="G1870"/>
  <c r="G2159"/>
  <c r="G2160"/>
  <c r="G2161"/>
  <c r="G112"/>
  <c r="G113"/>
  <c r="G115"/>
  <c r="G117"/>
  <c r="G118"/>
  <c r="G119"/>
  <c r="G250"/>
  <c r="G251"/>
  <c r="G253"/>
  <c r="G255"/>
  <c r="G409"/>
  <c r="G410"/>
  <c r="G412"/>
  <c r="G414"/>
  <c r="G415"/>
  <c r="G418"/>
  <c r="G419"/>
  <c r="G612"/>
  <c r="G613"/>
  <c r="G614"/>
  <c r="G616"/>
  <c r="G617"/>
  <c r="G619"/>
  <c r="G620"/>
  <c r="G622"/>
  <c r="G623"/>
  <c r="G624"/>
  <c r="G625"/>
  <c r="G626"/>
  <c r="G627"/>
  <c r="G628"/>
  <c r="G629"/>
  <c r="G630"/>
  <c r="G631"/>
  <c r="G633"/>
  <c r="G634"/>
  <c r="G636"/>
  <c r="G637"/>
  <c r="G638"/>
  <c r="G639"/>
  <c r="G640"/>
  <c r="G642"/>
  <c r="G643"/>
  <c r="G644"/>
  <c r="G649"/>
  <c r="G650"/>
  <c r="G651"/>
  <c r="G652"/>
  <c r="G861"/>
  <c r="G863"/>
  <c r="G864"/>
  <c r="G866"/>
  <c r="G867"/>
  <c r="G869"/>
  <c r="G870"/>
  <c r="G875"/>
  <c r="G877"/>
  <c r="G1303"/>
  <c r="G1304"/>
  <c r="G1309"/>
  <c r="G1311"/>
  <c r="G1312"/>
  <c r="G1314"/>
  <c r="G1512"/>
  <c r="G1513"/>
  <c r="G1515"/>
  <c r="G1516"/>
  <c r="G1519"/>
  <c r="G1520"/>
  <c r="G1521"/>
  <c r="G1522"/>
  <c r="G1525"/>
  <c r="G1531"/>
  <c r="G1532"/>
  <c r="G1533"/>
  <c r="G1599"/>
  <c r="G1601"/>
  <c r="G1603"/>
  <c r="G1604"/>
  <c r="G1627"/>
  <c r="G1629"/>
  <c r="G1630"/>
  <c r="G1631"/>
  <c r="G1977"/>
  <c r="G1978"/>
  <c r="G1981"/>
  <c r="G1982"/>
  <c r="G1985"/>
  <c r="G1986"/>
  <c r="G1987"/>
  <c r="G1991"/>
  <c r="G1994"/>
  <c r="G1995"/>
  <c r="G31"/>
  <c r="G32"/>
  <c r="G33"/>
  <c r="G121"/>
  <c r="G260"/>
  <c r="G261"/>
  <c r="G262"/>
  <c r="G263"/>
  <c r="G264"/>
  <c r="G265"/>
  <c r="G266"/>
  <c r="G426"/>
  <c r="G427"/>
  <c r="G428"/>
  <c r="G430"/>
  <c r="G657"/>
  <c r="G658"/>
  <c r="G662"/>
  <c r="G663"/>
  <c r="G665"/>
  <c r="G666"/>
  <c r="G667"/>
  <c r="G879"/>
  <c r="G881"/>
  <c r="G883"/>
  <c r="G884"/>
  <c r="G885"/>
  <c r="G887"/>
  <c r="G888"/>
  <c r="G890"/>
  <c r="G892"/>
  <c r="G893"/>
  <c r="G895"/>
  <c r="G896"/>
  <c r="G897"/>
  <c r="G898"/>
  <c r="G899"/>
  <c r="G901"/>
  <c r="G911"/>
  <c r="G912"/>
  <c r="G913"/>
  <c r="G914"/>
  <c r="G915"/>
  <c r="G916"/>
  <c r="G917"/>
  <c r="G918"/>
  <c r="G919"/>
  <c r="G921"/>
  <c r="G922"/>
  <c r="G924"/>
  <c r="G925"/>
  <c r="G926"/>
  <c r="G1112"/>
  <c r="G1113"/>
  <c r="G1114"/>
  <c r="G1115"/>
  <c r="G1116"/>
  <c r="G1119"/>
  <c r="G1120"/>
  <c r="G1123"/>
  <c r="G1124"/>
  <c r="G1126"/>
  <c r="G1127"/>
  <c r="G1132"/>
  <c r="G1133"/>
  <c r="G1366"/>
  <c r="G1367"/>
  <c r="G1368"/>
  <c r="G1369"/>
  <c r="G1370"/>
  <c r="G1371"/>
  <c r="G1372"/>
  <c r="G1634"/>
  <c r="G1635"/>
  <c r="G1641"/>
  <c r="G1642"/>
  <c r="G1644"/>
  <c r="G1645"/>
  <c r="G1646"/>
  <c r="G1647"/>
  <c r="G1649"/>
  <c r="G1650"/>
  <c r="G1651"/>
  <c r="G1653"/>
  <c r="G1655"/>
  <c r="G2000"/>
  <c r="G2001"/>
  <c r="G2002"/>
  <c r="G2008"/>
  <c r="G2009"/>
  <c r="G2010"/>
  <c r="G2018"/>
  <c r="G40"/>
  <c r="G41"/>
  <c r="G43"/>
  <c r="G125"/>
  <c r="G129"/>
  <c r="G268"/>
  <c r="G272"/>
  <c r="G435"/>
  <c r="G438"/>
  <c r="G439"/>
  <c r="G440"/>
  <c r="G442"/>
  <c r="G670"/>
  <c r="G671"/>
  <c r="G673"/>
  <c r="G676"/>
  <c r="G677"/>
  <c r="G679"/>
  <c r="G680"/>
  <c r="G682"/>
  <c r="G683"/>
  <c r="G685"/>
  <c r="G939"/>
  <c r="G940"/>
  <c r="G943"/>
  <c r="G945"/>
  <c r="G1137"/>
  <c r="G1138"/>
  <c r="G1139"/>
  <c r="G1144"/>
  <c r="G1145"/>
  <c r="G1148"/>
  <c r="G1382"/>
  <c r="G1383"/>
  <c r="G1387"/>
  <c r="G1663"/>
  <c r="G1664"/>
  <c r="G1665"/>
  <c r="G1666"/>
  <c r="G1669"/>
  <c r="G1671"/>
  <c r="G1672"/>
  <c r="G1674"/>
  <c r="G1675"/>
  <c r="G1690"/>
  <c r="G1691"/>
  <c r="G1693"/>
  <c r="G1694"/>
  <c r="G1695"/>
  <c r="G1697"/>
  <c r="G2022"/>
  <c r="G2025"/>
  <c r="G2026"/>
  <c r="G2029"/>
  <c r="G2030"/>
  <c r="G2031"/>
  <c r="G2032"/>
  <c r="G2033"/>
  <c r="G2034"/>
  <c r="G2035"/>
  <c r="G2038"/>
  <c r="G2039"/>
  <c r="G2041"/>
  <c r="G2042"/>
  <c r="G2044"/>
  <c r="G2045"/>
  <c r="G46"/>
  <c r="G48"/>
  <c r="G49"/>
  <c r="G50"/>
  <c r="G131"/>
  <c r="G132"/>
  <c r="G133"/>
  <c r="G134"/>
  <c r="G135"/>
  <c r="G136"/>
  <c r="G276"/>
  <c r="G277"/>
  <c r="G278"/>
  <c r="G279"/>
  <c r="G280"/>
  <c r="G445"/>
  <c r="G446"/>
  <c r="G448"/>
  <c r="G449"/>
  <c r="G450"/>
  <c r="G452"/>
  <c r="G453"/>
  <c r="G454"/>
  <c r="G455"/>
  <c r="G456"/>
  <c r="G458"/>
  <c r="G459"/>
  <c r="G687"/>
  <c r="G689"/>
  <c r="G690"/>
  <c r="G692"/>
  <c r="G693"/>
  <c r="G695"/>
  <c r="G696"/>
  <c r="G959"/>
  <c r="G1152"/>
  <c r="G1153"/>
  <c r="G1156"/>
  <c r="G1157"/>
  <c r="G1159"/>
  <c r="G1160"/>
  <c r="G1389"/>
  <c r="G1390"/>
  <c r="G1391"/>
  <c r="G1700"/>
  <c r="G1701"/>
  <c r="G1703"/>
  <c r="G1704"/>
  <c r="G1705"/>
  <c r="G2048"/>
  <c r="G2049"/>
  <c r="G2050"/>
  <c r="G2051"/>
  <c r="G2052"/>
  <c r="G2053"/>
  <c r="G2054"/>
  <c r="G2058"/>
  <c r="G2060"/>
  <c r="G2061"/>
  <c r="G2062"/>
  <c r="G53"/>
  <c r="G54"/>
  <c r="G55"/>
  <c r="G139"/>
  <c r="G140"/>
  <c r="G142"/>
  <c r="G143"/>
  <c r="G144"/>
  <c r="G282"/>
  <c r="G283"/>
  <c r="G284"/>
  <c r="G463"/>
  <c r="G464"/>
  <c r="G466"/>
  <c r="G468"/>
  <c r="G469"/>
  <c r="G471"/>
  <c r="G472"/>
  <c r="G474"/>
  <c r="G476"/>
  <c r="G699"/>
  <c r="G700"/>
  <c r="G703"/>
  <c r="G704"/>
  <c r="G705"/>
  <c r="G706"/>
  <c r="G707"/>
  <c r="G708"/>
  <c r="G709"/>
  <c r="G711"/>
  <c r="G712"/>
  <c r="G714"/>
  <c r="G716"/>
  <c r="G717"/>
  <c r="G719"/>
  <c r="G720"/>
  <c r="G722"/>
  <c r="G723"/>
  <c r="G961"/>
  <c r="G962"/>
  <c r="G966"/>
  <c r="G1164"/>
  <c r="G1165"/>
  <c r="G1186"/>
  <c r="G1167"/>
  <c r="G1169"/>
  <c r="G1170"/>
  <c r="G1172"/>
  <c r="G1173"/>
  <c r="G1181"/>
  <c r="G1183"/>
  <c r="G1184"/>
  <c r="G1397"/>
  <c r="G1416"/>
  <c r="G1398"/>
  <c r="G1400"/>
  <c r="G1401"/>
  <c r="G1402"/>
  <c r="G1404"/>
  <c r="G1405"/>
  <c r="G1407"/>
  <c r="G1410"/>
  <c r="G1411"/>
  <c r="G1412"/>
  <c r="G1414"/>
  <c r="G1415"/>
  <c r="G1709"/>
  <c r="G1732"/>
  <c r="G1710"/>
  <c r="G1712"/>
  <c r="G1713"/>
  <c r="G1715"/>
  <c r="G1716"/>
  <c r="G1717"/>
  <c r="G2064"/>
  <c r="G2070"/>
  <c r="G2067"/>
  <c r="G2068"/>
  <c r="G57"/>
  <c r="G58"/>
  <c r="G60"/>
  <c r="G146"/>
  <c r="G148"/>
  <c r="G149"/>
  <c r="G152"/>
  <c r="G154"/>
  <c r="G156"/>
  <c r="G157"/>
  <c r="G159"/>
  <c r="G287"/>
  <c r="G288"/>
  <c r="G291"/>
  <c r="G292"/>
  <c r="G293"/>
  <c r="G295"/>
  <c r="G296"/>
  <c r="G297"/>
  <c r="G298"/>
  <c r="G299"/>
  <c r="G301"/>
  <c r="G302"/>
  <c r="G478"/>
  <c r="G480"/>
  <c r="G502"/>
  <c r="G481"/>
  <c r="G483"/>
  <c r="G485"/>
  <c r="G486"/>
  <c r="G488"/>
  <c r="G489"/>
  <c r="G490"/>
  <c r="G491"/>
  <c r="G493"/>
  <c r="G495"/>
  <c r="G496"/>
  <c r="G497"/>
  <c r="G499"/>
  <c r="G500"/>
  <c r="G727"/>
  <c r="G733"/>
  <c r="G728"/>
  <c r="G730"/>
  <c r="G731"/>
  <c r="G732"/>
  <c r="G968"/>
  <c r="G969"/>
  <c r="G971"/>
  <c r="G972"/>
  <c r="G982"/>
  <c r="G983"/>
  <c r="G985"/>
  <c r="G1188"/>
  <c r="G1189"/>
  <c r="G1209"/>
  <c r="G1191"/>
  <c r="G1194"/>
  <c r="G1196"/>
  <c r="G1197"/>
  <c r="G1201"/>
  <c r="G1202"/>
  <c r="G1203"/>
  <c r="G1205"/>
  <c r="G1207"/>
  <c r="G1208"/>
  <c r="G1419"/>
  <c r="G1433"/>
  <c r="G1420"/>
  <c r="G1421"/>
  <c r="G1424"/>
  <c r="G1425"/>
  <c r="G1426"/>
  <c r="G1428"/>
  <c r="G1429"/>
  <c r="G1431"/>
  <c r="G1736"/>
  <c r="G1762"/>
  <c r="G1737"/>
  <c r="G1753"/>
  <c r="G1754"/>
  <c r="G1755"/>
  <c r="G1757"/>
  <c r="G1758"/>
  <c r="G1760"/>
  <c r="G1761"/>
  <c r="G2072"/>
  <c r="G2077"/>
  <c r="G2078"/>
  <c r="G2079"/>
  <c r="G2080"/>
  <c r="G2081"/>
  <c r="G2083"/>
  <c r="G2084"/>
  <c r="G2088"/>
  <c r="G2089"/>
  <c r="G2090"/>
  <c r="G2092"/>
  <c r="G2093"/>
  <c r="G2094"/>
  <c r="G2096"/>
  <c r="G2097"/>
  <c r="G2098"/>
  <c r="G62"/>
  <c r="G64"/>
  <c r="G68"/>
  <c r="G66"/>
  <c r="G67"/>
  <c r="G161"/>
  <c r="G162"/>
  <c r="G164"/>
  <c r="G165"/>
  <c r="G166"/>
  <c r="G305"/>
  <c r="G306"/>
  <c r="G308"/>
  <c r="G504"/>
  <c r="G508"/>
  <c r="G505"/>
  <c r="G506"/>
  <c r="G735"/>
  <c r="G736"/>
  <c r="G738"/>
  <c r="G739"/>
  <c r="G741"/>
  <c r="G742"/>
  <c r="G743"/>
  <c r="G987"/>
  <c r="G988"/>
  <c r="G990"/>
  <c r="G991"/>
  <c r="G993"/>
  <c r="G994"/>
  <c r="G996"/>
  <c r="G998"/>
  <c r="G999"/>
  <c r="G1001"/>
  <c r="G1211"/>
  <c r="G1212"/>
  <c r="G1222"/>
  <c r="G1214"/>
  <c r="G1215"/>
  <c r="G1217"/>
  <c r="G1218"/>
  <c r="G1220"/>
  <c r="G1221"/>
  <c r="G1436"/>
  <c r="G1437"/>
  <c r="G1439"/>
  <c r="G1440"/>
  <c r="G1442"/>
  <c r="G1443"/>
  <c r="G1444"/>
  <c r="G1764"/>
  <c r="G1766"/>
  <c r="G1767"/>
  <c r="G1782"/>
  <c r="G1783"/>
  <c r="G1784"/>
  <c r="G2100"/>
  <c r="G72"/>
  <c r="G73"/>
  <c r="G74"/>
  <c r="G168"/>
  <c r="G310"/>
  <c r="G510"/>
  <c r="G511"/>
  <c r="G512"/>
  <c r="G513"/>
  <c r="G514"/>
  <c r="G516"/>
  <c r="G517"/>
  <c r="G518"/>
  <c r="G520"/>
  <c r="G521"/>
  <c r="G524"/>
  <c r="G526"/>
  <c r="G745"/>
  <c r="G746"/>
  <c r="G747"/>
  <c r="G748"/>
  <c r="G749"/>
  <c r="G751"/>
  <c r="G752"/>
  <c r="G753"/>
  <c r="G755"/>
  <c r="G756"/>
  <c r="G757"/>
  <c r="G759"/>
  <c r="G760"/>
  <c r="G763"/>
  <c r="G1008"/>
  <c r="G1009"/>
  <c r="G1226"/>
  <c r="G1230"/>
  <c r="G1255"/>
  <c r="G1231"/>
  <c r="G1232"/>
  <c r="G1234"/>
  <c r="G1236"/>
  <c r="G1237"/>
  <c r="G1239"/>
  <c r="G1240"/>
  <c r="G1249"/>
  <c r="G1250"/>
  <c r="G1251"/>
  <c r="G1252"/>
  <c r="G1253"/>
  <c r="G1446"/>
  <c r="G1447"/>
  <c r="G1448"/>
  <c r="G1450"/>
  <c r="G1452"/>
  <c r="G1454"/>
  <c r="G1457"/>
  <c r="G1786"/>
  <c r="G1788"/>
  <c r="G1789"/>
  <c r="G1792"/>
  <c r="G1793"/>
  <c r="G1795"/>
  <c r="G1797"/>
  <c r="G1798"/>
  <c r="G1799"/>
  <c r="G1802"/>
  <c r="G1803"/>
  <c r="G1804"/>
  <c r="G2102"/>
  <c r="G2105"/>
  <c r="G2108"/>
  <c r="G2109"/>
  <c r="G2110"/>
  <c r="G2112"/>
  <c r="G2114"/>
  <c r="G2115"/>
  <c r="G77"/>
  <c r="G78"/>
  <c r="G79"/>
  <c r="G170"/>
  <c r="G171"/>
  <c r="G174"/>
  <c r="G176"/>
  <c r="G178"/>
  <c r="G179"/>
  <c r="G180"/>
  <c r="G312"/>
  <c r="G313"/>
  <c r="G314"/>
  <c r="G528"/>
  <c r="G529"/>
  <c r="G531"/>
  <c r="G765"/>
  <c r="G766"/>
  <c r="G768"/>
  <c r="G769"/>
  <c r="G770"/>
  <c r="G772"/>
  <c r="G773"/>
  <c r="G774"/>
  <c r="G1011"/>
  <c r="G1012"/>
  <c r="G1019"/>
  <c r="G1015"/>
  <c r="G1017"/>
  <c r="G1257"/>
  <c r="G1258"/>
  <c r="G1260"/>
  <c r="G1261"/>
  <c r="G1262"/>
  <c r="G1459"/>
  <c r="G1460"/>
  <c r="G1465"/>
  <c r="G1462"/>
  <c r="G1463"/>
  <c r="G1806"/>
  <c r="G1807"/>
  <c r="G1809"/>
  <c r="G1810"/>
  <c r="G1824"/>
  <c r="G2117"/>
  <c r="G2119"/>
  <c r="G2120"/>
  <c r="G533"/>
  <c r="G776"/>
  <c r="G777"/>
  <c r="G783"/>
  <c r="G781"/>
  <c r="G782"/>
  <c r="G1021"/>
  <c r="G1022"/>
  <c r="G1025"/>
  <c r="G1026"/>
  <c r="G1029"/>
  <c r="G1265"/>
  <c r="G1266"/>
  <c r="G1267"/>
  <c r="G1467"/>
  <c r="G2123"/>
  <c r="G2124"/>
  <c r="G81"/>
  <c r="G82"/>
  <c r="G83"/>
  <c r="G184"/>
  <c r="G185"/>
  <c r="G186"/>
  <c r="G318"/>
  <c r="G321"/>
  <c r="G327"/>
  <c r="G323"/>
  <c r="G324"/>
  <c r="G536"/>
  <c r="G554"/>
  <c r="G537"/>
  <c r="G538"/>
  <c r="G541"/>
  <c r="G542"/>
  <c r="G544"/>
  <c r="G545"/>
  <c r="G548"/>
  <c r="G549"/>
  <c r="G551"/>
  <c r="G552"/>
  <c r="G785"/>
  <c r="G804"/>
  <c r="G786"/>
  <c r="G787"/>
  <c r="G788"/>
  <c r="G789"/>
  <c r="G791"/>
  <c r="G794"/>
  <c r="G795"/>
  <c r="G797"/>
  <c r="G798"/>
  <c r="G799"/>
  <c r="G801"/>
  <c r="G802"/>
  <c r="G1033"/>
  <c r="G1034"/>
  <c r="G1038"/>
  <c r="G1039"/>
  <c r="G1041"/>
  <c r="G1270"/>
  <c r="G1271"/>
  <c r="G1279"/>
  <c r="G1274"/>
  <c r="G1275"/>
  <c r="G1471"/>
  <c r="G1472"/>
  <c r="G1478"/>
  <c r="G1479"/>
  <c r="G1482"/>
  <c r="G1483"/>
  <c r="G1485"/>
  <c r="G1826"/>
  <c r="G1828"/>
  <c r="G1861"/>
  <c r="G1829"/>
  <c r="G1831"/>
  <c r="G1832"/>
  <c r="G1833"/>
  <c r="G1834"/>
  <c r="G1835"/>
  <c r="G1839"/>
  <c r="G1855"/>
  <c r="G1856"/>
  <c r="G1857"/>
  <c r="G1859"/>
  <c r="G1860"/>
  <c r="G2127"/>
  <c r="G2157"/>
  <c r="G2134"/>
  <c r="G2135"/>
  <c r="G2136"/>
  <c r="G2140"/>
  <c r="G2145"/>
  <c r="G2146"/>
  <c r="G2147"/>
  <c r="G2149"/>
  <c r="G2150"/>
  <c r="G2152"/>
  <c r="G2155"/>
  <c r="G2156"/>
  <c r="G5"/>
  <c r="G6"/>
  <c r="G9"/>
  <c r="G10"/>
  <c r="G11"/>
  <c r="G104"/>
  <c r="G105"/>
  <c r="G109"/>
  <c r="G107"/>
  <c r="G108"/>
  <c r="G245"/>
  <c r="G246"/>
  <c r="G247"/>
  <c r="G382"/>
  <c r="G383"/>
  <c r="G384"/>
  <c r="G385"/>
  <c r="G386"/>
  <c r="G387"/>
  <c r="G390"/>
  <c r="G391"/>
  <c r="G394"/>
  <c r="G395"/>
  <c r="G396"/>
  <c r="G397"/>
  <c r="G398"/>
  <c r="G401"/>
  <c r="G402"/>
  <c r="G404"/>
  <c r="G405"/>
  <c r="G407"/>
  <c r="G600"/>
  <c r="G601"/>
  <c r="G603"/>
  <c r="G606"/>
  <c r="G607"/>
  <c r="G608"/>
  <c r="G609"/>
  <c r="G610"/>
  <c r="G839"/>
  <c r="G841"/>
  <c r="G842"/>
  <c r="G844"/>
  <c r="G845"/>
  <c r="G847"/>
  <c r="G848"/>
  <c r="G849"/>
  <c r="G850"/>
  <c r="G852"/>
  <c r="G853"/>
  <c r="G855"/>
  <c r="G856"/>
  <c r="G859"/>
  <c r="G1288"/>
  <c r="G1289"/>
  <c r="G1291"/>
  <c r="G1294"/>
  <c r="G1295"/>
  <c r="G1298"/>
  <c r="G1299"/>
  <c r="G1300"/>
  <c r="G1493"/>
  <c r="G1494"/>
  <c r="G1496"/>
  <c r="G1497"/>
  <c r="G1498"/>
  <c r="G1500"/>
  <c r="G1501"/>
  <c r="G1504"/>
  <c r="G1505"/>
  <c r="G1507"/>
  <c r="G1509"/>
  <c r="G1510"/>
  <c r="G1573"/>
  <c r="G1575"/>
  <c r="G1576"/>
  <c r="G1594"/>
  <c r="G1595"/>
  <c r="G1596"/>
  <c r="G1947"/>
  <c r="G1948"/>
  <c r="G1949"/>
  <c r="G1950"/>
  <c r="G1953"/>
  <c r="G1954"/>
  <c r="G1955"/>
  <c r="G1959"/>
  <c r="G1960"/>
  <c r="G1961"/>
  <c r="G1963"/>
  <c r="G1964"/>
  <c r="G1967"/>
  <c r="G1968"/>
  <c r="G1969"/>
  <c r="G1971"/>
  <c r="G1972"/>
  <c r="G1975"/>
  <c r="G24" i="12"/>
  <c r="G26"/>
  <c r="I30"/>
  <c r="G27"/>
  <c r="G28"/>
  <c r="G29"/>
  <c r="G30"/>
  <c r="G86"/>
  <c r="I88"/>
  <c r="G87"/>
  <c r="G88"/>
  <c r="G146"/>
  <c r="I152"/>
  <c r="G147"/>
  <c r="G148"/>
  <c r="G149"/>
  <c r="G150"/>
  <c r="G151"/>
  <c r="G152"/>
  <c r="G6"/>
  <c r="G8"/>
  <c r="G9"/>
  <c r="G10"/>
  <c r="G11"/>
  <c r="G13"/>
  <c r="G14"/>
  <c r="G15"/>
  <c r="G16"/>
  <c r="G18"/>
  <c r="G20"/>
  <c r="G21"/>
  <c r="G22"/>
  <c r="G35"/>
  <c r="G36"/>
  <c r="G40"/>
  <c r="G41"/>
  <c r="G43"/>
  <c r="G44"/>
  <c r="G45"/>
  <c r="G47"/>
  <c r="G90"/>
  <c r="G91"/>
  <c r="G92"/>
  <c r="G95"/>
  <c r="G98"/>
  <c r="G99"/>
  <c r="G100"/>
  <c r="G101"/>
  <c r="G102"/>
  <c r="G103"/>
  <c r="G109"/>
  <c r="G111"/>
  <c r="G143"/>
  <c r="G144"/>
  <c r="G154"/>
  <c r="G155"/>
  <c r="G157"/>
  <c r="G159"/>
  <c r="G163"/>
  <c r="G166"/>
  <c r="G167"/>
  <c r="G174"/>
  <c r="G175"/>
  <c r="G176"/>
  <c r="G179"/>
  <c r="G181"/>
  <c r="G183"/>
  <c r="G184"/>
  <c r="G186"/>
  <c r="G188"/>
  <c r="G190"/>
  <c r="G191"/>
  <c r="G192"/>
  <c r="G194"/>
  <c r="G196"/>
  <c r="G197"/>
  <c r="G198"/>
  <c r="G200"/>
  <c r="G202"/>
  <c r="G203"/>
  <c r="G204"/>
  <c r="G206"/>
  <c r="G207"/>
  <c r="G208"/>
  <c r="G213"/>
  <c r="G214"/>
  <c r="G215"/>
  <c r="G216"/>
  <c r="G218"/>
  <c r="G219"/>
  <c r="G226"/>
  <c r="G227"/>
  <c r="G228"/>
  <c r="G231"/>
  <c r="G232"/>
  <c r="G233"/>
  <c r="G235"/>
  <c r="G239"/>
  <c r="G245"/>
  <c r="G247"/>
  <c r="G250"/>
  <c r="G251"/>
  <c r="G253"/>
  <c r="G254"/>
  <c r="G256"/>
  <c r="G257"/>
  <c r="G259"/>
  <c r="G260"/>
  <c r="G262"/>
  <c r="G263"/>
  <c r="G265"/>
  <c r="G266"/>
  <c r="G268"/>
  <c r="G269"/>
  <c r="G271"/>
  <c r="G272"/>
  <c r="G274"/>
  <c r="G275"/>
  <c r="G277"/>
  <c r="G278"/>
  <c r="G281"/>
  <c r="G282"/>
  <c r="G292"/>
  <c r="G297"/>
  <c r="G298"/>
  <c r="G300"/>
  <c r="G302"/>
  <c r="G304"/>
  <c r="G306"/>
  <c r="G308"/>
  <c r="G310"/>
  <c r="G312"/>
  <c r="G313"/>
  <c r="G314"/>
  <c r="G315"/>
  <c r="G320"/>
  <c r="G327"/>
  <c r="G329"/>
  <c r="G330"/>
  <c r="G331"/>
  <c r="G332"/>
  <c r="G335"/>
  <c r="G340"/>
  <c r="G341"/>
  <c r="G342"/>
  <c r="G343"/>
  <c r="G345"/>
  <c r="G349"/>
  <c r="G350"/>
  <c r="G355"/>
  <c r="G357"/>
  <c r="G358"/>
  <c r="G359"/>
  <c r="G362"/>
  <c r="G363"/>
  <c r="G364"/>
  <c r="G365"/>
  <c r="G366"/>
  <c r="G367"/>
  <c r="G376"/>
  <c r="G378"/>
  <c r="G379"/>
  <c r="G380"/>
  <c r="G381"/>
  <c r="G382"/>
  <c r="G383"/>
  <c r="G391"/>
  <c r="G393"/>
  <c r="G394"/>
  <c r="G396"/>
  <c r="G397"/>
  <c r="G399"/>
  <c r="G401"/>
  <c r="G402"/>
  <c r="G403"/>
  <c r="G405"/>
  <c r="G406"/>
  <c r="G411"/>
  <c r="G412"/>
  <c r="G413"/>
  <c r="G414"/>
  <c r="G2141" i="17"/>
  <c r="G2284"/>
  <c r="G2142"/>
  <c r="G2143"/>
  <c r="G2144"/>
  <c r="G2145"/>
  <c r="G2150"/>
  <c r="G2152"/>
  <c r="G2154"/>
  <c r="G2156"/>
  <c r="G2158"/>
  <c r="G2160"/>
  <c r="G2162"/>
  <c r="G2164"/>
  <c r="G2166"/>
  <c r="G2168"/>
  <c r="G2170"/>
  <c r="G2173"/>
  <c r="G2176"/>
  <c r="G2177"/>
  <c r="G2178"/>
  <c r="G2187"/>
  <c r="G2188"/>
  <c r="G2191"/>
  <c r="G2194"/>
  <c r="G2196"/>
  <c r="G2199"/>
  <c r="G2200"/>
  <c r="G2202"/>
  <c r="G2205"/>
  <c r="G2206"/>
  <c r="G2208"/>
  <c r="G2209"/>
  <c r="G2211"/>
  <c r="G2212"/>
  <c r="G2214"/>
  <c r="G2215"/>
  <c r="G2217"/>
  <c r="G2218"/>
  <c r="G2220"/>
  <c r="G2221"/>
  <c r="G2223"/>
  <c r="G2224"/>
  <c r="G2226"/>
  <c r="G2227"/>
  <c r="G2229"/>
  <c r="G2230"/>
  <c r="G2232"/>
  <c r="G2233"/>
  <c r="G2235"/>
  <c r="G2236"/>
  <c r="G2245"/>
  <c r="G2248"/>
  <c r="G2250"/>
  <c r="G2255"/>
  <c r="G2256"/>
  <c r="G2257"/>
  <c r="G2259"/>
  <c r="G2260"/>
  <c r="G2261"/>
  <c r="G2262"/>
  <c r="G2263"/>
  <c r="G2264"/>
  <c r="G2265"/>
  <c r="G2267"/>
  <c r="G2269"/>
  <c r="G2270"/>
  <c r="G2271"/>
  <c r="G2273"/>
  <c r="G2274"/>
  <c r="G2275"/>
  <c r="G2276"/>
  <c r="G2278"/>
  <c r="G2279"/>
  <c r="G2280"/>
  <c r="G2281"/>
  <c r="G2282"/>
  <c r="G2283"/>
  <c r="G587" i="22"/>
  <c r="G2363" i="19"/>
  <c r="G586" i="22"/>
  <c r="G590"/>
  <c r="G717" i="15"/>
  <c r="G716"/>
  <c r="G715"/>
  <c r="G582" i="22"/>
  <c r="G2123" i="17"/>
  <c r="G2127"/>
  <c r="G91" i="25"/>
  <c r="G580" i="22"/>
  <c r="G573"/>
  <c r="G574"/>
  <c r="G575"/>
  <c r="G576"/>
  <c r="G577"/>
  <c r="G578"/>
  <c r="G607"/>
  <c r="G608"/>
  <c r="G609"/>
  <c r="G610"/>
  <c r="G591"/>
  <c r="G592"/>
  <c r="G593"/>
  <c r="G594"/>
  <c r="G595"/>
  <c r="G596"/>
  <c r="G597"/>
  <c r="G598"/>
  <c r="G599"/>
  <c r="G600"/>
  <c r="G601"/>
  <c r="G602"/>
  <c r="G603"/>
  <c r="G604"/>
  <c r="G605"/>
  <c r="G570"/>
  <c r="G606"/>
  <c r="G713" i="15"/>
  <c r="G718"/>
  <c r="G712"/>
  <c r="G2288" i="17"/>
  <c r="G5916" i="14"/>
  <c r="G5917"/>
  <c r="G5922"/>
  <c r="G6032"/>
  <c r="G6033"/>
  <c r="G8" i="11"/>
  <c r="G9"/>
  <c r="G10"/>
  <c r="G11"/>
  <c r="G12"/>
  <c r="G13"/>
  <c r="G14"/>
  <c r="G15"/>
  <c r="G16"/>
  <c r="G17"/>
  <c r="G18"/>
  <c r="G19"/>
  <c r="G20"/>
  <c r="G21"/>
  <c r="G22"/>
  <c r="G23"/>
  <c r="G24"/>
  <c r="G25"/>
  <c r="G34"/>
  <c r="G35"/>
  <c r="G36"/>
  <c r="G37"/>
  <c r="G40"/>
  <c r="G41"/>
  <c r="G43"/>
  <c r="G44"/>
  <c r="G46"/>
  <c r="G47"/>
  <c r="G54"/>
  <c r="G55"/>
  <c r="G56"/>
  <c r="G57"/>
  <c r="G58"/>
  <c r="G61"/>
  <c r="G62"/>
  <c r="G69"/>
  <c r="G70"/>
  <c r="G74"/>
  <c r="G75"/>
  <c r="G76"/>
  <c r="G77"/>
  <c r="G80"/>
  <c r="G81"/>
  <c r="G82"/>
  <c r="G87"/>
  <c r="G88"/>
  <c r="G89"/>
  <c r="G90"/>
  <c r="G95"/>
  <c r="G96"/>
  <c r="G97"/>
  <c r="G99"/>
  <c r="G100"/>
  <c r="G101"/>
  <c r="G103"/>
  <c r="G108"/>
  <c r="G110"/>
  <c r="G111"/>
  <c r="G112"/>
  <c r="G113"/>
  <c r="G115"/>
  <c r="G116"/>
  <c r="G117"/>
  <c r="G119"/>
  <c r="G120"/>
  <c r="G121"/>
  <c r="G124"/>
  <c r="G125"/>
  <c r="G126"/>
  <c r="G127"/>
  <c r="G129"/>
  <c r="G130"/>
  <c r="G131"/>
  <c r="G133"/>
  <c r="G134"/>
  <c r="G136"/>
  <c r="G137"/>
  <c r="G138"/>
  <c r="G139"/>
  <c r="G141"/>
  <c r="G142"/>
  <c r="G143"/>
  <c r="G144"/>
  <c r="G146"/>
  <c r="G149"/>
  <c r="G152"/>
  <c r="G153"/>
  <c r="G155"/>
  <c r="G156"/>
  <c r="G157"/>
  <c r="G162"/>
  <c r="G164"/>
  <c r="G165"/>
  <c r="G167"/>
  <c r="G168"/>
  <c r="G169"/>
  <c r="G170"/>
  <c r="G171"/>
  <c r="G173"/>
  <c r="G174"/>
  <c r="G176"/>
  <c r="G177"/>
  <c r="G178"/>
  <c r="G180"/>
  <c r="G181"/>
  <c r="G182"/>
  <c r="G183"/>
  <c r="G188"/>
  <c r="G190"/>
  <c r="G191"/>
  <c r="G193"/>
  <c r="G194"/>
  <c r="G195"/>
  <c r="G196"/>
  <c r="G198"/>
  <c r="G199"/>
  <c r="G203"/>
  <c r="G204"/>
  <c r="G209"/>
  <c r="G210"/>
  <c r="G212"/>
  <c r="G213"/>
  <c r="G215"/>
  <c r="G216"/>
  <c r="G217"/>
  <c r="G218"/>
  <c r="G219"/>
  <c r="G221"/>
  <c r="G223"/>
  <c r="G224"/>
  <c r="G225"/>
  <c r="G227"/>
  <c r="G228"/>
  <c r="G229"/>
  <c r="G233"/>
  <c r="G234"/>
  <c r="G237"/>
  <c r="G238"/>
  <c r="G239"/>
  <c r="G240"/>
  <c r="G241"/>
  <c r="G242"/>
  <c r="G243"/>
  <c r="G244"/>
  <c r="G245"/>
  <c r="G253"/>
  <c r="G254"/>
  <c r="G256"/>
  <c r="G257"/>
  <c r="G258"/>
  <c r="G259"/>
  <c r="G261"/>
  <c r="G262"/>
  <c r="G263"/>
  <c r="G265"/>
  <c r="G266"/>
  <c r="G267"/>
  <c r="G268"/>
  <c r="G273"/>
  <c r="G274"/>
  <c r="G275"/>
  <c r="G276"/>
  <c r="G277"/>
  <c r="G279"/>
  <c r="G280"/>
  <c r="G281"/>
  <c r="G282"/>
  <c r="G283"/>
  <c r="G285"/>
  <c r="G288"/>
  <c r="G289"/>
  <c r="G290"/>
  <c r="G291"/>
  <c r="G292"/>
  <c r="G293"/>
  <c r="G294"/>
  <c r="G295"/>
  <c r="G296"/>
  <c r="G301"/>
  <c r="G302"/>
  <c r="G304"/>
  <c r="G305"/>
  <c r="G307"/>
  <c r="G308"/>
  <c r="G313"/>
  <c r="G314"/>
  <c r="G316"/>
  <c r="G318"/>
  <c r="G320"/>
  <c r="G321"/>
  <c r="G322"/>
  <c r="G323"/>
  <c r="G324"/>
  <c r="G326"/>
  <c r="G674" i="15"/>
  <c r="G673"/>
  <c r="G672"/>
  <c r="G476" i="22"/>
  <c r="G511"/>
  <c r="G477"/>
  <c r="G478"/>
  <c r="G479"/>
  <c r="G480"/>
  <c r="G481"/>
  <c r="G482"/>
  <c r="G484"/>
  <c r="G487"/>
  <c r="G488"/>
  <c r="G489"/>
  <c r="G491"/>
  <c r="G493"/>
  <c r="G495"/>
  <c r="G496"/>
  <c r="G497"/>
  <c r="G498"/>
  <c r="G499"/>
  <c r="G500"/>
  <c r="G501"/>
  <c r="G503"/>
  <c r="G504"/>
  <c r="G506"/>
  <c r="G507"/>
  <c r="G510"/>
  <c r="G512"/>
  <c r="G513"/>
  <c r="G515"/>
  <c r="G5513" i="14"/>
  <c r="G5520"/>
  <c r="G5521"/>
  <c r="G5663"/>
  <c r="G5664"/>
  <c r="G85" i="25"/>
  <c r="G83"/>
  <c r="G82"/>
  <c r="G80"/>
  <c r="G77"/>
  <c r="G76"/>
  <c r="G74"/>
  <c r="G73"/>
  <c r="G70"/>
  <c r="G65"/>
  <c r="G61"/>
  <c r="G60"/>
  <c r="G59"/>
  <c r="G58"/>
  <c r="G55"/>
  <c r="G54"/>
  <c r="G53"/>
  <c r="G49"/>
  <c r="G47"/>
  <c r="G46"/>
  <c r="G44"/>
  <c r="G43"/>
  <c r="G41"/>
  <c r="G40"/>
  <c r="G38"/>
  <c r="G31"/>
  <c r="G30"/>
  <c r="G28"/>
  <c r="G25"/>
  <c r="G24"/>
  <c r="G19"/>
  <c r="G18"/>
  <c r="G17"/>
  <c r="G12"/>
  <c r="G11"/>
  <c r="G9"/>
  <c r="G6"/>
  <c r="G5"/>
  <c r="G92"/>
  <c r="G665" i="15"/>
  <c r="G664"/>
  <c r="G663"/>
  <c r="G661"/>
  <c r="E492" i="11"/>
  <c r="E490"/>
  <c r="E488"/>
  <c r="E486"/>
  <c r="E478"/>
  <c r="E483"/>
  <c r="E481"/>
  <c r="E474"/>
  <c r="E470"/>
  <c r="E467"/>
  <c r="E463"/>
  <c r="E460"/>
  <c r="E456"/>
  <c r="E450"/>
  <c r="E445"/>
  <c r="E441"/>
  <c r="E438"/>
  <c r="E427"/>
  <c r="E432"/>
  <c r="J368"/>
  <c r="J380"/>
  <c r="J398"/>
  <c r="J423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4"/>
  <c r="G403"/>
  <c r="G402"/>
  <c r="G401"/>
  <c r="G399"/>
  <c r="G398"/>
  <c r="G397"/>
  <c r="G396"/>
  <c r="G395"/>
  <c r="G394"/>
  <c r="G392"/>
  <c r="G391"/>
  <c r="G390"/>
  <c r="G389"/>
  <c r="G388"/>
  <c r="G387"/>
  <c r="G386"/>
  <c r="G385"/>
  <c r="G384"/>
  <c r="G383"/>
  <c r="G382"/>
  <c r="G381"/>
  <c r="G379"/>
  <c r="G378"/>
  <c r="G377"/>
  <c r="G376"/>
  <c r="G375"/>
  <c r="G374"/>
  <c r="G373"/>
  <c r="G372"/>
  <c r="G371"/>
  <c r="G370"/>
  <c r="G368"/>
  <c r="G367"/>
  <c r="G366"/>
  <c r="G365"/>
  <c r="G363"/>
  <c r="G362"/>
  <c r="G361"/>
  <c r="G360"/>
  <c r="G359"/>
  <c r="G358"/>
  <c r="G357"/>
  <c r="G356"/>
  <c r="G355"/>
  <c r="G354"/>
  <c r="G353"/>
  <c r="G352"/>
  <c r="G656" i="15"/>
  <c r="G655"/>
  <c r="G651"/>
  <c r="G649"/>
  <c r="G648"/>
  <c r="G646"/>
  <c r="G645"/>
  <c r="G643"/>
  <c r="G642"/>
  <c r="G640"/>
  <c r="G652"/>
  <c r="G670"/>
  <c r="G639"/>
  <c r="G677"/>
  <c r="G466" i="10"/>
  <c r="G467"/>
  <c r="G468"/>
  <c r="G469"/>
  <c r="G470"/>
  <c r="G471"/>
  <c r="G472"/>
  <c r="G474"/>
  <c r="G475"/>
  <c r="G476"/>
  <c r="G1988" i="17"/>
  <c r="I1749"/>
  <c r="I1747"/>
  <c r="G1744"/>
  <c r="I1744"/>
  <c r="G1992"/>
  <c r="G572" i="15"/>
  <c r="G573"/>
  <c r="G575"/>
  <c r="G576"/>
  <c r="G580"/>
  <c r="G584"/>
  <c r="G585"/>
  <c r="G586"/>
  <c r="G587"/>
  <c r="G588"/>
  <c r="G590"/>
  <c r="G592"/>
  <c r="G594"/>
  <c r="G596"/>
  <c r="G598"/>
  <c r="G600"/>
  <c r="G604"/>
  <c r="G605"/>
  <c r="G607"/>
  <c r="G608"/>
  <c r="G609"/>
  <c r="G611"/>
  <c r="G612"/>
  <c r="G613"/>
  <c r="G614"/>
  <c r="G615"/>
  <c r="G616"/>
  <c r="G618"/>
  <c r="G622"/>
  <c r="G623"/>
  <c r="G626"/>
  <c r="G627"/>
  <c r="G631"/>
  <c r="G8" i="10"/>
  <c r="G9"/>
  <c r="G465"/>
  <c r="G10"/>
  <c r="G12"/>
  <c r="G15"/>
  <c r="G20"/>
  <c r="G21"/>
  <c r="G22"/>
  <c r="G24"/>
  <c r="G25"/>
  <c r="G26"/>
  <c r="G28"/>
  <c r="G30"/>
  <c r="G31"/>
  <c r="G32"/>
  <c r="G33"/>
  <c r="G34"/>
  <c r="G40"/>
  <c r="G43"/>
  <c r="G44"/>
  <c r="G45"/>
  <c r="G46"/>
  <c r="G47"/>
  <c r="G48"/>
  <c r="G55"/>
  <c r="G62"/>
  <c r="G64"/>
  <c r="G65"/>
  <c r="G66"/>
  <c r="G72"/>
  <c r="G75"/>
  <c r="G76"/>
  <c r="G77"/>
  <c r="G78"/>
  <c r="G81"/>
  <c r="G83"/>
  <c r="G84"/>
  <c r="G87"/>
  <c r="G88"/>
  <c r="G89"/>
  <c r="G90"/>
  <c r="G91"/>
  <c r="G93"/>
  <c r="G95"/>
  <c r="G98"/>
  <c r="G99"/>
  <c r="G100"/>
  <c r="G103"/>
  <c r="G104"/>
  <c r="G105"/>
  <c r="G106"/>
  <c r="G108"/>
  <c r="G109"/>
  <c r="G116"/>
  <c r="G117"/>
  <c r="G122"/>
  <c r="G123"/>
  <c r="G125"/>
  <c r="G126"/>
  <c r="G128"/>
  <c r="G129"/>
  <c r="G131"/>
  <c r="G132"/>
  <c r="G134"/>
  <c r="G135"/>
  <c r="G137"/>
  <c r="G138"/>
  <c r="G140"/>
  <c r="G141"/>
  <c r="G144"/>
  <c r="G145"/>
  <c r="G146"/>
  <c r="G147"/>
  <c r="G148"/>
  <c r="G149"/>
  <c r="G150"/>
  <c r="G151"/>
  <c r="G153"/>
  <c r="G154"/>
  <c r="G156"/>
  <c r="G157"/>
  <c r="G158"/>
  <c r="G159"/>
  <c r="G160"/>
  <c r="G161"/>
  <c r="G162"/>
  <c r="G163"/>
  <c r="G164"/>
  <c r="G165"/>
  <c r="G167"/>
  <c r="G168"/>
  <c r="G169"/>
  <c r="G170"/>
  <c r="G171"/>
  <c r="G172"/>
  <c r="G173"/>
  <c r="G174"/>
  <c r="G175"/>
  <c r="G176"/>
  <c r="G177"/>
  <c r="G178"/>
  <c r="G181"/>
  <c r="G192"/>
  <c r="G193"/>
  <c r="G194"/>
  <c r="G203"/>
  <c r="G206"/>
  <c r="G208"/>
  <c r="G211"/>
  <c r="G213"/>
  <c r="G214"/>
  <c r="G215"/>
  <c r="G217"/>
  <c r="G223"/>
  <c r="G224"/>
  <c r="G226"/>
  <c r="G229"/>
  <c r="G230"/>
  <c r="G231"/>
  <c r="G236"/>
  <c r="G241"/>
  <c r="G243"/>
  <c r="G245"/>
  <c r="G254"/>
  <c r="G255"/>
  <c r="G256"/>
  <c r="G258"/>
  <c r="G259"/>
  <c r="G262"/>
  <c r="G263"/>
  <c r="G264"/>
  <c r="G267"/>
  <c r="G268"/>
  <c r="G269"/>
  <c r="G271"/>
  <c r="G272"/>
  <c r="G274"/>
  <c r="G275"/>
  <c r="G276"/>
  <c r="G279"/>
  <c r="G280"/>
  <c r="G281"/>
  <c r="G285"/>
  <c r="G287"/>
  <c r="G288"/>
  <c r="G291"/>
  <c r="G292"/>
  <c r="G293"/>
  <c r="G296"/>
  <c r="G306"/>
  <c r="G309"/>
  <c r="G311"/>
  <c r="G312"/>
  <c r="G315"/>
  <c r="G317"/>
  <c r="G320"/>
  <c r="G321"/>
  <c r="G322"/>
  <c r="G323"/>
  <c r="G324"/>
  <c r="G326"/>
  <c r="G328"/>
  <c r="G329"/>
  <c r="G330"/>
  <c r="G331"/>
  <c r="G332"/>
  <c r="G333"/>
  <c r="G334"/>
  <c r="G335"/>
  <c r="G338"/>
  <c r="G340"/>
  <c r="G341"/>
  <c r="G342"/>
  <c r="G344"/>
  <c r="G345"/>
  <c r="G346"/>
  <c r="G347"/>
  <c r="G348"/>
  <c r="G349"/>
  <c r="G351"/>
  <c r="G356"/>
  <c r="G357"/>
  <c r="G358"/>
  <c r="G360"/>
  <c r="G361"/>
  <c r="G362"/>
  <c r="G385"/>
  <c r="G386"/>
  <c r="G387"/>
  <c r="G389"/>
  <c r="G391"/>
  <c r="G392"/>
  <c r="G399"/>
  <c r="G400"/>
  <c r="G402"/>
  <c r="G403"/>
  <c r="G405"/>
  <c r="G406"/>
  <c r="G408"/>
  <c r="G409"/>
  <c r="G411"/>
  <c r="G412"/>
  <c r="G414"/>
  <c r="G415"/>
  <c r="G417"/>
  <c r="G418"/>
  <c r="G420"/>
  <c r="G421"/>
  <c r="G423"/>
  <c r="G424"/>
  <c r="G425"/>
  <c r="G427"/>
  <c r="G428"/>
  <c r="G431"/>
  <c r="G432"/>
  <c r="G433"/>
  <c r="G435"/>
  <c r="G436"/>
  <c r="G437"/>
  <c r="G440"/>
  <c r="G441"/>
  <c r="G443"/>
  <c r="G444"/>
  <c r="G446"/>
  <c r="G447"/>
  <c r="G451"/>
  <c r="G452"/>
  <c r="G454"/>
  <c r="G455"/>
  <c r="G456"/>
  <c r="G457"/>
  <c r="G458"/>
  <c r="G459"/>
  <c r="G461"/>
  <c r="G462"/>
  <c r="G463"/>
  <c r="G434" i="22"/>
  <c r="G435"/>
  <c r="G436"/>
  <c r="G438"/>
  <c r="G439"/>
  <c r="G441"/>
  <c r="G442"/>
  <c r="G443"/>
  <c r="G444"/>
  <c r="G445"/>
  <c r="G448"/>
  <c r="G449"/>
  <c r="G451"/>
  <c r="G453"/>
  <c r="G454"/>
  <c r="G455"/>
  <c r="G456"/>
  <c r="G458"/>
  <c r="G462"/>
  <c r="G463"/>
  <c r="G468"/>
  <c r="G465"/>
  <c r="G466"/>
  <c r="G467"/>
  <c r="G368"/>
  <c r="G369"/>
  <c r="G336"/>
  <c r="G338"/>
  <c r="G339"/>
  <c r="G340"/>
  <c r="G343"/>
  <c r="G361"/>
  <c r="G363"/>
  <c r="G364"/>
  <c r="G365"/>
  <c r="G366"/>
  <c r="G371"/>
  <c r="G464"/>
  <c r="I1439" i="17"/>
  <c r="G404" i="9"/>
  <c r="G367" i="22"/>
  <c r="G370"/>
  <c r="G1436" i="17"/>
  <c r="I467"/>
  <c r="G232" i="15"/>
  <c r="G233"/>
  <c r="G236"/>
  <c r="G239"/>
  <c r="G240"/>
  <c r="G242"/>
  <c r="G243"/>
  <c r="G245"/>
  <c r="G246"/>
  <c r="G248"/>
  <c r="G250"/>
  <c r="G252"/>
  <c r="G254"/>
  <c r="G256"/>
  <c r="G257"/>
  <c r="G259"/>
  <c r="G260"/>
  <c r="G262"/>
  <c r="G263"/>
  <c r="G265"/>
  <c r="G266"/>
  <c r="G268"/>
  <c r="G269"/>
  <c r="G273"/>
  <c r="G305" i="17"/>
  <c r="G307"/>
  <c r="G308"/>
  <c r="G309"/>
  <c r="G310"/>
  <c r="G311"/>
  <c r="G313"/>
  <c r="G314"/>
  <c r="G315"/>
  <c r="G316"/>
  <c r="G317"/>
  <c r="G318"/>
  <c r="G322"/>
  <c r="G327"/>
  <c r="G328"/>
  <c r="G329"/>
  <c r="G331"/>
  <c r="G332"/>
  <c r="G333"/>
  <c r="G335"/>
  <c r="G336"/>
  <c r="G337"/>
  <c r="G341"/>
  <c r="G342"/>
  <c r="G344"/>
  <c r="G345"/>
  <c r="G347"/>
  <c r="G348"/>
  <c r="G350"/>
  <c r="G351"/>
  <c r="G353"/>
  <c r="G354"/>
  <c r="G356"/>
  <c r="G357"/>
  <c r="G359"/>
  <c r="G360"/>
  <c r="G362"/>
  <c r="G363"/>
  <c r="G365"/>
  <c r="G366"/>
  <c r="G372"/>
  <c r="G373"/>
  <c r="G374"/>
  <c r="G376"/>
  <c r="G378"/>
  <c r="G379"/>
  <c r="G380"/>
  <c r="G382"/>
  <c r="G383"/>
  <c r="G384"/>
  <c r="G385"/>
  <c r="G386"/>
  <c r="G388"/>
  <c r="G389"/>
  <c r="G390"/>
  <c r="G391"/>
  <c r="G392"/>
  <c r="G394"/>
  <c r="G396"/>
  <c r="G397"/>
  <c r="G399"/>
  <c r="G402"/>
  <c r="G404"/>
  <c r="G405"/>
  <c r="G407"/>
  <c r="G408"/>
  <c r="G410"/>
  <c r="G411"/>
  <c r="G413"/>
  <c r="G414"/>
  <c r="G416"/>
  <c r="G417"/>
  <c r="G419"/>
  <c r="G421"/>
  <c r="G422"/>
  <c r="G424"/>
  <c r="G425"/>
  <c r="G426"/>
  <c r="G427"/>
  <c r="G429"/>
  <c r="G433"/>
  <c r="G435"/>
  <c r="G436"/>
  <c r="G437"/>
  <c r="G439"/>
  <c r="G440"/>
  <c r="G441"/>
  <c r="G443"/>
  <c r="G444"/>
  <c r="G446"/>
  <c r="G447"/>
  <c r="G449"/>
  <c r="G450"/>
  <c r="G452"/>
  <c r="G453"/>
  <c r="G467"/>
  <c r="G468"/>
  <c r="G469"/>
  <c r="G4943" i="14"/>
  <c r="G4944"/>
  <c r="G4945"/>
  <c r="G4947"/>
  <c r="G5094"/>
  <c r="G5095"/>
  <c r="G14" i="9"/>
  <c r="G389"/>
  <c r="G17"/>
  <c r="G20"/>
  <c r="G21"/>
  <c r="G22"/>
  <c r="G23"/>
  <c r="G24"/>
  <c r="G25"/>
  <c r="G26"/>
  <c r="G27"/>
  <c r="G28"/>
  <c r="G29"/>
  <c r="G30"/>
  <c r="G31"/>
  <c r="G33"/>
  <c r="G34"/>
  <c r="G35"/>
  <c r="G36"/>
  <c r="G39"/>
  <c r="G40"/>
  <c r="G42"/>
  <c r="G43"/>
  <c r="G45"/>
  <c r="G46"/>
  <c r="G48"/>
  <c r="G49"/>
  <c r="G51"/>
  <c r="G52"/>
  <c r="G54"/>
  <c r="G55"/>
  <c r="G57"/>
  <c r="G58"/>
  <c r="G60"/>
  <c r="G61"/>
  <c r="G63"/>
  <c r="G64"/>
  <c r="G66"/>
  <c r="G67"/>
  <c r="G69"/>
  <c r="G70"/>
  <c r="G72"/>
  <c r="G73"/>
  <c r="G75"/>
  <c r="G76"/>
  <c r="G78"/>
  <c r="G79"/>
  <c r="G81"/>
  <c r="G88"/>
  <c r="G90"/>
  <c r="G93"/>
  <c r="G102"/>
  <c r="G103"/>
  <c r="G104"/>
  <c r="G105"/>
  <c r="G107"/>
  <c r="G108"/>
  <c r="G109"/>
  <c r="G110"/>
  <c r="G113"/>
  <c r="G114"/>
  <c r="G117"/>
  <c r="G127"/>
  <c r="G129"/>
  <c r="G130"/>
  <c r="G131"/>
  <c r="G132"/>
  <c r="G133"/>
  <c r="G134"/>
  <c r="G135"/>
  <c r="G136"/>
  <c r="G137"/>
  <c r="G138"/>
  <c r="G139"/>
  <c r="G163"/>
  <c r="G164"/>
  <c r="G169"/>
  <c r="G170"/>
  <c r="G173"/>
  <c r="G174"/>
  <c r="G175"/>
  <c r="G177"/>
  <c r="G178"/>
  <c r="G179"/>
  <c r="G180"/>
  <c r="G181"/>
  <c r="G182"/>
  <c r="G183"/>
  <c r="G185"/>
  <c r="G186"/>
  <c r="G187"/>
  <c r="G193"/>
  <c r="G195"/>
  <c r="G196"/>
  <c r="G197"/>
  <c r="G200"/>
  <c r="G204"/>
  <c r="G205"/>
  <c r="G206"/>
  <c r="G211"/>
  <c r="G214"/>
  <c r="G215"/>
  <c r="G216"/>
  <c r="G217"/>
  <c r="G218"/>
  <c r="G219"/>
  <c r="G221"/>
  <c r="G222"/>
  <c r="G223"/>
  <c r="G224"/>
  <c r="G225"/>
  <c r="G231"/>
  <c r="G232"/>
  <c r="G233"/>
  <c r="G234"/>
  <c r="G235"/>
  <c r="G236"/>
  <c r="G237"/>
  <c r="G238"/>
  <c r="G240"/>
  <c r="G241"/>
  <c r="G247"/>
  <c r="G248"/>
  <c r="G249"/>
  <c r="G252"/>
  <c r="G256"/>
  <c r="G257"/>
  <c r="G259"/>
  <c r="G260"/>
  <c r="G261"/>
  <c r="G264"/>
  <c r="G265"/>
  <c r="G266"/>
  <c r="G267"/>
  <c r="G269"/>
  <c r="G270"/>
  <c r="G273"/>
  <c r="G277"/>
  <c r="G278"/>
  <c r="G299"/>
  <c r="G300"/>
  <c r="G301"/>
  <c r="G304"/>
  <c r="G306"/>
  <c r="G310"/>
  <c r="G311"/>
  <c r="G312"/>
  <c r="G313"/>
  <c r="G314"/>
  <c r="G315"/>
  <c r="G316"/>
  <c r="G317"/>
  <c r="G320"/>
  <c r="G321"/>
  <c r="G323"/>
  <c r="G324"/>
  <c r="G326"/>
  <c r="G327"/>
  <c r="G328"/>
  <c r="G330"/>
  <c r="G331"/>
  <c r="G333"/>
  <c r="G334"/>
  <c r="G336"/>
  <c r="G337"/>
  <c r="G339"/>
  <c r="G340"/>
  <c r="G342"/>
  <c r="G343"/>
  <c r="G345"/>
  <c r="G346"/>
  <c r="G348"/>
  <c r="G349"/>
  <c r="G351"/>
  <c r="G352"/>
  <c r="G354"/>
  <c r="G355"/>
  <c r="G357"/>
  <c r="G358"/>
  <c r="G360"/>
  <c r="G361"/>
  <c r="G363"/>
  <c r="G364"/>
  <c r="G366"/>
  <c r="G367"/>
  <c r="G369"/>
  <c r="G370"/>
  <c r="G375"/>
  <c r="G378"/>
  <c r="G380"/>
  <c r="G381"/>
  <c r="G382"/>
  <c r="G383"/>
  <c r="G384"/>
  <c r="G385"/>
  <c r="G386"/>
  <c r="G388"/>
  <c r="G551" i="15"/>
  <c r="G1748" i="17"/>
  <c r="G534" i="15"/>
  <c r="G556"/>
  <c r="G536"/>
  <c r="G537"/>
  <c r="G539"/>
  <c r="G543"/>
  <c r="G547"/>
  <c r="G548"/>
  <c r="G488" i="21"/>
  <c r="G499"/>
  <c r="G489"/>
  <c r="G490"/>
  <c r="G491"/>
  <c r="G492"/>
  <c r="G494"/>
  <c r="G495"/>
  <c r="G497"/>
  <c r="G498"/>
  <c r="G330" i="11"/>
  <c r="G340"/>
  <c r="G331"/>
  <c r="G332"/>
  <c r="G333"/>
  <c r="G334"/>
  <c r="G335"/>
  <c r="G336"/>
  <c r="G338"/>
  <c r="G339"/>
  <c r="G390" i="9"/>
  <c r="G401"/>
  <c r="G391"/>
  <c r="G392"/>
  <c r="G393"/>
  <c r="G394"/>
  <c r="G396"/>
  <c r="G397"/>
  <c r="G399"/>
  <c r="G400"/>
  <c r="G310" i="22"/>
  <c r="G294"/>
  <c r="G308"/>
  <c r="G296"/>
  <c r="G298"/>
  <c r="G299"/>
  <c r="G300"/>
  <c r="G301"/>
  <c r="G302"/>
  <c r="G305"/>
  <c r="G306"/>
  <c r="G309"/>
  <c r="G312"/>
  <c r="G257"/>
  <c r="G252"/>
  <c r="G254"/>
  <c r="G256"/>
  <c r="G258"/>
  <c r="G260"/>
  <c r="G219"/>
  <c r="G211"/>
  <c r="G213"/>
  <c r="G214"/>
  <c r="G218"/>
  <c r="G220"/>
  <c r="G221"/>
  <c r="G222"/>
  <c r="G223"/>
  <c r="G192"/>
  <c r="G174"/>
  <c r="G176"/>
  <c r="G178"/>
  <c r="G179"/>
  <c r="G180"/>
  <c r="G181"/>
  <c r="G182"/>
  <c r="G185"/>
  <c r="G187"/>
  <c r="G188"/>
  <c r="G191"/>
  <c r="G193"/>
  <c r="G194"/>
  <c r="G195"/>
  <c r="G196"/>
  <c r="G141"/>
  <c r="G132"/>
  <c r="G135"/>
  <c r="G137"/>
  <c r="G138"/>
  <c r="G140"/>
  <c r="G142"/>
  <c r="G143"/>
  <c r="G144"/>
  <c r="G145"/>
  <c r="G103"/>
  <c r="G94"/>
  <c r="G95"/>
  <c r="G97"/>
  <c r="G100"/>
  <c r="G102"/>
  <c r="G107"/>
  <c r="G104"/>
  <c r="G106"/>
  <c r="G35"/>
  <c r="G8"/>
  <c r="G9"/>
  <c r="G34"/>
  <c r="G12"/>
  <c r="G15"/>
  <c r="G16"/>
  <c r="G17"/>
  <c r="G18"/>
  <c r="G19"/>
  <c r="G20"/>
  <c r="G21"/>
  <c r="G22"/>
  <c r="G23"/>
  <c r="G24"/>
  <c r="G25"/>
  <c r="G26"/>
  <c r="G27"/>
  <c r="G28"/>
  <c r="G29"/>
  <c r="G30"/>
  <c r="G32"/>
  <c r="G36"/>
  <c r="G38"/>
  <c r="I1441" i="17"/>
  <c r="G1440"/>
  <c r="G5" i="21"/>
  <c r="G487"/>
  <c r="G6"/>
  <c r="G7"/>
  <c r="G8"/>
  <c r="G11"/>
  <c r="G12"/>
  <c r="G17"/>
  <c r="G22"/>
  <c r="G24"/>
  <c r="I32"/>
  <c r="G25"/>
  <c r="G26"/>
  <c r="G27"/>
  <c r="G29"/>
  <c r="G30"/>
  <c r="G31"/>
  <c r="G32"/>
  <c r="G38"/>
  <c r="G39"/>
  <c r="G44"/>
  <c r="I49"/>
  <c r="G45"/>
  <c r="G46"/>
  <c r="G47"/>
  <c r="G48"/>
  <c r="G49"/>
  <c r="G52"/>
  <c r="G53"/>
  <c r="G55"/>
  <c r="G56"/>
  <c r="G58"/>
  <c r="G59"/>
  <c r="G61"/>
  <c r="G62"/>
  <c r="G64"/>
  <c r="G65"/>
  <c r="G67"/>
  <c r="G68"/>
  <c r="G70"/>
  <c r="G71"/>
  <c r="G73"/>
  <c r="G74"/>
  <c r="G76"/>
  <c r="G77"/>
  <c r="G79"/>
  <c r="G80"/>
  <c r="G82"/>
  <c r="G83"/>
  <c r="G93"/>
  <c r="G95"/>
  <c r="G96"/>
  <c r="G98"/>
  <c r="G99"/>
  <c r="G101"/>
  <c r="G102"/>
  <c r="G104"/>
  <c r="G105"/>
  <c r="G107"/>
  <c r="G108"/>
  <c r="G110"/>
  <c r="G111"/>
  <c r="G112"/>
  <c r="G117"/>
  <c r="G119"/>
  <c r="G120"/>
  <c r="G122"/>
  <c r="G123"/>
  <c r="G129"/>
  <c r="G130"/>
  <c r="G133"/>
  <c r="G134"/>
  <c r="G136"/>
  <c r="G137"/>
  <c r="G141"/>
  <c r="G142"/>
  <c r="G144"/>
  <c r="G145"/>
  <c r="G147"/>
  <c r="G148"/>
  <c r="G149"/>
  <c r="G150"/>
  <c r="G152"/>
  <c r="G154"/>
  <c r="G155"/>
  <c r="G156"/>
  <c r="G157"/>
  <c r="G159"/>
  <c r="G160"/>
  <c r="G161"/>
  <c r="G162"/>
  <c r="G171"/>
  <c r="I176"/>
  <c r="G172"/>
  <c r="G173"/>
  <c r="G174"/>
  <c r="G175"/>
  <c r="G176"/>
  <c r="G180"/>
  <c r="G186"/>
  <c r="G187"/>
  <c r="G188"/>
  <c r="G189"/>
  <c r="G190"/>
  <c r="G192"/>
  <c r="G193"/>
  <c r="G195"/>
  <c r="G196"/>
  <c r="G199"/>
  <c r="G200"/>
  <c r="G202"/>
  <c r="G203"/>
  <c r="G205"/>
  <c r="G207"/>
  <c r="G208"/>
  <c r="I223"/>
  <c r="G209"/>
  <c r="G210"/>
  <c r="G211"/>
  <c r="G212"/>
  <c r="G213"/>
  <c r="G214"/>
  <c r="G215"/>
  <c r="G216"/>
  <c r="G217"/>
  <c r="G218"/>
  <c r="G219"/>
  <c r="G220"/>
  <c r="G221"/>
  <c r="G222"/>
  <c r="G223"/>
  <c r="G225"/>
  <c r="G232"/>
  <c r="G233"/>
  <c r="G235"/>
  <c r="G236"/>
  <c r="G238"/>
  <c r="G239"/>
  <c r="G241"/>
  <c r="G247"/>
  <c r="G249"/>
  <c r="G251"/>
  <c r="G252"/>
  <c r="G254"/>
  <c r="G255"/>
  <c r="G257"/>
  <c r="G258"/>
  <c r="G259"/>
  <c r="G261"/>
  <c r="G262"/>
  <c r="G264"/>
  <c r="G265"/>
  <c r="G267"/>
  <c r="G268"/>
  <c r="G270"/>
  <c r="I276"/>
  <c r="G271"/>
  <c r="G272"/>
  <c r="G273"/>
  <c r="G274"/>
  <c r="G275"/>
  <c r="G276"/>
  <c r="G278"/>
  <c r="G281"/>
  <c r="G284"/>
  <c r="G285"/>
  <c r="G288"/>
  <c r="G289"/>
  <c r="G290"/>
  <c r="G292"/>
  <c r="G293"/>
  <c r="G294"/>
  <c r="G296"/>
  <c r="G300"/>
  <c r="G301"/>
  <c r="G302"/>
  <c r="G304"/>
  <c r="G305"/>
  <c r="G312"/>
  <c r="G313"/>
  <c r="G315"/>
  <c r="G316"/>
  <c r="G326"/>
  <c r="G327"/>
  <c r="G329"/>
  <c r="G330"/>
  <c r="G332"/>
  <c r="G333"/>
  <c r="G343"/>
  <c r="G344"/>
  <c r="G346"/>
  <c r="G347"/>
  <c r="G349"/>
  <c r="G350"/>
  <c r="G352"/>
  <c r="G353"/>
  <c r="G355"/>
  <c r="G356"/>
  <c r="G358"/>
  <c r="G359"/>
  <c r="G361"/>
  <c r="G362"/>
  <c r="G364"/>
  <c r="G365"/>
  <c r="G367"/>
  <c r="G368"/>
  <c r="G380"/>
  <c r="G383"/>
  <c r="G384"/>
  <c r="G386"/>
  <c r="G387"/>
  <c r="G388"/>
  <c r="G396"/>
  <c r="I401"/>
  <c r="G397"/>
  <c r="G398"/>
  <c r="G399"/>
  <c r="G400"/>
  <c r="G401"/>
  <c r="G406"/>
  <c r="G408"/>
  <c r="G409"/>
  <c r="G410"/>
  <c r="G415"/>
  <c r="G416"/>
  <c r="G418"/>
  <c r="G421"/>
  <c r="I427"/>
  <c r="G422"/>
  <c r="G423"/>
  <c r="G424"/>
  <c r="G425"/>
  <c r="G426"/>
  <c r="G427"/>
  <c r="G429"/>
  <c r="I436"/>
  <c r="G430"/>
  <c r="G431"/>
  <c r="G432"/>
  <c r="G433"/>
  <c r="G434"/>
  <c r="G435"/>
  <c r="G436"/>
  <c r="G438"/>
  <c r="G439"/>
  <c r="G447"/>
  <c r="G448"/>
  <c r="G450"/>
  <c r="G451"/>
  <c r="G454"/>
  <c r="G455"/>
  <c r="G457"/>
  <c r="G458"/>
  <c r="G460"/>
  <c r="G461"/>
  <c r="G463"/>
  <c r="G464"/>
  <c r="G468"/>
  <c r="G470"/>
  <c r="G471"/>
  <c r="G475"/>
  <c r="G477"/>
  <c r="G434" i="15"/>
  <c r="G438"/>
  <c r="G439"/>
  <c r="G440"/>
  <c r="G441"/>
  <c r="G442"/>
  <c r="G443"/>
  <c r="G445"/>
  <c r="G449"/>
  <c r="G450"/>
  <c r="G454"/>
  <c r="G461"/>
  <c r="G462"/>
  <c r="G505"/>
  <c r="G463"/>
  <c r="G466"/>
  <c r="G467"/>
  <c r="G468"/>
  <c r="G469"/>
  <c r="G472"/>
  <c r="G477"/>
  <c r="G478"/>
  <c r="G479"/>
  <c r="G482"/>
  <c r="G483"/>
  <c r="G484"/>
  <c r="G485"/>
  <c r="G486"/>
  <c r="G488"/>
  <c r="G489"/>
  <c r="G490"/>
  <c r="G493"/>
  <c r="G494"/>
  <c r="G496"/>
  <c r="G497"/>
  <c r="G499"/>
  <c r="G500"/>
  <c r="G503"/>
  <c r="G4404" i="14"/>
  <c r="G4430"/>
  <c r="G4405"/>
  <c r="G4408"/>
  <c r="G4409"/>
  <c r="G4410"/>
  <c r="G4411"/>
  <c r="G4414"/>
  <c r="G4415"/>
  <c r="G4416"/>
  <c r="G4417"/>
  <c r="G4419"/>
  <c r="G4420"/>
  <c r="G4422"/>
  <c r="G4423"/>
  <c r="G4427"/>
  <c r="G570" i="6"/>
  <c r="G468" i="7"/>
  <c r="G454"/>
  <c r="G455"/>
  <c r="G465"/>
  <c r="G456"/>
  <c r="G457"/>
  <c r="G458"/>
  <c r="G460"/>
  <c r="G461"/>
  <c r="G462"/>
  <c r="G463"/>
  <c r="G464"/>
  <c r="I1228" i="17"/>
  <c r="G1225"/>
  <c r="G978"/>
  <c r="G776"/>
  <c r="G781"/>
  <c r="G783"/>
  <c r="G784"/>
  <c r="G785"/>
  <c r="G788"/>
  <c r="G790"/>
  <c r="G792"/>
  <c r="G793"/>
  <c r="G795"/>
  <c r="G796"/>
  <c r="G798"/>
  <c r="G799"/>
  <c r="G801"/>
  <c r="G802"/>
  <c r="G804"/>
  <c r="G805"/>
  <c r="G807"/>
  <c r="G808"/>
  <c r="G810"/>
  <c r="G811"/>
  <c r="G814"/>
  <c r="G815"/>
  <c r="G816"/>
  <c r="G821"/>
  <c r="G825"/>
  <c r="G826"/>
  <c r="G828"/>
  <c r="G829"/>
  <c r="G831"/>
  <c r="G832"/>
  <c r="G834"/>
  <c r="G835"/>
  <c r="G837"/>
  <c r="G838"/>
  <c r="G839"/>
  <c r="G840"/>
  <c r="G842"/>
  <c r="G843"/>
  <c r="G844"/>
  <c r="G845"/>
  <c r="G846"/>
  <c r="G848"/>
  <c r="G867"/>
  <c r="G868"/>
  <c r="G870"/>
  <c r="G871"/>
  <c r="G873"/>
  <c r="G874"/>
  <c r="G876"/>
  <c r="G877"/>
  <c r="G879"/>
  <c r="G880"/>
  <c r="G882"/>
  <c r="G883"/>
  <c r="G885"/>
  <c r="G886"/>
  <c r="G888"/>
  <c r="G889"/>
  <c r="G891"/>
  <c r="G892"/>
  <c r="G910"/>
  <c r="G911"/>
  <c r="G917"/>
  <c r="G919"/>
  <c r="G921"/>
  <c r="G925"/>
  <c r="G927"/>
  <c r="G928"/>
  <c r="G929"/>
  <c r="G930"/>
  <c r="G931"/>
  <c r="G932"/>
  <c r="G933"/>
  <c r="G934"/>
  <c r="G935"/>
  <c r="G937"/>
  <c r="G938"/>
  <c r="G940"/>
  <c r="G941"/>
  <c r="G944"/>
  <c r="G947"/>
  <c r="G948"/>
  <c r="G950"/>
  <c r="G951"/>
  <c r="G952"/>
  <c r="G954"/>
  <c r="G972"/>
  <c r="G977"/>
  <c r="G979"/>
  <c r="G1229"/>
  <c r="G578" i="6"/>
  <c r="G576"/>
  <c r="G575"/>
  <c r="G573"/>
  <c r="G572"/>
  <c r="G571"/>
  <c r="G569"/>
  <c r="G580"/>
  <c r="G8" i="17"/>
  <c r="G13"/>
  <c r="G77"/>
  <c r="G79"/>
  <c r="G16"/>
  <c r="G17"/>
  <c r="G24"/>
  <c r="G25"/>
  <c r="G26"/>
  <c r="G27"/>
  <c r="G32"/>
  <c r="G33"/>
  <c r="G38"/>
  <c r="G41"/>
  <c r="G42"/>
  <c r="G44"/>
  <c r="G45"/>
  <c r="G47"/>
  <c r="G48"/>
  <c r="G50"/>
  <c r="G51"/>
  <c r="G53"/>
  <c r="G54"/>
  <c r="G56"/>
  <c r="G57"/>
  <c r="G59"/>
  <c r="G60"/>
  <c r="G62"/>
  <c r="G63"/>
  <c r="G65"/>
  <c r="G66"/>
  <c r="G68"/>
  <c r="G69"/>
  <c r="G73"/>
  <c r="G74"/>
  <c r="G76"/>
  <c r="G3808" i="14"/>
  <c r="G3822"/>
  <c r="G3810"/>
  <c r="G3813"/>
  <c r="G3814"/>
  <c r="G3816"/>
  <c r="G3819"/>
  <c r="G3820"/>
  <c r="G377" i="7"/>
  <c r="G378"/>
  <c r="G379"/>
  <c r="I379"/>
  <c r="G11"/>
  <c r="G453"/>
  <c r="G12"/>
  <c r="G13"/>
  <c r="G14"/>
  <c r="G15"/>
  <c r="G16"/>
  <c r="G19"/>
  <c r="G20"/>
  <c r="G26"/>
  <c r="G27"/>
  <c r="G28"/>
  <c r="G31"/>
  <c r="G33"/>
  <c r="G34"/>
  <c r="G36"/>
  <c r="G37"/>
  <c r="G39"/>
  <c r="G40"/>
  <c r="G42"/>
  <c r="G43"/>
  <c r="G44"/>
  <c r="G45"/>
  <c r="G46"/>
  <c r="G49"/>
  <c r="G50"/>
  <c r="G51"/>
  <c r="G52"/>
  <c r="G73"/>
  <c r="G77"/>
  <c r="G78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11"/>
  <c r="G113"/>
  <c r="G114"/>
  <c r="G115"/>
  <c r="G123"/>
  <c r="G124"/>
  <c r="G125"/>
  <c r="G127"/>
  <c r="G128"/>
  <c r="G130"/>
  <c r="G132"/>
  <c r="G133"/>
  <c r="G135"/>
  <c r="G136"/>
  <c r="G138"/>
  <c r="G139"/>
  <c r="G141"/>
  <c r="G142"/>
  <c r="G144"/>
  <c r="G145"/>
  <c r="G147"/>
  <c r="G148"/>
  <c r="G150"/>
  <c r="G151"/>
  <c r="G153"/>
  <c r="G154"/>
  <c r="G156"/>
  <c r="G157"/>
  <c r="G159"/>
  <c r="G160"/>
  <c r="G168"/>
  <c r="G169"/>
  <c r="G170"/>
  <c r="G171"/>
  <c r="G172"/>
  <c r="G174"/>
  <c r="G175"/>
  <c r="G176"/>
  <c r="G177"/>
  <c r="G178"/>
  <c r="G179"/>
  <c r="G180"/>
  <c r="G182"/>
  <c r="G183"/>
  <c r="G184"/>
  <c r="G186"/>
  <c r="G187"/>
  <c r="G191"/>
  <c r="G194"/>
  <c r="G195"/>
  <c r="G197"/>
  <c r="G198"/>
  <c r="G200"/>
  <c r="G201"/>
  <c r="G202"/>
  <c r="G209"/>
  <c r="G210"/>
  <c r="G212"/>
  <c r="G213"/>
  <c r="G215"/>
  <c r="G216"/>
  <c r="G218"/>
  <c r="G219"/>
  <c r="G221"/>
  <c r="G223"/>
  <c r="G232"/>
  <c r="G233"/>
  <c r="G234"/>
  <c r="G235"/>
  <c r="G236"/>
  <c r="G238"/>
  <c r="G239"/>
  <c r="G244"/>
  <c r="G245"/>
  <c r="G247"/>
  <c r="G251"/>
  <c r="G252"/>
  <c r="G254"/>
  <c r="G255"/>
  <c r="G256"/>
  <c r="G257"/>
  <c r="G258"/>
  <c r="G259"/>
  <c r="G263"/>
  <c r="G264"/>
  <c r="G280"/>
  <c r="G285"/>
  <c r="G286"/>
  <c r="G287"/>
  <c r="G288"/>
  <c r="G289"/>
  <c r="G290"/>
  <c r="G292"/>
  <c r="G302"/>
  <c r="G303"/>
  <c r="G305"/>
  <c r="G306"/>
  <c r="G308"/>
  <c r="G309"/>
  <c r="G311"/>
  <c r="G316"/>
  <c r="G317"/>
  <c r="G319"/>
  <c r="G320"/>
  <c r="G321"/>
  <c r="G322"/>
  <c r="G324"/>
  <c r="G325"/>
  <c r="G331"/>
  <c r="G332"/>
  <c r="G334"/>
  <c r="G335"/>
  <c r="G337"/>
  <c r="G338"/>
  <c r="G340"/>
  <c r="G341"/>
  <c r="G343"/>
  <c r="G344"/>
  <c r="G346"/>
  <c r="G347"/>
  <c r="G349"/>
  <c r="G350"/>
  <c r="G352"/>
  <c r="G353"/>
  <c r="G355"/>
  <c r="G356"/>
  <c r="G358"/>
  <c r="G359"/>
  <c r="G363"/>
  <c r="G364"/>
  <c r="G365"/>
  <c r="G366"/>
  <c r="G367"/>
  <c r="G371"/>
  <c r="G372"/>
  <c r="G374"/>
  <c r="G375"/>
  <c r="G381"/>
  <c r="G382"/>
  <c r="G383"/>
  <c r="G386"/>
  <c r="G387"/>
  <c r="G389"/>
  <c r="G390"/>
  <c r="G392"/>
  <c r="G393"/>
  <c r="G395"/>
  <c r="G396"/>
  <c r="G398"/>
  <c r="G399"/>
  <c r="G401"/>
  <c r="G402"/>
  <c r="G404"/>
  <c r="G405"/>
  <c r="G407"/>
  <c r="G408"/>
  <c r="G413"/>
  <c r="G414"/>
  <c r="G416"/>
  <c r="G417"/>
  <c r="G422"/>
  <c r="G423"/>
  <c r="G424"/>
  <c r="G425"/>
  <c r="G426"/>
  <c r="G428"/>
  <c r="G429"/>
  <c r="G430"/>
  <c r="G440"/>
  <c r="G443"/>
  <c r="G444"/>
  <c r="I846" i="17"/>
  <c r="G353" i="15"/>
  <c r="G401"/>
  <c r="G355"/>
  <c r="G357"/>
  <c r="G358"/>
  <c r="G360"/>
  <c r="G361"/>
  <c r="G362"/>
  <c r="G363"/>
  <c r="G364"/>
  <c r="G365"/>
  <c r="G368"/>
  <c r="G369"/>
  <c r="G371"/>
  <c r="G372"/>
  <c r="G374"/>
  <c r="G375"/>
  <c r="G377"/>
  <c r="G378"/>
  <c r="G380"/>
  <c r="G381"/>
  <c r="G383"/>
  <c r="G384"/>
  <c r="G386"/>
  <c r="G387"/>
  <c r="G389"/>
  <c r="G390"/>
  <c r="G393"/>
  <c r="G394"/>
  <c r="G396"/>
  <c r="G398"/>
  <c r="G400"/>
  <c r="G3159" i="14"/>
  <c r="G3160"/>
  <c r="G3162"/>
  <c r="G3163"/>
  <c r="G3167"/>
  <c r="G3438"/>
  <c r="G3439"/>
  <c r="G579" i="6"/>
  <c r="G35"/>
  <c r="G36"/>
  <c r="G37"/>
  <c r="G39"/>
  <c r="G40"/>
  <c r="G41"/>
  <c r="G43"/>
  <c r="G44"/>
  <c r="G45"/>
  <c r="G47"/>
  <c r="G48"/>
  <c r="G49"/>
  <c r="G50"/>
  <c r="G51"/>
  <c r="G52"/>
  <c r="G53"/>
  <c r="G54"/>
  <c r="G55"/>
  <c r="G57"/>
  <c r="G58"/>
  <c r="G60"/>
  <c r="G61"/>
  <c r="G63"/>
  <c r="G65"/>
  <c r="G67"/>
  <c r="G69"/>
  <c r="G71"/>
  <c r="G73"/>
  <c r="G75"/>
  <c r="G77"/>
  <c r="G79"/>
  <c r="G81"/>
  <c r="G82"/>
  <c r="G84"/>
  <c r="G85"/>
  <c r="G87"/>
  <c r="G88"/>
  <c r="G90"/>
  <c r="G91"/>
  <c r="G93"/>
  <c r="G94"/>
  <c r="G96"/>
  <c r="G97"/>
  <c r="G99"/>
  <c r="G100"/>
  <c r="G101"/>
  <c r="G107"/>
  <c r="G108"/>
  <c r="G110"/>
  <c r="G111"/>
  <c r="G113"/>
  <c r="G114"/>
  <c r="G116"/>
  <c r="G117"/>
  <c r="G119"/>
  <c r="G120"/>
  <c r="G121"/>
  <c r="G122"/>
  <c r="G123"/>
  <c r="G124"/>
  <c r="G125"/>
  <c r="G126"/>
  <c r="G128"/>
  <c r="G129"/>
  <c r="G130"/>
  <c r="G135"/>
  <c r="G136"/>
  <c r="G138"/>
  <c r="G139"/>
  <c r="G141"/>
  <c r="G142"/>
  <c r="G143"/>
  <c r="G144"/>
  <c r="G160"/>
  <c r="G161"/>
  <c r="G162"/>
  <c r="G163"/>
  <c r="G167"/>
  <c r="G170"/>
  <c r="G171"/>
  <c r="G172"/>
  <c r="G174"/>
  <c r="G175"/>
  <c r="G176"/>
  <c r="G178"/>
  <c r="G179"/>
  <c r="G180"/>
  <c r="G182"/>
  <c r="G183"/>
  <c r="G184"/>
  <c r="G186"/>
  <c r="G187"/>
  <c r="G188"/>
  <c r="G190"/>
  <c r="G193"/>
  <c r="G194"/>
  <c r="G195"/>
  <c r="G201"/>
  <c r="G202"/>
  <c r="G204"/>
  <c r="G205"/>
  <c r="G207"/>
  <c r="G208"/>
  <c r="G210"/>
  <c r="G211"/>
  <c r="G213"/>
  <c r="G214"/>
  <c r="G220"/>
  <c r="G222"/>
  <c r="G223"/>
  <c r="G225"/>
  <c r="G226"/>
  <c r="G228"/>
  <c r="G229"/>
  <c r="G231"/>
  <c r="G232"/>
  <c r="G234"/>
  <c r="G235"/>
  <c r="G237"/>
  <c r="G238"/>
  <c r="G240"/>
  <c r="G241"/>
  <c r="G243"/>
  <c r="G244"/>
  <c r="G246"/>
  <c r="G247"/>
  <c r="G249"/>
  <c r="G250"/>
  <c r="G252"/>
  <c r="G253"/>
  <c r="G255"/>
  <c r="G256"/>
  <c r="G258"/>
  <c r="G259"/>
  <c r="G261"/>
  <c r="G262"/>
  <c r="G264"/>
  <c r="G265"/>
  <c r="G267"/>
  <c r="G268"/>
  <c r="G270"/>
  <c r="G271"/>
  <c r="G273"/>
  <c r="G274"/>
  <c r="G276"/>
  <c r="G277"/>
  <c r="G278"/>
  <c r="G279"/>
  <c r="G280"/>
  <c r="G281"/>
  <c r="G282"/>
  <c r="G283"/>
  <c r="G284"/>
  <c r="G285"/>
  <c r="G287"/>
  <c r="G288"/>
  <c r="G289"/>
  <c r="G290"/>
  <c r="G291"/>
  <c r="G293"/>
  <c r="G294"/>
  <c r="G295"/>
  <c r="G296"/>
  <c r="G298"/>
  <c r="G299"/>
  <c r="G301"/>
  <c r="G302"/>
  <c r="G304"/>
  <c r="G305"/>
  <c r="G308"/>
  <c r="G309"/>
  <c r="G311"/>
  <c r="G312"/>
  <c r="G314"/>
  <c r="G315"/>
  <c r="G317"/>
  <c r="G318"/>
  <c r="G320"/>
  <c r="G321"/>
  <c r="G323"/>
  <c r="G324"/>
  <c r="G330"/>
  <c r="G335"/>
  <c r="G336"/>
  <c r="G337"/>
  <c r="G338"/>
  <c r="G340"/>
  <c r="G341"/>
  <c r="G346"/>
  <c r="G347"/>
  <c r="G349"/>
  <c r="G350"/>
  <c r="G352"/>
  <c r="G353"/>
  <c r="G360"/>
  <c r="G361"/>
  <c r="G363"/>
  <c r="G364"/>
  <c r="G366"/>
  <c r="G367"/>
  <c r="G369"/>
  <c r="G370"/>
  <c r="G372"/>
  <c r="G373"/>
  <c r="G375"/>
  <c r="G376"/>
  <c r="G378"/>
  <c r="G379"/>
  <c r="G381"/>
  <c r="G382"/>
  <c r="G384"/>
  <c r="G385"/>
  <c r="G387"/>
  <c r="G388"/>
  <c r="G390"/>
  <c r="G391"/>
  <c r="G393"/>
  <c r="G394"/>
  <c r="G396"/>
  <c r="G397"/>
  <c r="G398"/>
  <c r="G399"/>
  <c r="G400"/>
  <c r="G401"/>
  <c r="G402"/>
  <c r="G403"/>
  <c r="G404"/>
  <c r="G405"/>
  <c r="G406"/>
  <c r="G407"/>
  <c r="G408"/>
  <c r="G409"/>
  <c r="G418"/>
  <c r="G422"/>
  <c r="G423"/>
  <c r="G424"/>
  <c r="G425"/>
  <c r="G426"/>
  <c r="G429"/>
  <c r="G430"/>
  <c r="G436"/>
  <c r="G437"/>
  <c r="G438"/>
  <c r="G441"/>
  <c r="G443"/>
  <c r="G444"/>
  <c r="G446"/>
  <c r="G448"/>
  <c r="G450"/>
  <c r="G452"/>
  <c r="G453"/>
  <c r="G454"/>
  <c r="G455"/>
  <c r="G456"/>
  <c r="G459"/>
  <c r="G461"/>
  <c r="G462"/>
  <c r="G463"/>
  <c r="G464"/>
  <c r="G467"/>
  <c r="G468"/>
  <c r="G469"/>
  <c r="G474"/>
  <c r="G475"/>
  <c r="G476"/>
  <c r="G477"/>
  <c r="G484"/>
  <c r="G488"/>
  <c r="G489"/>
  <c r="G492"/>
  <c r="G494"/>
  <c r="G495"/>
  <c r="G497"/>
  <c r="G498"/>
  <c r="G501"/>
  <c r="G502"/>
  <c r="G504"/>
  <c r="G505"/>
  <c r="G506"/>
  <c r="G507"/>
  <c r="G509"/>
  <c r="G512"/>
  <c r="G513"/>
  <c r="G515"/>
  <c r="G517"/>
  <c r="G519"/>
  <c r="G520"/>
  <c r="G521"/>
  <c r="G522"/>
  <c r="G523"/>
  <c r="G524"/>
  <c r="G525"/>
  <c r="G526"/>
  <c r="G527"/>
  <c r="G528"/>
  <c r="G529"/>
  <c r="G530"/>
  <c r="G531"/>
  <c r="G532"/>
  <c r="G536"/>
  <c r="G540"/>
  <c r="G542"/>
  <c r="G546"/>
  <c r="G547"/>
  <c r="G548"/>
  <c r="G549"/>
  <c r="G550"/>
  <c r="G553"/>
  <c r="G554"/>
  <c r="G555"/>
  <c r="G556"/>
  <c r="G557"/>
  <c r="G558"/>
  <c r="G559"/>
  <c r="G560"/>
  <c r="G561"/>
  <c r="G562"/>
  <c r="G563"/>
  <c r="G565"/>
  <c r="G1813" i="14"/>
  <c r="G1817"/>
  <c r="G1818"/>
  <c r="G1820"/>
  <c r="G310" i="15"/>
  <c r="G311"/>
  <c r="G312"/>
  <c r="G313"/>
  <c r="G315"/>
  <c r="G316"/>
  <c r="G317"/>
  <c r="G318"/>
  <c r="G325"/>
  <c r="G326"/>
  <c r="G327"/>
  <c r="G328"/>
  <c r="G604" i="5"/>
  <c r="G424" i="3"/>
  <c r="G301" i="2"/>
  <c r="G302"/>
  <c r="G303"/>
  <c r="G304"/>
  <c r="G305"/>
  <c r="G306"/>
  <c r="G307"/>
  <c r="G308"/>
  <c r="G2517" i="14"/>
  <c r="G2528"/>
  <c r="G2518"/>
  <c r="G2521"/>
  <c r="G2523"/>
  <c r="G2524"/>
  <c r="G2525"/>
  <c r="G2527"/>
  <c r="G505" i="17"/>
  <c r="G506"/>
  <c r="G714"/>
  <c r="G716"/>
  <c r="G508"/>
  <c r="G509"/>
  <c r="G511"/>
  <c r="G512"/>
  <c r="G514"/>
  <c r="G515"/>
  <c r="G517"/>
  <c r="G518"/>
  <c r="G521"/>
  <c r="G522"/>
  <c r="G523"/>
  <c r="G525"/>
  <c r="G526"/>
  <c r="G530"/>
  <c r="G532"/>
  <c r="G533"/>
  <c r="G535"/>
  <c r="G536"/>
  <c r="G537"/>
  <c r="G538"/>
  <c r="G539"/>
  <c r="G541"/>
  <c r="G546"/>
  <c r="G547"/>
  <c r="G548"/>
  <c r="G549"/>
  <c r="G550"/>
  <c r="G551"/>
  <c r="G552"/>
  <c r="G555"/>
  <c r="G556"/>
  <c r="G557"/>
  <c r="G558"/>
  <c r="G559"/>
  <c r="G561"/>
  <c r="G562"/>
  <c r="G563"/>
  <c r="G564"/>
  <c r="G565"/>
  <c r="G566"/>
  <c r="G567"/>
  <c r="G568"/>
  <c r="G569"/>
  <c r="G570"/>
  <c r="G572"/>
  <c r="G575"/>
  <c r="G576"/>
  <c r="G578"/>
  <c r="G579"/>
  <c r="G581"/>
  <c r="G582"/>
  <c r="G584"/>
  <c r="G585"/>
  <c r="G587"/>
  <c r="G588"/>
  <c r="G590"/>
  <c r="G591"/>
  <c r="G593"/>
  <c r="G594"/>
  <c r="G596"/>
  <c r="G597"/>
  <c r="G598"/>
  <c r="G599"/>
  <c r="G600"/>
  <c r="G602"/>
  <c r="G605"/>
  <c r="G607"/>
  <c r="G608"/>
  <c r="G609"/>
  <c r="G611"/>
  <c r="G612"/>
  <c r="G613"/>
  <c r="G615"/>
  <c r="G616"/>
  <c r="G617"/>
  <c r="G619"/>
  <c r="G620"/>
  <c r="G621"/>
  <c r="G623"/>
  <c r="G624"/>
  <c r="G626"/>
  <c r="G627"/>
  <c r="G629"/>
  <c r="G630"/>
  <c r="G632"/>
  <c r="G633"/>
  <c r="G635"/>
  <c r="G636"/>
  <c r="G638"/>
  <c r="G640"/>
  <c r="G641"/>
  <c r="G642"/>
  <c r="G644"/>
  <c r="G645"/>
  <c r="G647"/>
  <c r="G648"/>
  <c r="G650"/>
  <c r="G651"/>
  <c r="G653"/>
  <c r="G654"/>
  <c r="G656"/>
  <c r="G657"/>
  <c r="G661"/>
  <c r="G662"/>
  <c r="G663"/>
  <c r="G664"/>
  <c r="G665"/>
  <c r="G666"/>
  <c r="G667"/>
  <c r="G671"/>
  <c r="G672"/>
  <c r="G676"/>
  <c r="G677"/>
  <c r="G678"/>
  <c r="G681"/>
  <c r="G682"/>
  <c r="G684"/>
  <c r="G685"/>
  <c r="G687"/>
  <c r="G688"/>
  <c r="G690"/>
  <c r="G691"/>
  <c r="G693"/>
  <c r="G694"/>
  <c r="G696"/>
  <c r="G697"/>
  <c r="G701"/>
  <c r="G702"/>
  <c r="G703"/>
  <c r="G704"/>
  <c r="G706"/>
  <c r="G707"/>
  <c r="G708"/>
  <c r="G709"/>
  <c r="G711"/>
  <c r="G712"/>
  <c r="G5" i="5"/>
  <c r="G6"/>
  <c r="G601"/>
  <c r="G7"/>
  <c r="G8"/>
  <c r="G14"/>
  <c r="G15"/>
  <c r="G17"/>
  <c r="G18"/>
  <c r="G19"/>
  <c r="G20"/>
  <c r="G21"/>
  <c r="G22"/>
  <c r="G23"/>
  <c r="G24"/>
  <c r="G25"/>
  <c r="G26"/>
  <c r="G27"/>
  <c r="G28"/>
  <c r="G29"/>
  <c r="G30"/>
  <c r="G32"/>
  <c r="G33"/>
  <c r="G34"/>
  <c r="G35"/>
  <c r="G36"/>
  <c r="G37"/>
  <c r="G38"/>
  <c r="G39"/>
  <c r="G40"/>
  <c r="G41"/>
  <c r="G42"/>
  <c r="G43"/>
  <c r="G44"/>
  <c r="G45"/>
  <c r="G47"/>
  <c r="G50"/>
  <c r="G57"/>
  <c r="G58"/>
  <c r="G59"/>
  <c r="G60"/>
  <c r="G62"/>
  <c r="G63"/>
  <c r="G65"/>
  <c r="G67"/>
  <c r="G69"/>
  <c r="G71"/>
  <c r="G72"/>
  <c r="G74"/>
  <c r="G75"/>
  <c r="G76"/>
  <c r="G78"/>
  <c r="G81"/>
  <c r="G82"/>
  <c r="G83"/>
  <c r="G84"/>
  <c r="G85"/>
  <c r="G86"/>
  <c r="G87"/>
  <c r="G92"/>
  <c r="G93"/>
  <c r="G95"/>
  <c r="G99"/>
  <c r="G100"/>
  <c r="G101"/>
  <c r="G102"/>
  <c r="G105"/>
  <c r="G106"/>
  <c r="G108"/>
  <c r="G109"/>
  <c r="G111"/>
  <c r="G112"/>
  <c r="G113"/>
  <c r="G114"/>
  <c r="G115"/>
  <c r="G116"/>
  <c r="G118"/>
  <c r="G119"/>
  <c r="G120"/>
  <c r="G122"/>
  <c r="G131"/>
  <c r="G132"/>
  <c r="G134"/>
  <c r="G135"/>
  <c r="G136"/>
  <c r="G137"/>
  <c r="G143"/>
  <c r="G144"/>
  <c r="G145"/>
  <c r="G146"/>
  <c r="G147"/>
  <c r="G150"/>
  <c r="G151"/>
  <c r="G153"/>
  <c r="G158"/>
  <c r="G159"/>
  <c r="G160"/>
  <c r="G161"/>
  <c r="G162"/>
  <c r="G164"/>
  <c r="G165"/>
  <c r="G166"/>
  <c r="G167"/>
  <c r="G168"/>
  <c r="G169"/>
  <c r="G170"/>
  <c r="G171"/>
  <c r="G172"/>
  <c r="G173"/>
  <c r="G174"/>
  <c r="G175"/>
  <c r="G176"/>
  <c r="G177"/>
  <c r="G178"/>
  <c r="G180"/>
  <c r="G181"/>
  <c r="G182"/>
  <c r="G183"/>
  <c r="G184"/>
  <c r="G185"/>
  <c r="G186"/>
  <c r="G187"/>
  <c r="G188"/>
  <c r="G189"/>
  <c r="G190"/>
  <c r="G191"/>
  <c r="G195"/>
  <c r="G196"/>
  <c r="G197"/>
  <c r="G198"/>
  <c r="G199"/>
  <c r="G200"/>
  <c r="G210"/>
  <c r="G211"/>
  <c r="G212"/>
  <c r="G214"/>
  <c r="G215"/>
  <c r="G216"/>
  <c r="G219"/>
  <c r="G221"/>
  <c r="G223"/>
  <c r="G224"/>
  <c r="G226"/>
  <c r="G227"/>
  <c r="G228"/>
  <c r="G229"/>
  <c r="G230"/>
  <c r="G231"/>
  <c r="G232"/>
  <c r="G234"/>
  <c r="G235"/>
  <c r="G236"/>
  <c r="G237"/>
  <c r="G244"/>
  <c r="G246"/>
  <c r="G249"/>
  <c r="G250"/>
  <c r="G252"/>
  <c r="G253"/>
  <c r="G255"/>
  <c r="G256"/>
  <c r="G258"/>
  <c r="G259"/>
  <c r="G261"/>
  <c r="G262"/>
  <c r="G264"/>
  <c r="G265"/>
  <c r="G267"/>
  <c r="G268"/>
  <c r="G270"/>
  <c r="G271"/>
  <c r="G273"/>
  <c r="G274"/>
  <c r="G276"/>
  <c r="G277"/>
  <c r="G279"/>
  <c r="G280"/>
  <c r="G281"/>
  <c r="G282"/>
  <c r="G283"/>
  <c r="G284"/>
  <c r="G285"/>
  <c r="G286"/>
  <c r="G287"/>
  <c r="G288"/>
  <c r="G289"/>
  <c r="G290"/>
  <c r="G291"/>
  <c r="G293"/>
  <c r="G294"/>
  <c r="G297"/>
  <c r="G302"/>
  <c r="G306"/>
  <c r="G307"/>
  <c r="G309"/>
  <c r="G311"/>
  <c r="G313"/>
  <c r="G314"/>
  <c r="G318"/>
  <c r="G319"/>
  <c r="G320"/>
  <c r="G321"/>
  <c r="G322"/>
  <c r="G323"/>
  <c r="G324"/>
  <c r="G327"/>
  <c r="G328"/>
  <c r="G330"/>
  <c r="G331"/>
  <c r="G333"/>
  <c r="G334"/>
  <c r="G336"/>
  <c r="G338"/>
  <c r="G339"/>
  <c r="G340"/>
  <c r="G349"/>
  <c r="G350"/>
  <c r="G351"/>
  <c r="G353"/>
  <c r="G354"/>
  <c r="G355"/>
  <c r="G357"/>
  <c r="G358"/>
  <c r="G359"/>
  <c r="G361"/>
  <c r="G362"/>
  <c r="G363"/>
  <c r="G365"/>
  <c r="G366"/>
  <c r="G367"/>
  <c r="G369"/>
  <c r="G370"/>
  <c r="G371"/>
  <c r="G373"/>
  <c r="G374"/>
  <c r="G375"/>
  <c r="G377"/>
  <c r="G378"/>
  <c r="G379"/>
  <c r="G381"/>
  <c r="G382"/>
  <c r="G383"/>
  <c r="G385"/>
  <c r="G386"/>
  <c r="G387"/>
  <c r="G389"/>
  <c r="G390"/>
  <c r="G391"/>
  <c r="G393"/>
  <c r="G394"/>
  <c r="G396"/>
  <c r="G397"/>
  <c r="G399"/>
  <c r="G401"/>
  <c r="G402"/>
  <c r="G404"/>
  <c r="G405"/>
  <c r="G407"/>
  <c r="G408"/>
  <c r="G415"/>
  <c r="G416"/>
  <c r="G418"/>
  <c r="G420"/>
  <c r="G421"/>
  <c r="G423"/>
  <c r="G424"/>
  <c r="G425"/>
  <c r="G426"/>
  <c r="G427"/>
  <c r="G428"/>
  <c r="G429"/>
  <c r="G430"/>
  <c r="G431"/>
  <c r="G432"/>
  <c r="G433"/>
  <c r="G434"/>
  <c r="G435"/>
  <c r="G436"/>
  <c r="G437"/>
  <c r="G439"/>
  <c r="G440"/>
  <c r="G441"/>
  <c r="G444"/>
  <c r="G451"/>
  <c r="G452"/>
  <c r="G453"/>
  <c r="G455"/>
  <c r="G456"/>
  <c r="G457"/>
  <c r="G459"/>
  <c r="G460"/>
  <c r="G461"/>
  <c r="G463"/>
  <c r="G464"/>
  <c r="G465"/>
  <c r="G466"/>
  <c r="G467"/>
  <c r="G471"/>
  <c r="G472"/>
  <c r="G474"/>
  <c r="G475"/>
  <c r="G478"/>
  <c r="G479"/>
  <c r="G481"/>
  <c r="G482"/>
  <c r="G484"/>
  <c r="G485"/>
  <c r="G487"/>
  <c r="G489"/>
  <c r="G491"/>
  <c r="G493"/>
  <c r="G495"/>
  <c r="G497"/>
  <c r="G499"/>
  <c r="G501"/>
  <c r="G503"/>
  <c r="G505"/>
  <c r="G507"/>
  <c r="G509"/>
  <c r="G511"/>
  <c r="G513"/>
  <c r="G515"/>
  <c r="G517"/>
  <c r="G519"/>
  <c r="G521"/>
  <c r="G528"/>
  <c r="G529"/>
  <c r="G530"/>
  <c r="G531"/>
  <c r="G532"/>
  <c r="G533"/>
  <c r="G534"/>
  <c r="G536"/>
  <c r="G537"/>
  <c r="G538"/>
  <c r="G540"/>
  <c r="G541"/>
  <c r="G542"/>
  <c r="G543"/>
  <c r="G544"/>
  <c r="G545"/>
  <c r="G546"/>
  <c r="G547"/>
  <c r="G549"/>
  <c r="G550"/>
  <c r="G551"/>
  <c r="G554"/>
  <c r="G561"/>
  <c r="G563"/>
  <c r="G565"/>
  <c r="G567"/>
  <c r="G568"/>
  <c r="G570"/>
  <c r="G572"/>
  <c r="G574"/>
  <c r="G576"/>
  <c r="G578"/>
  <c r="G580"/>
  <c r="G582"/>
  <c r="G584"/>
  <c r="G585"/>
  <c r="G587"/>
  <c r="G588"/>
  <c r="G599"/>
  <c r="G600"/>
  <c r="G715" i="17"/>
  <c r="G632" i="4"/>
  <c r="G642"/>
  <c r="G633"/>
  <c r="G634"/>
  <c r="G635"/>
  <c r="G636"/>
  <c r="G637"/>
  <c r="G638"/>
  <c r="G640"/>
  <c r="G641"/>
  <c r="G229"/>
  <c r="G228"/>
  <c r="G230"/>
  <c r="G231"/>
  <c r="G232"/>
  <c r="G233"/>
  <c r="I233"/>
  <c r="G95"/>
  <c r="G93"/>
  <c r="G94"/>
  <c r="I97"/>
  <c r="G96"/>
  <c r="G97"/>
  <c r="G286"/>
  <c r="G285"/>
  <c r="G284"/>
  <c r="G283"/>
  <c r="G282"/>
  <c r="G281"/>
  <c r="G280"/>
  <c r="G2080" i="14"/>
  <c r="G2081"/>
  <c r="G2082"/>
  <c r="G2083"/>
  <c r="G2084"/>
  <c r="G2085"/>
  <c r="G2087"/>
  <c r="G2088"/>
  <c r="G2089"/>
  <c r="G2091"/>
  <c r="G2092"/>
  <c r="G2093"/>
  <c r="G8" i="4"/>
  <c r="G19"/>
  <c r="G20"/>
  <c r="G21"/>
  <c r="G22"/>
  <c r="G24"/>
  <c r="G25"/>
  <c r="G26"/>
  <c r="G27"/>
  <c r="G29"/>
  <c r="G30"/>
  <c r="G31"/>
  <c r="G32"/>
  <c r="G34"/>
  <c r="G35"/>
  <c r="G36"/>
  <c r="G37"/>
  <c r="G39"/>
  <c r="G40"/>
  <c r="G41"/>
  <c r="G42"/>
  <c r="G47"/>
  <c r="G49"/>
  <c r="G51"/>
  <c r="G52"/>
  <c r="G53"/>
  <c r="G56"/>
  <c r="G57"/>
  <c r="G58"/>
  <c r="G59"/>
  <c r="G60"/>
  <c r="G63"/>
  <c r="G65"/>
  <c r="G67"/>
  <c r="G73"/>
  <c r="G74"/>
  <c r="G75"/>
  <c r="G76"/>
  <c r="G78"/>
  <c r="G80"/>
  <c r="G82"/>
  <c r="G84"/>
  <c r="G85"/>
  <c r="G87"/>
  <c r="G88"/>
  <c r="G89"/>
  <c r="G90"/>
  <c r="G91"/>
  <c r="G99"/>
  <c r="G105"/>
  <c r="G106"/>
  <c r="G107"/>
  <c r="G108"/>
  <c r="G109"/>
  <c r="G111"/>
  <c r="G113"/>
  <c r="G115"/>
  <c r="G116"/>
  <c r="G117"/>
  <c r="G118"/>
  <c r="G120"/>
  <c r="G121"/>
  <c r="G122"/>
  <c r="G131"/>
  <c r="G132"/>
  <c r="G133"/>
  <c r="G134"/>
  <c r="G141"/>
  <c r="G142"/>
  <c r="G143"/>
  <c r="E145"/>
  <c r="G145"/>
  <c r="G146"/>
  <c r="G147"/>
  <c r="G148"/>
  <c r="G149"/>
  <c r="G150"/>
  <c r="G151"/>
  <c r="G152"/>
  <c r="G153"/>
  <c r="G154"/>
  <c r="G155"/>
  <c r="G157"/>
  <c r="G158"/>
  <c r="G159"/>
  <c r="G160"/>
  <c r="G161"/>
  <c r="G162"/>
  <c r="G163"/>
  <c r="G164"/>
  <c r="G165"/>
  <c r="G166"/>
  <c r="G176"/>
  <c r="G179"/>
  <c r="G184"/>
  <c r="G185"/>
  <c r="G186"/>
  <c r="G187"/>
  <c r="G188"/>
  <c r="G189"/>
  <c r="G190"/>
  <c r="G194"/>
  <c r="G195"/>
  <c r="G197"/>
  <c r="G198"/>
  <c r="G199"/>
  <c r="G201"/>
  <c r="G203"/>
  <c r="G204"/>
  <c r="G206"/>
  <c r="G207"/>
  <c r="G209"/>
  <c r="G210"/>
  <c r="G212"/>
  <c r="G213"/>
  <c r="G215"/>
  <c r="G216"/>
  <c r="G218"/>
  <c r="G219"/>
  <c r="G221"/>
  <c r="G222"/>
  <c r="G224"/>
  <c r="G225"/>
  <c r="G235"/>
  <c r="E236"/>
  <c r="G236"/>
  <c r="G245"/>
  <c r="G246"/>
  <c r="G247"/>
  <c r="G248"/>
  <c r="G249"/>
  <c r="G250"/>
  <c r="G251"/>
  <c r="G253"/>
  <c r="G254"/>
  <c r="G255"/>
  <c r="G256"/>
  <c r="G257"/>
  <c r="G258"/>
  <c r="G259"/>
  <c r="G260"/>
  <c r="G262"/>
  <c r="G263"/>
  <c r="G264"/>
  <c r="G265"/>
  <c r="G267"/>
  <c r="G268"/>
  <c r="G269"/>
  <c r="G271"/>
  <c r="G272"/>
  <c r="G273"/>
  <c r="G274"/>
  <c r="G275"/>
  <c r="G277"/>
  <c r="E278"/>
  <c r="G278"/>
  <c r="G288"/>
  <c r="G289"/>
  <c r="G290"/>
  <c r="G291"/>
  <c r="G292"/>
  <c r="G293"/>
  <c r="G294"/>
  <c r="G301"/>
  <c r="G304"/>
  <c r="G305"/>
  <c r="G306"/>
  <c r="G307"/>
  <c r="G308"/>
  <c r="G311"/>
  <c r="G312"/>
  <c r="G313"/>
  <c r="G315"/>
  <c r="G316"/>
  <c r="G317"/>
  <c r="G319"/>
  <c r="G320"/>
  <c r="G321"/>
  <c r="G323"/>
  <c r="G324"/>
  <c r="G325"/>
  <c r="G326"/>
  <c r="G327"/>
  <c r="G328"/>
  <c r="G330"/>
  <c r="G331"/>
  <c r="G332"/>
  <c r="G334"/>
  <c r="G335"/>
  <c r="G336"/>
  <c r="G338"/>
  <c r="G339"/>
  <c r="G340"/>
  <c r="G346"/>
  <c r="G348"/>
  <c r="G350"/>
  <c r="G352"/>
  <c r="G354"/>
  <c r="G359"/>
  <c r="G360"/>
  <c r="G361"/>
  <c r="G363"/>
  <c r="G364"/>
  <c r="G365"/>
  <c r="G367"/>
  <c r="G368"/>
  <c r="G369"/>
  <c r="G374"/>
  <c r="G375"/>
  <c r="G377"/>
  <c r="G378"/>
  <c r="G380"/>
  <c r="G381"/>
  <c r="G383"/>
  <c r="G384"/>
  <c r="G388"/>
  <c r="G390"/>
  <c r="G391"/>
  <c r="G393"/>
  <c r="G394"/>
  <c r="G396"/>
  <c r="G397"/>
  <c r="G399"/>
  <c r="G400"/>
  <c r="G402"/>
  <c r="G403"/>
  <c r="G405"/>
  <c r="G406"/>
  <c r="G408"/>
  <c r="G409"/>
  <c r="G411"/>
  <c r="G412"/>
  <c r="G414"/>
  <c r="G416"/>
  <c r="G418"/>
  <c r="G420"/>
  <c r="G421"/>
  <c r="G426"/>
  <c r="G431"/>
  <c r="G432"/>
  <c r="G434"/>
  <c r="G435"/>
  <c r="G436"/>
  <c r="G437"/>
  <c r="G439"/>
  <c r="G440"/>
  <c r="G441"/>
  <c r="G442"/>
  <c r="G444"/>
  <c r="G445"/>
  <c r="G447"/>
  <c r="G449"/>
  <c r="G451"/>
  <c r="G452"/>
  <c r="G454"/>
  <c r="G455"/>
  <c r="G457"/>
  <c r="G458"/>
  <c r="G460"/>
  <c r="G461"/>
  <c r="G463"/>
  <c r="G464"/>
  <c r="G466"/>
  <c r="G467"/>
  <c r="G469"/>
  <c r="G470"/>
  <c r="G471"/>
  <c r="G472"/>
  <c r="G474"/>
  <c r="G476"/>
  <c r="G477"/>
  <c r="G478"/>
  <c r="G479"/>
  <c r="G480"/>
  <c r="G482"/>
  <c r="G483"/>
  <c r="G484"/>
  <c r="G485"/>
  <c r="G486"/>
  <c r="G488"/>
  <c r="G489"/>
  <c r="G490"/>
  <c r="G491"/>
  <c r="G492"/>
  <c r="G494"/>
  <c r="G495"/>
  <c r="G496"/>
  <c r="G497"/>
  <c r="G498"/>
  <c r="G499"/>
  <c r="G500"/>
  <c r="G502"/>
  <c r="G504"/>
  <c r="G510"/>
  <c r="G511"/>
  <c r="G512"/>
  <c r="G513"/>
  <c r="G515"/>
  <c r="G517"/>
  <c r="G519"/>
  <c r="G521"/>
  <c r="G524"/>
  <c r="G525"/>
  <c r="G526"/>
  <c r="G529"/>
  <c r="G530"/>
  <c r="G532"/>
  <c r="G533"/>
  <c r="G535"/>
  <c r="G536"/>
  <c r="G538"/>
  <c r="G539"/>
  <c r="G541"/>
  <c r="G542"/>
  <c r="G544"/>
  <c r="G545"/>
  <c r="G547"/>
  <c r="G548"/>
  <c r="G549"/>
  <c r="G551"/>
  <c r="G553"/>
  <c r="G554"/>
  <c r="G555"/>
  <c r="G557"/>
  <c r="G559"/>
  <c r="G561"/>
  <c r="G563"/>
  <c r="G565"/>
  <c r="G566"/>
  <c r="G567"/>
  <c r="G569"/>
  <c r="G572"/>
  <c r="G575"/>
  <c r="G576"/>
  <c r="G579"/>
  <c r="G581"/>
  <c r="G583"/>
  <c r="G585"/>
  <c r="G587"/>
  <c r="G589"/>
  <c r="G590"/>
  <c r="G592"/>
  <c r="G593"/>
  <c r="G595"/>
  <c r="G596"/>
  <c r="G598"/>
  <c r="G599"/>
  <c r="G601"/>
  <c r="G602"/>
  <c r="G604"/>
  <c r="G605"/>
  <c r="G607"/>
  <c r="G608"/>
  <c r="G1306" i="14"/>
  <c r="G1103"/>
  <c r="G204" i="17"/>
  <c r="G209"/>
  <c r="G215"/>
  <c r="G218"/>
  <c r="G219"/>
  <c r="G221"/>
  <c r="G222"/>
  <c r="G224"/>
  <c r="G225"/>
  <c r="G227"/>
  <c r="G228"/>
  <c r="G230"/>
  <c r="G231"/>
  <c r="G233"/>
  <c r="G234"/>
  <c r="G236"/>
  <c r="G237"/>
  <c r="G247"/>
  <c r="G248"/>
  <c r="G249"/>
  <c r="G252"/>
  <c r="G254"/>
  <c r="G258"/>
  <c r="G259"/>
  <c r="G260"/>
  <c r="G261"/>
  <c r="G263"/>
  <c r="G264"/>
  <c r="G265"/>
  <c r="G266"/>
  <c r="G267"/>
  <c r="G269"/>
  <c r="G271"/>
  <c r="G272"/>
  <c r="G273"/>
  <c r="G274"/>
  <c r="G275"/>
  <c r="G276"/>
  <c r="G277"/>
  <c r="G279"/>
  <c r="G82" i="15"/>
  <c r="G127"/>
  <c r="G83"/>
  <c r="G89"/>
  <c r="G91"/>
  <c r="G92"/>
  <c r="G93"/>
  <c r="G95"/>
  <c r="G96"/>
  <c r="G99"/>
  <c r="G100"/>
  <c r="G103"/>
  <c r="G104"/>
  <c r="G105"/>
  <c r="G106"/>
  <c r="G107"/>
  <c r="G108"/>
  <c r="G109"/>
  <c r="G113"/>
  <c r="G114"/>
  <c r="G115"/>
  <c r="G119"/>
  <c r="G120"/>
  <c r="G123"/>
  <c r="G124"/>
  <c r="G126"/>
  <c r="G158"/>
  <c r="G218"/>
  <c r="G159"/>
  <c r="G160"/>
  <c r="G161"/>
  <c r="G162"/>
  <c r="G163"/>
  <c r="G164"/>
  <c r="G166"/>
  <c r="G167"/>
  <c r="G172"/>
  <c r="G173"/>
  <c r="G175"/>
  <c r="G176"/>
  <c r="G177"/>
  <c r="G178"/>
  <c r="G179"/>
  <c r="G180"/>
  <c r="G181"/>
  <c r="G182"/>
  <c r="G183"/>
  <c r="G184"/>
  <c r="G186"/>
  <c r="G187"/>
  <c r="G189"/>
  <c r="G191"/>
  <c r="G192"/>
  <c r="G194"/>
  <c r="G195"/>
  <c r="G197"/>
  <c r="G198"/>
  <c r="G200"/>
  <c r="G201"/>
  <c r="G203"/>
  <c r="G204"/>
  <c r="G206"/>
  <c r="G207"/>
  <c r="G209"/>
  <c r="G210"/>
  <c r="G213"/>
  <c r="G216"/>
  <c r="G217"/>
  <c r="G278" i="17"/>
  <c r="G1304" i="14"/>
  <c r="G1307"/>
  <c r="G1308"/>
  <c r="G1309"/>
  <c r="G1310"/>
  <c r="G1311"/>
  <c r="G1312"/>
  <c r="G1313"/>
  <c r="G1314"/>
  <c r="G1315"/>
  <c r="G1317"/>
  <c r="G1319"/>
  <c r="G1320"/>
  <c r="G1104"/>
  <c r="G1107"/>
  <c r="G425" i="3"/>
  <c r="G434"/>
  <c r="G426"/>
  <c r="G427"/>
  <c r="G428"/>
  <c r="G429"/>
  <c r="G430"/>
  <c r="G432"/>
  <c r="G433"/>
  <c r="G6"/>
  <c r="G7"/>
  <c r="G11"/>
  <c r="G13"/>
  <c r="G15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40"/>
  <c r="G41"/>
  <c r="G42"/>
  <c r="G43"/>
  <c r="G44"/>
  <c r="G48"/>
  <c r="G51"/>
  <c r="G52"/>
  <c r="G53"/>
  <c r="G55"/>
  <c r="G57"/>
  <c r="G58"/>
  <c r="G59"/>
  <c r="G62"/>
  <c r="G63"/>
  <c r="G64"/>
  <c r="G66"/>
  <c r="G68"/>
  <c r="G69"/>
  <c r="G71"/>
  <c r="G72"/>
  <c r="G73"/>
  <c r="G74"/>
  <c r="G75"/>
  <c r="G77"/>
  <c r="G78"/>
  <c r="G84"/>
  <c r="G86"/>
  <c r="G88"/>
  <c r="G93"/>
  <c r="G95"/>
  <c r="G104"/>
  <c r="G110"/>
  <c r="G112"/>
  <c r="G114"/>
  <c r="G116"/>
  <c r="G118"/>
  <c r="G120"/>
  <c r="G122"/>
  <c r="G124"/>
  <c r="G126"/>
  <c r="G127"/>
  <c r="G130"/>
  <c r="G131"/>
  <c r="G135"/>
  <c r="G136"/>
  <c r="G138"/>
  <c r="G141"/>
  <c r="G142"/>
  <c r="G143"/>
  <c r="G144"/>
  <c r="G148"/>
  <c r="G149"/>
  <c r="G150"/>
  <c r="G152"/>
  <c r="G153"/>
  <c r="G155"/>
  <c r="G156"/>
  <c r="G159"/>
  <c r="G160"/>
  <c r="G170"/>
  <c r="G171"/>
  <c r="G172"/>
  <c r="G174"/>
  <c r="G175"/>
  <c r="G176"/>
  <c r="G177"/>
  <c r="G178"/>
  <c r="G180"/>
  <c r="G182"/>
  <c r="G184"/>
  <c r="G188"/>
  <c r="G190"/>
  <c r="G191"/>
  <c r="G193"/>
  <c r="G194"/>
  <c r="G196"/>
  <c r="G197"/>
  <c r="G199"/>
  <c r="G200"/>
  <c r="G202"/>
  <c r="G203"/>
  <c r="G205"/>
  <c r="G206"/>
  <c r="G208"/>
  <c r="G209"/>
  <c r="G211"/>
  <c r="G212"/>
  <c r="G220"/>
  <c r="G222"/>
  <c r="E227"/>
  <c r="G227"/>
  <c r="E228"/>
  <c r="G228"/>
  <c r="E229"/>
  <c r="G229"/>
  <c r="E230"/>
  <c r="G230"/>
  <c r="G231"/>
  <c r="E232"/>
  <c r="G232"/>
  <c r="G234"/>
  <c r="G235"/>
  <c r="G236"/>
  <c r="G238"/>
  <c r="G240"/>
  <c r="G241"/>
  <c r="G243"/>
  <c r="G244"/>
  <c r="G245"/>
  <c r="G246"/>
  <c r="E247"/>
  <c r="G247"/>
  <c r="G252"/>
  <c r="G253"/>
  <c r="G254"/>
  <c r="G255"/>
  <c r="G256"/>
  <c r="G271"/>
  <c r="G273"/>
  <c r="G276"/>
  <c r="G277"/>
  <c r="G278"/>
  <c r="G279"/>
  <c r="G281"/>
  <c r="G282"/>
  <c r="G283"/>
  <c r="G284"/>
  <c r="G286"/>
  <c r="G287"/>
  <c r="G288"/>
  <c r="G289"/>
  <c r="G291"/>
  <c r="G292"/>
  <c r="G293"/>
  <c r="G294"/>
  <c r="G296"/>
  <c r="G297"/>
  <c r="G298"/>
  <c r="G299"/>
  <c r="G301"/>
  <c r="G302"/>
  <c r="G303"/>
  <c r="G304"/>
  <c r="G309"/>
  <c r="G310"/>
  <c r="G311"/>
  <c r="G312"/>
  <c r="G313"/>
  <c r="G314"/>
  <c r="G316"/>
  <c r="G318"/>
  <c r="G319"/>
  <c r="G321"/>
  <c r="G322"/>
  <c r="G325"/>
  <c r="G326"/>
  <c r="G327"/>
  <c r="G328"/>
  <c r="G329"/>
  <c r="G335"/>
  <c r="G336"/>
  <c r="G337"/>
  <c r="G339"/>
  <c r="G340"/>
  <c r="G341"/>
  <c r="G343"/>
  <c r="G344"/>
  <c r="G346"/>
  <c r="G348"/>
  <c r="G349"/>
  <c r="G350"/>
  <c r="G351"/>
  <c r="G353"/>
  <c r="G356"/>
  <c r="G359"/>
  <c r="G360"/>
  <c r="G361"/>
  <c r="G362"/>
  <c r="G364"/>
  <c r="I382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8"/>
  <c r="G390"/>
  <c r="G391"/>
  <c r="G392"/>
  <c r="G393"/>
  <c r="G394"/>
  <c r="G395"/>
  <c r="G396"/>
  <c r="G398"/>
  <c r="G399"/>
  <c r="G400"/>
  <c r="G401"/>
  <c r="G403"/>
  <c r="G404"/>
  <c r="G405"/>
  <c r="G407"/>
  <c r="G408"/>
  <c r="G409"/>
  <c r="G411"/>
  <c r="G412"/>
  <c r="G413"/>
  <c r="G414"/>
  <c r="G595" i="14"/>
  <c r="G596"/>
  <c r="G611"/>
  <c r="G597"/>
  <c r="G598"/>
  <c r="G599"/>
  <c r="G600"/>
  <c r="G601"/>
  <c r="G602"/>
  <c r="G603"/>
  <c r="G606"/>
  <c r="G607"/>
  <c r="G610"/>
  <c r="G176" i="17"/>
  <c r="G104"/>
  <c r="G107"/>
  <c r="G108"/>
  <c r="G109"/>
  <c r="G110"/>
  <c r="G111"/>
  <c r="G112"/>
  <c r="G119"/>
  <c r="G120"/>
  <c r="G122"/>
  <c r="G123"/>
  <c r="G125"/>
  <c r="G126"/>
  <c r="G128"/>
  <c r="G129"/>
  <c r="G131"/>
  <c r="G132"/>
  <c r="G134"/>
  <c r="G135"/>
  <c r="G137"/>
  <c r="G143"/>
  <c r="G145"/>
  <c r="G148"/>
  <c r="G150"/>
  <c r="G152"/>
  <c r="G154"/>
  <c r="G155"/>
  <c r="G157"/>
  <c r="G158"/>
  <c r="G160"/>
  <c r="G161"/>
  <c r="G163"/>
  <c r="G164"/>
  <c r="G166"/>
  <c r="G167"/>
  <c r="G169"/>
  <c r="G170"/>
  <c r="G172"/>
  <c r="G173"/>
  <c r="G175"/>
  <c r="G177"/>
  <c r="G302" i="1"/>
  <c r="G301"/>
  <c r="G9"/>
  <c r="G303"/>
  <c r="G10"/>
  <c r="G11"/>
  <c r="G12"/>
  <c r="G13"/>
  <c r="G14"/>
  <c r="G15"/>
  <c r="G20"/>
  <c r="G24"/>
  <c r="G25"/>
  <c r="G26"/>
  <c r="G28"/>
  <c r="G30"/>
  <c r="G31"/>
  <c r="G32"/>
  <c r="G33"/>
  <c r="G34"/>
  <c r="G38"/>
  <c r="G39"/>
  <c r="G40"/>
  <c r="G43"/>
  <c r="G50"/>
  <c r="G51"/>
  <c r="G52"/>
  <c r="G53"/>
  <c r="G54"/>
  <c r="G56"/>
  <c r="G57"/>
  <c r="G58"/>
  <c r="G59"/>
  <c r="G62"/>
  <c r="G63"/>
  <c r="G64"/>
  <c r="G65"/>
  <c r="G69"/>
  <c r="G73"/>
  <c r="G74"/>
  <c r="G75"/>
  <c r="G76"/>
  <c r="G77"/>
  <c r="G78"/>
  <c r="G80"/>
  <c r="G82"/>
  <c r="G84"/>
  <c r="G85"/>
  <c r="G86"/>
  <c r="G88"/>
  <c r="G89"/>
  <c r="G90"/>
  <c r="G92"/>
  <c r="G93"/>
  <c r="G94"/>
  <c r="G98"/>
  <c r="G101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4"/>
  <c r="G125"/>
  <c r="G126"/>
  <c r="G130"/>
  <c r="G131"/>
  <c r="G140"/>
  <c r="G141"/>
  <c r="G143"/>
  <c r="G144"/>
  <c r="G145"/>
  <c r="G146"/>
  <c r="G147"/>
  <c r="G149"/>
  <c r="G162"/>
  <c r="G163"/>
  <c r="G165"/>
  <c r="G166"/>
  <c r="G168"/>
  <c r="G169"/>
  <c r="G171"/>
  <c r="G172"/>
  <c r="G174"/>
  <c r="G175"/>
  <c r="G177"/>
  <c r="G178"/>
  <c r="G180"/>
  <c r="G181"/>
  <c r="G183"/>
  <c r="G184"/>
  <c r="G186"/>
  <c r="G187"/>
  <c r="G189"/>
  <c r="G190"/>
  <c r="G192"/>
  <c r="G193"/>
  <c r="G195"/>
  <c r="G196"/>
  <c r="G200"/>
  <c r="G201"/>
  <c r="G202"/>
  <c r="G203"/>
  <c r="G204"/>
  <c r="G205"/>
  <c r="G206"/>
  <c r="G207"/>
  <c r="G211"/>
  <c r="G212"/>
  <c r="G213"/>
  <c r="G214"/>
  <c r="G215"/>
  <c r="G216"/>
  <c r="G217"/>
  <c r="G219"/>
  <c r="G220"/>
  <c r="G221"/>
  <c r="G224"/>
  <c r="G225"/>
  <c r="G227"/>
  <c r="G231"/>
  <c r="G235"/>
  <c r="G243"/>
  <c r="G244"/>
  <c r="G245"/>
  <c r="G246"/>
  <c r="G248"/>
  <c r="G250"/>
  <c r="G251"/>
  <c r="G252"/>
  <c r="G253"/>
  <c r="G254"/>
  <c r="G257"/>
  <c r="G258"/>
  <c r="G259"/>
  <c r="G261"/>
  <c r="G262"/>
  <c r="G271"/>
  <c r="G272"/>
  <c r="G274"/>
  <c r="G275"/>
  <c r="G277"/>
  <c r="G278"/>
  <c r="G280"/>
  <c r="G281"/>
  <c r="G283"/>
  <c r="G284"/>
  <c r="G286"/>
  <c r="G287"/>
  <c r="G289"/>
  <c r="G290"/>
  <c r="G292"/>
  <c r="G293"/>
  <c r="G295"/>
  <c r="G296"/>
  <c r="I30" i="22"/>
  <c r="G304" i="1"/>
  <c r="G314"/>
  <c r="G305"/>
  <c r="G306"/>
  <c r="G307"/>
  <c r="G308"/>
  <c r="G309"/>
  <c r="G310"/>
  <c r="G312"/>
  <c r="G313"/>
  <c r="G200" i="14"/>
  <c r="G201"/>
  <c r="G335"/>
  <c r="G336"/>
  <c r="G608" i="5"/>
  <c r="G612"/>
  <c r="G602"/>
  <c r="G613"/>
  <c r="G603"/>
  <c r="G605"/>
  <c r="G606"/>
  <c r="G609"/>
  <c r="G611"/>
  <c r="G78" i="17"/>
  <c r="G13" i="19"/>
  <c r="G23"/>
  <c r="G14"/>
  <c r="G15"/>
  <c r="G16"/>
  <c r="G18"/>
  <c r="G21"/>
  <c r="G22"/>
  <c r="G300" i="2"/>
  <c r="G310"/>
  <c r="G309"/>
  <c r="G5"/>
  <c r="G299"/>
  <c r="G6"/>
  <c r="G9"/>
  <c r="G12"/>
  <c r="G14"/>
  <c r="G15"/>
  <c r="G16"/>
  <c r="G17"/>
  <c r="G19"/>
  <c r="G20"/>
  <c r="G21"/>
  <c r="G22"/>
  <c r="G23"/>
  <c r="G25"/>
  <c r="G26"/>
  <c r="G27"/>
  <c r="G28"/>
  <c r="G33"/>
  <c r="G37"/>
  <c r="G38"/>
  <c r="G40"/>
  <c r="G41"/>
  <c r="G42"/>
  <c r="G45"/>
  <c r="G49"/>
  <c r="G50"/>
  <c r="G51"/>
  <c r="G52"/>
  <c r="G53"/>
  <c r="G54"/>
  <c r="G55"/>
  <c r="G58"/>
  <c r="G59"/>
  <c r="G60"/>
  <c r="G62"/>
  <c r="G63"/>
  <c r="G65"/>
  <c r="G66"/>
  <c r="G67"/>
  <c r="G68"/>
  <c r="G69"/>
  <c r="G70"/>
  <c r="G71"/>
  <c r="G72"/>
  <c r="G73"/>
  <c r="G76"/>
  <c r="G87"/>
  <c r="G92"/>
  <c r="G102"/>
  <c r="G103"/>
  <c r="G105"/>
  <c r="G106"/>
  <c r="G107"/>
  <c r="G108"/>
  <c r="G109"/>
  <c r="G110"/>
  <c r="G111"/>
  <c r="G112"/>
  <c r="G114"/>
  <c r="G115"/>
  <c r="G117"/>
  <c r="G118"/>
  <c r="G119"/>
  <c r="G121"/>
  <c r="G122"/>
  <c r="G123"/>
  <c r="G124"/>
  <c r="G125"/>
  <c r="G126"/>
  <c r="G127"/>
  <c r="G128"/>
  <c r="G129"/>
  <c r="G131"/>
  <c r="G132"/>
  <c r="G133"/>
  <c r="G135"/>
  <c r="G136"/>
  <c r="G137"/>
  <c r="G141"/>
  <c r="G142"/>
  <c r="G147"/>
  <c r="G151"/>
  <c r="G152"/>
  <c r="G153"/>
  <c r="G154"/>
  <c r="G155"/>
  <c r="G156"/>
  <c r="G157"/>
  <c r="G158"/>
  <c r="G159"/>
  <c r="G160"/>
  <c r="G161"/>
  <c r="G162"/>
  <c r="G163"/>
  <c r="G164"/>
  <c r="G165"/>
  <c r="G166"/>
  <c r="G175"/>
  <c r="G176"/>
  <c r="G177"/>
  <c r="G178"/>
  <c r="G181"/>
  <c r="G182"/>
  <c r="G183"/>
  <c r="G184"/>
  <c r="G185"/>
  <c r="G187"/>
  <c r="G190"/>
  <c r="G193"/>
  <c r="G202"/>
  <c r="G207"/>
  <c r="G211"/>
  <c r="G212"/>
  <c r="G213"/>
  <c r="G214"/>
  <c r="G215"/>
  <c r="G217"/>
  <c r="G218"/>
  <c r="G219"/>
  <c r="G220"/>
  <c r="G221"/>
  <c r="G222"/>
  <c r="G223"/>
  <c r="G225"/>
  <c r="G231"/>
  <c r="G236"/>
  <c r="G237"/>
  <c r="G238"/>
  <c r="G239"/>
  <c r="G240"/>
  <c r="G241"/>
  <c r="G242"/>
  <c r="G244"/>
  <c r="G245"/>
  <c r="G246"/>
  <c r="G249"/>
  <c r="G251"/>
  <c r="G252"/>
  <c r="G253"/>
  <c r="G254"/>
  <c r="G255"/>
  <c r="G256"/>
  <c r="G257"/>
  <c r="G258"/>
  <c r="G259"/>
  <c r="G260"/>
  <c r="G264"/>
  <c r="G265"/>
  <c r="G267"/>
  <c r="G268"/>
  <c r="G270"/>
  <c r="G271"/>
  <c r="G273"/>
  <c r="G274"/>
  <c r="G276"/>
  <c r="G277"/>
  <c r="G279"/>
  <c r="G280"/>
  <c r="G282"/>
  <c r="G283"/>
  <c r="G285"/>
  <c r="G286"/>
  <c r="G288"/>
  <c r="G289"/>
  <c r="G296"/>
  <c r="G63" i="15"/>
  <c r="G62"/>
  <c r="G61"/>
  <c r="G5"/>
  <c r="G64"/>
  <c r="G6"/>
  <c r="G8"/>
  <c r="G9"/>
  <c r="G10"/>
  <c r="G11"/>
  <c r="G12"/>
  <c r="G13"/>
  <c r="G14"/>
  <c r="G15"/>
  <c r="G16"/>
  <c r="G17"/>
  <c r="G18"/>
  <c r="G19"/>
  <c r="G22"/>
  <c r="G23"/>
  <c r="G26"/>
  <c r="G28"/>
  <c r="G31"/>
  <c r="G32"/>
  <c r="G33"/>
  <c r="G34"/>
  <c r="G35"/>
  <c r="G36"/>
  <c r="G37"/>
  <c r="G38"/>
  <c r="G40"/>
  <c r="G43"/>
  <c r="G44"/>
  <c r="G46"/>
  <c r="G47"/>
  <c r="G49"/>
  <c r="G50"/>
  <c r="G52"/>
  <c r="G53"/>
  <c r="G55"/>
  <c r="G56"/>
  <c r="I166" i="2"/>
  <c r="G334"/>
  <c r="G758" i="14"/>
  <c r="G759"/>
  <c r="G757"/>
  <c r="G435" i="3"/>
  <c r="I438"/>
  <c r="G581" i="6"/>
  <c r="I585"/>
  <c r="G466" i="7"/>
  <c r="I470"/>
  <c r="G4616" i="14"/>
  <c r="G4617"/>
  <c r="G311" i="22"/>
  <c r="G313"/>
  <c r="G314"/>
  <c r="G402" i="9"/>
  <c r="I406"/>
  <c r="G500" i="21"/>
  <c r="I504"/>
  <c r="G2287" i="17"/>
  <c r="G2289"/>
  <c r="G470" i="7"/>
  <c r="I487" i="21"/>
  <c r="J499"/>
  <c r="G504"/>
  <c r="G37" i="22"/>
  <c r="G259"/>
  <c r="G311" i="2"/>
  <c r="I314"/>
  <c r="G614" i="5"/>
  <c r="I617"/>
  <c r="I318" i="1"/>
  <c r="G315"/>
  <c r="G318"/>
  <c r="I646" i="4"/>
  <c r="G643"/>
  <c r="G2786" i="14"/>
  <c r="G2785"/>
  <c r="G4013"/>
  <c r="G4014"/>
  <c r="G341" i="11"/>
  <c r="I345"/>
  <c r="G514" i="22"/>
  <c r="G516"/>
  <c r="G314" i="2"/>
  <c r="G423" i="3"/>
  <c r="G438"/>
  <c r="G631" i="4"/>
  <c r="G646"/>
  <c r="G617" i="5"/>
  <c r="G39" i="22"/>
  <c r="G261"/>
  <c r="G406" i="9"/>
  <c r="G611" i="22"/>
  <c r="G88" i="19"/>
  <c r="G477" i="10"/>
  <c r="G481"/>
  <c r="I430" i="12"/>
  <c r="G427"/>
  <c r="I431"/>
  <c r="G568" i="6"/>
  <c r="G585"/>
  <c r="G415" i="12"/>
  <c r="G431"/>
  <c r="G1707" i="19"/>
  <c r="G1162"/>
  <c r="G461"/>
  <c r="G557"/>
  <c r="G1657"/>
  <c r="G1135"/>
  <c r="G433"/>
  <c r="G653"/>
  <c r="G257"/>
  <c r="G328"/>
  <c r="I1229" i="17"/>
  <c r="G2528" i="19"/>
  <c r="G1176" i="14"/>
  <c r="G1239"/>
  <c r="G1322"/>
  <c r="G6575"/>
  <c r="G6574"/>
  <c r="G105" i="22"/>
  <c r="G329" i="11"/>
  <c r="G345"/>
  <c r="G724" i="19"/>
  <c r="G822"/>
  <c r="G1395"/>
  <c r="G1534"/>
  <c r="G697"/>
  <c r="G137"/>
  <c r="G189"/>
  <c r="G1379"/>
  <c r="G928"/>
  <c r="G1996"/>
  <c r="G2162"/>
  <c r="G421"/>
  <c r="G1871"/>
  <c r="G1286"/>
  <c r="G1315"/>
  <c r="G1052"/>
  <c r="G1965" i="14"/>
  <c r="G2094"/>
  <c r="I2289" i="17"/>
  <c r="I2288"/>
  <c r="G2095" i="14"/>
  <c r="G1053" i="19"/>
  <c r="G1872"/>
  <c r="I481" i="10"/>
</calcChain>
</file>

<file path=xl/comments1.xml><?xml version="1.0" encoding="utf-8"?>
<comments xmlns="http://schemas.openxmlformats.org/spreadsheetml/2006/main">
  <authors>
    <author>Admin</author>
  </authors>
  <commentList>
    <comment ref="C455" authorId="0">
      <text>
        <r>
          <rPr>
            <b/>
            <sz val="8"/>
            <color indexed="81"/>
            <rFont val="Tahoma"/>
            <charset val="204"/>
          </rPr>
          <t>Admin:</t>
        </r>
        <r>
          <rPr>
            <sz val="8"/>
            <color indexed="81"/>
            <rFont val="Tahoma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C385" authorId="0">
      <text>
        <r>
          <rPr>
            <b/>
            <sz val="8"/>
            <color indexed="81"/>
            <rFont val="Tahoma"/>
            <charset val="204"/>
          </rPr>
          <t>Admin:</t>
        </r>
        <r>
          <rPr>
            <sz val="8"/>
            <color indexed="81"/>
            <rFont val="Tahoma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C1854" authorId="0">
      <text>
        <r>
          <rPr>
            <b/>
            <sz val="8"/>
            <color indexed="81"/>
            <rFont val="Tahoma"/>
            <charset val="204"/>
          </rPr>
          <t>Admin:</t>
        </r>
        <r>
          <rPr>
            <sz val="8"/>
            <color indexed="81"/>
            <rFont val="Tahoma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C472" authorId="0">
      <text>
        <r>
          <rPr>
            <b/>
            <sz val="8"/>
            <color indexed="81"/>
            <rFont val="Tahoma"/>
            <charset val="204"/>
          </rPr>
          <t>Admin:</t>
        </r>
        <r>
          <rPr>
            <sz val="8"/>
            <color indexed="81"/>
            <rFont val="Tahoma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<sst xmlns="http://schemas.openxmlformats.org/spreadsheetml/2006/main" count="36383" uniqueCount="3842">
  <si>
    <t>Замена двух стояков канализации</t>
  </si>
  <si>
    <t>Ремонт контейнерной площадки</t>
  </si>
  <si>
    <t>уголок 25х25</t>
  </si>
  <si>
    <t>47</t>
  </si>
  <si>
    <t xml:space="preserve">тройник d= 20 </t>
  </si>
  <si>
    <t>Ершова 14-2 подъезд, подвал под кв.17</t>
  </si>
  <si>
    <t>Красногвардейская 102/3</t>
  </si>
  <si>
    <t>Нахимова 8-47</t>
  </si>
  <si>
    <t>Замена водяного счетчика</t>
  </si>
  <si>
    <t>выполнили (ремонт бачка)</t>
  </si>
  <si>
    <t>Замена раковины, сифона</t>
  </si>
  <si>
    <t>Краснознаменная 18а-48</t>
  </si>
  <si>
    <t>Течь сифона на мойке</t>
  </si>
  <si>
    <t>Красногвардейская 102/2-4 этаж</t>
  </si>
  <si>
    <t>вручную 0,5 час.</t>
  </si>
  <si>
    <t>Ершова 2-66</t>
  </si>
  <si>
    <t>Плохой напор ХВС в кухне</t>
  </si>
  <si>
    <t>выполнили(прочистили)</t>
  </si>
  <si>
    <t>Краснознаменная 9-71,74</t>
  </si>
  <si>
    <t>Течь стояк ХВС</t>
  </si>
  <si>
    <t>муфта  d=26</t>
  </si>
  <si>
    <t>бочонок 1/2</t>
  </si>
  <si>
    <t>Красногвардейская 102/2</t>
  </si>
  <si>
    <t>Монтаж эл.счетчика</t>
  </si>
  <si>
    <t>Краснознаменная 11-8</t>
  </si>
  <si>
    <t>Краснознаменная 24/1-4 подъезд</t>
  </si>
  <si>
    <t>Течь ливневой трубы</t>
  </si>
  <si>
    <t>Замена замка на кровле</t>
  </si>
  <si>
    <t>Пушкинская 4а- 6 подъезд</t>
  </si>
  <si>
    <t>Ремонт лежака в подъезде</t>
  </si>
  <si>
    <t xml:space="preserve">Обрезка деревьев -2 дерева; </t>
  </si>
  <si>
    <t>Обрезка деревьев-4 дерева</t>
  </si>
  <si>
    <t>Зил</t>
  </si>
  <si>
    <t>ГСМ АИ-92</t>
  </si>
  <si>
    <t>Обрезка 2 деревьев</t>
  </si>
  <si>
    <t>вручную очистка колодцев</t>
  </si>
  <si>
    <t>О.Кошевого</t>
  </si>
  <si>
    <t>ДОСА</t>
  </si>
  <si>
    <t>Обрезка 4 деревьев</t>
  </si>
  <si>
    <t>Обрезка 1 дерева</t>
  </si>
  <si>
    <t>Обрезка деревьев-17 шт.</t>
  </si>
  <si>
    <t>Замена навесного замка на проходной</t>
  </si>
  <si>
    <t>Суворовская 8-85</t>
  </si>
  <si>
    <t>Плохой напор ХВС</t>
  </si>
  <si>
    <t>известь</t>
  </si>
  <si>
    <t>коллер</t>
  </si>
  <si>
    <t>Линейная 1а</t>
  </si>
  <si>
    <t>Забиты лежаки</t>
  </si>
  <si>
    <t>Пробивали выход вручную</t>
  </si>
  <si>
    <t>таппер d=100</t>
  </si>
  <si>
    <t>полуотвод d=100</t>
  </si>
  <si>
    <t>ревизка d=100</t>
  </si>
  <si>
    <t>Установка двух радиаторов в подъезде</t>
  </si>
  <si>
    <t>радиатор</t>
  </si>
  <si>
    <t>Суворовская 3, подвал под кв.48</t>
  </si>
  <si>
    <t>Пушкинская 5а-24</t>
  </si>
  <si>
    <t>Искрит в эл.щитке</t>
  </si>
  <si>
    <t>Замена замка на входе на крышу</t>
  </si>
  <si>
    <t>Чистили лежаки, стояки канализации</t>
  </si>
  <si>
    <t>июль 2012г.</t>
  </si>
  <si>
    <t>4,5.07.12</t>
  </si>
  <si>
    <t>Пушкинская 15а-24</t>
  </si>
  <si>
    <t>Искрит в соединениях проводов</t>
  </si>
  <si>
    <t>устранили-плохой контакт в соединениях</t>
  </si>
  <si>
    <t>выполнили, построгали</t>
  </si>
  <si>
    <t>Налоги на з/пл.+ УСНО</t>
  </si>
  <si>
    <t>Содержание общего имущества</t>
  </si>
  <si>
    <t>выполнили</t>
  </si>
  <si>
    <t>Краснознаменная 22/2-51</t>
  </si>
  <si>
    <t>Краснознаменная 18а-72</t>
  </si>
  <si>
    <t>Борисова 8а-14</t>
  </si>
  <si>
    <t>устранили - отгорел провод в распред.коробке</t>
  </si>
  <si>
    <t>Бьет током</t>
  </si>
  <si>
    <t>обследовано все в норме</t>
  </si>
  <si>
    <t>заменили лампочку</t>
  </si>
  <si>
    <t>Суворовская 5-9</t>
  </si>
  <si>
    <t>устранили-отгорел ноль</t>
  </si>
  <si>
    <t>Ремонт короба для утепления труб отопления</t>
  </si>
  <si>
    <t>Пушкинская 13-3,4</t>
  </si>
  <si>
    <t>Нахимова 6-4 подъезд</t>
  </si>
  <si>
    <t>Обрезка деревьев - 2 дерева</t>
  </si>
  <si>
    <t>вручную 0,8 час.</t>
  </si>
  <si>
    <t>Ремонт качели</t>
  </si>
  <si>
    <t>электроды d=3 мм</t>
  </si>
  <si>
    <t xml:space="preserve">доска </t>
  </si>
  <si>
    <t>Красногвардейская 69/2-129</t>
  </si>
  <si>
    <t xml:space="preserve">цемент </t>
  </si>
  <si>
    <t>Красногвардейская 69/1-3 этаж, кухня</t>
  </si>
  <si>
    <t>Ершова 14-13</t>
  </si>
  <si>
    <t>Красногвардейская 69/1, подвал</t>
  </si>
  <si>
    <t>Течь розлива ГВС</t>
  </si>
  <si>
    <t>Краснознаменная 24/1, подвал</t>
  </si>
  <si>
    <t>Замена задвижки на ХВС</t>
  </si>
  <si>
    <t>задвижка d=80</t>
  </si>
  <si>
    <t>болт М-16х70</t>
  </si>
  <si>
    <t>кран шаровый 3/4</t>
  </si>
  <si>
    <t>заглушка 3/4</t>
  </si>
  <si>
    <t>Пушкинская 5а-1 подъезд, подвал</t>
  </si>
  <si>
    <t>Изготовление и установка  качели</t>
  </si>
  <si>
    <t>Краснознаменная 24/1-46</t>
  </si>
  <si>
    <t>краска эмаль</t>
  </si>
  <si>
    <t>Краснознаменная 18а-18</t>
  </si>
  <si>
    <t>Течь кровли, ремонт фановой трубы</t>
  </si>
  <si>
    <r>
      <t>Краснознаменная 8а</t>
    </r>
    <r>
      <rPr>
        <sz val="12"/>
        <rFont val="Times New Roman"/>
        <family val="1"/>
        <charset val="204"/>
      </rPr>
      <t xml:space="preserve">: Замена магистральных линий от ВРУ до пятого этажа, ремонт поэтажных щитов </t>
    </r>
  </si>
  <si>
    <t>Прочистка розлива ГВС</t>
  </si>
  <si>
    <t>Нахимова 5-61, 5 подъезд, 1 этаж</t>
  </si>
  <si>
    <t>устранили (плохой контакт)</t>
  </si>
  <si>
    <t>Шурупы 3,5х41</t>
  </si>
  <si>
    <t>Светильник НББ</t>
  </si>
  <si>
    <t>Моргает свет</t>
  </si>
  <si>
    <t>Закрепить светильник над подъездом</t>
  </si>
  <si>
    <t>Краснознаменная 24/1-8</t>
  </si>
  <si>
    <t>Суворовская 5-38</t>
  </si>
  <si>
    <t>Выполнили</t>
  </si>
  <si>
    <t>Ершова 11-25, подвал</t>
  </si>
  <si>
    <t>перемотали сборку</t>
  </si>
  <si>
    <t>Ершова 8-16</t>
  </si>
  <si>
    <t>Ершова 14-8</t>
  </si>
  <si>
    <t>Закрепить раковину в кухне, течь канализационной трубы</t>
  </si>
  <si>
    <t>Краснознаменная 18а-45</t>
  </si>
  <si>
    <t>Течь трубы п/с</t>
  </si>
  <si>
    <t>труба 15/20</t>
  </si>
  <si>
    <t>муфта 20   1/2</t>
  </si>
  <si>
    <t>муфта 20   3/4</t>
  </si>
  <si>
    <t>муфта = 40</t>
  </si>
  <si>
    <t>труба 32/40</t>
  </si>
  <si>
    <t>муфта ч/к d=40</t>
  </si>
  <si>
    <t xml:space="preserve">резьба </t>
  </si>
  <si>
    <t>муфта d= 40</t>
  </si>
  <si>
    <t>труба  15/20</t>
  </si>
  <si>
    <t>Ершова 14-2</t>
  </si>
  <si>
    <t>Прогнали стояк полотенцесушителя</t>
  </si>
  <si>
    <t>Красногвардейская 104/2-415</t>
  </si>
  <si>
    <t>Нет напряжения в розетках</t>
  </si>
  <si>
    <t>Суворовская 5-54</t>
  </si>
  <si>
    <t>устранили- обрыв нуля</t>
  </si>
  <si>
    <t>Нет света в холле первого этажа</t>
  </si>
  <si>
    <t>набор для установки радиатора</t>
  </si>
  <si>
    <t>замена двух лампочек</t>
  </si>
  <si>
    <t>Красногвардейская 69/2-3 этаж, общий щит № 28</t>
  </si>
  <si>
    <t>Искрит щит</t>
  </si>
  <si>
    <t>требуется замена ВА</t>
  </si>
  <si>
    <t>Суворовская 8-24</t>
  </si>
  <si>
    <t>Замыкание в розетках</t>
  </si>
  <si>
    <t>Ершова 11-1,2 подъезд</t>
  </si>
  <si>
    <t>Засор канализационного лежака</t>
  </si>
  <si>
    <t>устранили(подтянули контакт)</t>
  </si>
  <si>
    <t>Пушкинская 15а-38</t>
  </si>
  <si>
    <t>Пушкинская 8-5-3</t>
  </si>
  <si>
    <t>кв.3</t>
  </si>
  <si>
    <t>угольник d=20</t>
  </si>
  <si>
    <t>вручную 2,5 час.</t>
  </si>
  <si>
    <t>Замена унитаза, канализационного стояка</t>
  </si>
  <si>
    <t>Пушкинская 4а-27</t>
  </si>
  <si>
    <t>Ершова 12-9</t>
  </si>
  <si>
    <t>Установка двух водяных счетчиков</t>
  </si>
  <si>
    <t>Ершова 12-19</t>
  </si>
  <si>
    <t>переход на чугун d=100/50</t>
  </si>
  <si>
    <t>Пушкинская 5а-51,54</t>
  </si>
  <si>
    <t>манжет  d=110</t>
  </si>
  <si>
    <t>гофра для унитаза</t>
  </si>
  <si>
    <t>Пушкинская 5а-57</t>
  </si>
  <si>
    <t>Заглушка на радиатор</t>
  </si>
  <si>
    <t>ремонт канализационных стояков</t>
  </si>
  <si>
    <t>Краснознаменная 24/1</t>
  </si>
  <si>
    <t>Уборка сосулек</t>
  </si>
  <si>
    <t>вышка</t>
  </si>
  <si>
    <t>Краснознаменная 9-30</t>
  </si>
  <si>
    <t>Навешивание люстры</t>
  </si>
  <si>
    <t>Краснознаменная 18а-38</t>
  </si>
  <si>
    <t>Замена вилки</t>
  </si>
  <si>
    <t>Краснознаменная 9-17</t>
  </si>
  <si>
    <t>Ершова 12-2 подъезд, кв. 23</t>
  </si>
  <si>
    <t>Ершова 18-14</t>
  </si>
  <si>
    <t>выполнили- замкнул провод в стене</t>
  </si>
  <si>
    <t>Краснознаменная 24/1-24</t>
  </si>
  <si>
    <t>Замена лампочки</t>
  </si>
  <si>
    <t>Краснознаменная 11-1 подъезд</t>
  </si>
  <si>
    <t>выбило автомат</t>
  </si>
  <si>
    <t>Краснознаменная 22а-51</t>
  </si>
  <si>
    <t>устранили( обрыв провода в перекрытии)</t>
  </si>
  <si>
    <t>Суворовская 8-89</t>
  </si>
  <si>
    <t>Нет света (повторно, после затопления кв.160</t>
  </si>
  <si>
    <t>Нахимова 8-62</t>
  </si>
  <si>
    <t>Пушкинская 9а-52</t>
  </si>
  <si>
    <t>выполнили -обломился провод</t>
  </si>
  <si>
    <t>123</t>
  </si>
  <si>
    <t>124</t>
  </si>
  <si>
    <t>125</t>
  </si>
  <si>
    <t>пружина</t>
  </si>
  <si>
    <t>Суворовская 11а-8</t>
  </si>
  <si>
    <t>Замена канализационных стояков и лежаков</t>
  </si>
  <si>
    <t>переходна чугун d=110</t>
  </si>
  <si>
    <t>Установка дверной ручки на входную дверь</t>
  </si>
  <si>
    <t>ручка</t>
  </si>
  <si>
    <t>Запах в подвале</t>
  </si>
  <si>
    <t>28,30.11.12</t>
  </si>
  <si>
    <t>Нет света 2,3 этаж</t>
  </si>
  <si>
    <t>Пушкинская 8-22</t>
  </si>
  <si>
    <t>Окрашивание окон снаружи</t>
  </si>
  <si>
    <t>уайтспирит</t>
  </si>
  <si>
    <t>Пушкинская 2 с 1по 3  подъезд</t>
  </si>
  <si>
    <t>Пушкинская 2- 3  подъезд</t>
  </si>
  <si>
    <t>САК-АИ-92</t>
  </si>
  <si>
    <t>Оштукатуривание отверстия врзле канализационной трубы</t>
  </si>
  <si>
    <t>Краснознаменная 8а-20</t>
  </si>
  <si>
    <t>Ершова 19</t>
  </si>
  <si>
    <t>Ершова 17</t>
  </si>
  <si>
    <t>Установка песочницы</t>
  </si>
  <si>
    <t>арматура</t>
  </si>
  <si>
    <t>болты, гайки</t>
  </si>
  <si>
    <t>Краснознаменная 11-1 подъезд, 3 этаж</t>
  </si>
  <si>
    <t>металлорукав d=16</t>
  </si>
  <si>
    <t>клипса d=16</t>
  </si>
  <si>
    <t>Течь ливневки</t>
  </si>
  <si>
    <t>Пушкинская 4а-47</t>
  </si>
  <si>
    <t>выполнили (отгорел провод)</t>
  </si>
  <si>
    <t>Нахимова 5-5 подъезд кв.72</t>
  </si>
  <si>
    <t>Нет света на 4 этаже</t>
  </si>
  <si>
    <t>выполнили (заменили лампочку)</t>
  </si>
  <si>
    <t>Пушкинская 4а-71</t>
  </si>
  <si>
    <t>оргалит 1,6х1,3</t>
  </si>
  <si>
    <t>3 подъезд</t>
  </si>
  <si>
    <t>оргалит 2,2х0,6</t>
  </si>
  <si>
    <t>Ремонт потолка (оштукатуривание)</t>
  </si>
  <si>
    <t>Ремонт наружной стены</t>
  </si>
  <si>
    <t>Отсыпка придомовой территории</t>
  </si>
  <si>
    <t>Беларусь</t>
  </si>
  <si>
    <t>АВВГ 4х70</t>
  </si>
  <si>
    <t>наконечник ТА-70</t>
  </si>
  <si>
    <t>наконечник ТА-25</t>
  </si>
  <si>
    <t>пена монтажная</t>
  </si>
  <si>
    <t>Суворовская 8-42,46,72</t>
  </si>
  <si>
    <t>работал эл.контроль</t>
  </si>
  <si>
    <t>Нахимова 5-17</t>
  </si>
  <si>
    <t>Установка нового счетчика, замена Ва, ВН</t>
  </si>
  <si>
    <t>Линейная 1-1 этаж, кв.1</t>
  </si>
  <si>
    <t>Нет света в квартире и подъезде</t>
  </si>
  <si>
    <t>включили автомат</t>
  </si>
  <si>
    <t>Краснознаменная 22/2-60</t>
  </si>
  <si>
    <t>выполнили(замена патрона, требуется замена люстры)</t>
  </si>
  <si>
    <t>Демонтаж старых металлических труб d=25 мм - 17,5 м. Заделка отверстий и отсыпка щебнем ВРУ</t>
  </si>
  <si>
    <t>Краснознаменная 11-1 подъезд, 2 этаж</t>
  </si>
  <si>
    <t>Ершова 18-3 подъезд</t>
  </si>
  <si>
    <t>Пушкинская 4а-30</t>
  </si>
  <si>
    <t>Перечень материалов для ремонта подъезда</t>
  </si>
  <si>
    <t>Порыв трубы отопления. Замена розлива отопления</t>
  </si>
  <si>
    <t>труба d=108</t>
  </si>
  <si>
    <t>заглушка 1/2</t>
  </si>
  <si>
    <t>отвод d=76</t>
  </si>
  <si>
    <t>в подвале-сварка</t>
  </si>
  <si>
    <t>Краснознаменная 8а-80</t>
  </si>
  <si>
    <t>Краснознаменная 18а-37</t>
  </si>
  <si>
    <t>Установка светильника</t>
  </si>
  <si>
    <t>Лампа 500 W</t>
  </si>
  <si>
    <t>Светильник НПБ - 40</t>
  </si>
  <si>
    <t>выключатель 1П</t>
  </si>
  <si>
    <t xml:space="preserve">крюк </t>
  </si>
  <si>
    <t>Офицерский 7, слесарные мастерские</t>
  </si>
  <si>
    <t>АВВГ 2х2,5</t>
  </si>
  <si>
    <t>коробка распределительная</t>
  </si>
  <si>
    <t>вручную, 7 час.</t>
  </si>
  <si>
    <t>устранили- подняли трубу</t>
  </si>
  <si>
    <t>Краснознаменная 18а-24</t>
  </si>
  <si>
    <t>Краснознаменная 11, подвал под кв.75</t>
  </si>
  <si>
    <t>Забит стояк канализации, замена стояка канализации</t>
  </si>
  <si>
    <t>краска черная</t>
  </si>
  <si>
    <t>вручную 1,5 час.</t>
  </si>
  <si>
    <t>вручную 3 час.</t>
  </si>
  <si>
    <t>Нахимова 4-50</t>
  </si>
  <si>
    <t>Ершова 6-31</t>
  </si>
  <si>
    <t>Течь подводки ХВС</t>
  </si>
  <si>
    <t>Пушкинская 14-8</t>
  </si>
  <si>
    <t>Пушкинская 15а</t>
  </si>
  <si>
    <t>Пушкинская 5а</t>
  </si>
  <si>
    <t>Краснознаменная 22а-1 подъезд</t>
  </si>
  <si>
    <t>Ремонт второй входной двери</t>
  </si>
  <si>
    <t>установка клиньев</t>
  </si>
  <si>
    <t>Течь канализации</t>
  </si>
  <si>
    <t>Течь фильтра</t>
  </si>
  <si>
    <t>Красногвардейская 69/1-96</t>
  </si>
  <si>
    <t>Установка п/с</t>
  </si>
  <si>
    <t>Замена П/с</t>
  </si>
  <si>
    <t>Ершова 2-70</t>
  </si>
  <si>
    <t>Красногвардейская  69/1, подвал</t>
  </si>
  <si>
    <t>Краснознаменная 9-подвал под кв.1</t>
  </si>
  <si>
    <t>Пушкинская 4а-41</t>
  </si>
  <si>
    <t>Ершова 14-17</t>
  </si>
  <si>
    <t>Замена сифона в ванной</t>
  </si>
  <si>
    <t>Подгорела вводная губка на ВРУ</t>
  </si>
  <si>
    <t>подчистили контакты</t>
  </si>
  <si>
    <t>Краснознаменная 18а-36</t>
  </si>
  <si>
    <t>Замена сгона на стояке отопления</t>
  </si>
  <si>
    <t>Устранение засора в туалете</t>
  </si>
  <si>
    <t>Ершова 14-24</t>
  </si>
  <si>
    <t>Замена смесителя в ванной</t>
  </si>
  <si>
    <t>Ершова 18-39</t>
  </si>
  <si>
    <t>Течь подводки к радиатору, крана на кухне</t>
  </si>
  <si>
    <t>требуется демонтаж полов</t>
  </si>
  <si>
    <t>Красногвардейская 69/2-149</t>
  </si>
  <si>
    <t>Суворовская 5-5</t>
  </si>
  <si>
    <t>Суворовская 3-18</t>
  </si>
  <si>
    <t>Обследование проводки в эл.щите</t>
  </si>
  <si>
    <t>вентиль d=15 на сбросник</t>
  </si>
  <si>
    <t>Обследовать подключение эл.плиты</t>
  </si>
  <si>
    <t>Выключатель ПГ-1П</t>
  </si>
  <si>
    <t>стяжка нейлоновая -5х250 (хомут)</t>
  </si>
  <si>
    <t>дюбель-патрон  6х37</t>
  </si>
  <si>
    <t>Пушкинская 5а-2 подъезд, кв.19</t>
  </si>
  <si>
    <t>Суворовская 5-1 подъезд кв.9</t>
  </si>
  <si>
    <t>Краснознаменная 36-2</t>
  </si>
  <si>
    <t>устранили вручную 1 час</t>
  </si>
  <si>
    <t>Ершова 6, площадка</t>
  </si>
  <si>
    <t>4,5,6.12.         2012</t>
  </si>
  <si>
    <t>экскаватор ЭО 2621 "Беларусь"</t>
  </si>
  <si>
    <t>4,5,6.12.                    2012</t>
  </si>
  <si>
    <t>бочата 1/2</t>
  </si>
  <si>
    <t>Пушкинская 9а-49</t>
  </si>
  <si>
    <t>Течь сифона под раковиной</t>
  </si>
  <si>
    <t>Краснознаменная 18а-2,3 подъезд</t>
  </si>
  <si>
    <t>Красногвардейская 69/1-63</t>
  </si>
  <si>
    <t>Нет света (ванна, туалет)</t>
  </si>
  <si>
    <t>Всего март</t>
  </si>
  <si>
    <t>штукатур-маляр</t>
  </si>
  <si>
    <t>Засор стояка канализации в кухне</t>
  </si>
  <si>
    <t>прочистили</t>
  </si>
  <si>
    <t>вручную- 1час.</t>
  </si>
  <si>
    <t>Всего июнь</t>
  </si>
  <si>
    <t>Пушкинская 4а-59</t>
  </si>
  <si>
    <t>Подключение ВН</t>
  </si>
  <si>
    <t>Пушкинская 8-1 подъезд</t>
  </si>
  <si>
    <t>Нет света на втором этаже</t>
  </si>
  <si>
    <t>Не работает розетка</t>
  </si>
  <si>
    <t>Ершова 6-1 подъезд</t>
  </si>
  <si>
    <t>Парит</t>
  </si>
  <si>
    <t>Пушкинская 14-13</t>
  </si>
  <si>
    <t xml:space="preserve">Засор </t>
  </si>
  <si>
    <t>Засор, кухня</t>
  </si>
  <si>
    <t>Краснознаменная 8а</t>
  </si>
  <si>
    <t>Нахимова 4-51</t>
  </si>
  <si>
    <t>Замена ВА</t>
  </si>
  <si>
    <t>устранили(затопила кв.16, выполнили временно, должно высохнуть)</t>
  </si>
  <si>
    <t>Приморская 6-1</t>
  </si>
  <si>
    <t>Нахимова 8-17</t>
  </si>
  <si>
    <t>устранили- вырван провод</t>
  </si>
  <si>
    <t>труба d=76</t>
  </si>
  <si>
    <t>Ершова  12-8</t>
  </si>
  <si>
    <t xml:space="preserve">Краснознаменная 22/2-1 </t>
  </si>
  <si>
    <t>Ершова 2-4,5,6 подъезд</t>
  </si>
  <si>
    <t>12,13,17,23.07.12</t>
  </si>
  <si>
    <t xml:space="preserve">Информация по выполненным работам  за апрель2012 г.                                                                                                          </t>
  </si>
  <si>
    <t>Итого март</t>
  </si>
  <si>
    <t>Пушкинская 15а-53</t>
  </si>
  <si>
    <t>Замена стояка п/с</t>
  </si>
  <si>
    <t>Красногвардейская 69/1-27</t>
  </si>
  <si>
    <t>Нет света в секции</t>
  </si>
  <si>
    <t>Нахимова 5-73-62</t>
  </si>
  <si>
    <t>пробка левая</t>
  </si>
  <si>
    <t>Пушкинская 20-11</t>
  </si>
  <si>
    <t>Суворовская 8-81</t>
  </si>
  <si>
    <t>Скоба крепежная металлическая</t>
  </si>
  <si>
    <t>гильза ГА-25</t>
  </si>
  <si>
    <t>устранили- отгорело соединение</t>
  </si>
  <si>
    <t>Суворовская 3-34</t>
  </si>
  <si>
    <t>Красногвардейская 120-21</t>
  </si>
  <si>
    <t>все в норме, работает эл.сеть</t>
  </si>
  <si>
    <t>Обследование ввода до прибора учета</t>
  </si>
  <si>
    <t>Ершова 12-4 подъезд</t>
  </si>
  <si>
    <t>Замена эл.лампочки на площадке</t>
  </si>
  <si>
    <t>Ершова 14-4, подъезд кв.44</t>
  </si>
  <si>
    <t>Нет света 1 этаж</t>
  </si>
  <si>
    <t>лампочка 60 w</t>
  </si>
  <si>
    <t>Краснознаменная 8а-44</t>
  </si>
  <si>
    <t>Нет света в зале</t>
  </si>
  <si>
    <t>Суворовская 1-44</t>
  </si>
  <si>
    <t>Плавится п/з</t>
  </si>
  <si>
    <t>устранили- заменили автомат</t>
  </si>
  <si>
    <t xml:space="preserve">Информация по выполненным работам  за ноябрь 2012 г.                                                                                                          </t>
  </si>
  <si>
    <t>Искрит в распределительной коробке</t>
  </si>
  <si>
    <t>устранили- подтянули -плохой контакт</t>
  </si>
  <si>
    <t>Ершова 14-7</t>
  </si>
  <si>
    <t>устранили - отгрел провод</t>
  </si>
  <si>
    <t>Нет света в туалете</t>
  </si>
  <si>
    <t>устранили(плохой контакт в патроне)</t>
  </si>
  <si>
    <t>Выбивает свет</t>
  </si>
  <si>
    <t>замена ВН</t>
  </si>
  <si>
    <t>Асфальтирование выходов из подъезда</t>
  </si>
  <si>
    <t>Крепление канализационных стояков, лежаков</t>
  </si>
  <si>
    <t>вручную 3,5 час.</t>
  </si>
  <si>
    <t xml:space="preserve">Информация по выполненным работам  за июль 2012 г.                                                                                                          </t>
  </si>
  <si>
    <t>Ершова 14-44, подвал</t>
  </si>
  <si>
    <t>ревизия d=100</t>
  </si>
  <si>
    <t>вручную, 3 часа</t>
  </si>
  <si>
    <t>Красногвардейская 69/1- подвал</t>
  </si>
  <si>
    <t>Пушкинская 8- подвал</t>
  </si>
  <si>
    <t>Откачка воды из подвала</t>
  </si>
  <si>
    <t>Пушкинская 15а- подвал, 2 подъезд</t>
  </si>
  <si>
    <t>заглушка</t>
  </si>
  <si>
    <t>Замена вентиля и вентиля на стояк  ХВС в подвале</t>
  </si>
  <si>
    <t>Краснознаменная 8а-76</t>
  </si>
  <si>
    <t>О.Кошевого 22-4 этаж</t>
  </si>
  <si>
    <t xml:space="preserve">Информация по выполненным работам  за апрель 2012 г.                                                                                                         </t>
  </si>
  <si>
    <t>брус</t>
  </si>
  <si>
    <t>Порыв ХВС</t>
  </si>
  <si>
    <t>Доставка отсева</t>
  </si>
  <si>
    <t>отсев</t>
  </si>
  <si>
    <t>Чистка колодцев</t>
  </si>
  <si>
    <t>Окрашивание песочницы</t>
  </si>
  <si>
    <t>Краснознаменная 9-40</t>
  </si>
  <si>
    <t>устранили-протянули ноль</t>
  </si>
  <si>
    <t>Линейная 1-501</t>
  </si>
  <si>
    <t>Ершова 11-17</t>
  </si>
  <si>
    <t>вручную</t>
  </si>
  <si>
    <t>Красногвардейская 102/2-3 этаж</t>
  </si>
  <si>
    <t>вручную, 0,8 час.</t>
  </si>
  <si>
    <t>Нахимова 6-2 подъезд</t>
  </si>
  <si>
    <t>Красногвардейская 102/2-5</t>
  </si>
  <si>
    <t>Забит лежак</t>
  </si>
  <si>
    <t>Изготовление одной двойной качели</t>
  </si>
  <si>
    <t>б</t>
  </si>
  <si>
    <t>Нахимова 5-3,4 подъезд</t>
  </si>
  <si>
    <t>Ершова 14-46</t>
  </si>
  <si>
    <t>Не работает выключатель в подъезде</t>
  </si>
  <si>
    <t>Пушкинская 13</t>
  </si>
  <si>
    <t>Краснознаменая 36</t>
  </si>
  <si>
    <t>28,29,30.               05.2012</t>
  </si>
  <si>
    <t>28,29,30.                     05.2012</t>
  </si>
  <si>
    <t>Ершова 11-1 подъезд</t>
  </si>
  <si>
    <t>Ремонт конька</t>
  </si>
  <si>
    <t>Пушкинская 9а, подвал</t>
  </si>
  <si>
    <t>Краснознаменная 22/2-13</t>
  </si>
  <si>
    <t>Краснознаменная 24/1-1 этаж, 4 подъезд</t>
  </si>
  <si>
    <t>Ремонт двери в подъезде, установка пружины</t>
  </si>
  <si>
    <t>Краснознаменная 22/2-14</t>
  </si>
  <si>
    <t>Запах в кухне</t>
  </si>
  <si>
    <t>отрегулировали выпуск в раковине</t>
  </si>
  <si>
    <t>д/т</t>
  </si>
  <si>
    <t>Красногвардейская 104/4</t>
  </si>
  <si>
    <t>чистка колодца, 1 час.</t>
  </si>
  <si>
    <t xml:space="preserve">труба d=100 </t>
  </si>
  <si>
    <t>раструб d=100</t>
  </si>
  <si>
    <t>Ершова 14-2 подъезд</t>
  </si>
  <si>
    <t>Ремонт дверей</t>
  </si>
  <si>
    <t>доска 1,5 мм</t>
  </si>
  <si>
    <t>чистка колодца 0,67 час.</t>
  </si>
  <si>
    <t>Краснознаменная 8а, 3 подъезд</t>
  </si>
  <si>
    <t>вручную 0,67час.</t>
  </si>
  <si>
    <t>Забить окна на втором и третьем этаже</t>
  </si>
  <si>
    <t>оргалит1,2х2</t>
  </si>
  <si>
    <t>Краснознаменная 22/2- подвал  под кв. 1,2,3</t>
  </si>
  <si>
    <t>арматура 10 мм</t>
  </si>
  <si>
    <t>Пушкинская 15</t>
  </si>
  <si>
    <t>Нет света на 1 этаже над подъездом</t>
  </si>
  <si>
    <t>Нахимова 8-1 подъезд</t>
  </si>
  <si>
    <t>Дезинсекция</t>
  </si>
  <si>
    <t>р-р № 1</t>
  </si>
  <si>
    <t>Краснознаменная 12, 2 подъезд</t>
  </si>
  <si>
    <t xml:space="preserve">краска </t>
  </si>
  <si>
    <t>электроды 3 мм</t>
  </si>
  <si>
    <t>Краснознаменная 8а-33</t>
  </si>
  <si>
    <t>Краснознаменная 8а-54- 3подъезд, 4 этаж</t>
  </si>
  <si>
    <t>Нет света на 4 этаже - в патроне оторвался цоколь</t>
  </si>
  <si>
    <t>Суворовская 8-25</t>
  </si>
  <si>
    <t>Течь муфты</t>
  </si>
  <si>
    <t>Пушкинская 8-15</t>
  </si>
  <si>
    <t>Нахимова 6-3 подъезд, 5 этаж</t>
  </si>
  <si>
    <t>Закрыть шахту</t>
  </si>
  <si>
    <t>Краснознаменная 18а-4 подъезд, 1 этаж</t>
  </si>
  <si>
    <t>бочонок</t>
  </si>
  <si>
    <t>О.Кошевого 22-57</t>
  </si>
  <si>
    <t>Ершова 8-4 подъезд</t>
  </si>
  <si>
    <t>Ремонт входной двери(сорван шарнир)</t>
  </si>
  <si>
    <t>Устранение течи трубы</t>
  </si>
  <si>
    <t>труба d=40</t>
  </si>
  <si>
    <t>Пушкинская 4а-37,40</t>
  </si>
  <si>
    <t>Нахимова 6-39</t>
  </si>
  <si>
    <t>Суворовская 3-58</t>
  </si>
  <si>
    <t>Пушкинская 15а-18</t>
  </si>
  <si>
    <t>Всего январь</t>
  </si>
  <si>
    <t>юрист</t>
  </si>
  <si>
    <t>АИ-92</t>
  </si>
  <si>
    <t>л.</t>
  </si>
  <si>
    <t>Итого налоги</t>
  </si>
  <si>
    <t>ФСС</t>
  </si>
  <si>
    <t>сборка d=25</t>
  </si>
  <si>
    <t>кв.310</t>
  </si>
  <si>
    <t>июнь 2012 г.</t>
  </si>
  <si>
    <t>Сдал директор             ООО "Артель-1"</t>
  </si>
  <si>
    <t>Сдал директор                                    ООО "Артель-1"</t>
  </si>
  <si>
    <t>Течь трубы канализации</t>
  </si>
  <si>
    <t>Установка заглушек и замена вентилей на концевых</t>
  </si>
  <si>
    <t>заглушки</t>
  </si>
  <si>
    <t>о.Кошевого22-53</t>
  </si>
  <si>
    <t>Ершова 18-20</t>
  </si>
  <si>
    <t>Течь смывног бачка</t>
  </si>
  <si>
    <t>Ершова 8-34</t>
  </si>
  <si>
    <t>Замена гибкой подводки</t>
  </si>
  <si>
    <t>Ершова 6-6</t>
  </si>
  <si>
    <t>Ершова 18-12</t>
  </si>
  <si>
    <t>Красногвардейская 69/1-124</t>
  </si>
  <si>
    <t>удлиннитель для унитаза</t>
  </si>
  <si>
    <t>переход на чугун d=100</t>
  </si>
  <si>
    <t>муфта ремонтная d=110</t>
  </si>
  <si>
    <t>Нахимова 6-71</t>
  </si>
  <si>
    <t>Ершова 6-34</t>
  </si>
  <si>
    <t>Пушкинская 4а-14</t>
  </si>
  <si>
    <t>Течь стояка п/с, канализации</t>
  </si>
  <si>
    <t>переходник d=100</t>
  </si>
  <si>
    <t>Пушкинская 4а-29</t>
  </si>
  <si>
    <t>Приморская 6-3</t>
  </si>
  <si>
    <t>Нет воды в кухне</t>
  </si>
  <si>
    <t>Краснознаменная 8а-16</t>
  </si>
  <si>
    <t>сгон   d=20</t>
  </si>
  <si>
    <t>контргайка d=20</t>
  </si>
  <si>
    <t>Приморская 2-16</t>
  </si>
  <si>
    <t>Нет воды</t>
  </si>
  <si>
    <t>газ</t>
  </si>
  <si>
    <t>Краснознаменная 9-12</t>
  </si>
  <si>
    <t xml:space="preserve">бочата </t>
  </si>
  <si>
    <t>Красногвардейская 69/1-32,33/1</t>
  </si>
  <si>
    <t>Нахимова 5-44</t>
  </si>
  <si>
    <t>Ершова 2-31</t>
  </si>
  <si>
    <t>Течь стояка ХВС (лопнул тройник)</t>
  </si>
  <si>
    <t>Пушкинская 5а-8,11</t>
  </si>
  <si>
    <t>вентиль  1/2</t>
  </si>
  <si>
    <t xml:space="preserve">Информация по выполненным работам  за август 2012 г.                                                                                                         </t>
  </si>
  <si>
    <t>Красногвардейская 69/1-2 подъезд, подвал</t>
  </si>
  <si>
    <t>Ремонт канализации</t>
  </si>
  <si>
    <t>Краснознаменная 8а-62</t>
  </si>
  <si>
    <t>диск =150</t>
  </si>
  <si>
    <t>Краснознаменная 24/1-3</t>
  </si>
  <si>
    <t>выполнили (сгорел патрон)</t>
  </si>
  <si>
    <t>Красногвардейская 69/1, ВРУ</t>
  </si>
  <si>
    <t>Замена рубильника</t>
  </si>
  <si>
    <t>рубильник ПЦ-400А</t>
  </si>
  <si>
    <t>ТА-95</t>
  </si>
  <si>
    <t>WD-40-для снятия ржавчины</t>
  </si>
  <si>
    <t>Краснознаменная 9-3</t>
  </si>
  <si>
    <t>устранили- плохой контакт в распределительной коробке</t>
  </si>
  <si>
    <t>Зачеканить стояки канализации</t>
  </si>
  <si>
    <t>а.самосвал</t>
  </si>
  <si>
    <t>Трубка ТУТ 20/10 цветная</t>
  </si>
  <si>
    <t>Замена радиатора</t>
  </si>
  <si>
    <t>Пушкинская 8-18</t>
  </si>
  <si>
    <t>Нахимова 5-67</t>
  </si>
  <si>
    <t>О Кошевого 22-73</t>
  </si>
  <si>
    <t>промывали , чистили лежаки</t>
  </si>
  <si>
    <t>Ершова 2-28,30</t>
  </si>
  <si>
    <t>выполнили подрядчики</t>
  </si>
  <si>
    <t>Краснознаменная 8а-2 подъезд3,4,5 этаж</t>
  </si>
  <si>
    <t>Течь трубы ХВС, подводка к радиатору</t>
  </si>
  <si>
    <t>Нахимова 8-2</t>
  </si>
  <si>
    <t>Краснознаменная 22/2 кв.1</t>
  </si>
  <si>
    <t>Ершова 13-12</t>
  </si>
  <si>
    <t>Пушкинская 4а-37</t>
  </si>
  <si>
    <t>август 2012г.</t>
  </si>
  <si>
    <t>Борисова 2а-2</t>
  </si>
  <si>
    <t>устранили(выбило ВА)</t>
  </si>
  <si>
    <t>Пушкинская 9а-6</t>
  </si>
  <si>
    <t>Нет тока к эл.печи</t>
  </si>
  <si>
    <t>не работает эл.плита</t>
  </si>
  <si>
    <t>Суворовская 3-54</t>
  </si>
  <si>
    <t>Нет тока в розетке к стиральной машинке</t>
  </si>
  <si>
    <t>устранили(в щитке были выключены ВА)</t>
  </si>
  <si>
    <t>венттиль 1/1</t>
  </si>
  <si>
    <t>Краснознаменная 8а-73</t>
  </si>
  <si>
    <t>Ершова 8-37</t>
  </si>
  <si>
    <t>саморезы х70</t>
  </si>
  <si>
    <t>саморезы х40</t>
  </si>
  <si>
    <t>Благоустройство территории</t>
  </si>
  <si>
    <t>Течь ХВС (по коридору спраава)</t>
  </si>
  <si>
    <t>вручную 2,0 час.</t>
  </si>
  <si>
    <t>Ершова 14-31</t>
  </si>
  <si>
    <t>Благоустройство детской площадки</t>
  </si>
  <si>
    <t>Засор канализационных лежаков, стояка</t>
  </si>
  <si>
    <t>вручную 40 мин.</t>
  </si>
  <si>
    <t>Прочистили колодцы, вручную</t>
  </si>
  <si>
    <t>вручную 0,5 час.-3 ведра ила</t>
  </si>
  <si>
    <t>вручную 0,5 час.-2 ведра ила</t>
  </si>
  <si>
    <t>Ершова 6-37</t>
  </si>
  <si>
    <t>Проверить подключение квартиры</t>
  </si>
  <si>
    <t>Подключена квартира № 39- отключили, подключили правильно</t>
  </si>
  <si>
    <t>Демонтаж 1-го радиатора,установка заглушки на радиатор</t>
  </si>
  <si>
    <t>заглушка, левая</t>
  </si>
  <si>
    <t>Нахимова 5-28</t>
  </si>
  <si>
    <t>Краснознаменная 22/2-3,4 подъезд</t>
  </si>
  <si>
    <t>а/кран</t>
  </si>
  <si>
    <t>труба профильная d=15</t>
  </si>
  <si>
    <t>профнастил 1,1х1,4</t>
  </si>
  <si>
    <t>труба квадратная 40х40</t>
  </si>
  <si>
    <t>труба квадратная 40х20</t>
  </si>
  <si>
    <t>труба квадратная 20х20</t>
  </si>
  <si>
    <t>Болты М-6</t>
  </si>
  <si>
    <t>гайки М-6</t>
  </si>
  <si>
    <t>вручную 0,75 час.</t>
  </si>
  <si>
    <t>Установка радиатора в подъезде</t>
  </si>
  <si>
    <t>выполнили (материал  квартиросъемщика)</t>
  </si>
  <si>
    <t>Ершова 19-2</t>
  </si>
  <si>
    <t>Замена труб ГВС,ХВС, установка двух водяных счетчиков , ззамена смесителей в ванной</t>
  </si>
  <si>
    <t>Суворовская 1-32</t>
  </si>
  <si>
    <t xml:space="preserve">Акт выполненных работ  за октябрь 2012 г.        </t>
  </si>
  <si>
    <t xml:space="preserve">Акт выполненных работ  за ноябрь 2012 г.        </t>
  </si>
  <si>
    <t>Краснознаменная 22/2-38</t>
  </si>
  <si>
    <t>Краснознаменная 9-19</t>
  </si>
  <si>
    <t>Замена ПВ - 1 шт.</t>
  </si>
  <si>
    <t>Нет  света</t>
  </si>
  <si>
    <t>устранили- замкнул провод</t>
  </si>
  <si>
    <t>Суворовская 5-16</t>
  </si>
  <si>
    <t>Краснознаменная 11-1 подъезд, 2 этаж, кв.9</t>
  </si>
  <si>
    <t>Светильник НББ-04 081 1х60Вт П/СФЕРА  "ASD" БЕЛЫЙ</t>
  </si>
  <si>
    <t xml:space="preserve">лампа </t>
  </si>
  <si>
    <t>шурупы 3,5х3,5</t>
  </si>
  <si>
    <t>Ершова 12-51</t>
  </si>
  <si>
    <t>Ершова 8-32</t>
  </si>
  <si>
    <t>Закрепить розетку</t>
  </si>
  <si>
    <t>устранили- выбило автомат</t>
  </si>
  <si>
    <t>Перенос эл.счетчика</t>
  </si>
  <si>
    <t>Пушкинская 8-6</t>
  </si>
  <si>
    <t>Краснознаменная 8а-53</t>
  </si>
  <si>
    <t>устранили(отгорел провод)</t>
  </si>
  <si>
    <t>Суворовская 8-65</t>
  </si>
  <si>
    <t>устранили-плохой контакт</t>
  </si>
  <si>
    <t>Краснознаменная 11-19</t>
  </si>
  <si>
    <t>Краснознаменная 18а-4</t>
  </si>
  <si>
    <t>Отключение ГВС</t>
  </si>
  <si>
    <t>Ершова 14, подвал</t>
  </si>
  <si>
    <t>Замена вентилей на стояках ГВС, отопления</t>
  </si>
  <si>
    <t>фитинг</t>
  </si>
  <si>
    <t>Пушкинская 22-1,2</t>
  </si>
  <si>
    <t xml:space="preserve">муфта d= 20 </t>
  </si>
  <si>
    <t>устранили-подтянули контакт</t>
  </si>
  <si>
    <t>Крсногвардейская 104/2-302</t>
  </si>
  <si>
    <t>Запах проводки</t>
  </si>
  <si>
    <t xml:space="preserve">устранили </t>
  </si>
  <si>
    <t>Суворовская 3-27</t>
  </si>
  <si>
    <t>Перенос ВА</t>
  </si>
  <si>
    <t>Краснознаменная 22а-43</t>
  </si>
  <si>
    <t>Ершова 14, подвал под 4 подъездом</t>
  </si>
  <si>
    <t>Краснознаменная 22а-33,36</t>
  </si>
  <si>
    <t>кв.33</t>
  </si>
  <si>
    <t>Краснознаменная 9, подвал</t>
  </si>
  <si>
    <t>Нахимова 6-61</t>
  </si>
  <si>
    <t>ревизия d=50</t>
  </si>
  <si>
    <t>хомут d=110</t>
  </si>
  <si>
    <t>саморез 6х40</t>
  </si>
  <si>
    <t>Пушкинская 5а-5</t>
  </si>
  <si>
    <t>устранили-отгорел ноль, соединили провода</t>
  </si>
  <si>
    <t>вручную, 2 часа</t>
  </si>
  <si>
    <t xml:space="preserve">Информация по выполненным работам  за август 2012 г.                                                                                                          </t>
  </si>
  <si>
    <t>вручную, 0,5 часа</t>
  </si>
  <si>
    <t>Линейная 1а- подвал</t>
  </si>
  <si>
    <t>Замена канализационных стояков, лежаков (в кухне)</t>
  </si>
  <si>
    <t>Пушкинская 16а</t>
  </si>
  <si>
    <t>вручную 0,43 час.</t>
  </si>
  <si>
    <t>Ершова 12-1 подъезд</t>
  </si>
  <si>
    <t>Монтаж силового оборудования под ВРУ</t>
  </si>
  <si>
    <t>Течь козырька</t>
  </si>
  <si>
    <t>Течь тройника</t>
  </si>
  <si>
    <t>Красногвардейская 69/2-2 этаж</t>
  </si>
  <si>
    <t>Краснознаменная 24/1-17</t>
  </si>
  <si>
    <t>Нет света в кухне</t>
  </si>
  <si>
    <t>Краснознаменная 9-1 подъезд</t>
  </si>
  <si>
    <t>Пушкинская 9а-1 подъезд</t>
  </si>
  <si>
    <t>устранили-прогнали</t>
  </si>
  <si>
    <t>О.Кошевого 22-19</t>
  </si>
  <si>
    <t>Замена фильтра</t>
  </si>
  <si>
    <t>Течь гибкой подводки</t>
  </si>
  <si>
    <t>переход на чугун d=50</t>
  </si>
  <si>
    <t>манжет переходной d=50</t>
  </si>
  <si>
    <t>ревизия d=57</t>
  </si>
  <si>
    <t>Ершова 2-33</t>
  </si>
  <si>
    <t>Течь вентиля на ГВС</t>
  </si>
  <si>
    <t>гофра d=40</t>
  </si>
  <si>
    <t>шуруп</t>
  </si>
  <si>
    <t>дюбель</t>
  </si>
  <si>
    <t>Борисова 8а-13</t>
  </si>
  <si>
    <t>кв.55</t>
  </si>
  <si>
    <t>труба d=100</t>
  </si>
  <si>
    <t>тройник d=100</t>
  </si>
  <si>
    <t>переход на чугун d=110</t>
  </si>
  <si>
    <t>муфта d=110</t>
  </si>
  <si>
    <t>Краснознаменная 18а-10</t>
  </si>
  <si>
    <t>Ершова 2, подвал, 1 подъезд</t>
  </si>
  <si>
    <t>Нет ХВС по кухонному стояку</t>
  </si>
  <si>
    <t>отогрели стояк</t>
  </si>
  <si>
    <t>тройник d=25</t>
  </si>
  <si>
    <t>Капитальный ремонт сетей ХВС подвальной части многоквартирного жилого дома по ул.Краснознаменная 11</t>
  </si>
  <si>
    <t>Не поступает вода в смывной бачок</t>
  </si>
  <si>
    <t>Красногвардейская 69/1, подвал, 1 подъезд</t>
  </si>
  <si>
    <t>сборка d=20</t>
  </si>
  <si>
    <t>Перемерз стояк</t>
  </si>
  <si>
    <t>Краснознаменная 8а-79</t>
  </si>
  <si>
    <t>Течь подводки к радиатору</t>
  </si>
  <si>
    <t>Краснознаменная 11-68</t>
  </si>
  <si>
    <t>Засор в кухне</t>
  </si>
  <si>
    <t>Ершова 2-69</t>
  </si>
  <si>
    <t>Течь за унитазом</t>
  </si>
  <si>
    <t>Ревизия поэтажных щитков и вынос эл.счетчиков. Установка поэтажного освещения</t>
  </si>
  <si>
    <t>ВН 32-100 А</t>
  </si>
  <si>
    <t>26,27.06.12</t>
  </si>
  <si>
    <t>Краснознаменная 24/1-40</t>
  </si>
  <si>
    <t>Ремонт дверей (сорвали с петель)</t>
  </si>
  <si>
    <t>Пушкинская 15а, подвал</t>
  </si>
  <si>
    <t>пробка проходная</t>
  </si>
  <si>
    <t>Краногвардейская 39/2-14</t>
  </si>
  <si>
    <t xml:space="preserve">Информация по выполненным работам  за декабрь2012 г.                                                                                                          </t>
  </si>
  <si>
    <t>Суворовская 3-58,59</t>
  </si>
  <si>
    <t>Расчистка от снега межквартальных дорог</t>
  </si>
  <si>
    <t>Краснознаменная 9-4 подъезд кв.59</t>
  </si>
  <si>
    <t>Ремонт люка выхода на крышу</t>
  </si>
  <si>
    <t>Нахимова 6-1,2,3 подъезд</t>
  </si>
  <si>
    <t>Установка тумб</t>
  </si>
  <si>
    <t>Прокладка кабеля от эл.титана до ввода</t>
  </si>
  <si>
    <t>Краснознаменная 22а-40</t>
  </si>
  <si>
    <t>Электротехническое подключение титана без прокладки кабеля</t>
  </si>
  <si>
    <t>Обследовать эл.щит</t>
  </si>
  <si>
    <t>Ершова 18-54</t>
  </si>
  <si>
    <t>Приморская 6-8</t>
  </si>
  <si>
    <t>устранили, отгорел фазный провод</t>
  </si>
  <si>
    <t>Пушкинская 2-3 подъезд кв.15</t>
  </si>
  <si>
    <t>выполнили-подтянули</t>
  </si>
  <si>
    <t>Изготовление и установка металлических дверей на вход в подвал</t>
  </si>
  <si>
    <t>Замена двух кранбукс на смесителе, замена унитаза</t>
  </si>
  <si>
    <t>Приморская 2-23</t>
  </si>
  <si>
    <t>Замена розлива ГВС, стояка отопления и ГВС</t>
  </si>
  <si>
    <t>Нахимова 8-38</t>
  </si>
  <si>
    <t>Линейная 1а-506</t>
  </si>
  <si>
    <t>прочистил вентиль на стояке</t>
  </si>
  <si>
    <t>Парит в подвале</t>
  </si>
  <si>
    <t>обследовали, все в норме (стоит коллектор)</t>
  </si>
  <si>
    <t>Демонтаж, монтаж, ремонт полов</t>
  </si>
  <si>
    <t>брус 5х5</t>
  </si>
  <si>
    <t>вручную,2 час.</t>
  </si>
  <si>
    <t>Нахимова 6-17</t>
  </si>
  <si>
    <t>Замена унитаза, установка водяного счетчика</t>
  </si>
  <si>
    <t>Ершова 18-3</t>
  </si>
  <si>
    <t>Красногвардейская 69/2-48</t>
  </si>
  <si>
    <t>Нахимова 8-48</t>
  </si>
  <si>
    <t>Пушкинская 9а-44</t>
  </si>
  <si>
    <t>Замена труб канализации</t>
  </si>
  <si>
    <t>О. Кошевого 22 - 12</t>
  </si>
  <si>
    <t>Засор в туалете</t>
  </si>
  <si>
    <t>Ершова 12-25</t>
  </si>
  <si>
    <t>Пушкинская 8-20</t>
  </si>
  <si>
    <t>Ершова 6-41</t>
  </si>
  <si>
    <t>Замена обратного клапана</t>
  </si>
  <si>
    <t>Течь стояка п/с</t>
  </si>
  <si>
    <t>Нахимова 5, подвал под кв.1</t>
  </si>
  <si>
    <t>март  2012 г.</t>
  </si>
  <si>
    <t>Пушкинская 4а-79</t>
  </si>
  <si>
    <t>Ершова 8-39</t>
  </si>
  <si>
    <t>устранили, унитаз 1</t>
  </si>
  <si>
    <t>Краснознаменная 22а-4,7</t>
  </si>
  <si>
    <t>Течь контргайки</t>
  </si>
  <si>
    <t>подтянули</t>
  </si>
  <si>
    <t>Обследование эл.проводки к титану</t>
  </si>
  <si>
    <t>выполнили- отгорел ноль, устранили</t>
  </si>
  <si>
    <t>устранили-заизолировали провод</t>
  </si>
  <si>
    <t>Краснознаменная 18а-67</t>
  </si>
  <si>
    <t>Проверить напряжение в розетках</t>
  </si>
  <si>
    <t>напряжение в пределах нормы</t>
  </si>
  <si>
    <t>Краснознаменная 12-2</t>
  </si>
  <si>
    <t>3,4.05.12</t>
  </si>
  <si>
    <t>Линейная 1а, подвал</t>
  </si>
  <si>
    <t>электроды №3</t>
  </si>
  <si>
    <t>Пушкинская 8-11</t>
  </si>
  <si>
    <t>Нет света  1 этаж, уличное освещение</t>
  </si>
  <si>
    <t>Линейная 1а-207</t>
  </si>
  <si>
    <t>Вода в подвале и запах</t>
  </si>
  <si>
    <t>Нахимова 4-3 подъезд</t>
  </si>
  <si>
    <t>Суворовская 1-3</t>
  </si>
  <si>
    <t>Нет тока в печном разъеме</t>
  </si>
  <si>
    <t>Ершова 14-33</t>
  </si>
  <si>
    <t>устранили- отгорел нулевой провод)</t>
  </si>
  <si>
    <t>Ершова 2-4 подъезд, 1 этаж</t>
  </si>
  <si>
    <t>Краснознаменная 24/1-48</t>
  </si>
  <si>
    <t>устранили- окислились провода</t>
  </si>
  <si>
    <t>устранили- отгорел  провод</t>
  </si>
  <si>
    <t>устранили- включили автомат</t>
  </si>
  <si>
    <t>Красногвардейская 69/1-171</t>
  </si>
  <si>
    <t>устранили-плохой контакт в соединении</t>
  </si>
  <si>
    <t>Уличное и поэтажное освещение</t>
  </si>
  <si>
    <t>клемный зажим</t>
  </si>
  <si>
    <t>Замена стояка канализации ХВС</t>
  </si>
  <si>
    <t>Нахимова 5, подвал</t>
  </si>
  <si>
    <t>Течь на сбросниках</t>
  </si>
  <si>
    <t>Краснознаменная 11-45</t>
  </si>
  <si>
    <t>устранили-в патроне отгорел провод</t>
  </si>
  <si>
    <t>Красногвардейская 69/2-125</t>
  </si>
  <si>
    <t>Искрит щиток</t>
  </si>
  <si>
    <t>Подтянули ноли</t>
  </si>
  <si>
    <t>Ершова 2-6 подъезд</t>
  </si>
  <si>
    <t>Нет света на первом этаже</t>
  </si>
  <si>
    <t>Суворовская 8-52</t>
  </si>
  <si>
    <t>Замена стояка отопления, кв 27 монтаж радиатора</t>
  </si>
  <si>
    <t>Суворовская 8-80</t>
  </si>
  <si>
    <t>Краснознаменная 22/2, подвал</t>
  </si>
  <si>
    <t>Замена стояка канализации, лежака</t>
  </si>
  <si>
    <t>Ершова 14-1 подъезд, 2 этаж</t>
  </si>
  <si>
    <t>Ремонт дверей в подвал и щитовую</t>
  </si>
  <si>
    <t>Приморская 2-1 подъезд кв.5</t>
  </si>
  <si>
    <t>Остекление окон в подъезде между 1 и 2 этажом</t>
  </si>
  <si>
    <t>фанера</t>
  </si>
  <si>
    <t>Линейная 1а-111</t>
  </si>
  <si>
    <t>Краснознаменная 11-3 подъезд</t>
  </si>
  <si>
    <t>вручную 0,67 час</t>
  </si>
  <si>
    <t>Нет света в секции, на входе</t>
  </si>
  <si>
    <t>Нет света в комнате</t>
  </si>
  <si>
    <t xml:space="preserve">Информация по выполненным работам  за февраль  2012 г.                                                                                                         </t>
  </si>
  <si>
    <t>Красногвардейская 104/3</t>
  </si>
  <si>
    <t>Подключение эл.титана</t>
  </si>
  <si>
    <t>Пушкинская 5а-28</t>
  </si>
  <si>
    <t>Пушкинская 4а, 4 подъезд</t>
  </si>
  <si>
    <t>Нет света в подъезде</t>
  </si>
  <si>
    <t>Нахимова 4-39</t>
  </si>
  <si>
    <t>устранили - вкрутили лампочку</t>
  </si>
  <si>
    <t>Пушкинская 9а-30</t>
  </si>
  <si>
    <t>устранили-отгорел провод</t>
  </si>
  <si>
    <t>ГСМ-АИ-92</t>
  </si>
  <si>
    <t>20,21,22.03.2012</t>
  </si>
  <si>
    <t>вручную- 0,46 час.</t>
  </si>
  <si>
    <t>Приморская 6</t>
  </si>
  <si>
    <t>Ремонт канализационного лежака</t>
  </si>
  <si>
    <t>Суворовская 11а-2 подъезд</t>
  </si>
  <si>
    <t>Демонтаж п/с, замена радиатора</t>
  </si>
  <si>
    <t>Ершова 17-13</t>
  </si>
  <si>
    <t>устранили-замена обратного клапана</t>
  </si>
  <si>
    <t>Краснознаменная 18а-3 подъезд</t>
  </si>
  <si>
    <t>Пушкинская 15а-2 подъезд</t>
  </si>
  <si>
    <t>Пушкинская 4а, подвал</t>
  </si>
  <si>
    <t>Замена двух замков</t>
  </si>
  <si>
    <t>Нахимова 5</t>
  </si>
  <si>
    <t>Суворовская 1</t>
  </si>
  <si>
    <t>вручную, 1час.</t>
  </si>
  <si>
    <t>Пушкинская  8-12</t>
  </si>
  <si>
    <t>Пушкинская  9а-2</t>
  </si>
  <si>
    <t>Краснознаменная 18а-57</t>
  </si>
  <si>
    <t>Замена полотенцесушителя</t>
  </si>
  <si>
    <t>Линейная 1а-503</t>
  </si>
  <si>
    <t>Ершова 18-46</t>
  </si>
  <si>
    <t>Замена подводки к радиатору, течь канализационной трубы</t>
  </si>
  <si>
    <t>Краснознаменная 11-72</t>
  </si>
  <si>
    <t>Течь трубы отопления, замена радиатора</t>
  </si>
  <si>
    <t>О.Кошевого 22-73</t>
  </si>
  <si>
    <t>манжет d=73/50</t>
  </si>
  <si>
    <t>Ершова 18-48</t>
  </si>
  <si>
    <t>Краснознаменная 46-2</t>
  </si>
  <si>
    <t>резьба d=32</t>
  </si>
  <si>
    <t>муфта d=40</t>
  </si>
  <si>
    <t>вручную 0,63 час.</t>
  </si>
  <si>
    <t>вручную 0,83 час.</t>
  </si>
  <si>
    <t>Обрезка веток</t>
  </si>
  <si>
    <t>Обрезка деревьев -10 деревьев, корчевка пней</t>
  </si>
  <si>
    <t>Уборка придомовой территории, вывоз мусора</t>
  </si>
  <si>
    <t>талоны ТБО</t>
  </si>
  <si>
    <t>Красногвардейская 104/1</t>
  </si>
  <si>
    <t>Ремонт козырьков</t>
  </si>
  <si>
    <t>Краснознаменная 36-9</t>
  </si>
  <si>
    <t>Ремонт полов в подъезде</t>
  </si>
  <si>
    <t>замена лампочки</t>
  </si>
  <si>
    <t>сентябрь 2012г.</t>
  </si>
  <si>
    <t>сентябрь 2012 г.</t>
  </si>
  <si>
    <t>Ершова 13-25</t>
  </si>
  <si>
    <t>Течь радиатора</t>
  </si>
  <si>
    <t>31.01.112</t>
  </si>
  <si>
    <t>Установка шкафа-мойки</t>
  </si>
  <si>
    <t>Пушкинская 4а-80</t>
  </si>
  <si>
    <t>Ремонт входных дверей</t>
  </si>
  <si>
    <t>доска 5-5х10</t>
  </si>
  <si>
    <t>гвозди 120</t>
  </si>
  <si>
    <t>шарниры</t>
  </si>
  <si>
    <t>дверь б/у</t>
  </si>
  <si>
    <t>Изготовление крышки на выгребную яму</t>
  </si>
  <si>
    <t>доска 3</t>
  </si>
  <si>
    <t>Краснознаменная 9-57</t>
  </si>
  <si>
    <t>Ремонт балконной двери</t>
  </si>
  <si>
    <t>Пушкинская 4а-2 подъезд</t>
  </si>
  <si>
    <t>уайт-спирит</t>
  </si>
  <si>
    <t>Замена замка на входной двери</t>
  </si>
  <si>
    <t>хомут d=20</t>
  </si>
  <si>
    <t>Краснознаменная 8а-подвал под кв. 14</t>
  </si>
  <si>
    <t>Замена сборок на стояке отопления</t>
  </si>
  <si>
    <t>Краснознаменная 9-подвал под кв. 42</t>
  </si>
  <si>
    <t>Замена трубы п/с</t>
  </si>
  <si>
    <t>диск отрезной d=125</t>
  </si>
  <si>
    <t>Пушкинская 15а-3 подъезд</t>
  </si>
  <si>
    <t>Установка входной двери</t>
  </si>
  <si>
    <t>апрель 2012 г.</t>
  </si>
  <si>
    <t>доска 5 мм</t>
  </si>
  <si>
    <t>доска 2 мм</t>
  </si>
  <si>
    <t>гвозди d=70</t>
  </si>
  <si>
    <t>гвозди d=100</t>
  </si>
  <si>
    <t>Суворовская 8-1 подъезд</t>
  </si>
  <si>
    <t>Пробивали выход из дома до колодца</t>
  </si>
  <si>
    <t>Суворовская 5-4 подъезд</t>
  </si>
  <si>
    <t>устранили - отгорел провод в эл.щитке</t>
  </si>
  <si>
    <t>Нахимова 8-62,64</t>
  </si>
  <si>
    <t>Затопила кв. 67</t>
  </si>
  <si>
    <t>кв.64</t>
  </si>
  <si>
    <t>отключили эл.энергию в кухне</t>
  </si>
  <si>
    <t>кв.62</t>
  </si>
  <si>
    <t>выключены ВА</t>
  </si>
  <si>
    <t>Краснознаменная 30-11</t>
  </si>
  <si>
    <t>Бъет током в прихожей</t>
  </si>
  <si>
    <t>никто не проживает, дверь закрыта</t>
  </si>
  <si>
    <t>Суворовская 1-1</t>
  </si>
  <si>
    <t>Краснознаменная 22а-19</t>
  </si>
  <si>
    <t>Ззамена вентиля на смывном бачке</t>
  </si>
  <si>
    <t>Краснознваменная 22/2-38,41</t>
  </si>
  <si>
    <t>Ершова 13-3 подъезд, подвал</t>
  </si>
  <si>
    <t>Течь вентиля в подвале</t>
  </si>
  <si>
    <t>сальниковая набивка</t>
  </si>
  <si>
    <t>Нахимова 6-59</t>
  </si>
  <si>
    <t>Течь канализационного стояка</t>
  </si>
  <si>
    <t>Течь крана на кухне</t>
  </si>
  <si>
    <t>Пушкинская 14-11</t>
  </si>
  <si>
    <t>устранили-замена кранбуксы</t>
  </si>
  <si>
    <t>Ершова 18-23</t>
  </si>
  <si>
    <t>Шум по стояку</t>
  </si>
  <si>
    <t>Ершова 12-подвал</t>
  </si>
  <si>
    <t>устранили- замена ВН,ВА</t>
  </si>
  <si>
    <t>декабрь 2012г.</t>
  </si>
  <si>
    <t xml:space="preserve">03.12.2012                                                       04.12.2012                         </t>
  </si>
  <si>
    <t>Краснознаменная 12-5,6</t>
  </si>
  <si>
    <t>Пробивали выход из дома до колодца, засор кв. 5,6</t>
  </si>
  <si>
    <t>Итого декабрь</t>
  </si>
  <si>
    <t>Всего декабрь</t>
  </si>
  <si>
    <t>Нахимова 5-5 подъезд</t>
  </si>
  <si>
    <t>Краснознаменная 11-75</t>
  </si>
  <si>
    <t>Краснознаменная 8а-27</t>
  </si>
  <si>
    <t>Пушкинская 4а-55</t>
  </si>
  <si>
    <t>уголок 20х20</t>
  </si>
  <si>
    <t xml:space="preserve"> кг.</t>
  </si>
  <si>
    <t>Краснознаменная 36-11</t>
  </si>
  <si>
    <t>подтянули фитинг</t>
  </si>
  <si>
    <t>Ершова 12-7</t>
  </si>
  <si>
    <t>Прочистить стояк полотенцесушителя</t>
  </si>
  <si>
    <t xml:space="preserve">Информация по выполненным работам  за декабрь 2012 г.                                                                                                         </t>
  </si>
  <si>
    <t>Красногвардейская 120</t>
  </si>
  <si>
    <t>Краснознаменная 22/2-31, подвал</t>
  </si>
  <si>
    <t>труба =40</t>
  </si>
  <si>
    <t>гвозди штапиковые</t>
  </si>
  <si>
    <t>Ремонт канализационного стояка лежака</t>
  </si>
  <si>
    <t>Изготовление и установка качели</t>
  </si>
  <si>
    <t>болт М-10</t>
  </si>
  <si>
    <t>гайка М-10</t>
  </si>
  <si>
    <t>Ремонт подъезда- побелка и окрашивание панелей на два раза</t>
  </si>
  <si>
    <t>Ремонт подъезда -побелка на два раза</t>
  </si>
  <si>
    <t>Пушкинская 9а, ВРУ</t>
  </si>
  <si>
    <t>Нахимова 8-71</t>
  </si>
  <si>
    <t>Установка пружины в тамбуре</t>
  </si>
  <si>
    <t xml:space="preserve">пружина </t>
  </si>
  <si>
    <t>Краснознаменная 9, 2 этаж, 4 подъезд</t>
  </si>
  <si>
    <t>Краснознаменная 18а-1 подъезд</t>
  </si>
  <si>
    <t>Навешивание двери в подвал</t>
  </si>
  <si>
    <t>Изготовление и установка горки</t>
  </si>
  <si>
    <t>доска 4х10</t>
  </si>
  <si>
    <t>доска 3х10</t>
  </si>
  <si>
    <t>брус 7х10</t>
  </si>
  <si>
    <t>саморезы 60</t>
  </si>
  <si>
    <t>саморезы 90</t>
  </si>
  <si>
    <t>саморезы 40</t>
  </si>
  <si>
    <t>Краснознаменная 22/2-30</t>
  </si>
  <si>
    <t>вручную, 075 час.</t>
  </si>
  <si>
    <t>Установка ручки дверной</t>
  </si>
  <si>
    <t>вручную, 08 час.</t>
  </si>
  <si>
    <t>Нахимова 6-72</t>
  </si>
  <si>
    <t>Суворовская 5-23</t>
  </si>
  <si>
    <t>выполнили-отгорел нулевой провод</t>
  </si>
  <si>
    <t>Ершова 11-13</t>
  </si>
  <si>
    <t>Пушкинская 2-1 подъезд</t>
  </si>
  <si>
    <t>1,2 подъезд</t>
  </si>
  <si>
    <t>Пушкинская 5а-2 подъезд</t>
  </si>
  <si>
    <t>ВА  47-63-10А</t>
  </si>
  <si>
    <t>Пушкинская 5а-15</t>
  </si>
  <si>
    <t>Нет тока в розетке</t>
  </si>
  <si>
    <t>Итого ноябрь</t>
  </si>
  <si>
    <t>Всего ноябрь</t>
  </si>
  <si>
    <t>20,22,24.02.12</t>
  </si>
  <si>
    <t>Нахимова 4-2,4 подъезд</t>
  </si>
  <si>
    <t>вручную- 1,43 час.</t>
  </si>
  <si>
    <t>Нахимова 6-1,3,4 подъезд</t>
  </si>
  <si>
    <t>Нахимова 8-1,4 подъезд</t>
  </si>
  <si>
    <t>Суворовская 3-1 подъезд</t>
  </si>
  <si>
    <t>Краснознаменная 22а-1,3 подъезд</t>
  </si>
  <si>
    <t>Краснознаменная 22/2-4 подъезд</t>
  </si>
  <si>
    <t>Суворовская 1-4 подъезд</t>
  </si>
  <si>
    <t>Суворовская 11а-3 подъезд</t>
  </si>
  <si>
    <t>Ремонт люка</t>
  </si>
  <si>
    <t>доска, 3мм</t>
  </si>
  <si>
    <t>гвозди 90</t>
  </si>
  <si>
    <t>Заглушка на ГВС</t>
  </si>
  <si>
    <t>заглушка d=15</t>
  </si>
  <si>
    <t>Пушкинская 20-17</t>
  </si>
  <si>
    <t>Линейная 1а-107</t>
  </si>
  <si>
    <t>Течь крана ГВС</t>
  </si>
  <si>
    <t>Пушкинская 8-19</t>
  </si>
  <si>
    <t>Краснознаменная 18а-54</t>
  </si>
  <si>
    <t>Красногвардейская 69/2-78</t>
  </si>
  <si>
    <t>Краснознаменная 18-64</t>
  </si>
  <si>
    <t>Краснознаменная 8а-23</t>
  </si>
  <si>
    <t>Краснознаменная 22/2- под кв.48, подвал</t>
  </si>
  <si>
    <t>Изготовление второй входной двери</t>
  </si>
  <si>
    <t>ручки дверные</t>
  </si>
  <si>
    <t>двери б/у</t>
  </si>
  <si>
    <t>Пушкинская 4а- 4 подъезд</t>
  </si>
  <si>
    <t>Пушкинская  2- 3 подъезд</t>
  </si>
  <si>
    <t>15.05.05.12</t>
  </si>
  <si>
    <t>устранили-поменяли вентиль на смывном бачке</t>
  </si>
  <si>
    <t>Ешова 18-17</t>
  </si>
  <si>
    <t>Течь под пробками, замена вентиля</t>
  </si>
  <si>
    <t>Краснознаменная 9-26</t>
  </si>
  <si>
    <t>11,19,20.12.2012</t>
  </si>
  <si>
    <t>Суворовская 8-3 подъезд</t>
  </si>
  <si>
    <t>арматура d=12 мм.</t>
  </si>
  <si>
    <t>Пушкинская 5а-44, 3 подъезд</t>
  </si>
  <si>
    <t>паторон шумовой</t>
  </si>
  <si>
    <t>Ершова 2-75</t>
  </si>
  <si>
    <t>Нет света на площадке 5 этажа</t>
  </si>
  <si>
    <t>Нет дома в11 часов</t>
  </si>
  <si>
    <t>Суворовская 5-1 подъезд кв.8</t>
  </si>
  <si>
    <t>Нет света на площадке 1,2 этажа</t>
  </si>
  <si>
    <t>Нахимова 8-42</t>
  </si>
  <si>
    <t>О.Кошевого 22-36</t>
  </si>
  <si>
    <t>Краснознаменная 22а-28</t>
  </si>
  <si>
    <t>Суворовская 5-41</t>
  </si>
  <si>
    <t>Краснознаменная 11-53</t>
  </si>
  <si>
    <t>Течь труб ХВС</t>
  </si>
  <si>
    <t>Ершова 2-25</t>
  </si>
  <si>
    <t>Краснознаменная 8а-3 подъезд, подвал</t>
  </si>
  <si>
    <t>Ремонт лежака в подвале</t>
  </si>
  <si>
    <t>Краснознаменная 18а-61</t>
  </si>
  <si>
    <t>сварщик</t>
  </si>
  <si>
    <t>№ п/п</t>
  </si>
  <si>
    <t>Местонахождение</t>
  </si>
  <si>
    <t>Наименование работ</t>
  </si>
  <si>
    <t>Ед.           изм.</t>
  </si>
  <si>
    <t>Окос травы на детской площадке</t>
  </si>
  <si>
    <t>Обработка травы на отмостках</t>
  </si>
  <si>
    <t>глифос</t>
  </si>
  <si>
    <t>Краснознаменная 12-2,3 подъезд</t>
  </si>
  <si>
    <t>Пушкинская 10</t>
  </si>
  <si>
    <t>Обрезка кустарника</t>
  </si>
  <si>
    <t>Пушкинская 22</t>
  </si>
  <si>
    <t>ООО "Артель-1"</t>
  </si>
  <si>
    <t>фумлента</t>
  </si>
  <si>
    <t>м2</t>
  </si>
  <si>
    <t>штапик</t>
  </si>
  <si>
    <t>резьба d=20</t>
  </si>
  <si>
    <t>м.</t>
  </si>
  <si>
    <t>устранили</t>
  </si>
  <si>
    <t>Заработная плата обслуживающего персонала</t>
  </si>
  <si>
    <t>Краснознаменная 22/2-23,17- подвал</t>
  </si>
  <si>
    <t>Замена магистральных линий от ВРУ до пятого этажа, Ремонт поэтажных эл.щитов</t>
  </si>
  <si>
    <t>16,17.01.12</t>
  </si>
  <si>
    <t>Изготовление и установка металлическрй двери в подъезд</t>
  </si>
  <si>
    <t>смета</t>
  </si>
  <si>
    <t>Замена тройника на ХВС</t>
  </si>
  <si>
    <t>Краснознаменная 8а-59</t>
  </si>
  <si>
    <t>Течь п/сушителя</t>
  </si>
  <si>
    <t>Установка радиатора на 1 этаже</t>
  </si>
  <si>
    <t>10.10.112</t>
  </si>
  <si>
    <t>Ершова 11-18</t>
  </si>
  <si>
    <t>Нет воды в ванной</t>
  </si>
  <si>
    <t>Краснознаменная 34-4</t>
  </si>
  <si>
    <t xml:space="preserve">корбид </t>
  </si>
  <si>
    <t>труба d =40</t>
  </si>
  <si>
    <t>Линейная 1а-510</t>
  </si>
  <si>
    <t>Замена розлива отопления, стояков отопления</t>
  </si>
  <si>
    <t>Замена  фитинга</t>
  </si>
  <si>
    <t>муфта 3/4</t>
  </si>
  <si>
    <t>Суворовская 1-17,20</t>
  </si>
  <si>
    <t>Замена губки в ВРУ</t>
  </si>
  <si>
    <t>Смета-Уличное освещение</t>
  </si>
  <si>
    <t>Замена замка на дверь в подвал</t>
  </si>
  <si>
    <t>Пушкинская 15а-6</t>
  </si>
  <si>
    <t>Краснознаменная 24/1-42,45</t>
  </si>
  <si>
    <t>Суворовская 1-28</t>
  </si>
  <si>
    <t>диск  d=1220</t>
  </si>
  <si>
    <t>Краснознаменная 9-43</t>
  </si>
  <si>
    <t>диск  d=1230</t>
  </si>
  <si>
    <t>Краснознаменная 22а-47</t>
  </si>
  <si>
    <t>Нахимова 4-59</t>
  </si>
  <si>
    <t>Засор (в туалете)</t>
  </si>
  <si>
    <t>Ершова 14-20</t>
  </si>
  <si>
    <t>Замена сифона</t>
  </si>
  <si>
    <t>оргалит1,2х1,3</t>
  </si>
  <si>
    <t xml:space="preserve">гвозди </t>
  </si>
  <si>
    <t>брус 4х5</t>
  </si>
  <si>
    <t>гвозди 50</t>
  </si>
  <si>
    <t>16,18.01.2012</t>
  </si>
  <si>
    <t>Ремонт песочниц</t>
  </si>
  <si>
    <t>обналичка</t>
  </si>
  <si>
    <t>вручную 1 час</t>
  </si>
  <si>
    <t>Уборка территории и вывоз мусора</t>
  </si>
  <si>
    <t>Приморская 2-8</t>
  </si>
  <si>
    <t>устранили-(замкнуло вилку на титан)</t>
  </si>
  <si>
    <t>Устранение течи из-под радиаторной пробки</t>
  </si>
  <si>
    <t>Красногвардейская 69/2-118</t>
  </si>
  <si>
    <t>Установка металлической двери в секцию</t>
  </si>
  <si>
    <t>электроды d=3</t>
  </si>
  <si>
    <t>выполнили (замена крепежа)</t>
  </si>
  <si>
    <t>все в норме</t>
  </si>
  <si>
    <t>Линейная 1а-301</t>
  </si>
  <si>
    <t>Замена эл.счетчика, обследование эл.проводки</t>
  </si>
  <si>
    <t>Ершова 14-22</t>
  </si>
  <si>
    <t>Демонтаж эл.звонка</t>
  </si>
  <si>
    <t>АПВ 2х6</t>
  </si>
  <si>
    <t>Краснознаменная 36-2 подъезд</t>
  </si>
  <si>
    <t>кг.</t>
  </si>
  <si>
    <t>шайбы</t>
  </si>
  <si>
    <t>Красогвардейская 69/2</t>
  </si>
  <si>
    <t>Замена лежака и стояка канализации</t>
  </si>
  <si>
    <t>вручную 1,0 час.</t>
  </si>
  <si>
    <t>Замена гофры на ХВС</t>
  </si>
  <si>
    <t>Ершова 6-4</t>
  </si>
  <si>
    <t>Замена кран-буксы в ванной</t>
  </si>
  <si>
    <t>выполнили (замена смесителя)</t>
  </si>
  <si>
    <t>Нахимова 8-27(щитовая)</t>
  </si>
  <si>
    <t>шайба</t>
  </si>
  <si>
    <t>Краснознаменная 8а-2</t>
  </si>
  <si>
    <t>Закрепить две розетки</t>
  </si>
  <si>
    <t>Нахимова 8-61</t>
  </si>
  <si>
    <t>Ершова 19-2 подъезд  кв.11</t>
  </si>
  <si>
    <t>Проведено обследование, все в норме, заявка передана в Сетевую компанию</t>
  </si>
  <si>
    <t>Нахимова 5-4 подъезд, 5 этаж</t>
  </si>
  <si>
    <t>выполнили -установка рамы</t>
  </si>
  <si>
    <t>Пушкинская 4а- 3 подъезд</t>
  </si>
  <si>
    <t>Подвоз земли</t>
  </si>
  <si>
    <t>а/смосвал</t>
  </si>
  <si>
    <t>земля</t>
  </si>
  <si>
    <t>Ершова 14- 4 подъезд</t>
  </si>
  <si>
    <t>Окос травы</t>
  </si>
  <si>
    <t>леска</t>
  </si>
  <si>
    <t>Нахимова 4, подвал</t>
  </si>
  <si>
    <t>Ремонт канализационного стояка</t>
  </si>
  <si>
    <t>колено d=110</t>
  </si>
  <si>
    <t>Плохо открывается входная дверь</t>
  </si>
  <si>
    <t xml:space="preserve"> м3</t>
  </si>
  <si>
    <t>Суворовская 5-57</t>
  </si>
  <si>
    <t>устранили- замена гибкой подводки</t>
  </si>
  <si>
    <t>устранили- залом в проводе</t>
  </si>
  <si>
    <t>гайка М-16</t>
  </si>
  <si>
    <t>хомут d=100</t>
  </si>
  <si>
    <t>вручную, 1,34 час.</t>
  </si>
  <si>
    <t>Краснознаменная 18а, 2 подъезд</t>
  </si>
  <si>
    <t>Пушкинская 9а, 1 подъезд</t>
  </si>
  <si>
    <t>Замена тройника на лежаке</t>
  </si>
  <si>
    <t>01,2,6,7,9.03.2012</t>
  </si>
  <si>
    <t>Линейная 1, 1 этаж</t>
  </si>
  <si>
    <t>Нет света на 1 этаже и на входе</t>
  </si>
  <si>
    <t>октябрь 2012г.</t>
  </si>
  <si>
    <t>О.Кошевого 22, 2 подъезд</t>
  </si>
  <si>
    <t>полуотвод d=110</t>
  </si>
  <si>
    <t>Нет света в подъезде на 1 этаже</t>
  </si>
  <si>
    <t>Пушкинская 8-21</t>
  </si>
  <si>
    <t>Нахимова 4-71</t>
  </si>
  <si>
    <t>каболка</t>
  </si>
  <si>
    <t>погрузчик</t>
  </si>
  <si>
    <t>Суворовская 1-1 подъезд</t>
  </si>
  <si>
    <t>Замена выключателя</t>
  </si>
  <si>
    <t>выполнили-отгорел провод - соединили</t>
  </si>
  <si>
    <t>выполнили- плохой контакт</t>
  </si>
  <si>
    <t>Краснознаменная 24/1-1 подъезд</t>
  </si>
  <si>
    <t>Замена люка на выходе на крышу</t>
  </si>
  <si>
    <t>Ремонт подъездов</t>
  </si>
  <si>
    <t>Ремонт канализационных лежаков</t>
  </si>
  <si>
    <t>Пушкинская 4а-3 п</t>
  </si>
  <si>
    <t>Доставка деревьев- 15 шт.</t>
  </si>
  <si>
    <t>устранили-замыкание в распределительной коробке</t>
  </si>
  <si>
    <t>Краснознаменная 11-36</t>
  </si>
  <si>
    <t>Ремонт ступеней</t>
  </si>
  <si>
    <t>Ершова 11-1</t>
  </si>
  <si>
    <t>Смета на капитальный ремонт магистральных линий от ВРУ до 5 этажа, Пушкинская 9а</t>
  </si>
  <si>
    <t>Нахимова 6-1,3,4,5 этаж</t>
  </si>
  <si>
    <t>выключатель</t>
  </si>
  <si>
    <t>патрон</t>
  </si>
  <si>
    <t>лампа 60вт.</t>
  </si>
  <si>
    <t>Нахимова 4-2 подъезд кв.25</t>
  </si>
  <si>
    <t xml:space="preserve">Информация по выполненным работам  за май 2012 г.                                                                                                          </t>
  </si>
  <si>
    <t>труба с раструбком d=100</t>
  </si>
  <si>
    <t>манжет d=110</t>
  </si>
  <si>
    <t>Пушкинская 9а-12</t>
  </si>
  <si>
    <t xml:space="preserve">фумлента </t>
  </si>
  <si>
    <t>Не работает выключатель, розетка</t>
  </si>
  <si>
    <t>Пушкинская 9а-2</t>
  </si>
  <si>
    <t>Капитальный ремонт сетей канализации подвальной части многоквартирного жилого дома по ул.Пушкинская 9а</t>
  </si>
  <si>
    <t>Ремонт подъезда</t>
  </si>
  <si>
    <t>вручную- 0,8час.</t>
  </si>
  <si>
    <t>ОК+ регистрация входящих, исходящих документов</t>
  </si>
  <si>
    <t>экцентрик</t>
  </si>
  <si>
    <t>слив для унитаза</t>
  </si>
  <si>
    <t>Краснознаменная 18а-9</t>
  </si>
  <si>
    <t>Течь вентиля</t>
  </si>
  <si>
    <t>хомут d=76</t>
  </si>
  <si>
    <t>Ершова 15-3</t>
  </si>
  <si>
    <t>О.Кошевого 22</t>
  </si>
  <si>
    <t>Замена стояка канализации в подвале</t>
  </si>
  <si>
    <t>труба с раструбком d=110</t>
  </si>
  <si>
    <t>заглушка d=25</t>
  </si>
  <si>
    <t>июнь 2012г.</t>
  </si>
  <si>
    <t xml:space="preserve">Информация по выполненным работам  за июль 2012 г.                                                                                                         </t>
  </si>
  <si>
    <t>Изолировать магистральную шахту</t>
  </si>
  <si>
    <t>изолента</t>
  </si>
  <si>
    <t>Суворовская 1-6</t>
  </si>
  <si>
    <t>устранили(отгорел фазный провод)</t>
  </si>
  <si>
    <t>Краснознаменная 18а-52</t>
  </si>
  <si>
    <t>Пушкинская 5а-45</t>
  </si>
  <si>
    <t>выполнили - вкрутили лампочку</t>
  </si>
  <si>
    <t>Краснознаменная 22а-34</t>
  </si>
  <si>
    <t>Линейная 1а-подвал</t>
  </si>
  <si>
    <t>Замена вентилей на стояках отопления</t>
  </si>
  <si>
    <t>вентиль 1/2</t>
  </si>
  <si>
    <t>вентиль шаровый</t>
  </si>
  <si>
    <t>вентиль шаровый бабочка</t>
  </si>
  <si>
    <t>17.09.112</t>
  </si>
  <si>
    <t>Краснознаменная 18а-68</t>
  </si>
  <si>
    <t>Замена гибкой подводки к смесителю</t>
  </si>
  <si>
    <t>Пушкинская 15а-27</t>
  </si>
  <si>
    <t>демонтаж, монтаж</t>
  </si>
  <si>
    <t>Пушкинская 4а-58</t>
  </si>
  <si>
    <t>Линейная 1, подвал</t>
  </si>
  <si>
    <t>Замена двух стояков ХВС</t>
  </si>
  <si>
    <t>кран шаровый шт.</t>
  </si>
  <si>
    <t>Ершова 11-13,7</t>
  </si>
  <si>
    <t>Борисова 8а-16</t>
  </si>
  <si>
    <t>Ершова 8-2</t>
  </si>
  <si>
    <t>Линейная 1-108</t>
  </si>
  <si>
    <t>устранил квартиросъемщик</t>
  </si>
  <si>
    <t>Краснознаменная 18а-9,10</t>
  </si>
  <si>
    <t>устранили- в кв.9 замыкание провода</t>
  </si>
  <si>
    <t>Нет фазы, запитали по временной схеме</t>
  </si>
  <si>
    <t>Нахимова 5-3 подъезд кв.39</t>
  </si>
  <si>
    <t>Краснознаменная 24/1-26</t>
  </si>
  <si>
    <t>Ершова 12-49,50</t>
  </si>
  <si>
    <t>устранили-отгорел фазный провод на пакетном выключателе</t>
  </si>
  <si>
    <t>Ремонт стен в эл.щитовой</t>
  </si>
  <si>
    <t>10,11.12.12</t>
  </si>
  <si>
    <t>Очистка выгребной ямы</t>
  </si>
  <si>
    <t>вручную- 5 час.</t>
  </si>
  <si>
    <t>штукатурка</t>
  </si>
  <si>
    <t>праймер</t>
  </si>
  <si>
    <t>5,6.04.12</t>
  </si>
  <si>
    <t>Нахимова 6-2 подъезд, кровля</t>
  </si>
  <si>
    <t>Закрепить оторванное железо на кровле</t>
  </si>
  <si>
    <t>шурупы d=4 мм</t>
  </si>
  <si>
    <t>Окрашивание детской площадки</t>
  </si>
  <si>
    <t>Ершова 8-3 подъезд кв.31</t>
  </si>
  <si>
    <t>Установка пружины на входную дверь</t>
  </si>
  <si>
    <t>Дератизация подвала</t>
  </si>
  <si>
    <t>Освещение теплового узла в подъезде</t>
  </si>
  <si>
    <t>Нет света в кухне, туалете</t>
  </si>
  <si>
    <t>устранили-отгорело соединение</t>
  </si>
  <si>
    <t>Замена 4-х радиаторов</t>
  </si>
  <si>
    <t>Открыть вентиль в подвале</t>
  </si>
  <si>
    <t>Краснознаменная 12- 1 подъезд</t>
  </si>
  <si>
    <t>Оштукатуривание двери в подъезде</t>
  </si>
  <si>
    <t xml:space="preserve">песок </t>
  </si>
  <si>
    <t>Ершова 2-12</t>
  </si>
  <si>
    <t>Суворовская 8-40</t>
  </si>
  <si>
    <t>Замена эл.  Счетчика</t>
  </si>
  <si>
    <t>Краснознаменная 9-21</t>
  </si>
  <si>
    <t>Горит эл. Щит</t>
  </si>
  <si>
    <t>Нахимова 8-3 подъезд, 1 этаж</t>
  </si>
  <si>
    <t>Постоянно горит свет</t>
  </si>
  <si>
    <t>шумовой патрон</t>
  </si>
  <si>
    <t>выполнили- замена смесителя</t>
  </si>
  <si>
    <t>Ершова 18-56</t>
  </si>
  <si>
    <t>Краснознаменная 11- подвал</t>
  </si>
  <si>
    <t>Ершова 6</t>
  </si>
  <si>
    <t>Красногвардейская 102/4</t>
  </si>
  <si>
    <t>краска масляная</t>
  </si>
  <si>
    <t>кисть</t>
  </si>
  <si>
    <t>вручную 1,25 час.</t>
  </si>
  <si>
    <t>Краснознаменная 36-10</t>
  </si>
  <si>
    <t>Суворовская 8-46</t>
  </si>
  <si>
    <t>О.Кошевого 22-42</t>
  </si>
  <si>
    <t>Демонтаж полотенцесушителя</t>
  </si>
  <si>
    <t>Кранознаменная 22/2-55</t>
  </si>
  <si>
    <t>Нет тока в электроплите</t>
  </si>
  <si>
    <t>устранили-был выключен ВА</t>
  </si>
  <si>
    <t>Пушкинская 4а-70</t>
  </si>
  <si>
    <t>Бьет током  в ванной</t>
  </si>
  <si>
    <t>Нахимова 6-41</t>
  </si>
  <si>
    <t>щит ПР-габ.2</t>
  </si>
  <si>
    <t>рубильник перекидной ВД-375 ПУЗ-400А</t>
  </si>
  <si>
    <t>ВА 77-160-3-хполюсной 160А</t>
  </si>
  <si>
    <t>АПВ 1х16</t>
  </si>
  <si>
    <t>наконечник медный 120 мм2</t>
  </si>
  <si>
    <t>бочата 3/4</t>
  </si>
  <si>
    <t>крестовина 3/4</t>
  </si>
  <si>
    <t>Ершова 12-11</t>
  </si>
  <si>
    <t>Течь ХВС</t>
  </si>
  <si>
    <t>Установка радиатора</t>
  </si>
  <si>
    <t>кран d=20</t>
  </si>
  <si>
    <t>Ершова 18-21</t>
  </si>
  <si>
    <t>работы выполнены из полипропилена посторонними лицами</t>
  </si>
  <si>
    <t>Нахимова 4-1 подъезд</t>
  </si>
  <si>
    <t>кран водоразборный</t>
  </si>
  <si>
    <t>Ершова 2-27</t>
  </si>
  <si>
    <t>Течь радиатоа</t>
  </si>
  <si>
    <t>Течь тройника на ХВС, вентиле</t>
  </si>
  <si>
    <t>Нахимова 8-4 подъезд 2,1 этаж</t>
  </si>
  <si>
    <t>лампа 60 W</t>
  </si>
  <si>
    <t>Демонтаж, монтаж магистральных эл.линийот ВРУ до 5 этажа</t>
  </si>
  <si>
    <t>ВА-47-63-10А</t>
  </si>
  <si>
    <t>счетчик электрический</t>
  </si>
  <si>
    <t>Пушкинская 9а-7,9</t>
  </si>
  <si>
    <t>Ершова 17-12</t>
  </si>
  <si>
    <t>Краснознаменная 9-70</t>
  </si>
  <si>
    <t>Ершова 2-40</t>
  </si>
  <si>
    <t>Плохо срабатывает шумовой патрон</t>
  </si>
  <si>
    <t>11.10.112</t>
  </si>
  <si>
    <t>Пушкинская 15а-15</t>
  </si>
  <si>
    <t>Ершова 2-1 подъезд</t>
  </si>
  <si>
    <t>собрали 1 лежак</t>
  </si>
  <si>
    <t>Ершова 18-1 подъезд</t>
  </si>
  <si>
    <t>Пробивали выход из дома до колодца, закрыть подвал</t>
  </si>
  <si>
    <t>Замена канализационного лежака</t>
  </si>
  <si>
    <t>Шурупы 3,5х35</t>
  </si>
  <si>
    <t>Труба d=57</t>
  </si>
  <si>
    <t>вручную 3,0 час.</t>
  </si>
  <si>
    <t>Замена замка на подвал</t>
  </si>
  <si>
    <t>Окрашивание козырьков</t>
  </si>
  <si>
    <t>Пушкинская 4а-5 подъезд</t>
  </si>
  <si>
    <t>Красногвардейская 69/1-70</t>
  </si>
  <si>
    <t>Нет ХВС в туалете</t>
  </si>
  <si>
    <t>Красногвардейская 69/1-121</t>
  </si>
  <si>
    <t>отвод d=15</t>
  </si>
  <si>
    <t>Ершова 2, подвал</t>
  </si>
  <si>
    <t>труба d=50</t>
  </si>
  <si>
    <t>таппер d=50</t>
  </si>
  <si>
    <t>Засор в ванной</t>
  </si>
  <si>
    <t>Итого сентябрь</t>
  </si>
  <si>
    <t>Кол-во ед. изм.</t>
  </si>
  <si>
    <t>Цена</t>
  </si>
  <si>
    <t>электрик</t>
  </si>
  <si>
    <t>Итого материалы</t>
  </si>
  <si>
    <t xml:space="preserve">слесарь </t>
  </si>
  <si>
    <t>датчик шумовой</t>
  </si>
  <si>
    <t>СИЗ</t>
  </si>
  <si>
    <t>Пушкинская 9а-2 подъезд, 4 этаж, кв.29</t>
  </si>
  <si>
    <t>Демонтаж эл.счетчика</t>
  </si>
  <si>
    <t>Краснознаменная 18а-80</t>
  </si>
  <si>
    <t>муфта d=15</t>
  </si>
  <si>
    <t>контргайка d=15</t>
  </si>
  <si>
    <t>сгон   d=15</t>
  </si>
  <si>
    <t>Приморская 2-22</t>
  </si>
  <si>
    <t>Течь крана</t>
  </si>
  <si>
    <t>выполнили - заменили кранбуксу</t>
  </si>
  <si>
    <t>Пушкинская 20-15</t>
  </si>
  <si>
    <t>демонтаж, монтаж ВРУ</t>
  </si>
  <si>
    <t>устранил-обломился провод в светильник</t>
  </si>
  <si>
    <t>Провести свет и розетку</t>
  </si>
  <si>
    <t>офицерский 7+ремонты+ электроэнергия+ бензин</t>
  </si>
  <si>
    <t>итого расходные материалы за август-</t>
  </si>
  <si>
    <t>Борисова 8а-6</t>
  </si>
  <si>
    <t>Краснознаменная 8а-74,76</t>
  </si>
  <si>
    <t>хищение эл.энергии</t>
  </si>
  <si>
    <t>Краснознаменная 24/1-36</t>
  </si>
  <si>
    <t>выбило автомат, включили</t>
  </si>
  <si>
    <t>Суворовская 5-35</t>
  </si>
  <si>
    <t>Треск в розетках</t>
  </si>
  <si>
    <t>поджали контакт</t>
  </si>
  <si>
    <t>переходник d=110</t>
  </si>
  <si>
    <t>крестовина  d=110</t>
  </si>
  <si>
    <t>манжета переходная</t>
  </si>
  <si>
    <t>заглушка d=50</t>
  </si>
  <si>
    <t>труба с раструбком d=50</t>
  </si>
  <si>
    <t>переходник d=50</t>
  </si>
  <si>
    <t>тройник d=50</t>
  </si>
  <si>
    <t>отвод d=50</t>
  </si>
  <si>
    <t>Красногвардейская 120-4</t>
  </si>
  <si>
    <t>Краснознаменная 9-32,28</t>
  </si>
  <si>
    <t>труба  d=20</t>
  </si>
  <si>
    <t>Краснознаменная 40-8</t>
  </si>
  <si>
    <t>Течь вентиля на воздухосборнике</t>
  </si>
  <si>
    <t>08,09.02.2012</t>
  </si>
  <si>
    <t>устранили, заменили ВН</t>
  </si>
  <si>
    <t>Пушкинская 4а-76</t>
  </si>
  <si>
    <t>Искрят провода в распределительной коробке</t>
  </si>
  <si>
    <t>устранили- подтянули скрутку</t>
  </si>
  <si>
    <t>в квартире напряжение 212</t>
  </si>
  <si>
    <t>Пушкинская 5а-2</t>
  </si>
  <si>
    <t>оргалит 2,5х2</t>
  </si>
  <si>
    <t>Демонтаж, монтаж козырьков</t>
  </si>
  <si>
    <t>гайки, болты, шурупы</t>
  </si>
  <si>
    <t>уп.</t>
  </si>
  <si>
    <t>Пушкинская 5а-1-4 подъезд</t>
  </si>
  <si>
    <t>заклепки 4.8х8 мм</t>
  </si>
  <si>
    <t>Обрезка деревьев -5 деревев</t>
  </si>
  <si>
    <t>смеситель</t>
  </si>
  <si>
    <t>301,302,501</t>
  </si>
  <si>
    <t>пропан</t>
  </si>
  <si>
    <t>вентиль</t>
  </si>
  <si>
    <t>Краснознаменная 8а-29</t>
  </si>
  <si>
    <t>Течь стояка отопления</t>
  </si>
  <si>
    <t>муфта d=26</t>
  </si>
  <si>
    <t>отключили титан-требует замены</t>
  </si>
  <si>
    <t>устранили - установили смеситель</t>
  </si>
  <si>
    <t>вручную- 1 час.</t>
  </si>
  <si>
    <t>Краснознаменная 22а</t>
  </si>
  <si>
    <t>Пушкинская 8</t>
  </si>
  <si>
    <t>Запах гари-замена розетки</t>
  </si>
  <si>
    <t>Красногвардейская 102/2-212</t>
  </si>
  <si>
    <t>Установка эл.плиты</t>
  </si>
  <si>
    <t>Пушкинская 4а-73</t>
  </si>
  <si>
    <t>выполнили-все в норме</t>
  </si>
  <si>
    <t>устранили-залом в выключателе</t>
  </si>
  <si>
    <t>Навешивание замка на двери теплового узла</t>
  </si>
  <si>
    <t>Пробивали выход из дома до колодца, установка бетонной крышки на колодец</t>
  </si>
  <si>
    <t>крышка</t>
  </si>
  <si>
    <t>Краснознаменная 22/2-1,4 подъезд</t>
  </si>
  <si>
    <t>Асфальтирование межквартальных дорог</t>
  </si>
  <si>
    <t>Д/т</t>
  </si>
  <si>
    <t>Ремонт козырька</t>
  </si>
  <si>
    <t>Замена замков</t>
  </si>
  <si>
    <t>Пушкинская 4а, подвал, 2,3,4 подъезд</t>
  </si>
  <si>
    <t>Красногвардейская 69/1-134-3 этаж</t>
  </si>
  <si>
    <t>Искрит эл.щит, замена эл.счетчика</t>
  </si>
  <si>
    <t>Пушкинская 4а-6 подъезд, 3 этаж</t>
  </si>
  <si>
    <t>Суворовская 1-48</t>
  </si>
  <si>
    <t>Нет света в ванной комнате</t>
  </si>
  <si>
    <t>Краснознаменная 40-4</t>
  </si>
  <si>
    <t>Нахимова 6-54-1, 2 этаж</t>
  </si>
  <si>
    <t>Закрепить качели</t>
  </si>
  <si>
    <t>САК</t>
  </si>
  <si>
    <t>электроды № 3</t>
  </si>
  <si>
    <t>Пушкинская 2-2 подъезд</t>
  </si>
  <si>
    <t>Изготовление и установка железной двери</t>
  </si>
  <si>
    <t>Пушкинская 5а-36,39</t>
  </si>
  <si>
    <t>Проверить правильность подключения подъездного освещения</t>
  </si>
  <si>
    <t>выполнили - все в норме</t>
  </si>
  <si>
    <t>счетчик</t>
  </si>
  <si>
    <t>13,16.07.12</t>
  </si>
  <si>
    <t>Пушкинская  15а-2,3 подъезд</t>
  </si>
  <si>
    <t>Ремонт входной двери входной</t>
  </si>
  <si>
    <t>доска</t>
  </si>
  <si>
    <t>навес правый</t>
  </si>
  <si>
    <t>гвозди на 100</t>
  </si>
  <si>
    <t>гвозди на 50</t>
  </si>
  <si>
    <t>оргалит 1,5х0,8</t>
  </si>
  <si>
    <t>Пушкинская 20-10,15</t>
  </si>
  <si>
    <t>Перемерз стояк ХВС</t>
  </si>
  <si>
    <t>Краснознаменная 11-41</t>
  </si>
  <si>
    <t>Течь канализационной трубы</t>
  </si>
  <si>
    <t>Краснознаменная 24/1-2</t>
  </si>
  <si>
    <t>Пушкинская 22-1 подъезд</t>
  </si>
  <si>
    <t>Закрепить эл.проводку</t>
  </si>
  <si>
    <t>Демонтаж, монтаж магистральных эл.линий от ВРУ до 5 этажа</t>
  </si>
  <si>
    <t>Кранознаменная 9-10</t>
  </si>
  <si>
    <t>выполнили- замена автомата</t>
  </si>
  <si>
    <t>Не работает эл.печь</t>
  </si>
  <si>
    <t>включили атомат</t>
  </si>
  <si>
    <t>прочистили вентиль, смеситель</t>
  </si>
  <si>
    <t>замок навесной</t>
  </si>
  <si>
    <t>Пушкинская 15а-4</t>
  </si>
  <si>
    <t>Нахимова 6-63</t>
  </si>
  <si>
    <t>Нет тепла(распаралелить стояк)</t>
  </si>
  <si>
    <t>кран 1/2</t>
  </si>
  <si>
    <t>колено d=20</t>
  </si>
  <si>
    <t>кран Маевского</t>
  </si>
  <si>
    <t>труба d=20</t>
  </si>
  <si>
    <t>Ремонт смывного бачка</t>
  </si>
  <si>
    <t>Краснознаменная 8а-19</t>
  </si>
  <si>
    <t>Ершова 8-12</t>
  </si>
  <si>
    <t>Ершова 8- подвал</t>
  </si>
  <si>
    <t>Ершова 11 -смета</t>
  </si>
  <si>
    <t>Краснознаменная 9-72</t>
  </si>
  <si>
    <t>Лопнул тройник на ХВС</t>
  </si>
  <si>
    <t>Ершова 12-45</t>
  </si>
  <si>
    <t>Лопнул вентиль</t>
  </si>
  <si>
    <t>Установка канализационного лежака</t>
  </si>
  <si>
    <t>лаги 4 мм</t>
  </si>
  <si>
    <t>Ершова 6-1 подъезд, 1 этаж</t>
  </si>
  <si>
    <t>Запах гари</t>
  </si>
  <si>
    <t>Ершова 18, 5 этаж</t>
  </si>
  <si>
    <t>Застеклить раму</t>
  </si>
  <si>
    <t>Ремонт  качели</t>
  </si>
  <si>
    <t>Краснознаменная 22а-31</t>
  </si>
  <si>
    <t>Течь канализационного стояка в подвале</t>
  </si>
  <si>
    <t>Линейная 1а-101</t>
  </si>
  <si>
    <t>Ремонт входной металлической двери(приварили шарнир)</t>
  </si>
  <si>
    <t>вручную- 2 час.</t>
  </si>
  <si>
    <t>Ремонт металлической двери</t>
  </si>
  <si>
    <t>Закрыть дверь в подвал</t>
  </si>
  <si>
    <t>тройник косой d=100</t>
  </si>
  <si>
    <t>Краснознаменная 9-4 подъезд, 1 этаж</t>
  </si>
  <si>
    <t>Линейная 1-1,4 этаж</t>
  </si>
  <si>
    <t>Краногвардейская 104/3-47</t>
  </si>
  <si>
    <t>Пушкинская 9а-29,31,35,21,26,28</t>
  </si>
  <si>
    <t>лампочка 60вт</t>
  </si>
  <si>
    <t>17,18.10.2012</t>
  </si>
  <si>
    <t>Краснознаменная 8а-25</t>
  </si>
  <si>
    <t>устранили-включили автомат</t>
  </si>
  <si>
    <t>Пушкинская 5а-1 подъезд, 2 этаж, кв.6</t>
  </si>
  <si>
    <t>Нет света на площадке второго этажа</t>
  </si>
  <si>
    <t>Линейная 1-310, подвал</t>
  </si>
  <si>
    <t>подвал</t>
  </si>
  <si>
    <t>вентиль d=25</t>
  </si>
  <si>
    <t>Контакт основания предохранителя КН-2-100А</t>
  </si>
  <si>
    <t>Краснознаменная 18а-75</t>
  </si>
  <si>
    <t>Нет света частично(в ванной)</t>
  </si>
  <si>
    <t>устранили-заменили лампочку</t>
  </si>
  <si>
    <t>Ершова 6-11</t>
  </si>
  <si>
    <t>Ершова 6-35,38</t>
  </si>
  <si>
    <t>труба  d=100</t>
  </si>
  <si>
    <t>Окос травы на детских площадках</t>
  </si>
  <si>
    <t>Ершова 2-1,2,3,4 подъезды</t>
  </si>
  <si>
    <t>Замена замка на выходе на крышу</t>
  </si>
  <si>
    <t>Борисова 3-6</t>
  </si>
  <si>
    <t>Течь фитинга</t>
  </si>
  <si>
    <t>Изготовление и установка качелей</t>
  </si>
  <si>
    <t>Нет света в комнатах</t>
  </si>
  <si>
    <t>работает эл.контроль</t>
  </si>
  <si>
    <t>Изготовление и установка металлических дверей</t>
  </si>
  <si>
    <t>железо 2 мм 2,5х1,25</t>
  </si>
  <si>
    <t>м</t>
  </si>
  <si>
    <t>Ершова 18-2 подъезд</t>
  </si>
  <si>
    <t>закрепили</t>
  </si>
  <si>
    <t>Изготовление подпорок для канализационных труб</t>
  </si>
  <si>
    <t>профиль d=20</t>
  </si>
  <si>
    <t>краска голубая</t>
  </si>
  <si>
    <t>труба d=32</t>
  </si>
  <si>
    <t>сгон d=32</t>
  </si>
  <si>
    <t>муфта d=32</t>
  </si>
  <si>
    <t>контргайка d=32</t>
  </si>
  <si>
    <t>наконечник медный 16 мм2</t>
  </si>
  <si>
    <t>октябрь 2012 г.</t>
  </si>
  <si>
    <t>Краснознаменная 24/1-43</t>
  </si>
  <si>
    <t>Ершова 15-подвал</t>
  </si>
  <si>
    <t>Течь стояка ГВС</t>
  </si>
  <si>
    <t>муфта d=25</t>
  </si>
  <si>
    <t>Нахимова 5-63</t>
  </si>
  <si>
    <t>песок</t>
  </si>
  <si>
    <t>кирпич</t>
  </si>
  <si>
    <t>Краснознаменная 12-1 подъезд</t>
  </si>
  <si>
    <t>март  2012г.</t>
  </si>
  <si>
    <t>Нет света в прихожей</t>
  </si>
  <si>
    <t>Красногвардейская 69/1-123</t>
  </si>
  <si>
    <t>Греется патрон</t>
  </si>
  <si>
    <t>Пушкинская 4а-36,3 подъезд</t>
  </si>
  <si>
    <t>Нет света на площадке 2 -го этажа</t>
  </si>
  <si>
    <t>Красногвардейская 69/1-55</t>
  </si>
  <si>
    <t>Горит эл.щит(искрит ноль)</t>
  </si>
  <si>
    <t>устранили-подтянули ноль</t>
  </si>
  <si>
    <t>Благустройство территории</t>
  </si>
  <si>
    <t>щебень 15м3- материал кв.съемщиков</t>
  </si>
  <si>
    <t>18,19.06.12</t>
  </si>
  <si>
    <t>Уборка мусора</t>
  </si>
  <si>
    <t>ТФОМС</t>
  </si>
  <si>
    <t>ФФСС</t>
  </si>
  <si>
    <t>ФФОМС</t>
  </si>
  <si>
    <t>ПН</t>
  </si>
  <si>
    <t>УСНО</t>
  </si>
  <si>
    <t>Стоимость, руб.</t>
  </si>
  <si>
    <t>электроды</t>
  </si>
  <si>
    <t>Течь трубы отопления, ХВС</t>
  </si>
  <si>
    <t>Ершова 2-29</t>
  </si>
  <si>
    <t>Пушкинская 5а-5,8</t>
  </si>
  <si>
    <t>Замена стояка канализации, ХВС</t>
  </si>
  <si>
    <t>камень</t>
  </si>
  <si>
    <t>устранили, отрван провод фазный; пвкрутили лампочку</t>
  </si>
  <si>
    <t>лампочка 60 вт.</t>
  </si>
  <si>
    <t>апрель  2012г.</t>
  </si>
  <si>
    <t>О.Кошевого 22-55</t>
  </si>
  <si>
    <t>Суворовская 3-37</t>
  </si>
  <si>
    <t>Течь смесителя</t>
  </si>
  <si>
    <t>Красногвардейская 104/2-под 206</t>
  </si>
  <si>
    <t>Перемерз радиатор</t>
  </si>
  <si>
    <t>муфта d=20</t>
  </si>
  <si>
    <t>Замена стояка канализации, унитаза</t>
  </si>
  <si>
    <t>унитаз</t>
  </si>
  <si>
    <t>бачок</t>
  </si>
  <si>
    <t>сиденье для унитаза</t>
  </si>
  <si>
    <t>арматура для бачка</t>
  </si>
  <si>
    <t xml:space="preserve">Акт выполненных работ  за ноябрь  2012 г.        </t>
  </si>
  <si>
    <t>Нахимова 5-1,6,9,12,15</t>
  </si>
  <si>
    <t xml:space="preserve">Информация по выполненным работам  за январь  2012 г.                                                                                                         </t>
  </si>
  <si>
    <t>Итого январь</t>
  </si>
  <si>
    <t>плотник-кровельщик</t>
  </si>
  <si>
    <t>корбит</t>
  </si>
  <si>
    <t>ложный вызов</t>
  </si>
  <si>
    <t>Талоны ТБО</t>
  </si>
  <si>
    <t>Замена эл.счетчика</t>
  </si>
  <si>
    <t>м3</t>
  </si>
  <si>
    <t>Дата</t>
  </si>
  <si>
    <t>ас. Машина</t>
  </si>
  <si>
    <t>час.</t>
  </si>
  <si>
    <t>Сдал директор ООО "Артель-1"</t>
  </si>
  <si>
    <t>Течь  тройника ХВС</t>
  </si>
  <si>
    <t>Ершова 6-18</t>
  </si>
  <si>
    <t>Течь трубы ГВС</t>
  </si>
  <si>
    <t>Ершова 11, подвал</t>
  </si>
  <si>
    <t>Замена сборки на стояке ХВС</t>
  </si>
  <si>
    <t>В.М.Чуйко</t>
  </si>
  <si>
    <t>Принял председатель ТСЖ им.Блюхера</t>
  </si>
  <si>
    <t>Б.А.Гергедава</t>
  </si>
  <si>
    <t>Итого</t>
  </si>
  <si>
    <t>экскаватор</t>
  </si>
  <si>
    <t>ас.машина</t>
  </si>
  <si>
    <t>цемент</t>
  </si>
  <si>
    <t>гвозди</t>
  </si>
  <si>
    <t>Ремонт стены</t>
  </si>
  <si>
    <t>Краснознаменная 36-1 подъезд</t>
  </si>
  <si>
    <t>Пробивали выход от дома до колодца</t>
  </si>
  <si>
    <t>Краснознаменная 8а, 2 подъезд</t>
  </si>
  <si>
    <t>Краснознаменная 18а-2 подъезд</t>
  </si>
  <si>
    <t>Ремонт лестничных маршей</t>
  </si>
  <si>
    <t>Запенивание входа в подвал</t>
  </si>
  <si>
    <t>Установка замка на выходе на крышу</t>
  </si>
  <si>
    <t>15,17.08.12</t>
  </si>
  <si>
    <t>устранили-обломился провод в выключателе</t>
  </si>
  <si>
    <t>Перекрыть стояк отопления - в зале, спальне (работали на пропилене)</t>
  </si>
  <si>
    <t>Суворовская 8-66</t>
  </si>
  <si>
    <t>Демонтаж трубы</t>
  </si>
  <si>
    <t>Нахимова 6-11</t>
  </si>
  <si>
    <t>Течь тройника на ХВС</t>
  </si>
  <si>
    <t>Краснознаменная 9-60</t>
  </si>
  <si>
    <t>выполнили(прокладка кабеля)</t>
  </si>
  <si>
    <t>Ершова 6-17</t>
  </si>
  <si>
    <t>Искрит розетка</t>
  </si>
  <si>
    <t>О.Кошевого 22-22</t>
  </si>
  <si>
    <t>отгорел провод (долг. Не делали)</t>
  </si>
  <si>
    <t>Краснознаменная 9-42</t>
  </si>
  <si>
    <t>Замена стояка ХВС</t>
  </si>
  <si>
    <t>Нахимова 5-19</t>
  </si>
  <si>
    <t>Подводка к радиатору</t>
  </si>
  <si>
    <t>Ершова 12-57</t>
  </si>
  <si>
    <t>11,12,13.09.12</t>
  </si>
  <si>
    <t>Нахимова 5-62</t>
  </si>
  <si>
    <t>Замена двух выключателей и розетки</t>
  </si>
  <si>
    <t>устранили-отгорел нулевой провод</t>
  </si>
  <si>
    <t>Нахимова 4-21</t>
  </si>
  <si>
    <t>Пушкинская 4а-63,66, подвал</t>
  </si>
  <si>
    <t>Монтаж стояка п/с</t>
  </si>
  <si>
    <t>Стоимость материалов, руб.</t>
  </si>
  <si>
    <t>гвозди  d=100</t>
  </si>
  <si>
    <t>доска  5 мм</t>
  </si>
  <si>
    <t>доска  2 мм</t>
  </si>
  <si>
    <t>гвозди  d=50</t>
  </si>
  <si>
    <t xml:space="preserve">железо </t>
  </si>
  <si>
    <t>Нахимова 4-2 подъезд</t>
  </si>
  <si>
    <t>Краснознаменная 22/2-2 подъезд</t>
  </si>
  <si>
    <t>Ершова 18, 3 подъезд</t>
  </si>
  <si>
    <t>Забит выход из дома до колодца</t>
  </si>
  <si>
    <t>Краснознаменная 40</t>
  </si>
  <si>
    <t>Борисова 2а</t>
  </si>
  <si>
    <t>Борисова 8а</t>
  </si>
  <si>
    <t>электроды d=3мм</t>
  </si>
  <si>
    <t>диск d=50</t>
  </si>
  <si>
    <t>Нахимова 4-48</t>
  </si>
  <si>
    <t>Нахимова 8-49</t>
  </si>
  <si>
    <t xml:space="preserve">Нет тепла в кухне, детской </t>
  </si>
  <si>
    <t>Краснознаменная 9-4</t>
  </si>
  <si>
    <t>Заизолировать провода, закрыть шахты</t>
  </si>
  <si>
    <t>Нахимова 8-2 подъезд</t>
  </si>
  <si>
    <t>Пушкинская 20-4</t>
  </si>
  <si>
    <t>Нахимова 5-46</t>
  </si>
  <si>
    <t>Течь стояка канализации</t>
  </si>
  <si>
    <t>Суворовская 3-31</t>
  </si>
  <si>
    <t>Нахимова 8-23</t>
  </si>
  <si>
    <t>Демонтаж радиатора</t>
  </si>
  <si>
    <t>Ершова 6-13</t>
  </si>
  <si>
    <t>Засор в ванной, туалете</t>
  </si>
  <si>
    <t>Замена манжеты на канализации</t>
  </si>
  <si>
    <t>Суворовская 5-32</t>
  </si>
  <si>
    <t>Течь трубы ХВС, канализации</t>
  </si>
  <si>
    <t>тройник d=26</t>
  </si>
  <si>
    <t>труба d=110</t>
  </si>
  <si>
    <t>Топит кантору</t>
  </si>
  <si>
    <t>Замена фильтра на ХВС</t>
  </si>
  <si>
    <t>Замена стояка ХВС, установка водяного счетчика</t>
  </si>
  <si>
    <t>Ершова 15-2 подъезд, 1 этаж</t>
  </si>
  <si>
    <t>Ремонт смесителя-заменили кранбуксу</t>
  </si>
  <si>
    <t>Замена унитаза</t>
  </si>
  <si>
    <t>сботрка d=25</t>
  </si>
  <si>
    <t>Суворовская 8-15</t>
  </si>
  <si>
    <t>диск d=150</t>
  </si>
  <si>
    <t>Суворовская 8-8</t>
  </si>
  <si>
    <t>диск d=125</t>
  </si>
  <si>
    <t>Линейная 1а, подвал под кв.101</t>
  </si>
  <si>
    <t>Замена врезки на стояке ХВС</t>
  </si>
  <si>
    <t>Замена стояка канализации</t>
  </si>
  <si>
    <t>Борисова 3-2</t>
  </si>
  <si>
    <t>1,9 квартиры нет дома в 8-30</t>
  </si>
  <si>
    <t>Краснознаменная 24/1-4</t>
  </si>
  <si>
    <t>болты, гайки d=14 по 5  шт</t>
  </si>
  <si>
    <t>Красногвардейская 102/2-218</t>
  </si>
  <si>
    <t>манжет</t>
  </si>
  <si>
    <t>Нет тепла п/с</t>
  </si>
  <si>
    <t>19,20.11.12</t>
  </si>
  <si>
    <t>Суворовская 3, подвал под кв. 1</t>
  </si>
  <si>
    <t>Нахимова 5-49</t>
  </si>
  <si>
    <t>О.Кошевого 22-90</t>
  </si>
  <si>
    <t>Установка двух заглушек на ГВС</t>
  </si>
  <si>
    <t>Нахимова 5-19,25</t>
  </si>
  <si>
    <t>Краснознаменная 36-12</t>
  </si>
  <si>
    <t>Пушкинская 9а-32</t>
  </si>
  <si>
    <t>Красногвардейская 104/2-511</t>
  </si>
  <si>
    <t>Нахимова 5, 4 подъезд, подвал</t>
  </si>
  <si>
    <t>Течь розлива п/с</t>
  </si>
  <si>
    <t>Замена труб отопления</t>
  </si>
  <si>
    <t xml:space="preserve">Акт выполненных работ  за декабрь 2012 г.        </t>
  </si>
  <si>
    <t xml:space="preserve">Акт выполненных работ  за декабрь  2012 г.        </t>
  </si>
  <si>
    <t>Закрепить розетку на эл.печь</t>
  </si>
  <si>
    <t>Красногвардейская 69/2-97</t>
  </si>
  <si>
    <t>Ершова 2-30</t>
  </si>
  <si>
    <t>Течь подводки к ХВС</t>
  </si>
  <si>
    <t>Нахимова 6-49</t>
  </si>
  <si>
    <t>Установка заглушки 2-х радиаторов</t>
  </si>
  <si>
    <t>Нахимова 8- 3,4 подъезд</t>
  </si>
  <si>
    <t>Плохой напор воды в ванной, не работает смывной бачок</t>
  </si>
  <si>
    <t>Ершова 12-16</t>
  </si>
  <si>
    <t>Ершова 12-22</t>
  </si>
  <si>
    <t>труба с раструбком</t>
  </si>
  <si>
    <t>Ремонт подъезда- окрашивание за два раза</t>
  </si>
  <si>
    <t>Ершова 14-4 подъезд, подвал</t>
  </si>
  <si>
    <t>стоят колодцы, передали в Примтеплоэнерго в 14-15</t>
  </si>
  <si>
    <t>Борисова 8а 1- 1 подъезд</t>
  </si>
  <si>
    <t>Смета на освещение теплового узла</t>
  </si>
  <si>
    <t>Перекрыли стояк ХВС</t>
  </si>
  <si>
    <t>затопили кв.54</t>
  </si>
  <si>
    <t>Подводка ХВС</t>
  </si>
  <si>
    <t>уголок 15х15</t>
  </si>
  <si>
    <t>труба  d=15</t>
  </si>
  <si>
    <t>Красногвардейская 69/1-176</t>
  </si>
  <si>
    <t>Изолятор А632 для ПН-3-фарфор 100А</t>
  </si>
  <si>
    <t>Замена радиатора и замена на радиаторе крана</t>
  </si>
  <si>
    <t>Пушкинская 5а-43</t>
  </si>
  <si>
    <t>Суворовская 8-39</t>
  </si>
  <si>
    <t>Ершова 14-10,13</t>
  </si>
  <si>
    <t>Пушкинская 4а-89</t>
  </si>
  <si>
    <t>вручную- 1,0 час.</t>
  </si>
  <si>
    <t>Итого 2012 год, стоимость материалов</t>
  </si>
  <si>
    <t>Установка нового ссетчика</t>
  </si>
  <si>
    <t>Нахимова 4-1 подъезд 4, этаж, кв.10</t>
  </si>
  <si>
    <t>Пушкинская 8-10</t>
  </si>
  <si>
    <t>Линейная 1-506</t>
  </si>
  <si>
    <t>Красногвардейская 104/2-325</t>
  </si>
  <si>
    <t>Ззамена радиатора</t>
  </si>
  <si>
    <t>Краснознаменная 11-52</t>
  </si>
  <si>
    <t>Нахимова 8-55</t>
  </si>
  <si>
    <t>Установка водяного счетчика, течь трубы ХВС</t>
  </si>
  <si>
    <t>Ремонт подъезда- побелка на 2 раза, окрашивание панелей на 2 раза</t>
  </si>
  <si>
    <t>Ремонт подъездов -побелка на 2 раза, окрашивание панелей на 2 раза</t>
  </si>
  <si>
    <t>Ремонт подъезда -побелка на 2 раза</t>
  </si>
  <si>
    <t>Пушкинская 5а-39</t>
  </si>
  <si>
    <t>Косметический ремонт 1,2,3,4,5,6 подъездов</t>
  </si>
  <si>
    <t>Всего июль</t>
  </si>
  <si>
    <t>вручную - 1,5 час.</t>
  </si>
  <si>
    <t>Ершова 13-8, 1 подъезд</t>
  </si>
  <si>
    <t>Пробивали выход из дома до колодца, Чистка колодца вручную</t>
  </si>
  <si>
    <t>Ершова 18-11</t>
  </si>
  <si>
    <t>Проверить сборку ХВС(плохой напор воды)</t>
  </si>
  <si>
    <t>устранили-прочистили сборку</t>
  </si>
  <si>
    <t>Пушкинская 15а-59</t>
  </si>
  <si>
    <t>Суворовская 3, подвал под кв.33</t>
  </si>
  <si>
    <t>Пушкинская 15а-50</t>
  </si>
  <si>
    <t>Пушкинская 4а-39</t>
  </si>
  <si>
    <t>Течь под мойкой</t>
  </si>
  <si>
    <t>Краснознаменная 11</t>
  </si>
  <si>
    <t>Краснознаменная 18а</t>
  </si>
  <si>
    <t>Пушкинская 9а</t>
  </si>
  <si>
    <t>сжим универсальный УЗ- 734</t>
  </si>
  <si>
    <t>развели провода на второй автомат</t>
  </si>
  <si>
    <t>Пушкинская 9а-1,3 подъезд</t>
  </si>
  <si>
    <t>Укладка асфальта на выходы из подъезда</t>
  </si>
  <si>
    <t>асфальт</t>
  </si>
  <si>
    <t>т.</t>
  </si>
  <si>
    <t>Пушкинская 4а-3,5,6 подъезд</t>
  </si>
  <si>
    <t>5 подъезд</t>
  </si>
  <si>
    <t>Ершова 11-24</t>
  </si>
  <si>
    <t>Ершова 15-14</t>
  </si>
  <si>
    <t>работает Примтеплоэнерго -перемерзло от колодца до дома</t>
  </si>
  <si>
    <t>перемерзла вода в камере, работает Примтеплоэнерго</t>
  </si>
  <si>
    <t>перемерзла вода в колодце, работает Примтеплоэнерго</t>
  </si>
  <si>
    <t>Борисова 2а-6</t>
  </si>
  <si>
    <t>Нет воды- перемерзла</t>
  </si>
  <si>
    <t xml:space="preserve">газ </t>
  </si>
  <si>
    <t>Пушкинская 20-16</t>
  </si>
  <si>
    <t>Ершова 8-51</t>
  </si>
  <si>
    <t>Замена стояка ХВС, ГВС</t>
  </si>
  <si>
    <t>устранили-включили автоматы</t>
  </si>
  <si>
    <t>устранили - был выключен пакетник</t>
  </si>
  <si>
    <t>устранили-был залом провода</t>
  </si>
  <si>
    <t>Пушкинская 15а-43</t>
  </si>
  <si>
    <t>О.Кошевого 22-17</t>
  </si>
  <si>
    <t>устранили - было замыкание в удлиннителе</t>
  </si>
  <si>
    <t>Ершова 8-25-28</t>
  </si>
  <si>
    <t>Нет ГВС в кухне</t>
  </si>
  <si>
    <t>Ершова 11-25,19,15</t>
  </si>
  <si>
    <t>Линейная 1а-502,103</t>
  </si>
  <si>
    <t>Ершова 14-52</t>
  </si>
  <si>
    <t>Ершова 18-7</t>
  </si>
  <si>
    <t>О.Кошевого 22-49</t>
  </si>
  <si>
    <t>открыли вентиль в магазине</t>
  </si>
  <si>
    <t>Порыв трубы отопления</t>
  </si>
  <si>
    <t>Линейная 1, 5 этаж</t>
  </si>
  <si>
    <t>доска 3 мм</t>
  </si>
  <si>
    <t>брус 4х8</t>
  </si>
  <si>
    <t>гвозди М-90</t>
  </si>
  <si>
    <t>гвозди М-100</t>
  </si>
  <si>
    <t>Ершова 19-1 подъезд</t>
  </si>
  <si>
    <t>гайки М-8</t>
  </si>
  <si>
    <t>Ершова 12-3 подъезд</t>
  </si>
  <si>
    <t>Ремонт входной двери</t>
  </si>
  <si>
    <t>Ершова 6-35</t>
  </si>
  <si>
    <t>Ершова 11-6</t>
  </si>
  <si>
    <t>ноябрь 2012г.</t>
  </si>
  <si>
    <t>выполнили-замена муфты d=20 мм</t>
  </si>
  <si>
    <t>Краснознаменная 11-3 подъезд кв.55</t>
  </si>
  <si>
    <t>май  2012г.</t>
  </si>
  <si>
    <t>Краснознаменная 18а-4 подъезд кв.65</t>
  </si>
  <si>
    <t>Нет света 2 этаж</t>
  </si>
  <si>
    <t>Изготовление и установка песочницы</t>
  </si>
  <si>
    <t>доска 2,5х1,5</t>
  </si>
  <si>
    <t>Ремонт горки</t>
  </si>
  <si>
    <t>САК АИ-92</t>
  </si>
  <si>
    <t>Замена замка в подвале</t>
  </si>
  <si>
    <t>Установка крышки на колодец</t>
  </si>
  <si>
    <t>люк бетонный</t>
  </si>
  <si>
    <t>электроды d=3 мм.</t>
  </si>
  <si>
    <t>Подвоз деревьев</t>
  </si>
  <si>
    <t xml:space="preserve">машина мастера </t>
  </si>
  <si>
    <t>Текущий ремонт кровли</t>
  </si>
  <si>
    <t>бикрост</t>
  </si>
  <si>
    <t>баллон</t>
  </si>
  <si>
    <t>доска 18х4</t>
  </si>
  <si>
    <t>Ершова 12-7, 1 подъезд</t>
  </si>
  <si>
    <t>Краснознаменная 8а, подвал</t>
  </si>
  <si>
    <t>Пушкинская 5а, 2 подъезд, кв.19</t>
  </si>
  <si>
    <t>брусок</t>
  </si>
  <si>
    <t>Ершова 12-44, 3 подъезд</t>
  </si>
  <si>
    <t>Линейная 1-5 этаж</t>
  </si>
  <si>
    <t>Линейная 1-503</t>
  </si>
  <si>
    <t>Нахимова 8-4 подъезд, 4 этаж</t>
  </si>
  <si>
    <t>Замена нулевого провода от ВРУ по подвалу до 1-го подъезда</t>
  </si>
  <si>
    <t>Ревизия магистральных линий 4,5 подъезда</t>
  </si>
  <si>
    <t>устранили                          (выключен автомат)</t>
  </si>
  <si>
    <t xml:space="preserve">   </t>
  </si>
  <si>
    <t>Красногвардейская 69/1-81</t>
  </si>
  <si>
    <t>Течь трубы П/С</t>
  </si>
  <si>
    <t>Не закрывается дверь</t>
  </si>
  <si>
    <t>Краснознаменная 8а-68</t>
  </si>
  <si>
    <t>Пушкинская 14-12</t>
  </si>
  <si>
    <t>Нахимова 5-3 подъезд, подвал</t>
  </si>
  <si>
    <t>Смета: Капитальный ремонт канализации подвальной части жилого дома</t>
  </si>
  <si>
    <t>Нахимова 6 подвал</t>
  </si>
  <si>
    <t>Суворовская 3-2 подъезд, 5 этаж, кв.28</t>
  </si>
  <si>
    <t>Нет света над подъездом</t>
  </si>
  <si>
    <t>Искрит скрутка</t>
  </si>
  <si>
    <t>Суворовская 8-1</t>
  </si>
  <si>
    <t>Краснознаменная 22а-33</t>
  </si>
  <si>
    <t>Нахимова 5-10</t>
  </si>
  <si>
    <t>Подключение розетки</t>
  </si>
  <si>
    <t>выполнили-устранили залом провода</t>
  </si>
  <si>
    <t>Краснознаменная 18а-28</t>
  </si>
  <si>
    <t>Запах гари в квартире</t>
  </si>
  <si>
    <t>Ершова 11-4</t>
  </si>
  <si>
    <t>Нахимова 6-3 подъезд</t>
  </si>
  <si>
    <t xml:space="preserve">битум </t>
  </si>
  <si>
    <t>Замена кран-буксы на смесителе в кухне</t>
  </si>
  <si>
    <t>Суворовская 8-22,26</t>
  </si>
  <si>
    <t>Замена стояка ХВС, канализации</t>
  </si>
  <si>
    <t>Красногвардейская 104/2-519</t>
  </si>
  <si>
    <t>15.05.112</t>
  </si>
  <si>
    <t>Суворовская 1-4 подъезд, подвал</t>
  </si>
  <si>
    <t>Нет ХВС</t>
  </si>
  <si>
    <t>отогрели</t>
  </si>
  <si>
    <t>Суворовская 11а</t>
  </si>
  <si>
    <t>Перемерз розлив ХВС</t>
  </si>
  <si>
    <t>Краснознаменная 9-8</t>
  </si>
  <si>
    <t>Отрегулировать смывной бачок</t>
  </si>
  <si>
    <t>Пушкинская 5а-55,58</t>
  </si>
  <si>
    <t>диск отрезной d=230</t>
  </si>
  <si>
    <t>Краснознаменная 11-4 подъезд кв.70</t>
  </si>
  <si>
    <t>Нет света в подъезде на 3 этаже</t>
  </si>
  <si>
    <t>светильник НББ</t>
  </si>
  <si>
    <t>патрон шумовой</t>
  </si>
  <si>
    <t>лампочка 60W</t>
  </si>
  <si>
    <t>Ершова 8-32, подвал</t>
  </si>
  <si>
    <t>Подвоз песка</t>
  </si>
  <si>
    <t>Суворовская 11а, 1 и 2 подъезд</t>
  </si>
  <si>
    <t>Изготовление и установка спортивного комплекса</t>
  </si>
  <si>
    <t>Изготовление песочницы</t>
  </si>
  <si>
    <t>Ершова 2, 1 подъезд, подвал</t>
  </si>
  <si>
    <t>Замена замка на  дверь в подвал</t>
  </si>
  <si>
    <t>Краснознаменная 8а-11</t>
  </si>
  <si>
    <t>Пушкинская 2-4 подъезд</t>
  </si>
  <si>
    <t>Течь манжета</t>
  </si>
  <si>
    <t>Ремонт стенки в подъезде</t>
  </si>
  <si>
    <t>вручную 0,84 час.</t>
  </si>
  <si>
    <t>Закрепить слив водосточных труб</t>
  </si>
  <si>
    <t>Ершова 6, подвал, 4 подъезд</t>
  </si>
  <si>
    <t>обследовали, все в норме</t>
  </si>
  <si>
    <t>выполнили (отгорел ноль)</t>
  </si>
  <si>
    <t>Ершова 8-11</t>
  </si>
  <si>
    <t>Ершова 2-3 подъезд, подвал</t>
  </si>
  <si>
    <t>Замена вентиля на ХВС</t>
  </si>
  <si>
    <t>Ершова 14-3</t>
  </si>
  <si>
    <t>выполнили - замена фитинга</t>
  </si>
  <si>
    <t>Краснознаменная 18а-34</t>
  </si>
  <si>
    <t>замена розетки</t>
  </si>
  <si>
    <t>Пушкинская 13-2</t>
  </si>
  <si>
    <t>Искрят автоматы</t>
  </si>
  <si>
    <t>заменили</t>
  </si>
  <si>
    <t>Красногвардейская 104/3-415</t>
  </si>
  <si>
    <t>включили автоматы</t>
  </si>
  <si>
    <t>Нахимова 8-10</t>
  </si>
  <si>
    <t>Краснознаменная 18а-73</t>
  </si>
  <si>
    <t>устранили- отгорела скрутка</t>
  </si>
  <si>
    <t>устранили-замена провода</t>
  </si>
  <si>
    <t>Краснознаменная 11-51</t>
  </si>
  <si>
    <t>Краснознаменная 18а-5</t>
  </si>
  <si>
    <t>Изготовление ключа в подвал</t>
  </si>
  <si>
    <t>ключ</t>
  </si>
  <si>
    <t>Пушкинская 2-23</t>
  </si>
  <si>
    <t>Краснознаменная 18а-65</t>
  </si>
  <si>
    <t>Пушкинская 8-1,2 подъезд</t>
  </si>
  <si>
    <t>Ремонт двери в тамбуре</t>
  </si>
  <si>
    <t>брус 2х3</t>
  </si>
  <si>
    <t>Краснознаменная  24/1, 1 этаж</t>
  </si>
  <si>
    <t xml:space="preserve">Информация по выполненным работам  за ноябрь 2012 г.                                                                                                         </t>
  </si>
  <si>
    <t>Красногвардейская 69/2-107</t>
  </si>
  <si>
    <t>устранили                                                (плохой контакт)</t>
  </si>
  <si>
    <t>Пушкинская 4а-88, 6 подъезд</t>
  </si>
  <si>
    <t>Запах проводки на перврм этаже</t>
  </si>
  <si>
    <t>устранили- отгорел фазныый провод</t>
  </si>
  <si>
    <t>Демонтаж, монтаж магистральных эл.линийот ВРУ до 5 этажа, Ревизия поэтажных эл.щитов</t>
  </si>
  <si>
    <t>металлорукав в изоляции d=25</t>
  </si>
  <si>
    <t>крестовина d=100</t>
  </si>
  <si>
    <t>Ершова 2, 1 подъезд</t>
  </si>
  <si>
    <t>вентиль d=15</t>
  </si>
  <si>
    <t>бухгалтер по начислению платежей</t>
  </si>
  <si>
    <t>экономист</t>
  </si>
  <si>
    <t>Олега Кошевого 22</t>
  </si>
  <si>
    <t>январь 2012 г.</t>
  </si>
  <si>
    <t>отвод d=100</t>
  </si>
  <si>
    <t>переходник экцентрический d=100-50</t>
  </si>
  <si>
    <t>Красногвардейская  102/2-223</t>
  </si>
  <si>
    <t>Красногвардейская 69/2-89</t>
  </si>
  <si>
    <t>Нахимова 4-22</t>
  </si>
  <si>
    <t>Нахимова 4-19</t>
  </si>
  <si>
    <t>Течь полуотвода</t>
  </si>
  <si>
    <t>Пушкинская 4а-66</t>
  </si>
  <si>
    <t>Убрать кран на радиаторе</t>
  </si>
  <si>
    <t>Пушкинская 4а-26</t>
  </si>
  <si>
    <t>террака</t>
  </si>
  <si>
    <t>Шум в подвале, ремонт канализационного стояка</t>
  </si>
  <si>
    <t>Линейная 1а-305</t>
  </si>
  <si>
    <t>Установка щитка, замена эл.счетчика</t>
  </si>
  <si>
    <t>Ершова 8-35</t>
  </si>
  <si>
    <t>подтянули контакт</t>
  </si>
  <si>
    <t>Ершова 19-3 подъезд</t>
  </si>
  <si>
    <t>Замена замка на ВРУ</t>
  </si>
  <si>
    <t>Краснознаменная 24/1, подвал под кв.37</t>
  </si>
  <si>
    <t>Чистка колодца</t>
  </si>
  <si>
    <t>вручную 6 ведер ила</t>
  </si>
  <si>
    <t xml:space="preserve">вручную </t>
  </si>
  <si>
    <t>Краснознаменная 36</t>
  </si>
  <si>
    <t>колодка нулевая</t>
  </si>
  <si>
    <t>16,18.01.12</t>
  </si>
  <si>
    <t>колено d=26</t>
  </si>
  <si>
    <t>Замена розлива ХВС</t>
  </si>
  <si>
    <t>труба  d= 100</t>
  </si>
  <si>
    <t>Суворовская 1-7</t>
  </si>
  <si>
    <t>перекрыт вентиль в кв.3, на стояке стоит два вентиля</t>
  </si>
  <si>
    <t>Суворовская 8-подвал</t>
  </si>
  <si>
    <t>муфта SM 26 3/4</t>
  </si>
  <si>
    <t>бочонок d=20</t>
  </si>
  <si>
    <t>кран шаровый d=20</t>
  </si>
  <si>
    <t>Красногвардейская 69/1-170</t>
  </si>
  <si>
    <t>Течь кран-буксы</t>
  </si>
  <si>
    <t>Ершова 13-10</t>
  </si>
  <si>
    <t>Линейная 1-205</t>
  </si>
  <si>
    <t xml:space="preserve">Акт выполненных работ  за август  2012 г.        </t>
  </si>
  <si>
    <t>1,2.08.12</t>
  </si>
  <si>
    <t>Краснознаменная 11-37</t>
  </si>
  <si>
    <t>Установка козырька над балконом</t>
  </si>
  <si>
    <t>Нахимова 5,4 подъезд, подвал</t>
  </si>
  <si>
    <t>Порыв стояка п/с</t>
  </si>
  <si>
    <t>Суворовская 3-29</t>
  </si>
  <si>
    <t xml:space="preserve">Засор в ванной </t>
  </si>
  <si>
    <t>Пушкинская 4а-6 подъезд, подвал</t>
  </si>
  <si>
    <t>Краснознаменная 9-73</t>
  </si>
  <si>
    <t>Остекление окон в подъезде</t>
  </si>
  <si>
    <t>Ершова 13-3 подъезд</t>
  </si>
  <si>
    <t>переходник экцентрический d=100</t>
  </si>
  <si>
    <t>удлинитель для унитаза d=110</t>
  </si>
  <si>
    <t>колено d=100</t>
  </si>
  <si>
    <t>переходник для чугуна d=50</t>
  </si>
  <si>
    <t>прочистили шаровой кран и гибкую подводку</t>
  </si>
  <si>
    <t>Проверить подключение счетчика</t>
  </si>
  <si>
    <t>Навешивание 2-х  люстр</t>
  </si>
  <si>
    <t>устранили-открыли стояк</t>
  </si>
  <si>
    <t>Пушкинская 9а-9</t>
  </si>
  <si>
    <t>Суворовская 5-46</t>
  </si>
  <si>
    <t>труба d=15-20</t>
  </si>
  <si>
    <t>Ершова 6-12</t>
  </si>
  <si>
    <t>Течь под правой пробкой</t>
  </si>
  <si>
    <t>Демонтаж смывного бачка</t>
  </si>
  <si>
    <t>Суворовская 5-36</t>
  </si>
  <si>
    <t>Ершова 15-1</t>
  </si>
  <si>
    <t>Пушкинская 9а-16</t>
  </si>
  <si>
    <t>Ершова 6-43</t>
  </si>
  <si>
    <t>Нет тепла  п/с</t>
  </si>
  <si>
    <t>О.Кошевого 22-39</t>
  </si>
  <si>
    <t>Краснознаменная 12-3 подъезд</t>
  </si>
  <si>
    <t>Краснознаменная 22/2, 1 подъезд</t>
  </si>
  <si>
    <t>доска 2</t>
  </si>
  <si>
    <t>доска 5</t>
  </si>
  <si>
    <t>пеногерметик</t>
  </si>
  <si>
    <t>Благоустройство придомовой территории</t>
  </si>
  <si>
    <t xml:space="preserve">Акт выполненных работ  за май  2012 г.        </t>
  </si>
  <si>
    <t>Нет света на площадке</t>
  </si>
  <si>
    <t>Пушкинская 4а-4 подъезд кв.52</t>
  </si>
  <si>
    <t>Краснознаменная 22а, 1 подъезд, 5 этаж</t>
  </si>
  <si>
    <t>Красногвардейская 104/3-9</t>
  </si>
  <si>
    <t>Подключить свет</t>
  </si>
  <si>
    <t>свет был</t>
  </si>
  <si>
    <t>Нахимова 6-51</t>
  </si>
  <si>
    <t>Перенапряжение</t>
  </si>
  <si>
    <t>устранили(плохой контакт)</t>
  </si>
  <si>
    <t>Замерз колодец. Передали в Примтеплоэнерго в 15-40</t>
  </si>
  <si>
    <t>Краснознаменная 34-3</t>
  </si>
  <si>
    <t>Пушкинская  4а-39</t>
  </si>
  <si>
    <t>Замена кранбуксы</t>
  </si>
  <si>
    <t>Дин рейка 300 мм.</t>
  </si>
  <si>
    <t>кв.58</t>
  </si>
  <si>
    <t>муфта d=50</t>
  </si>
  <si>
    <t>Пушкинская 15а-58</t>
  </si>
  <si>
    <t>Нахимова 8-27</t>
  </si>
  <si>
    <t>Прокладка кабеля  и подключение электротитана</t>
  </si>
  <si>
    <t>Замена труб ХВС</t>
  </si>
  <si>
    <t>Приморская 6-12</t>
  </si>
  <si>
    <t>Плохой напор воды</t>
  </si>
  <si>
    <t>Итого июль</t>
  </si>
  <si>
    <t>вручную, 2 час.</t>
  </si>
  <si>
    <t>21,22.05.12</t>
  </si>
  <si>
    <t>крышка люка</t>
  </si>
  <si>
    <t>Ершова 8-1 подъезд</t>
  </si>
  <si>
    <t>Установка второй двери в подъезд, ремонт коробки</t>
  </si>
  <si>
    <t xml:space="preserve">пена </t>
  </si>
  <si>
    <t>навесы</t>
  </si>
  <si>
    <t>коробка  10х4х2</t>
  </si>
  <si>
    <t>Пушкинская 9а-3 подъезд</t>
  </si>
  <si>
    <t>Ремонт входной двери в подвал (плохо открывается)</t>
  </si>
  <si>
    <t>устранили(почистили)</t>
  </si>
  <si>
    <t>форвард</t>
  </si>
  <si>
    <t>талон ТБО</t>
  </si>
  <si>
    <t>вручную, 1 час.</t>
  </si>
  <si>
    <t>вставка плавкая ПН-2-100 А</t>
  </si>
  <si>
    <t>Суворовская 1-25</t>
  </si>
  <si>
    <t>Нахимова 8-36</t>
  </si>
  <si>
    <t>сольвент</t>
  </si>
  <si>
    <t>кисти</t>
  </si>
  <si>
    <t>Ремонт цоколя</t>
  </si>
  <si>
    <t>металл d=2 мм 1,2х2,5</t>
  </si>
  <si>
    <t>краска синяя</t>
  </si>
  <si>
    <t>Ершова 14-25</t>
  </si>
  <si>
    <t>Краснознаменная 8а-47,51,55</t>
  </si>
  <si>
    <t>Замена стояка п/с, ХВС</t>
  </si>
  <si>
    <t>Ершова 6-5</t>
  </si>
  <si>
    <t>Краснознаменная 18а-56</t>
  </si>
  <si>
    <t>Течь канализацилнной трубы</t>
  </si>
  <si>
    <t>метапол d=20</t>
  </si>
  <si>
    <t>фитинг d=25</t>
  </si>
  <si>
    <t>Пушкинская 4а-54</t>
  </si>
  <si>
    <t>О.Кошевого 22-11</t>
  </si>
  <si>
    <t>Забит стояк канализации</t>
  </si>
  <si>
    <t>прочистили вручную</t>
  </si>
  <si>
    <t>Красногвардейская 104/3, подвал</t>
  </si>
  <si>
    <t>Засор. Замена канализационного лежака</t>
  </si>
  <si>
    <t>вручную прочистили колодец-1,0 час.</t>
  </si>
  <si>
    <t>колено d=50</t>
  </si>
  <si>
    <t>Заработная плата обслуживающего персонала при выполнении работ по текущему и капитальному ремонту</t>
  </si>
  <si>
    <t>Краснознаменная 12-1,2,3 подъезд</t>
  </si>
  <si>
    <t>Суворовская 3-23</t>
  </si>
  <si>
    <t>Горит в эл.щите</t>
  </si>
  <si>
    <t>Ревизия ВРУ, подключение новых магистральных линий</t>
  </si>
  <si>
    <t>хомут кабельный 5х200</t>
  </si>
  <si>
    <t>Держатель с хомутом d=16х32</t>
  </si>
  <si>
    <t>дюбель-патрон  6х36</t>
  </si>
  <si>
    <t>шуруп 3,5х35</t>
  </si>
  <si>
    <t>Установка новой розетки</t>
  </si>
  <si>
    <t>Красознаменная 9-26</t>
  </si>
  <si>
    <t>Установка автомата</t>
  </si>
  <si>
    <t>Стоят колодцы, передали в Примтеплоэнерго в 8-45</t>
  </si>
  <si>
    <t>вручную, 1,67 час.</t>
  </si>
  <si>
    <t>Низкое напряжение</t>
  </si>
  <si>
    <t>все в норме(работает эл.сеть)</t>
  </si>
  <si>
    <t>Ершова 2-20</t>
  </si>
  <si>
    <t>Запах  в подвале</t>
  </si>
  <si>
    <t>устранили (заизолировали провод)</t>
  </si>
  <si>
    <t>Суворовская 8-16</t>
  </si>
  <si>
    <t>Краснознаменная 42-3</t>
  </si>
  <si>
    <t>Краснознаменная 24/1-48, 4 подъезд</t>
  </si>
  <si>
    <t>Демонтаж газовой трубы</t>
  </si>
  <si>
    <t>выполнили вручную</t>
  </si>
  <si>
    <t>диск отрезной</t>
  </si>
  <si>
    <t>замена обратного клапана</t>
  </si>
  <si>
    <t>Ершова 18-29</t>
  </si>
  <si>
    <t>Течь вентиля ГВС, плохой напор ХВС</t>
  </si>
  <si>
    <t>Краснознаменная 11-33</t>
  </si>
  <si>
    <t>Вынос эл.счетчика</t>
  </si>
  <si>
    <t>Пушкинская 2-3,4 подъезд</t>
  </si>
  <si>
    <t>Краснознаменная 22а-2</t>
  </si>
  <si>
    <t>Ершова 15-15</t>
  </si>
  <si>
    <t>набивка сальниковая</t>
  </si>
  <si>
    <t>Ершова 6-55</t>
  </si>
  <si>
    <t>прогнали в подвале</t>
  </si>
  <si>
    <t>Ершова 11-19</t>
  </si>
  <si>
    <t>Ершова 2-50</t>
  </si>
  <si>
    <t>Течь фитинга на ХВС</t>
  </si>
  <si>
    <t>Нахимова 8, подвал</t>
  </si>
  <si>
    <t>Порыв трубы</t>
  </si>
  <si>
    <t>фитинг 3/4</t>
  </si>
  <si>
    <t>Краснознаменная 8а-35</t>
  </si>
  <si>
    <t>Навешивание светильника</t>
  </si>
  <si>
    <t>Краснознаменная 9-1 подъезд кв. 11 , 2 этаж</t>
  </si>
  <si>
    <t>устранили- заменили лампочку</t>
  </si>
  <si>
    <t>Ершова 12-42</t>
  </si>
  <si>
    <t>устранили- отгорел нулевой провод</t>
  </si>
  <si>
    <t>Искрятся провода в эл.щите</t>
  </si>
  <si>
    <t>Пушкинская 8-11, 1,2 подъезд</t>
  </si>
  <si>
    <t>Установка светильников</t>
  </si>
  <si>
    <t>Замена двух розеток</t>
  </si>
  <si>
    <t>Краснознаменная 12</t>
  </si>
  <si>
    <t>Краснознаменная 22/2</t>
  </si>
  <si>
    <t>железо оцинкованное</t>
  </si>
  <si>
    <t>10,13.02.12</t>
  </si>
  <si>
    <t>суворовская 5-25</t>
  </si>
  <si>
    <t>Выбивает ВА</t>
  </si>
  <si>
    <t>Краснознаменная 11-20</t>
  </si>
  <si>
    <t>Краснознаменная 9-23</t>
  </si>
  <si>
    <t>Замена розетки, патрона</t>
  </si>
  <si>
    <t>Краснознаменная 18а-16</t>
  </si>
  <si>
    <t>Проверить работу эл.счетчика</t>
  </si>
  <si>
    <t>выполнили-замена эл.счетчика</t>
  </si>
  <si>
    <r>
      <t>Смета=602186,70 рублей;</t>
    </r>
    <r>
      <rPr>
        <b/>
        <sz val="12"/>
        <rFont val="Times New Roman"/>
        <family val="1"/>
        <charset val="204"/>
      </rPr>
      <t xml:space="preserve">  стоимость материалов по смете =124419,30.                             Т.к материалы в актах выполненных работ отражены помесячно, то </t>
    </r>
    <r>
      <rPr>
        <b/>
        <u/>
        <sz val="12"/>
        <rFont val="Times New Roman"/>
        <family val="1"/>
        <charset val="204"/>
      </rPr>
      <t>работы по смете без учета стоимости материалов = 477 764,40 рублей 602186,70-124419,30=477764,40</t>
    </r>
  </si>
  <si>
    <t xml:space="preserve">Информация по выполненным работам  за июнь 2012 г.                                                                                                          </t>
  </si>
  <si>
    <t xml:space="preserve">Акт выполненных работ  за август 2012 г.        </t>
  </si>
  <si>
    <t xml:space="preserve">Акт выполненных работ  за сентябрь 2012 г.        </t>
  </si>
  <si>
    <t>январь 2012г.</t>
  </si>
  <si>
    <r>
      <t>Смета=602186,70 рублей;</t>
    </r>
    <r>
      <rPr>
        <b/>
        <sz val="12"/>
        <rFont val="Times New Roman"/>
        <family val="1"/>
        <charset val="204"/>
      </rPr>
      <t xml:space="preserve">                                т.к материалы в актах выполненных работ отражены помесячно, то </t>
    </r>
    <r>
      <rPr>
        <b/>
        <u/>
        <sz val="12"/>
        <rFont val="Times New Roman"/>
        <family val="1"/>
        <charset val="204"/>
      </rPr>
      <t>работы по смете без учета стоимости материалов                               = 477 764,40 рублей 602186,70-124419,30=477764,40</t>
    </r>
  </si>
  <si>
    <t>Ершова 11-21</t>
  </si>
  <si>
    <t>Краснознаменная 9-33</t>
  </si>
  <si>
    <t>Нахимова 4-16</t>
  </si>
  <si>
    <t>Прокладка кабеля от щитка до эл.плиты, титана</t>
  </si>
  <si>
    <t>пробки радиаторные d=20</t>
  </si>
  <si>
    <t>Пушкинская 8-7</t>
  </si>
  <si>
    <t>прочистили фильтр</t>
  </si>
  <si>
    <t>КрасногвардейскаЯ 102/2-4 этаж</t>
  </si>
  <si>
    <t>Обрезка деревььев -1 дерево</t>
  </si>
  <si>
    <t>Суворовская 1-16</t>
  </si>
  <si>
    <t>Нахимова 4-56</t>
  </si>
  <si>
    <t>Течь стояка ХВС(замена вентиля)</t>
  </si>
  <si>
    <t>Пушкинская 15а-35</t>
  </si>
  <si>
    <t>Течь радиатора, канализационных труб, п/с</t>
  </si>
  <si>
    <t>Суворовская 11а-2</t>
  </si>
  <si>
    <t>Ершова 18-33</t>
  </si>
  <si>
    <t>Замена эл.проводки</t>
  </si>
  <si>
    <t>Закрыть щит и подтянуть скрутки</t>
  </si>
  <si>
    <t>Краснознаменная 11-7</t>
  </si>
  <si>
    <t>устранили- соединили провод</t>
  </si>
  <si>
    <t>Краснознаменная 18а-26</t>
  </si>
  <si>
    <t>Краснознаменная 9-46, 3 подъезд</t>
  </si>
  <si>
    <t>Нет света на 2 этаже</t>
  </si>
  <si>
    <t>Пушкинская 16</t>
  </si>
  <si>
    <t>Ершова 18-8</t>
  </si>
  <si>
    <t>Засор раковины</t>
  </si>
  <si>
    <t>Епршова 8</t>
  </si>
  <si>
    <t xml:space="preserve">гофра </t>
  </si>
  <si>
    <t>Нахимова 8-подвал</t>
  </si>
  <si>
    <t>Замена замка</t>
  </si>
  <si>
    <t>Нахимова 4-38</t>
  </si>
  <si>
    <t>Замена автомата</t>
  </si>
  <si>
    <t>Ершова 6-44</t>
  </si>
  <si>
    <t>Ершова 2-16</t>
  </si>
  <si>
    <t>Краснознаменная 8а-66</t>
  </si>
  <si>
    <t>Ремонт вилки</t>
  </si>
  <si>
    <t>Нахимова 4-2</t>
  </si>
  <si>
    <t>Ершова 2-3, подвал под кв.3</t>
  </si>
  <si>
    <t>Засор</t>
  </si>
  <si>
    <t xml:space="preserve">Пробивали выход из дома до колодца </t>
  </si>
  <si>
    <t>Красногвардейская 102/2, 2 этаж</t>
  </si>
  <si>
    <t>Красногвардейская 69/1-127</t>
  </si>
  <si>
    <t>Течь под раковиной</t>
  </si>
  <si>
    <t>Замена местной канализации</t>
  </si>
  <si>
    <t>тройник d=110</t>
  </si>
  <si>
    <t>Переходник d=110</t>
  </si>
  <si>
    <t>манжет d=100</t>
  </si>
  <si>
    <t>заглушка d=100</t>
  </si>
  <si>
    <t>Краснознаменная 8а-68,72,76</t>
  </si>
  <si>
    <t>кв.68</t>
  </si>
  <si>
    <t>Нахимова 6-4</t>
  </si>
  <si>
    <t>Краснознаменная 22а-35</t>
  </si>
  <si>
    <t>выполнили-заменили ВА</t>
  </si>
  <si>
    <t>Пушкинская 4а-25</t>
  </si>
  <si>
    <t>Горит провод под эл. Считком</t>
  </si>
  <si>
    <t>Засор канализации</t>
  </si>
  <si>
    <t>Установка водяного счетчика</t>
  </si>
  <si>
    <t>Нет света в тамбуре</t>
  </si>
  <si>
    <t>лампочка</t>
  </si>
  <si>
    <t>саморезы</t>
  </si>
  <si>
    <t>Нахимова 8-4 подъезд</t>
  </si>
  <si>
    <t>гофра d=36</t>
  </si>
  <si>
    <t>Нахимова 8-31</t>
  </si>
  <si>
    <t>Нет света частчно</t>
  </si>
  <si>
    <t>устранили залом провода</t>
  </si>
  <si>
    <t>48</t>
  </si>
  <si>
    <t>Пушкинская 5а, подвал</t>
  </si>
  <si>
    <t>кран d=25</t>
  </si>
  <si>
    <t>сгон   d=25</t>
  </si>
  <si>
    <t>контргайка d=25</t>
  </si>
  <si>
    <t>Замена крана на радиаторе</t>
  </si>
  <si>
    <t>Краснознаменная 9-10,14,15</t>
  </si>
  <si>
    <t>Смета на замену вентилей на стояках отопления</t>
  </si>
  <si>
    <t>Суворовская 3-50</t>
  </si>
  <si>
    <t>Краснознаменная 22/2-8</t>
  </si>
  <si>
    <t>Замена шарового клапана на смывном бачке</t>
  </si>
  <si>
    <t>Краснознаменная 22а-41</t>
  </si>
  <si>
    <t>Нет напора ХВС</t>
  </si>
  <si>
    <t>устранил</t>
  </si>
  <si>
    <t>Замена лампочки в подъезде</t>
  </si>
  <si>
    <t xml:space="preserve">лампочка </t>
  </si>
  <si>
    <t>31.09.12</t>
  </si>
  <si>
    <t>Ершова 6-3</t>
  </si>
  <si>
    <t>замена печного разъема</t>
  </si>
  <si>
    <t>24,28.08.12</t>
  </si>
  <si>
    <t>Краснознаменная 22/2-39, 3 подъезд</t>
  </si>
  <si>
    <t xml:space="preserve">Информация по выполненным работам  за сентябрь 2012 г.                                                                                                          </t>
  </si>
  <si>
    <t>июль 2012 г.</t>
  </si>
  <si>
    <t>устранили - отгорел провод с ВА</t>
  </si>
  <si>
    <t>Течь крана в кухне, ванной</t>
  </si>
  <si>
    <t xml:space="preserve">Ас.машина </t>
  </si>
  <si>
    <t>Ершова 11-площадка</t>
  </si>
  <si>
    <t>Ершова 14-4 подъезд</t>
  </si>
  <si>
    <t>Нахимова 5-31</t>
  </si>
  <si>
    <t>Обследовать эл.проводку</t>
  </si>
  <si>
    <t>Кранознаменная 18а-16</t>
  </si>
  <si>
    <t>Искрит проводка в эл.щите</t>
  </si>
  <si>
    <t>устранили-заменили ВА</t>
  </si>
  <si>
    <t xml:space="preserve">Замена оборванного провода </t>
  </si>
  <si>
    <t>устранили-обломался нулевой провод</t>
  </si>
  <si>
    <t>нет света в прихожей</t>
  </si>
  <si>
    <t>Нет света, нет тока в розетках</t>
  </si>
  <si>
    <t>устранили- отгорел провод</t>
  </si>
  <si>
    <t>Краснознаменная 8а-61</t>
  </si>
  <si>
    <t>требуется замена лампочки</t>
  </si>
  <si>
    <t>Обследовать эл.проводку в коридоре</t>
  </si>
  <si>
    <t>устранили- отгорел "О"</t>
  </si>
  <si>
    <t>Пушкинская 14-3 подъезд</t>
  </si>
  <si>
    <t>Течь лежака в подвале</t>
  </si>
  <si>
    <t>Краснознаменная 9-56</t>
  </si>
  <si>
    <t>Замена вентиля на ХВС на вводе в дом</t>
  </si>
  <si>
    <t>отвод d=57</t>
  </si>
  <si>
    <t>вентиль d=50</t>
  </si>
  <si>
    <t>резьба d=50</t>
  </si>
  <si>
    <t>Ершова 17-21</t>
  </si>
  <si>
    <t>Течь фильтра на ХВС</t>
  </si>
  <si>
    <t>О. Кошевого 22</t>
  </si>
  <si>
    <t>вентиль 3/4</t>
  </si>
  <si>
    <t>Борисова 5-6</t>
  </si>
  <si>
    <t>лен</t>
  </si>
  <si>
    <t>Итого июнь</t>
  </si>
  <si>
    <t>Краснознаменная 42-2</t>
  </si>
  <si>
    <t>стекло</t>
  </si>
  <si>
    <t xml:space="preserve">Остекление окон </t>
  </si>
  <si>
    <t>Нет света частично</t>
  </si>
  <si>
    <t>Пушкинская 22-1</t>
  </si>
  <si>
    <t>Красногвардейская 69/2-23,56</t>
  </si>
  <si>
    <t>НЕт света</t>
  </si>
  <si>
    <t>устранили-замена плавкой вставки  ПН-2-100А-1 шт.</t>
  </si>
  <si>
    <t>Итого выполнено работ с начала  года</t>
  </si>
  <si>
    <t>Итого за июль</t>
  </si>
  <si>
    <t>Итого за февраль</t>
  </si>
  <si>
    <t>Итого за март</t>
  </si>
  <si>
    <t>Итого октябрь</t>
  </si>
  <si>
    <t>Всего октябрь</t>
  </si>
  <si>
    <t>Всего сентябрь</t>
  </si>
  <si>
    <t>Нет света в ванной</t>
  </si>
  <si>
    <t>Ершова 19-2 подъезд</t>
  </si>
  <si>
    <t>Ремонт полов в щитовой</t>
  </si>
  <si>
    <t xml:space="preserve">пена монтажная </t>
  </si>
  <si>
    <t>замок</t>
  </si>
  <si>
    <t>Ершова 14-49</t>
  </si>
  <si>
    <t>Течь под ванной</t>
  </si>
  <si>
    <t>Борисова 5-5</t>
  </si>
  <si>
    <t>Замена двух радиаторов</t>
  </si>
  <si>
    <t>Замена канализационной трубы</t>
  </si>
  <si>
    <t>ДСП 0,85х0,6</t>
  </si>
  <si>
    <t>муфта d=100</t>
  </si>
  <si>
    <t>ревизия d=110</t>
  </si>
  <si>
    <t>Ершова 14-54</t>
  </si>
  <si>
    <t>демонтаж радиатора, замена радитора</t>
  </si>
  <si>
    <t>О.Кошевого 22-52, подвал</t>
  </si>
  <si>
    <t>О.Кошевого 22-49, подвал</t>
  </si>
  <si>
    <t>Течь стока п/с</t>
  </si>
  <si>
    <t>Краснознаменная 8а-30</t>
  </si>
  <si>
    <t>Ершова 18-59</t>
  </si>
  <si>
    <t>устранили самостоятельно квартиросъемщики 24.10.12-открыли стояк</t>
  </si>
  <si>
    <t>Пушкинская 15а-31</t>
  </si>
  <si>
    <t>Суворовская 8-13</t>
  </si>
  <si>
    <t>Поднять выше кабель в подъезде</t>
  </si>
  <si>
    <t>Линейная 1-403</t>
  </si>
  <si>
    <t>Краснознаменная 22/2-32</t>
  </si>
  <si>
    <t>Искрит проводка</t>
  </si>
  <si>
    <t>устранили (замена ВА)</t>
  </si>
  <si>
    <t>Ершова 6-28</t>
  </si>
  <si>
    <t>Ззамена сжима в поэтажном щите</t>
  </si>
  <si>
    <t>выполнили(подтянули провод)</t>
  </si>
  <si>
    <t>Краснознаменная 9-69</t>
  </si>
  <si>
    <t>Суворовская 8-2 подъезд, кв.33</t>
  </si>
  <si>
    <t>устранили-подключили питание в щитке</t>
  </si>
  <si>
    <t>Линейная 1а-3 этаж</t>
  </si>
  <si>
    <t>Суворовская 5-43</t>
  </si>
  <si>
    <t>Запах гари в эл.щитке. Замена ВА.</t>
  </si>
  <si>
    <t>Ершова 18-9</t>
  </si>
  <si>
    <t>О.Кошевого 22-75</t>
  </si>
  <si>
    <t xml:space="preserve">Пушкинская 4а-4 </t>
  </si>
  <si>
    <t>Краснознаменная 18а-49</t>
  </si>
  <si>
    <t>Пушкинская 9а-3</t>
  </si>
  <si>
    <t>Подключение квартиры к эл.счетчику</t>
  </si>
  <si>
    <t>квартиросъемщик подключился самостоятельно</t>
  </si>
  <si>
    <t>Нахимова 4-63</t>
  </si>
  <si>
    <t>Нет света, нет тока в 2-х розетках</t>
  </si>
  <si>
    <t>устранили- сделали времянку</t>
  </si>
  <si>
    <t>устранили- залом провода</t>
  </si>
  <si>
    <t>Нахимова 5-2 подъезд, 2 этаж зв. 21</t>
  </si>
  <si>
    <t>Краснознаменная 11-35</t>
  </si>
  <si>
    <t>Пушкинская 9а, 2 подъезд</t>
  </si>
  <si>
    <t>Демонтаж, монтаж магистральных эл.линийот ВРУ до 5 этажа, Ревизия поэтаэных эл.щитов</t>
  </si>
  <si>
    <t>шина VN нулевая 6х9х-1 по центру</t>
  </si>
  <si>
    <t>Ершова 2-26</t>
  </si>
  <si>
    <t>Красногвардейская 126-19</t>
  </si>
  <si>
    <t>Суворовская 10-7</t>
  </si>
  <si>
    <t>Пушкинская 14-7</t>
  </si>
  <si>
    <t>Нахимова 5-подвал под кв.17</t>
  </si>
  <si>
    <t>Краснознаменная 11- подвал под 23 кв.</t>
  </si>
  <si>
    <t>Замена вентиля на стояке отопления</t>
  </si>
  <si>
    <t>Краснознаменная 22а-1</t>
  </si>
  <si>
    <t>Краснознаменная 24/1-58</t>
  </si>
  <si>
    <t>Краснознаменная 18а-77</t>
  </si>
  <si>
    <t>Краснознаменная 11-27</t>
  </si>
  <si>
    <t>отказ квартиросъемщика</t>
  </si>
  <si>
    <t>Пушкинская 4а-21</t>
  </si>
  <si>
    <t>Замена ввода трубы отопления</t>
  </si>
  <si>
    <t>болт, гайка М-14</t>
  </si>
  <si>
    <t>фитинг d=26</t>
  </si>
  <si>
    <t>элекетроды</t>
  </si>
  <si>
    <t>Пушкинская 9а-26</t>
  </si>
  <si>
    <t>Краснознаменная 18а-43, подвал</t>
  </si>
  <si>
    <t>Шум в подвале(замена вентиля на стояке отопления)</t>
  </si>
  <si>
    <t>Краснознаменная 22/2-4 этаж, 1 подъезд</t>
  </si>
  <si>
    <t>Ремонт двух входных дверей</t>
  </si>
  <si>
    <t>гвозди М-50</t>
  </si>
  <si>
    <t>саморезы d=40</t>
  </si>
  <si>
    <t>саморезы d=90</t>
  </si>
  <si>
    <t>навес левый</t>
  </si>
  <si>
    <t>оргалит</t>
  </si>
  <si>
    <t>Забит канализационный лежак</t>
  </si>
  <si>
    <t>О.Кошевого 22-подвал</t>
  </si>
  <si>
    <t>Краснознаменная 18а-подвал</t>
  </si>
  <si>
    <t>Навешивание замка</t>
  </si>
  <si>
    <t>Линейная 1-2,3 этаж</t>
  </si>
  <si>
    <t>Краногвардейская 69/1</t>
  </si>
  <si>
    <t>Уборка территории, вывоз мусора</t>
  </si>
  <si>
    <t>вручную 1,4 час.</t>
  </si>
  <si>
    <t>Краногвардейская 69/2</t>
  </si>
  <si>
    <t>Краногвардейская 104/2</t>
  </si>
  <si>
    <t>Краногвардейская 104/3</t>
  </si>
  <si>
    <t>Краногвардейская 102/2</t>
  </si>
  <si>
    <t>Красногвардейская 69/1-134-137</t>
  </si>
  <si>
    <t>Ершова 18-1</t>
  </si>
  <si>
    <t>Засор канализации в ванной, раковине</t>
  </si>
  <si>
    <t>карбид</t>
  </si>
  <si>
    <t>Замена стояка ГВС,ХВС</t>
  </si>
  <si>
    <t xml:space="preserve">переход на чугун </t>
  </si>
  <si>
    <t>Суворовская 3-60</t>
  </si>
  <si>
    <t>Нахимова 6-54</t>
  </si>
  <si>
    <t>Мигает свет</t>
  </si>
  <si>
    <t>стоят колодцы, передали в Примтеплоэнерго  в  9-45</t>
  </si>
  <si>
    <t>Краснознаменная 36-5</t>
  </si>
  <si>
    <t>Краснознаменная 36-8,11,12</t>
  </si>
  <si>
    <t>выполнили (поджал контакт)</t>
  </si>
  <si>
    <t>Ершова 19-1,2,3 подъезд</t>
  </si>
  <si>
    <t>Подъездное и уличное освещение</t>
  </si>
  <si>
    <t>светильник НЖБ 6012</t>
  </si>
  <si>
    <t>дюбель-патрон 6х37</t>
  </si>
  <si>
    <t>ВН-32-100А</t>
  </si>
  <si>
    <t>ВА 47-63</t>
  </si>
  <si>
    <t>сжим универсальный УЗ -734</t>
  </si>
  <si>
    <t>динрейка 30 см.</t>
  </si>
  <si>
    <t>23,24.05.12</t>
  </si>
  <si>
    <t xml:space="preserve">Замена канализационного стояка </t>
  </si>
  <si>
    <t>Нахимова 8-35</t>
  </si>
  <si>
    <t>Ремонт смесителя</t>
  </si>
  <si>
    <t>манжета d=110</t>
  </si>
  <si>
    <t>Краснознаменная 22а-57</t>
  </si>
  <si>
    <t>вставка ПН-2-250А</t>
  </si>
  <si>
    <t>устранили- плохой контакт в патроне</t>
  </si>
  <si>
    <t>Установка печного разъема</t>
  </si>
  <si>
    <t>Суворовская 8-63</t>
  </si>
  <si>
    <t>Пушкинская 9а-20</t>
  </si>
  <si>
    <t>Пушкинская 8-8</t>
  </si>
  <si>
    <t>Краснознаменная 22/2-1, подвал</t>
  </si>
  <si>
    <t>Нет воды, замена стояка ХВС</t>
  </si>
  <si>
    <t>Ершова 18-2</t>
  </si>
  <si>
    <t>Суворовская 8-47</t>
  </si>
  <si>
    <t>Суворовская 1-16,19</t>
  </si>
  <si>
    <t>Ремонт двери в тамбуре(коробка оторвана)</t>
  </si>
  <si>
    <t xml:space="preserve">брус </t>
  </si>
  <si>
    <t>навес</t>
  </si>
  <si>
    <t>1 подъезд</t>
  </si>
  <si>
    <t>2 подъезд</t>
  </si>
  <si>
    <t>4 подъезд</t>
  </si>
  <si>
    <t>брус 2х5</t>
  </si>
  <si>
    <t>Проверить правильность подключения эл.счетчика</t>
  </si>
  <si>
    <t>Ершова 18-51</t>
  </si>
  <si>
    <t>устранили - отгорел ноль</t>
  </si>
  <si>
    <t>Замыкание в распределительной коробке</t>
  </si>
  <si>
    <t>Нахимова 8-64</t>
  </si>
  <si>
    <t>Ершова 2-68</t>
  </si>
  <si>
    <t>Установка эл.титана</t>
  </si>
  <si>
    <t>Замена муфты на трубе ХВС</t>
  </si>
  <si>
    <t>Ершова 18-50</t>
  </si>
  <si>
    <t>сварка</t>
  </si>
  <si>
    <t>Краснознаменная 18а, подвал</t>
  </si>
  <si>
    <t>Пушкинская 9а-38</t>
  </si>
  <si>
    <t>Треск в распределительной коробке</t>
  </si>
  <si>
    <t>Замена розетки, навешивание люстры</t>
  </si>
  <si>
    <t xml:space="preserve">известь </t>
  </si>
  <si>
    <t>коллер б.</t>
  </si>
  <si>
    <t>устранили (отгорел ноль)</t>
  </si>
  <si>
    <t>Нет тока в розетках</t>
  </si>
  <si>
    <t>Нет света в розетках в кухне</t>
  </si>
  <si>
    <t>обследовали все в норме</t>
  </si>
  <si>
    <t>Нахимова 6-25</t>
  </si>
  <si>
    <t>Установка нового эл.счетчика</t>
  </si>
  <si>
    <t>Суворовская 11а-7,8</t>
  </si>
  <si>
    <t xml:space="preserve">Нет света </t>
  </si>
  <si>
    <t>устранили-включили рубильник</t>
  </si>
  <si>
    <t>Краснознаменная 8а-5</t>
  </si>
  <si>
    <t>Течь трубы канализации, замена унитаза</t>
  </si>
  <si>
    <t>Пушкинская 8-7,8</t>
  </si>
  <si>
    <t>Линейная 1а-109</t>
  </si>
  <si>
    <t>май 2012 г.</t>
  </si>
  <si>
    <t>Подъездное освещение</t>
  </si>
  <si>
    <t>светильник НББ в сборе</t>
  </si>
  <si>
    <t>Светильник НББ 60/12</t>
  </si>
  <si>
    <t>Патрон шумовой</t>
  </si>
  <si>
    <t>Течь фильтра, гибкой подводки, замена счетчика ХВС</t>
  </si>
  <si>
    <t>брус 5х8</t>
  </si>
  <si>
    <t>брус 10х5</t>
  </si>
  <si>
    <t>Ершова 12-3 подъезд, подвал</t>
  </si>
  <si>
    <t>Замена замка на двери в подвал</t>
  </si>
  <si>
    <t>Ершова 2, подвал, 6 подъезд</t>
  </si>
  <si>
    <t>Установка металлических дверей в подвал</t>
  </si>
  <si>
    <t>профиль 20х20</t>
  </si>
  <si>
    <t>30.03; 2.04.2012</t>
  </si>
  <si>
    <t xml:space="preserve">ас.машина </t>
  </si>
  <si>
    <t>Установка ВН</t>
  </si>
  <si>
    <t>Нахимова 8-25</t>
  </si>
  <si>
    <t>устранили (отгорел провод)</t>
  </si>
  <si>
    <t>кабель 4х16</t>
  </si>
  <si>
    <t>держатель с хомутом d=16-32</t>
  </si>
  <si>
    <t>дюбель-патрон                  d= 6-70</t>
  </si>
  <si>
    <t>Вынос эл.счетчика на площадку, замена поэтажного и силового оборудования</t>
  </si>
  <si>
    <t>шурупы 3,8х65</t>
  </si>
  <si>
    <t>автовышка</t>
  </si>
  <si>
    <t>вручную 1час.</t>
  </si>
  <si>
    <t>Нахимова 6-5 подъезд</t>
  </si>
  <si>
    <t>Подводка к радиатору, заглушить радиатор</t>
  </si>
  <si>
    <t>Краснознаменная 9-32</t>
  </si>
  <si>
    <t>Краснознаменная 22/2-28</t>
  </si>
  <si>
    <t>ноябрь 2012 г.</t>
  </si>
  <si>
    <t>лист металлический</t>
  </si>
  <si>
    <t>краска</t>
  </si>
  <si>
    <t>б.</t>
  </si>
  <si>
    <t>шарнир</t>
  </si>
  <si>
    <t>Пушкинская 8-2 подъезд</t>
  </si>
  <si>
    <t>Краснознаменная 8а-22</t>
  </si>
  <si>
    <t>требуется замена эл.счетчика</t>
  </si>
  <si>
    <t>Краснознаменная 8а-36</t>
  </si>
  <si>
    <t>Перенос эл.счетчика на площадку</t>
  </si>
  <si>
    <t>Краснознаменная 8а-9</t>
  </si>
  <si>
    <t>выполнили-выбило автомат</t>
  </si>
  <si>
    <t>Обследовать проводку в эл.щите</t>
  </si>
  <si>
    <t>АВВГ 1х6</t>
  </si>
  <si>
    <t>Краснознаменная 11-6</t>
  </si>
  <si>
    <t>Нахимова 5-61</t>
  </si>
  <si>
    <t>выполнили(замена ВН)</t>
  </si>
  <si>
    <t>Пушкинская 15а-49</t>
  </si>
  <si>
    <t>устранили- отгорел фазный провод</t>
  </si>
  <si>
    <t>Ершова 2 -смета</t>
  </si>
  <si>
    <t>Ершова 6-смета</t>
  </si>
  <si>
    <t>Ершова 8-смета</t>
  </si>
  <si>
    <t>Ершова 12 -смета</t>
  </si>
  <si>
    <t>сметная стоимость</t>
  </si>
  <si>
    <t>материалы</t>
  </si>
  <si>
    <t>Смета</t>
  </si>
  <si>
    <t>Ершова 11-1,2,3 подъезд</t>
  </si>
  <si>
    <t>мусоровоз</t>
  </si>
  <si>
    <t>Замена радиатора, п/с</t>
  </si>
  <si>
    <t>Итого август</t>
  </si>
  <si>
    <t>Всего август</t>
  </si>
  <si>
    <t>Подводка к радиатору, установка счетчика ХВС</t>
  </si>
  <si>
    <t>Суворовкая 1-2</t>
  </si>
  <si>
    <t>Замена смесителя в кухне</t>
  </si>
  <si>
    <t>26.09.112</t>
  </si>
  <si>
    <t>Краснознаменная 11-4</t>
  </si>
  <si>
    <t>Замена канализационной трубы, трубы отопления, заглушить кран на радиаторе, замена радиатора</t>
  </si>
  <si>
    <t>Нахимова 8-59</t>
  </si>
  <si>
    <t>Не работает смывной бачок</t>
  </si>
  <si>
    <t>Линейная 1-2 подъезд</t>
  </si>
  <si>
    <t>Течь в подвале</t>
  </si>
  <si>
    <t>Суворовская 5-13</t>
  </si>
  <si>
    <t>Замена канализационных стояков, лежаков</t>
  </si>
  <si>
    <t>тройник 100/50</t>
  </si>
  <si>
    <t>тапер d=50</t>
  </si>
  <si>
    <t>полуотвод d=50</t>
  </si>
  <si>
    <t>заглушкиd=100</t>
  </si>
  <si>
    <t>Доставка деревьев- 10 шт.</t>
  </si>
  <si>
    <t>Доставка деревьев- 20 шт.</t>
  </si>
  <si>
    <t>Ершова 13, 1 подъезд</t>
  </si>
  <si>
    <t>Ремонт выхода на кровлю</t>
  </si>
  <si>
    <t>шифер</t>
  </si>
  <si>
    <t>лист</t>
  </si>
  <si>
    <t>Итого апрель</t>
  </si>
  <si>
    <t>Всего апрель</t>
  </si>
  <si>
    <t>Отгорел провод  вэл.щитке</t>
  </si>
  <si>
    <t>оргалит 2,2х1,3</t>
  </si>
  <si>
    <t>брус 2,5х4</t>
  </si>
  <si>
    <t>6 подъезд</t>
  </si>
  <si>
    <t>Краснознаменная 11-28</t>
  </si>
  <si>
    <t>Не работает выключатель(бра)</t>
  </si>
  <si>
    <t>Нахимова 4-6, 1 подъезд</t>
  </si>
  <si>
    <t>Нет света на площадке второго этажа и на входе в подъезд</t>
  </si>
  <si>
    <t>Краснознаменная 9-39</t>
  </si>
  <si>
    <t>требуется замена эл.плиты</t>
  </si>
  <si>
    <t>Красногвардейская 104/3-2</t>
  </si>
  <si>
    <t>пробка правая 3/4</t>
  </si>
  <si>
    <t>Краснознаменная 22а-5</t>
  </si>
  <si>
    <t>Линейная 1а-110</t>
  </si>
  <si>
    <t>Смета на замену канализационных стояков, лежаков в подвале</t>
  </si>
  <si>
    <t>тапер d=100</t>
  </si>
  <si>
    <t>Замена кранбуксы в ванной</t>
  </si>
  <si>
    <t>устранили-отломился провод</t>
  </si>
  <si>
    <t>кран шаровый</t>
  </si>
  <si>
    <t>машина мастера</t>
  </si>
  <si>
    <t>резьба d=15</t>
  </si>
  <si>
    <t>Красногвардейская 104/2-404</t>
  </si>
  <si>
    <t>выполнили, прогнали</t>
  </si>
  <si>
    <t>Замена уголка на счетчике холодной воды</t>
  </si>
  <si>
    <t>Нахимова 5-24,27</t>
  </si>
  <si>
    <t>Течь вентиля (топит кв.27 кв.24)</t>
  </si>
  <si>
    <t>Нахимова 4-31</t>
  </si>
  <si>
    <t>Нахимова 6-60</t>
  </si>
  <si>
    <t xml:space="preserve">Акт выполненных работ  за апрель 2012 г.        </t>
  </si>
  <si>
    <t xml:space="preserve">Акт выполненных работ  за май 2012 г.        </t>
  </si>
  <si>
    <t xml:space="preserve">Акт выполненных работ  за июнь 2012 г.        </t>
  </si>
  <si>
    <t xml:space="preserve">Акт выполненных работ  за июль 2012 г.        </t>
  </si>
  <si>
    <t>Заделать пол в ванной</t>
  </si>
  <si>
    <t>Ершова 2-3,4 подъезд</t>
  </si>
  <si>
    <t>Установка замка на ВРУ</t>
  </si>
  <si>
    <t>Забита канализация</t>
  </si>
  <si>
    <t>14,15.05.12</t>
  </si>
  <si>
    <t>Шурупы 3,5х40</t>
  </si>
  <si>
    <t>скоба крепежная</t>
  </si>
  <si>
    <t>колодка соединительная</t>
  </si>
  <si>
    <t>10,11,14.05.12</t>
  </si>
  <si>
    <t>требуется ремонт эл.печи</t>
  </si>
  <si>
    <t>Краснознаменная 42-1</t>
  </si>
  <si>
    <t>Установка эл.счетчика</t>
  </si>
  <si>
    <t>Дератизация подвалов</t>
  </si>
  <si>
    <t>Красногвардейская 69/1-1 подъезд</t>
  </si>
  <si>
    <t>О.Кошевого 22, подвал</t>
  </si>
  <si>
    <t>Парит труба ГВС</t>
  </si>
  <si>
    <t>Пушкинская 4а-59,56</t>
  </si>
  <si>
    <t>Замена стояка отопления</t>
  </si>
  <si>
    <t>Установка водяного счетчика, течь смывного бачка</t>
  </si>
  <si>
    <t>Нахимова 4-54</t>
  </si>
  <si>
    <t>Доставка песка в песочницу</t>
  </si>
  <si>
    <t>7,8.08.2012 г.</t>
  </si>
  <si>
    <t>вручную 2 час.</t>
  </si>
  <si>
    <t>Нет ХВС, замена кранбуксы в туалете</t>
  </si>
  <si>
    <t>Пушкинская 8-9</t>
  </si>
  <si>
    <t>Суворовская 8-75</t>
  </si>
  <si>
    <t>Суворовская 3-30</t>
  </si>
  <si>
    <t>Электротехническое подключение счетчика</t>
  </si>
  <si>
    <t>Пушкинская 9а-41</t>
  </si>
  <si>
    <t>Суворовская 3-45</t>
  </si>
  <si>
    <t>Замена патрона</t>
  </si>
  <si>
    <t>Нахимова 6</t>
  </si>
  <si>
    <t>вручную 4 ч</t>
  </si>
  <si>
    <t>Течь сифона в ванной</t>
  </si>
  <si>
    <t>Красногвардейская 69/2-62</t>
  </si>
  <si>
    <t>Ершова 8-15</t>
  </si>
  <si>
    <t>Установка четырех водяных счетчиков</t>
  </si>
  <si>
    <t>Пушкинская 4а-50</t>
  </si>
  <si>
    <t>Ершова 2-62</t>
  </si>
  <si>
    <t>Пушкинская 15а-23</t>
  </si>
  <si>
    <t>Ершова 2-47</t>
  </si>
  <si>
    <t>Уборка снега с козырьков кровли</t>
  </si>
  <si>
    <t>Краснознаменная 22а-3,4 подъезд</t>
  </si>
  <si>
    <t>Прибить ручку на входную дверь в подъезд</t>
  </si>
  <si>
    <t>квартиросъемщик выполнил самостоятельно</t>
  </si>
  <si>
    <t>Оштукатуривание разрушенных мест в подъезде после прокладки эл.кабеля</t>
  </si>
  <si>
    <t>Суворовская 5-4 подъезд кв.57</t>
  </si>
  <si>
    <t>Нет ссвета на лестничной площадке</t>
  </si>
  <si>
    <t>выполнили(оборван провод)</t>
  </si>
  <si>
    <t>замок на ВРУ</t>
  </si>
  <si>
    <t>краска зеленая</t>
  </si>
  <si>
    <t>Ершова 18-1, подвал</t>
  </si>
  <si>
    <t>Подключение подъездного освещения на 1 этаже</t>
  </si>
  <si>
    <t>Пушкинская 5а-21,24,27</t>
  </si>
  <si>
    <t>Сдал директор                          ООО "Артель-1"</t>
  </si>
  <si>
    <t xml:space="preserve">  </t>
  </si>
  <si>
    <t>Сдал директор                                      ООО "Артель-1"</t>
  </si>
  <si>
    <t>Сдал директор                                ООО "Артель-1"</t>
  </si>
  <si>
    <t>Красногвардейская 104/2-204,206,304,306,404,406,504,506</t>
  </si>
  <si>
    <t>тройник 3/4</t>
  </si>
  <si>
    <t>Суворовская 5-4 подъезд, подвал</t>
  </si>
  <si>
    <t>Порыв стояка отопления</t>
  </si>
  <si>
    <t>Перемерзла вода в подъезде</t>
  </si>
  <si>
    <t>муфта3/4</t>
  </si>
  <si>
    <t>Демонтаж регистра</t>
  </si>
  <si>
    <t>Суворовская 5-60</t>
  </si>
  <si>
    <t>фитинг d=20</t>
  </si>
  <si>
    <t>Линейная 1- подвал</t>
  </si>
  <si>
    <t>Обрезка веток на бельевой и детской площадках</t>
  </si>
  <si>
    <t>Нет света в коридоре и зале</t>
  </si>
  <si>
    <t>устранили-(плохой контакт в ВА)</t>
  </si>
  <si>
    <t>Краснознаменная 34-2</t>
  </si>
  <si>
    <t>устранили-(включили ВА)</t>
  </si>
  <si>
    <t>Замена труб ХВС,ГВС, замена вентелей  на ХВС,ГВС</t>
  </si>
  <si>
    <t>Краснознаменная 18а-56,60</t>
  </si>
  <si>
    <t>Пушкинская 4а-81</t>
  </si>
  <si>
    <t>Краснозанменная 11-55</t>
  </si>
  <si>
    <t>устранили-отгорел фазный провод</t>
  </si>
  <si>
    <t>Пушкинская 4а-62</t>
  </si>
  <si>
    <t>Не работает эл.плита</t>
  </si>
  <si>
    <t>требуется ремонт эл.плиты</t>
  </si>
  <si>
    <t>устранили-не правильное подключение комнаты</t>
  </si>
  <si>
    <t>Нет света на площадке 1,2 этаж</t>
  </si>
  <si>
    <t>Ершова 18-16</t>
  </si>
  <si>
    <t>О.Кошевого 22-30</t>
  </si>
  <si>
    <t>Нахимова 8-31,36</t>
  </si>
  <si>
    <t>Порыв стояка ХВС</t>
  </si>
  <si>
    <t>Краснознаменная 9-16</t>
  </si>
  <si>
    <t>подтянули муфты</t>
  </si>
  <si>
    <t>Пушкинская 5а-31</t>
  </si>
  <si>
    <t>хомут d=50</t>
  </si>
  <si>
    <t>Замена тройника, замена трубы ХВС</t>
  </si>
  <si>
    <t>ТБО</t>
  </si>
  <si>
    <t>Суворовская 3</t>
  </si>
  <si>
    <t>Суворовская 5</t>
  </si>
  <si>
    <t>Суворовская 8</t>
  </si>
  <si>
    <t>Краснознаменная 9</t>
  </si>
  <si>
    <t>Краснознаменная 22а-3 подъезд</t>
  </si>
  <si>
    <t>вручную- 1,5 час.</t>
  </si>
  <si>
    <t>Краснознаменная 22/2- 4 подъезд</t>
  </si>
  <si>
    <t>Изготовление качели</t>
  </si>
  <si>
    <t>труба d=57</t>
  </si>
  <si>
    <t>доска 4 мм</t>
  </si>
  <si>
    <t>болты</t>
  </si>
  <si>
    <t>гайки</t>
  </si>
  <si>
    <t>Нет света частично, замена 4-х розеток</t>
  </si>
  <si>
    <t>выполнили, отгорел нулевой провод</t>
  </si>
  <si>
    <t>Краснознаменная 22/2-17</t>
  </si>
  <si>
    <t>Краснознаменная 8а - 1 подъезд</t>
  </si>
  <si>
    <t>Краснознаменная 8а-подвал</t>
  </si>
  <si>
    <t>Установка замка на дверь в подвал</t>
  </si>
  <si>
    <t>Нахимова 6-1 подъезд</t>
  </si>
  <si>
    <t>вручную- 4 часа</t>
  </si>
  <si>
    <t>Суворовская 11а-9,11</t>
  </si>
  <si>
    <t>Нахимова 4-65,68,71</t>
  </si>
  <si>
    <t>кв.65,71</t>
  </si>
  <si>
    <t>крестовина d=110</t>
  </si>
  <si>
    <t>Замена стояков отопления</t>
  </si>
  <si>
    <t>пробка правая d=20</t>
  </si>
  <si>
    <t>Нет ГВС</t>
  </si>
  <si>
    <t>Засор в туалете- пробивали выход из дома до колодца</t>
  </si>
  <si>
    <t>Замена вентиля на титан</t>
  </si>
  <si>
    <t>цепь</t>
  </si>
  <si>
    <t>масло для пил</t>
  </si>
  <si>
    <t>Обрезка деревьев - 1 дерево</t>
  </si>
  <si>
    <t>Изолировать провода в прихожей</t>
  </si>
  <si>
    <t>Подтянули контакт на скрутке</t>
  </si>
  <si>
    <t>Пушкинская 4а-20</t>
  </si>
  <si>
    <t>Пушкинская 9а-3 подъезд, 3 этаж</t>
  </si>
  <si>
    <t>Закрепить светильник над водной дверью в подъезд и на третьем этаже</t>
  </si>
  <si>
    <t>брус 5х6</t>
  </si>
  <si>
    <t>гвозди d=120</t>
  </si>
  <si>
    <t>Замена замка на входную дверь</t>
  </si>
  <si>
    <t xml:space="preserve">замок </t>
  </si>
  <si>
    <t>Линейная 1а,  подвал под кв.106</t>
  </si>
  <si>
    <t>Пробивали выход из дома до колодца-0,67 час.</t>
  </si>
  <si>
    <t xml:space="preserve">Ремонт входной двери </t>
  </si>
  <si>
    <t xml:space="preserve">электроды </t>
  </si>
  <si>
    <t>Краснознаменная 22а-1 подъезд, 5 этаж</t>
  </si>
  <si>
    <t>Остекление окон в подъезде, изготовление рамы</t>
  </si>
  <si>
    <t>брус 5х4</t>
  </si>
  <si>
    <t>Линейная 1а-1,2,3,4 этаж</t>
  </si>
  <si>
    <t>Линейная 1а-3,4 этаж</t>
  </si>
  <si>
    <t>В смете учтена только заработная плата, стоимость материалов учтена в актах  выполненных работ за август, сентябрь, октябрь, ноябрь 2012 г.</t>
  </si>
  <si>
    <t>Замена розетки, замена кабеля от  титана до ввода</t>
  </si>
  <si>
    <t>Пушкинская 20-, 1 подъезд</t>
  </si>
  <si>
    <t>Ершова 2-35,38</t>
  </si>
  <si>
    <t>Ремон полов в ванной комнате</t>
  </si>
  <si>
    <t>Красногвардейская 104/2-80</t>
  </si>
  <si>
    <t>Красногвардейская 104/3-210</t>
  </si>
  <si>
    <t>Линейная 1а-405</t>
  </si>
  <si>
    <t>Ершова 19-9</t>
  </si>
  <si>
    <t>Устранение порыва стояка отопления</t>
  </si>
  <si>
    <t>провод АПВ 1х6</t>
  </si>
  <si>
    <t>Краснознаменная 46-4</t>
  </si>
  <si>
    <t>хомут d=40</t>
  </si>
  <si>
    <t>Пушкинская 5а-1 подъезд</t>
  </si>
  <si>
    <t>сгон d=20</t>
  </si>
  <si>
    <t>резьба d=25</t>
  </si>
  <si>
    <t>труба d=25</t>
  </si>
  <si>
    <t>Засор канализации в туалете</t>
  </si>
  <si>
    <t>железо</t>
  </si>
  <si>
    <t>уголок 32х32</t>
  </si>
  <si>
    <t>электроды № 5</t>
  </si>
  <si>
    <t>уголок 40х40</t>
  </si>
  <si>
    <t>шарнир для металлических дверей</t>
  </si>
  <si>
    <t>Расходные материалы</t>
  </si>
  <si>
    <t>Благоустройсво, побелка бордюр, окраска колес на детской площадке</t>
  </si>
  <si>
    <t>Замена четырех вентилей</t>
  </si>
  <si>
    <t>23.11.121</t>
  </si>
  <si>
    <t>Ершова 14-29</t>
  </si>
  <si>
    <t>Замена четырех счетчиков</t>
  </si>
  <si>
    <t>Ершова 12-60</t>
  </si>
  <si>
    <t>Нахимова 5-47,32- подвал</t>
  </si>
  <si>
    <t>Замена труб п/с</t>
  </si>
  <si>
    <t>муфта 1/2</t>
  </si>
  <si>
    <t>Замена труб ХВС, отопления</t>
  </si>
  <si>
    <t>Оторвалось крепление от радиатора</t>
  </si>
  <si>
    <t>Ершова 2-16,19,22,25,28</t>
  </si>
  <si>
    <t>Замена стояка ХВС и канализации</t>
  </si>
  <si>
    <t>данную работу квартиросъемщики выполняют самостоятельно</t>
  </si>
  <si>
    <t>Краснознаменная 24/1-25</t>
  </si>
  <si>
    <t>Красногвардейская 69/2-95</t>
  </si>
  <si>
    <t>устранили -отгрел фазный провод</t>
  </si>
  <si>
    <t>требуется замена светильника</t>
  </si>
  <si>
    <t>устранили-отгорел провод в люстре</t>
  </si>
  <si>
    <t>Краснознаменная 11-40</t>
  </si>
  <si>
    <t>устранили-обгорел провод в распределительной коробке</t>
  </si>
  <si>
    <t>Красногвардейская 104/2-218,220</t>
  </si>
  <si>
    <t>Ремонт двери в подвал</t>
  </si>
  <si>
    <t>Нахимова 6-1</t>
  </si>
  <si>
    <t>Запделка межпанельных швов</t>
  </si>
  <si>
    <t>устранили- прочистили, забит фильтр</t>
  </si>
  <si>
    <t>Пушкинская 4а-4 подъезд, кв.47</t>
  </si>
  <si>
    <t>Краснознаменная 18а-32</t>
  </si>
  <si>
    <t>Замкнуло проводку</t>
  </si>
  <si>
    <t>декабрь 2012 г.</t>
  </si>
  <si>
    <t>Краснознаменная 11-22</t>
  </si>
  <si>
    <t>Ершова 6-47</t>
  </si>
  <si>
    <t>Приморская 6-9</t>
  </si>
  <si>
    <t>Порыв розлива ХВС</t>
  </si>
  <si>
    <t>Запенивание щелей в плитах перекрытия подвального помещения</t>
  </si>
  <si>
    <t>устранили-отгорел фазный провод в распределительной коробке</t>
  </si>
  <si>
    <t>Ершова 6-23</t>
  </si>
  <si>
    <t>устранили - выбило автомат</t>
  </si>
  <si>
    <t>Приморская 2-30</t>
  </si>
  <si>
    <t>Нет дома  10-00</t>
  </si>
  <si>
    <t>Краснознаменная 11-70</t>
  </si>
  <si>
    <t>хомут d=25</t>
  </si>
  <si>
    <t>эмаль</t>
  </si>
  <si>
    <t>Краснознаменная 11-2 подъезд</t>
  </si>
  <si>
    <t>Остекление окон и ремонт дверей</t>
  </si>
  <si>
    <t>дверь б/у на чердак</t>
  </si>
  <si>
    <t>Нахимова 8-4 подъезд, 4 этаж кв.57</t>
  </si>
  <si>
    <t>Краснознаменная 8а-78</t>
  </si>
  <si>
    <t>Краснознаменная 24/1-1</t>
  </si>
  <si>
    <t>выполнили-закрепили навесы</t>
  </si>
  <si>
    <t>Нахимова 4</t>
  </si>
  <si>
    <t>Вывоз мусора</t>
  </si>
  <si>
    <t>Форвард</t>
  </si>
  <si>
    <t>краска коричневая</t>
  </si>
  <si>
    <t>Краснознаменная 46</t>
  </si>
  <si>
    <t>Красногвардейская 69/2-59</t>
  </si>
  <si>
    <t>Линейная 1-101</t>
  </si>
  <si>
    <t>Течь трубы ХВС, течь смесителя</t>
  </si>
  <si>
    <t>Установка козырьков над подъездами</t>
  </si>
  <si>
    <t>брус 5х7</t>
  </si>
  <si>
    <t>брус 5х2</t>
  </si>
  <si>
    <t>профнастил 1х10х90</t>
  </si>
  <si>
    <t>анкер</t>
  </si>
  <si>
    <t>гвозди 100</t>
  </si>
  <si>
    <t>Вывоз веток</t>
  </si>
  <si>
    <t>диск  d=230</t>
  </si>
  <si>
    <t>корбид</t>
  </si>
  <si>
    <t>Нахимова 6-23</t>
  </si>
  <si>
    <t>Нет света над козырьком в тамбуре</t>
  </si>
  <si>
    <t>Краснознаменная 8а-60</t>
  </si>
  <si>
    <t>Краснознаменная 11-58</t>
  </si>
  <si>
    <t>Замена провода от эл.счетчика до ВА</t>
  </si>
  <si>
    <t>Суворовская 8-70</t>
  </si>
  <si>
    <t>Ершова 12-3 подъезд, подвал под кв.48</t>
  </si>
  <si>
    <t>Красногвардейская 69/1 ГИМЗ</t>
  </si>
  <si>
    <t>Пушкинская 4а-51</t>
  </si>
  <si>
    <t>Течь стояка канализации, замена вентиля, гибкой подводки</t>
  </si>
  <si>
    <t>18.110.12</t>
  </si>
  <si>
    <t>Ершова 2-65</t>
  </si>
  <si>
    <t>Краснознаменная 11-32,36</t>
  </si>
  <si>
    <t xml:space="preserve">Информация по выполненным работам  за июнь 2012 г.                                                                                                         </t>
  </si>
  <si>
    <t>включен Офицерский 7 за август</t>
  </si>
  <si>
    <t>Нет тепла, замена врезки на стояке отопления</t>
  </si>
  <si>
    <t>развоздушили</t>
  </si>
  <si>
    <t>Пушкинская 5а-59</t>
  </si>
  <si>
    <t>манжет переходной d=100</t>
  </si>
  <si>
    <t>Суворовская 11а-3</t>
  </si>
  <si>
    <t>Течь крана на радиаторе</t>
  </si>
  <si>
    <t xml:space="preserve">Акт выполненных работ  за январь 2012 г.        </t>
  </si>
  <si>
    <t xml:space="preserve">Акт выполненных работ  за фераль 2012 г.        </t>
  </si>
  <si>
    <t xml:space="preserve">Акт выполненных работ  за март 2012 г.        </t>
  </si>
  <si>
    <t>вентиль d=26</t>
  </si>
  <si>
    <t>Ершова 6-2</t>
  </si>
  <si>
    <t>Суворовская 1- подвал под кв.16</t>
  </si>
  <si>
    <t>Суворовская 3-14</t>
  </si>
  <si>
    <t>Ершова 8-60</t>
  </si>
  <si>
    <t>Течь местной канализации</t>
  </si>
  <si>
    <t>Красногвардейская 69/2-132</t>
  </si>
  <si>
    <t>обследовано, все в норме</t>
  </si>
  <si>
    <t>Линейная 1-101-501</t>
  </si>
  <si>
    <t>фильтр</t>
  </si>
  <si>
    <t xml:space="preserve">Нахимова 5-3 подъезд </t>
  </si>
  <si>
    <t>Пушкинская 14- подвал</t>
  </si>
  <si>
    <t>Ремонт канализационной трубы</t>
  </si>
  <si>
    <t xml:space="preserve">Информация по выполненным работам  за март 2012 г.                                                                                                          </t>
  </si>
  <si>
    <t>Пушкинская 2</t>
  </si>
  <si>
    <t>февраль 2012 г.</t>
  </si>
  <si>
    <t>Борисова 3-7</t>
  </si>
  <si>
    <t>Всего февраль</t>
  </si>
  <si>
    <t>Суворовская 1-5,8</t>
  </si>
  <si>
    <t>Переходник на чугун  d=110</t>
  </si>
  <si>
    <t>Краснознаменная 11-78</t>
  </si>
  <si>
    <t>Нахимова 8-7</t>
  </si>
  <si>
    <t>Нет света</t>
  </si>
  <si>
    <t>Нахимова 8-5 подъезд</t>
  </si>
  <si>
    <t>АПВ 1х25</t>
  </si>
  <si>
    <t>сжим универсальный УЗ</t>
  </si>
  <si>
    <t>ТА-25</t>
  </si>
  <si>
    <t>болт М-6</t>
  </si>
  <si>
    <t>гайка М-6</t>
  </si>
  <si>
    <t>шайба М-6</t>
  </si>
  <si>
    <t>гофра d=50</t>
  </si>
  <si>
    <t>ВН-32 100 А</t>
  </si>
  <si>
    <t>изолента ПХВ</t>
  </si>
  <si>
    <t>ВА-47-63-25А</t>
  </si>
  <si>
    <t>ГА-25</t>
  </si>
  <si>
    <t>болты М-8</t>
  </si>
  <si>
    <t>гайка М-8</t>
  </si>
  <si>
    <t>шайба М-8</t>
  </si>
  <si>
    <t>Замена вентиля</t>
  </si>
  <si>
    <t>Приморская 2-12</t>
  </si>
  <si>
    <t>Течь крана в ванной</t>
  </si>
  <si>
    <t>Засор канализации (туалет)</t>
  </si>
  <si>
    <t>манжета переходная d=110</t>
  </si>
  <si>
    <t>отвод d=110</t>
  </si>
  <si>
    <t>Нет горячей воды</t>
  </si>
  <si>
    <t>Прочистили вентиль</t>
  </si>
  <si>
    <t>Красногвардейская 69/1-106</t>
  </si>
  <si>
    <t>Демонтаж 1 секции</t>
  </si>
  <si>
    <t>Краснознаменная 12-5</t>
  </si>
  <si>
    <t>Ершова 12-36</t>
  </si>
  <si>
    <t>прочистили клапан на смывном бачке</t>
  </si>
  <si>
    <t>Замена ввода ХВС</t>
  </si>
  <si>
    <t>фланец d=50</t>
  </si>
  <si>
    <t>фланец d=80</t>
  </si>
  <si>
    <t>болт М 14</t>
  </si>
  <si>
    <t>гайка М-14</t>
  </si>
  <si>
    <t>задвижка d=50</t>
  </si>
  <si>
    <t>Ершова 2-38</t>
  </si>
  <si>
    <t>Замена труб канализации в перекрытии</t>
  </si>
  <si>
    <t>Нахимова 6-52</t>
  </si>
  <si>
    <t>Замена эл. Счетчика</t>
  </si>
  <si>
    <t>Запах в эл.щитке</t>
  </si>
  <si>
    <t>все в норме(подтянули контакт в эл.щитке)</t>
  </si>
  <si>
    <t>30.08.112</t>
  </si>
  <si>
    <t>Ершова 19-11</t>
  </si>
  <si>
    <t>Пушкинская 9а-56</t>
  </si>
  <si>
    <t>Краснознаменная 46-7</t>
  </si>
  <si>
    <t>хомут d= 50</t>
  </si>
  <si>
    <t>Пушкинская 20-1</t>
  </si>
  <si>
    <t>Замена пробки, подводка к радиатору</t>
  </si>
  <si>
    <t>Нахимова 6-19</t>
  </si>
  <si>
    <t>устранили-заакрепили ноль</t>
  </si>
  <si>
    <t>Пробивали выход до колодца</t>
  </si>
  <si>
    <t>Пробивали лежак под кв.15</t>
  </si>
  <si>
    <t>Суворовская 1-15</t>
  </si>
  <si>
    <t>Течь фановой трубы</t>
  </si>
  <si>
    <t>силикон</t>
  </si>
  <si>
    <t>Красногвардейская 102/2-1 этаж</t>
  </si>
  <si>
    <t>Ершова 17-4</t>
  </si>
  <si>
    <t>перемотали к/г</t>
  </si>
  <si>
    <t>Пушкинская 9а-2 подъезд</t>
  </si>
  <si>
    <t>Установка радиатора в подъезде 1 этажа</t>
  </si>
  <si>
    <t>Краснознаменная 18а-30</t>
  </si>
  <si>
    <t>Краснознаменная 11-12</t>
  </si>
  <si>
    <t>Сорван кран на радиаторе</t>
  </si>
  <si>
    <t>3 этаж</t>
  </si>
  <si>
    <t>не работает звонок</t>
  </si>
  <si>
    <t>Суворовская 3-3</t>
  </si>
  <si>
    <t>Краснознаменная 18-а, подвал и ВРУ</t>
  </si>
  <si>
    <t>Демонтаж, монтаж ВРУ, магистральных эл.линийот ВРУ до 5 этажа, Ревизия поэтаэных эл.щитов</t>
  </si>
  <si>
    <t>Смета на капитальный ремонт магистральных линий от ВРУ до 5 этажа Краснознаменная 18а</t>
  </si>
  <si>
    <t>Ершова 2-42</t>
  </si>
  <si>
    <t>Пушкинская 15а-23,27</t>
  </si>
  <si>
    <t>Обрезка деревььев -2 деревев</t>
  </si>
  <si>
    <t>таппер d=110</t>
  </si>
  <si>
    <t>Заделка потолков</t>
  </si>
  <si>
    <t>Красногвардейская 69/1-15</t>
  </si>
  <si>
    <t>вручную, 1 час., включили ХВС</t>
  </si>
  <si>
    <t>Краногвардейская 69/1-73-74</t>
  </si>
  <si>
    <t>выполнили-соединили провод</t>
  </si>
  <si>
    <t>Краснознаменная 11-54</t>
  </si>
  <si>
    <t>отгорел фазный провод</t>
  </si>
  <si>
    <t>Краснознаменная 22/2-10</t>
  </si>
  <si>
    <t>устранили-замена ВА</t>
  </si>
  <si>
    <t>Приморская 6-7</t>
  </si>
  <si>
    <t>СМЗ</t>
  </si>
  <si>
    <t>Оштукатуривание двери в подъезд</t>
  </si>
  <si>
    <t>Суворовская 5-50</t>
  </si>
  <si>
    <t>манжет переходной d=110</t>
  </si>
  <si>
    <t>труба d=26</t>
  </si>
  <si>
    <t>Краснознаменная 8а-6</t>
  </si>
  <si>
    <t>Течь канализационного тройника</t>
  </si>
  <si>
    <t>Краснознаменная 22/2-45</t>
  </si>
  <si>
    <t>Краснознаменная 22а-6</t>
  </si>
  <si>
    <t>Заглушка на  трех радиаторах</t>
  </si>
  <si>
    <t>выполнили -отгорел ноль, сгнил провод</t>
  </si>
  <si>
    <t>Ершова 12-4</t>
  </si>
  <si>
    <t>Подключение подъездного освещения</t>
  </si>
  <si>
    <t>Ершова 2-52</t>
  </si>
  <si>
    <t>Отгорел фазный провод</t>
  </si>
  <si>
    <t>Заизолировать провода</t>
  </si>
  <si>
    <t>Замена стояка канализации, установка водяного счетчика</t>
  </si>
  <si>
    <t>Краснознаменная 22а-8</t>
  </si>
  <si>
    <t>Нахимова 8-30</t>
  </si>
  <si>
    <t>Ершова 13, подвал</t>
  </si>
  <si>
    <t>Замена вентиля на стояке ХВС</t>
  </si>
  <si>
    <t>Ершова 2 -1-3 подъезд</t>
  </si>
  <si>
    <t>4-5-6 подъезд</t>
  </si>
  <si>
    <t>Дезинсекция подвалов</t>
  </si>
  <si>
    <t>дихлофос</t>
  </si>
  <si>
    <t>Пушкинская 2-с1 по 4 подъезд</t>
  </si>
  <si>
    <t>Обрезка деревьев-1 дерево</t>
  </si>
  <si>
    <t>Обрезка деревьев-6 деревьев</t>
  </si>
  <si>
    <t>Ремонт подъезда и перил, ремонт тамбура</t>
  </si>
  <si>
    <t>Нахимова 5-64</t>
  </si>
  <si>
    <t>Замена канализационной трубы, установка водяного счетчика</t>
  </si>
  <si>
    <t>Нахимова 4-11</t>
  </si>
  <si>
    <t>тройник 1/2</t>
  </si>
  <si>
    <t>Краснознаменная 36-8</t>
  </si>
  <si>
    <t>прочистили розлив отопления</t>
  </si>
  <si>
    <t>Нет тепла в зале</t>
  </si>
  <si>
    <t>Ершова 6-подвал</t>
  </si>
  <si>
    <t>Течь розлива отопления</t>
  </si>
  <si>
    <t>Отсыпка выходов из дома</t>
  </si>
  <si>
    <t>Суворовская 3- подвал под кв.9</t>
  </si>
  <si>
    <t>вентиль d=20</t>
  </si>
  <si>
    <t>шт.</t>
  </si>
  <si>
    <t>Установка нового счетчика</t>
  </si>
  <si>
    <t>Суворовская 5-44</t>
  </si>
  <si>
    <t>замена ВА</t>
  </si>
  <si>
    <t>Нахимова 8-9</t>
  </si>
  <si>
    <t>Краснознаменная 22а-12</t>
  </si>
  <si>
    <t>устранили-соединили провода</t>
  </si>
  <si>
    <t>Ершова 18-58</t>
  </si>
  <si>
    <t>шурупы 3,5х40</t>
  </si>
  <si>
    <t>колодка клемная</t>
  </si>
  <si>
    <t>Течь смывного бачка</t>
  </si>
  <si>
    <t xml:space="preserve">изолента ПХВ </t>
  </si>
  <si>
    <t>Краснознаменная 8а-3 подъезд, 4 этаж, кв.55</t>
  </si>
  <si>
    <t>Закрепить выключатель</t>
  </si>
  <si>
    <t>саморез</t>
  </si>
  <si>
    <t>Краснознаменная  18а(почта)</t>
  </si>
  <si>
    <t>Борисова 8а-12</t>
  </si>
  <si>
    <t>Красногвардейская 69/2-92</t>
  </si>
  <si>
    <t>Установка унитаза</t>
  </si>
  <si>
    <t>Пушкинская 5а-47</t>
  </si>
  <si>
    <t>Замена смесителя</t>
  </si>
  <si>
    <t>Ершова 2-72</t>
  </si>
  <si>
    <t>Течь смесителя в кухне</t>
  </si>
  <si>
    <t>Пушкинская 9а-10</t>
  </si>
  <si>
    <t>Суворовская 1-2 этаж</t>
  </si>
  <si>
    <t>Ремонт полов в тамбуре подъезда</t>
  </si>
  <si>
    <t xml:space="preserve">Нахимова 5-4 подъезд1 этаж </t>
  </si>
  <si>
    <t xml:space="preserve">Линейная 1а-1 этаж 208 </t>
  </si>
  <si>
    <t>Установить пружину на подъездную дверь, поправить стекло</t>
  </si>
  <si>
    <t>Ершова 14, 3 подъезд</t>
  </si>
  <si>
    <t>Оторвали входную дверь</t>
  </si>
  <si>
    <t>саморезы  40</t>
  </si>
  <si>
    <t>Линейная 1а- 208</t>
  </si>
  <si>
    <t>Ершова 8,2 подъезд кв.31</t>
  </si>
  <si>
    <t>Установить пружину на подъездную дверь</t>
  </si>
  <si>
    <t>Установка козырька над входной дверью</t>
  </si>
  <si>
    <t>козырек</t>
  </si>
  <si>
    <t>Красногвардейская 104/3, 4 этаж</t>
  </si>
  <si>
    <t>Забить окно</t>
  </si>
  <si>
    <t>оргалит 1,7 х 0,8</t>
  </si>
  <si>
    <t>Пробивали коллектор</t>
  </si>
  <si>
    <t>Линейная 1-512</t>
  </si>
  <si>
    <t>Ремонт секции</t>
  </si>
  <si>
    <t xml:space="preserve">диола </t>
  </si>
  <si>
    <t>Нахимова 4-33</t>
  </si>
  <si>
    <t>Нет света в подъезде, 1 этаж</t>
  </si>
  <si>
    <t>Закрепить эл.щит на площадке</t>
  </si>
  <si>
    <t>Пушкинская 5а-48</t>
  </si>
  <si>
    <t>выполнили - соединили провод</t>
  </si>
  <si>
    <t>Нахимова 8-40</t>
  </si>
  <si>
    <t>Нахимова 5-3</t>
  </si>
  <si>
    <t>Замена кухонного канализационного стояка, лежака</t>
  </si>
  <si>
    <t>Замена тройника на канализационном лежаке</t>
  </si>
  <si>
    <t>Нахимова 5-2 подъезд, кв.16</t>
  </si>
  <si>
    <t>Заложить слуховое окно</t>
  </si>
  <si>
    <t>Ремонт отмостки</t>
  </si>
  <si>
    <t>Кранознаменная 11-4</t>
  </si>
  <si>
    <t>нет дома , были в 13-30</t>
  </si>
  <si>
    <t>Краснознаменная 22а-5,8</t>
  </si>
  <si>
    <t>Линейная 1а-401</t>
  </si>
  <si>
    <t xml:space="preserve">замена двух </t>
  </si>
  <si>
    <t>Линейная 1а-201</t>
  </si>
  <si>
    <t>Пушкинская 4а-63,66,99,72</t>
  </si>
  <si>
    <t>Краснознаменная 11-79</t>
  </si>
  <si>
    <t>Установка вентиля на радиаторе</t>
  </si>
  <si>
    <t>пробка d=20</t>
  </si>
  <si>
    <t>Замена трех вентилей</t>
  </si>
  <si>
    <t>тройник  d=100</t>
  </si>
  <si>
    <t>Краснознаменная 8а-72</t>
  </si>
  <si>
    <t>Пушкинская 14-10,12</t>
  </si>
  <si>
    <t>Течь стояка</t>
  </si>
  <si>
    <t>Ершова 2-2 подъезд</t>
  </si>
  <si>
    <t>Суворовская 5-20</t>
  </si>
  <si>
    <t>Нахимова 4-67</t>
  </si>
  <si>
    <t>Замена фильтров на ХВС</t>
  </si>
  <si>
    <t>Заделка пола в ванной комнате</t>
  </si>
  <si>
    <t>Ремонт дверных петель (Дверь в подвал)</t>
  </si>
  <si>
    <t>Отключить розетки</t>
  </si>
  <si>
    <t>Краснознаменная 8а-3,15</t>
  </si>
  <si>
    <t>Ремонт входных дверей, забить выход на крышу</t>
  </si>
  <si>
    <t>брус 5х10</t>
  </si>
  <si>
    <t>м.3</t>
  </si>
  <si>
    <t>Остекление балконной двери</t>
  </si>
  <si>
    <t>Суворовская 3-47</t>
  </si>
  <si>
    <t>прочистили вручную 0,5 час.</t>
  </si>
  <si>
    <t>Пробивали выход из  дома до колодца</t>
  </si>
  <si>
    <t>прочистили вручную 0,67 час.</t>
  </si>
  <si>
    <t>Краснознаменная 11-4 подъезд</t>
  </si>
  <si>
    <t>Итого за апрель</t>
  </si>
  <si>
    <t>Итого за май</t>
  </si>
  <si>
    <t>Итого за июнь</t>
  </si>
  <si>
    <t>Содержание общего имущества, аварийно-диспетчерская служба, уборка подъездов</t>
  </si>
  <si>
    <t>Изготовление и установка козырьков</t>
  </si>
  <si>
    <t>Борисова 3</t>
  </si>
  <si>
    <t>Обрезка 5 деревьев</t>
  </si>
  <si>
    <t>Крепление канализационных лежаков</t>
  </si>
  <si>
    <t>вручную 0,34 час.</t>
  </si>
  <si>
    <t>крестовина d=50</t>
  </si>
  <si>
    <t>Ершова 6, подвал, под кв. 1</t>
  </si>
  <si>
    <t>Нахимова 5-25</t>
  </si>
  <si>
    <t>Пушкинская 13-4</t>
  </si>
  <si>
    <t>Краснознаменная 22/2 под кв.54, подвал</t>
  </si>
  <si>
    <t>выполнили квартиросъемщики</t>
  </si>
  <si>
    <t>Установка двух розеток</t>
  </si>
  <si>
    <t>Краснознаменная 9-2</t>
  </si>
  <si>
    <t>Закрепить щит, замена автоматов</t>
  </si>
  <si>
    <t>Краснознаменная 18а-17</t>
  </si>
  <si>
    <t>Отключит люстру</t>
  </si>
  <si>
    <t>Краснознаменная 24/1-35,38</t>
  </si>
  <si>
    <t>Обрезка деревьев -1 дерево</t>
  </si>
  <si>
    <t>Замена ввода в квартиру. Установка щитка под эл.счетчик</t>
  </si>
  <si>
    <t>Краснознаменная 12-3 подезд</t>
  </si>
  <si>
    <t>устранили-оторван провод</t>
  </si>
  <si>
    <t>Краснознаменная 12- 3 подъезд</t>
  </si>
  <si>
    <t>Замерить напряжение в подъезде</t>
  </si>
  <si>
    <t>фаза С-216 V; сила тока =24 А</t>
  </si>
  <si>
    <t>выполнили - подтянули контакт</t>
  </si>
  <si>
    <t>Краснознаменная 8а-45</t>
  </si>
  <si>
    <t>устранили - залом провода</t>
  </si>
  <si>
    <t xml:space="preserve">Информация по выполненным работам  за   2012 г.                                                                                                         </t>
  </si>
  <si>
    <t>Замена стояка ХВС, установка водяного счетчика, установка титана</t>
  </si>
  <si>
    <t>тройник d=20</t>
  </si>
  <si>
    <t>диск d=230</t>
  </si>
  <si>
    <t>Ершова 14-28</t>
  </si>
  <si>
    <t>Течь п/с</t>
  </si>
  <si>
    <t>прогнали</t>
  </si>
  <si>
    <t>Пушкинская 14-10</t>
  </si>
  <si>
    <t>Нахимова 6-31</t>
  </si>
  <si>
    <t>Красногвардейская 69/1-175</t>
  </si>
  <si>
    <t>Вырвало водоразборный кран</t>
  </si>
  <si>
    <t>заменили кран</t>
  </si>
  <si>
    <t>Нахимова 4-62</t>
  </si>
  <si>
    <t>Краснознаменная 9-13</t>
  </si>
  <si>
    <t>Течь трубы ХВС, замена вентиля</t>
  </si>
  <si>
    <t xml:space="preserve">Информация по выполненным работам  за февраль 2012 г.                                                                                                          </t>
  </si>
  <si>
    <t>Ершова 2-48</t>
  </si>
  <si>
    <t>кран с носиком 1/2</t>
  </si>
  <si>
    <t>Ершова 11-3 подъезд</t>
  </si>
  <si>
    <t>Утепление трубы отопления в подъезде</t>
  </si>
  <si>
    <t>стекловата</t>
  </si>
  <si>
    <t>электроды 2 мм.</t>
  </si>
  <si>
    <t>Краснознаменная 22 а</t>
  </si>
  <si>
    <t>вручную 0,5 час</t>
  </si>
  <si>
    <t>Нахимова 5-4 подъезд, 2 этаж</t>
  </si>
  <si>
    <t>Итого феваль</t>
  </si>
  <si>
    <t>Не выключается свет на 4 этаже</t>
  </si>
  <si>
    <t>Красногвардейская 69/2-105</t>
  </si>
  <si>
    <t>Пушкинская 8-3</t>
  </si>
  <si>
    <t>Ершова 6-57</t>
  </si>
  <si>
    <t>вручную 3 часа</t>
  </si>
  <si>
    <t>Нахимова 5-4 подъезд</t>
  </si>
  <si>
    <t xml:space="preserve">сжим универсальный </t>
  </si>
  <si>
    <t>электроды d=2 мм.</t>
  </si>
  <si>
    <t>Пробивали стояк канализации</t>
  </si>
  <si>
    <t>Прочистка дренажа из подвала</t>
  </si>
  <si>
    <t>Ершова 14-3 подъезд, подвал</t>
  </si>
  <si>
    <t>Ершова 11-1,3 подъезд</t>
  </si>
  <si>
    <t>Краснознаменная 11-34</t>
  </si>
  <si>
    <t>подтянули контакт в люстре</t>
  </si>
  <si>
    <t>Замена унтаза</t>
  </si>
  <si>
    <t>Ершова 2-37</t>
  </si>
  <si>
    <t>устранили-прочистили фильтр</t>
  </si>
  <si>
    <t>анкерный болт М-10</t>
  </si>
  <si>
    <t>Рубильник РБ -2/2 ПУЗ -250 А</t>
  </si>
  <si>
    <t>устранили - отгорело соединение в стене</t>
  </si>
  <si>
    <t>Суворовская 5-8</t>
  </si>
  <si>
    <t>устранили- плохой контакт в люстре</t>
  </si>
  <si>
    <t>Ремонт двери в тамбуре, установить пружину</t>
  </si>
  <si>
    <t>Краснознаменная 18а-4 подъезд</t>
  </si>
  <si>
    <t>Приморская 6-2 подъезд</t>
  </si>
  <si>
    <t>Ремонт стены в подъезде</t>
  </si>
  <si>
    <t>устранили-заменили сифон</t>
  </si>
  <si>
    <t>Пушкинская 20-13</t>
  </si>
  <si>
    <t>выполнили - прочистили шаровый клапан</t>
  </si>
  <si>
    <t>вручную 1 час., 4 ведра ила</t>
  </si>
  <si>
    <t>Суворовская 8-44</t>
  </si>
  <si>
    <t>диск отрезной d=150</t>
  </si>
  <si>
    <t>Красногвардейская 69/2-17</t>
  </si>
  <si>
    <t>Красногвардейская 69/1-92-98</t>
  </si>
  <si>
    <t>Смешивание ХВС и ГВС</t>
  </si>
  <si>
    <t>Краснознаменная 11-64,68,72</t>
  </si>
  <si>
    <t xml:space="preserve">выполнили </t>
  </si>
  <si>
    <t>Пушкинская 20</t>
  </si>
  <si>
    <t>Ершова 6-10</t>
  </si>
  <si>
    <t>лет</t>
  </si>
  <si>
    <t>Ершова 6-38</t>
  </si>
  <si>
    <t>Засор (унитаз)</t>
  </si>
  <si>
    <t xml:space="preserve">Информация по выполненным работам  за сентябрь 2012 г.                                                                                                         </t>
  </si>
  <si>
    <t xml:space="preserve">Акт выполненных работ  за сентябрь  2012 г.        </t>
  </si>
  <si>
    <t>август 2012 г.</t>
  </si>
  <si>
    <t>Краснознаменная 9-52</t>
  </si>
  <si>
    <t>Краснознаменная 36-1</t>
  </si>
  <si>
    <t>Пушкинская 8-4 подъезд кв.21</t>
  </si>
  <si>
    <t>выполнили включили автомат</t>
  </si>
  <si>
    <t>гвозди 70</t>
  </si>
  <si>
    <t>провод АВВГ 2х2,5</t>
  </si>
  <si>
    <t>Пушкинская 4а-4 подъезд</t>
  </si>
  <si>
    <t>масло двухтактное</t>
  </si>
  <si>
    <t>Обрезка  -5 деревьев</t>
  </si>
  <si>
    <t>Пушкинская 9а-14</t>
  </si>
  <si>
    <t>требуется материал, соединили напрямую</t>
  </si>
  <si>
    <t>Краснознаменная 22/2-20</t>
  </si>
  <si>
    <t>Красногвардейская 102/2-434</t>
  </si>
  <si>
    <t>Прочистить смеситель</t>
  </si>
  <si>
    <t>отказ</t>
  </si>
  <si>
    <t>Уличное освещение</t>
  </si>
  <si>
    <t>Красногвардейская 69/1-109</t>
  </si>
  <si>
    <t>устранили-залом провода</t>
  </si>
  <si>
    <t>Освещение теплового узла в подвале</t>
  </si>
  <si>
    <t>вручную 0,67 часа</t>
  </si>
  <si>
    <t>Нахимова 6-42, 3 подъезд</t>
  </si>
  <si>
    <t>Нет света в подъезде, 2 этаж</t>
  </si>
  <si>
    <t xml:space="preserve">Акт выполненных работ  за октябрь  2012 г.        </t>
  </si>
  <si>
    <t>Ершова 6-1</t>
  </si>
  <si>
    <t>Краснознаменная 18а-7</t>
  </si>
  <si>
    <t>работает электроконтроль</t>
  </si>
  <si>
    <t xml:space="preserve">Информация по выполненным работам  за октябрь 2012 г.                                                                                                          </t>
  </si>
  <si>
    <t>Нахимова 6-43</t>
  </si>
  <si>
    <t>Ершова 2, щитовая</t>
  </si>
  <si>
    <t>Запенить дверной длок</t>
  </si>
  <si>
    <t>пена</t>
  </si>
  <si>
    <t>Ершова 18-4 подъезд</t>
  </si>
  <si>
    <t>Дератизация</t>
  </si>
  <si>
    <t>маш.час.</t>
  </si>
  <si>
    <t>Суворовская 3-15</t>
  </si>
  <si>
    <t>Засор в кухне, замена канализационного колена</t>
  </si>
  <si>
    <t>устранили засор</t>
  </si>
  <si>
    <t>манжет d=50</t>
  </si>
  <si>
    <t>Закрепить унитаз</t>
  </si>
  <si>
    <t>Нахимова 8-3</t>
  </si>
  <si>
    <t>Течь сифона</t>
  </si>
  <si>
    <t>Краснознаменная 9-55</t>
  </si>
  <si>
    <t>Линейная 1-407</t>
  </si>
  <si>
    <t>Замена смывного бачка</t>
  </si>
  <si>
    <t>Красногвардейская 104/2-218</t>
  </si>
  <si>
    <t xml:space="preserve">заглушка </t>
  </si>
  <si>
    <t>Ершова 14-47, подвал</t>
  </si>
  <si>
    <t>Течь Горячей воды в ванной</t>
  </si>
  <si>
    <t>Плохой напор горячей воды в ванной</t>
  </si>
  <si>
    <t>Замена фильтра на ГВС</t>
  </si>
  <si>
    <t>Пушкинская 15а-3</t>
  </si>
  <si>
    <t>Ершова 6-46</t>
  </si>
  <si>
    <t>Замена труб ГВС,ХВС, канализации</t>
  </si>
  <si>
    <t>Ершова 2-29,13,40</t>
  </si>
  <si>
    <t>ремонт стояка ГВС</t>
  </si>
  <si>
    <t>Ершова 18-50,56,57</t>
  </si>
  <si>
    <t>Ремонт стояка ГВС</t>
  </si>
  <si>
    <t>Суворовская 8-30</t>
  </si>
  <si>
    <t>с 1 по 3 подъезд</t>
  </si>
  <si>
    <t>Замена манжета на канализационный лежак</t>
  </si>
  <si>
    <t>Краснознаменная 36-6</t>
  </si>
  <si>
    <t>Течь кровли</t>
  </si>
  <si>
    <t>стекломаст</t>
  </si>
  <si>
    <t>ГСМ</t>
  </si>
  <si>
    <t>битум</t>
  </si>
  <si>
    <t>вручную 0,72 час.</t>
  </si>
  <si>
    <t>Ершова 6-14</t>
  </si>
  <si>
    <t>Примыкание к фановой трубе</t>
  </si>
  <si>
    <t>Ершова 2-5 подъезд</t>
  </si>
  <si>
    <t>Отвод ливневых вод</t>
  </si>
  <si>
    <t>экскавтор</t>
  </si>
  <si>
    <t>Краснознаменная 22/2-46</t>
  </si>
  <si>
    <t>Греются провода</t>
  </si>
  <si>
    <t>подтянули провод</t>
  </si>
  <si>
    <t>Пушкинская 15а-21</t>
  </si>
  <si>
    <t>Замена ВА, нет света частично</t>
  </si>
  <si>
    <t>Пушкинская 15а-9</t>
  </si>
  <si>
    <t>Уложить провода в распределительную колодку</t>
  </si>
  <si>
    <t>Пушкинская 4а-82</t>
  </si>
  <si>
    <t>Запах гари в эл.щите</t>
  </si>
  <si>
    <t>заменили провод</t>
  </si>
  <si>
    <t>Суворовская 3-28</t>
  </si>
  <si>
    <t>Нет тепла</t>
  </si>
  <si>
    <t>Красногвардейская 104/2-311</t>
  </si>
  <si>
    <t>Нет люка на канализационном колодце</t>
  </si>
  <si>
    <t>люк</t>
  </si>
  <si>
    <t>Краснознаменная 22/2-1 подъезд</t>
  </si>
  <si>
    <t>Пушкинская 4а-6 подъезд</t>
  </si>
  <si>
    <t>Ремонт перил</t>
  </si>
  <si>
    <t>Пушкинская  2</t>
  </si>
  <si>
    <t>ВА 77-160-3-х полюсной 160А</t>
  </si>
  <si>
    <t>Оштукатуривание входной двери</t>
  </si>
  <si>
    <t>Краснознаменная 8а-2 подъезд</t>
  </si>
  <si>
    <t>Заделка эл.щитков</t>
  </si>
  <si>
    <t>Краснознаменная 18а-60</t>
  </si>
  <si>
    <t>шт .</t>
  </si>
  <si>
    <t>устранили(отгорел ноль)</t>
  </si>
  <si>
    <t>металлорукав d=25</t>
  </si>
  <si>
    <t>скоба крепежная d=26</t>
  </si>
  <si>
    <t>Забит выход из дома</t>
  </si>
  <si>
    <t>Краснознаменная  22а-33</t>
  </si>
  <si>
    <t>Краснознаменная 18а-27</t>
  </si>
  <si>
    <t>Краснознаменная 12-1,3 подъезд</t>
  </si>
  <si>
    <t>Окрашивание скамеек</t>
  </si>
  <si>
    <t>Закрыть канализационный люк</t>
  </si>
  <si>
    <t>Ершова 18 между 2 и 3 подъездом</t>
  </si>
  <si>
    <t>Ремонт кровли</t>
  </si>
  <si>
    <t>железо d=3 мм</t>
  </si>
  <si>
    <t>Ремонт карниза</t>
  </si>
  <si>
    <t>саморезы d=70</t>
  </si>
  <si>
    <t>Суворовская 11а-5,4</t>
  </si>
  <si>
    <t>зил</t>
  </si>
  <si>
    <t>Нахимова 6-20</t>
  </si>
  <si>
    <t>Проверка эл.счетчика</t>
  </si>
  <si>
    <t>проверили, все в норме</t>
  </si>
  <si>
    <t>Ремонт поэтажных щитов и замена мгистральных линий</t>
  </si>
  <si>
    <t>металорукав d=25</t>
  </si>
  <si>
    <t>скоба крепежная  d=26</t>
  </si>
  <si>
    <t>25,26.04.12</t>
  </si>
  <si>
    <t>Краснознаменная 8а-1 подъезд</t>
  </si>
  <si>
    <t>Ершова 12-21</t>
  </si>
  <si>
    <t>Краснознаменная 9-10</t>
  </si>
  <si>
    <t>Замена стояков ХВС, канализации, унитаза</t>
  </si>
  <si>
    <t>Выбивает автомат</t>
  </si>
  <si>
    <t>динрейка 5 см.</t>
  </si>
  <si>
    <t>Красногвардейская 104/3-90</t>
  </si>
  <si>
    <t>вручную 0,58 час.</t>
  </si>
  <si>
    <t>Краснознаменная 22/2-4-1 подъезд</t>
  </si>
  <si>
    <t>пробивали вручную 0,5 час.</t>
  </si>
  <si>
    <t>Ремонт двери в тамбуре (оторвалась петля)</t>
  </si>
  <si>
    <t>Ершова 18-43, 5 этаж</t>
  </si>
  <si>
    <t>Ершова 18, подвал</t>
  </si>
  <si>
    <t>заглушка d=110</t>
  </si>
  <si>
    <t>Ершова 18, подвал, подъезд</t>
  </si>
  <si>
    <t xml:space="preserve">Замена вентиля </t>
  </si>
  <si>
    <t>Краснознаменная 9-29</t>
  </si>
  <si>
    <t>Нет света (отгорел фазный провод)</t>
  </si>
  <si>
    <t xml:space="preserve">Информация по выполненным работам  за май 2012 г.                                                                                                         </t>
  </si>
  <si>
    <t>Ревизия поэтажных щитов и вынос эл.счетчиков. Установка поэтажного освещения</t>
  </si>
  <si>
    <t>ВН -32-100 А</t>
  </si>
  <si>
    <t>4,5,6.07.12</t>
  </si>
  <si>
    <t>Суворовская 8-45</t>
  </si>
  <si>
    <t>устранили - обломился провод в патроне</t>
  </si>
  <si>
    <t>Ершова 2-4 подъезд</t>
  </si>
  <si>
    <t>Сверкает в распределительном щитке</t>
  </si>
  <si>
    <t>устранили - поджали контакт</t>
  </si>
  <si>
    <t>Установка подставок под канализационные лежаки с выполнением земляных работ</t>
  </si>
  <si>
    <t xml:space="preserve">Ершова 2-подъезд  3 - 5 </t>
  </si>
  <si>
    <t>Остекление дверей</t>
  </si>
  <si>
    <t>Остекление рамы</t>
  </si>
  <si>
    <t>перекрыть стояк ХВС, ГВС</t>
  </si>
  <si>
    <t>открыли стояк</t>
  </si>
  <si>
    <t>Линейная 1 под 203</t>
  </si>
  <si>
    <t>Ершова 12-30,48, подвал</t>
  </si>
  <si>
    <t>Замена вентиля на ХВС, ремонт вентиля d=25 на стояке ХВС</t>
  </si>
  <si>
    <t>Дюбель-патрон 6х37</t>
  </si>
  <si>
    <t>10,14,15.05.12</t>
  </si>
  <si>
    <t>Пушкинская 5а-20</t>
  </si>
  <si>
    <t>включили ВА</t>
  </si>
  <si>
    <t>Ершова 18-57, 4 подъезд под кв.350</t>
  </si>
  <si>
    <t>Нет света на 4 эт.</t>
  </si>
  <si>
    <t>болт, гайка М-16</t>
  </si>
  <si>
    <t>Краснознаменная 22/2-9</t>
  </si>
  <si>
    <t>Краснознаменная 11-69</t>
  </si>
  <si>
    <t>устранили- включили ВА</t>
  </si>
  <si>
    <t>Краснознаменная 12-3</t>
  </si>
  <si>
    <t>Замена розлива отопления</t>
  </si>
  <si>
    <t xml:space="preserve">Информация по выполненным работам  за октябрь 2012 г.                                                                                                         </t>
  </si>
  <si>
    <t>Красногвардейская 102/2-408</t>
  </si>
  <si>
    <t>Ершова 8-31</t>
  </si>
  <si>
    <t>Нахимова 6-7</t>
  </si>
  <si>
    <t>Замена вентилей на стояках ГВС и отопления</t>
  </si>
  <si>
    <t>19,20.06.12</t>
  </si>
  <si>
    <t>Ершова 12, подвал</t>
  </si>
  <si>
    <t>21,22.06.12</t>
  </si>
  <si>
    <t>Красногвардейская 69/2 -80</t>
  </si>
  <si>
    <t>Замена арматуры смывного бачка</t>
  </si>
  <si>
    <t>ОК, регистрация входящих, исходящих документов</t>
  </si>
  <si>
    <t>февраль  2012г.</t>
  </si>
  <si>
    <t>гофра d=32</t>
  </si>
  <si>
    <t>Замена шланга на мойке</t>
  </si>
  <si>
    <t>Пушкинская 2-12</t>
  </si>
  <si>
    <t>Установка двух вентилей на стояке отопления, установка радиатора</t>
  </si>
  <si>
    <t>Краснознаменная 9 под кв. 4, подвал</t>
  </si>
  <si>
    <t>Врезка стояка отопления</t>
  </si>
  <si>
    <t>Ершова 8-14</t>
  </si>
  <si>
    <t>Краснознаменная 18а-31</t>
  </si>
  <si>
    <t>Установка двух радиаторов</t>
  </si>
  <si>
    <t>Ершова 2- 2 подъезд</t>
  </si>
  <si>
    <t xml:space="preserve">корбит </t>
  </si>
  <si>
    <t>Ершова 19-16</t>
  </si>
  <si>
    <t>Ершова 14-35</t>
  </si>
  <si>
    <t>Ершова 12-2</t>
  </si>
  <si>
    <t>Суворовская 3, подвал под кв.3</t>
  </si>
  <si>
    <t>Суворовская 1-3, подвал</t>
  </si>
  <si>
    <t>Красногвардейская 69/1-26</t>
  </si>
  <si>
    <t>Пушкинская 9а-4</t>
  </si>
  <si>
    <t>Ершова 14-43</t>
  </si>
  <si>
    <t>Ершова 6-53</t>
  </si>
  <si>
    <t>Пушкинская 20-10</t>
  </si>
  <si>
    <t xml:space="preserve">Замена двухм радиаторов </t>
  </si>
  <si>
    <t>Профилирование дорог</t>
  </si>
  <si>
    <t>а.грейдер</t>
  </si>
  <si>
    <t>Нахимова 5-11</t>
  </si>
  <si>
    <t>Устранение засора</t>
  </si>
  <si>
    <t>Чистка отливов</t>
  </si>
  <si>
    <t>Суворовская 8, 1-2 подъезд</t>
  </si>
  <si>
    <t>Пушкинская 14-2 подъезд, кладовая</t>
  </si>
  <si>
    <t>Светильник НПП-1301</t>
  </si>
  <si>
    <t>коробка распределительная 70х70х50</t>
  </si>
  <si>
    <t>Выключатель ПГ</t>
  </si>
  <si>
    <t>Розетка ПГ-2П</t>
  </si>
  <si>
    <t>лампа 60W</t>
  </si>
  <si>
    <t>стяжка нейлоновая -5х200 (хомут)</t>
  </si>
  <si>
    <t>Нахимова 8-57</t>
  </si>
  <si>
    <t>устранили-выбило автомат</t>
  </si>
  <si>
    <t>Нахимова 4-4 подъезд</t>
  </si>
  <si>
    <t>устранили-подсоединили провод</t>
  </si>
  <si>
    <t>Краснознаменная 11- 4 подъезд</t>
  </si>
  <si>
    <t>Нет вета на площадке</t>
  </si>
  <si>
    <t>Пушкинская 2-1,2,3 подъезд</t>
  </si>
  <si>
    <t>перемотали к/гайку</t>
  </si>
  <si>
    <t>Суворовская 3, подвал, 3 подъезд</t>
  </si>
  <si>
    <t>Течь трубы отопления</t>
  </si>
  <si>
    <t>труба d=15</t>
  </si>
  <si>
    <t>Пушкинская 9а-39</t>
  </si>
  <si>
    <t>Течь полотенцесушителя</t>
  </si>
  <si>
    <t>Ершова 6-36</t>
  </si>
  <si>
    <t>Течь трубы ХВС</t>
  </si>
  <si>
    <t>Включен Офицерский 7</t>
  </si>
  <si>
    <t>Красногвардейская 69/1-79,81,82</t>
  </si>
  <si>
    <t>Подводка к радиатору, течь ХВС</t>
  </si>
  <si>
    <t>Нахимова 5-1 подъезд</t>
  </si>
  <si>
    <t>7.09.112</t>
  </si>
  <si>
    <t>Линейная 1-207</t>
  </si>
  <si>
    <t>Ершова 12-46</t>
  </si>
  <si>
    <t>Ершова 2-88</t>
  </si>
  <si>
    <t>Замена автомата, обследование эл.проводки</t>
  </si>
  <si>
    <t>Ершова 2-81</t>
  </si>
  <si>
    <t>Замена  эл.счетчика</t>
  </si>
  <si>
    <t>Замена вкладышей в замок</t>
  </si>
  <si>
    <t>вкладыш</t>
  </si>
  <si>
    <t>Ремонт второй входной двери в тамбур</t>
  </si>
  <si>
    <t>1,6х0,8</t>
  </si>
  <si>
    <t>Прибить ручку на дверь в тамбуре</t>
  </si>
  <si>
    <t>Нахимова 5- 2 подъезд, кв.16</t>
  </si>
  <si>
    <t>Заделка отверстий в стене у эл.щита</t>
  </si>
  <si>
    <t>Пушкинская 5а-4 подъезд</t>
  </si>
  <si>
    <t>Закрепить две розетки, нет света в ванной</t>
  </si>
  <si>
    <t>выполнили,                                          устранили</t>
  </si>
  <si>
    <t>Ершова 6-54</t>
  </si>
  <si>
    <t>Подводка к радиатору, замена смесителя</t>
  </si>
  <si>
    <t>Ершова 6-24</t>
  </si>
  <si>
    <t>Перемерзло ХВС</t>
  </si>
  <si>
    <t>Краснознаменная 9-6</t>
  </si>
  <si>
    <t>Обрезка деревьев -6 деревев</t>
  </si>
  <si>
    <t>Ершова 8, подвал</t>
  </si>
  <si>
    <t>Красногвардейская 69/1-134</t>
  </si>
  <si>
    <t>Обследование эл.проводки</t>
  </si>
  <si>
    <t>выполнено</t>
  </si>
  <si>
    <t>Замена эл.проводки в ванной</t>
  </si>
  <si>
    <t>Ершова 2-45</t>
  </si>
  <si>
    <t>Подводка к ХВС</t>
  </si>
  <si>
    <t>Нахимова 8-31,36,39</t>
  </si>
  <si>
    <t>Замена канализационного стояка</t>
  </si>
  <si>
    <t>манжет для перехода на чугун d=110</t>
  </si>
  <si>
    <t>Заделка отверстий в стене (лестничный марш)</t>
  </si>
  <si>
    <t>Утепление ввода в дом</t>
  </si>
  <si>
    <t xml:space="preserve">Информация по выполненным работам  за март 2012 г.                                                                                                         </t>
  </si>
  <si>
    <t>Краснознаменная 18а-66</t>
  </si>
  <si>
    <t>Нахимова 5-62,64,67,70,73</t>
  </si>
  <si>
    <t>Восстановление стояка полотенцесушителя</t>
  </si>
  <si>
    <t>кран шаровый 1/2</t>
  </si>
  <si>
    <t>труба d=15/20</t>
  </si>
  <si>
    <t>Суворовская 1-10</t>
  </si>
  <si>
    <t>Ершова 11-25</t>
  </si>
  <si>
    <t>Краснознаменная 8а-69</t>
  </si>
  <si>
    <t>заглушки d=20</t>
  </si>
  <si>
    <t>Ревизия стояков отопления</t>
  </si>
  <si>
    <t>заточка цепей</t>
  </si>
  <si>
    <t xml:space="preserve">вышка </t>
  </si>
  <si>
    <t>Обрезка деревьев - 2 тополя</t>
  </si>
  <si>
    <t>талоны на ТБ</t>
  </si>
  <si>
    <t>Нахимова 8</t>
  </si>
  <si>
    <t>Пушкинская 4а</t>
  </si>
  <si>
    <t>Приморская 2</t>
  </si>
  <si>
    <t>Ершова 8</t>
  </si>
  <si>
    <t>Ершова 11</t>
  </si>
  <si>
    <t>щит ЩРН-PZ-6</t>
  </si>
  <si>
    <t>Ершова 12</t>
  </si>
  <si>
    <t>Ершова 13</t>
  </si>
  <si>
    <t>Ершова 14</t>
  </si>
  <si>
    <t>Ершова 15</t>
  </si>
  <si>
    <t>Ершова 18</t>
  </si>
  <si>
    <t>Линейная 1</t>
  </si>
  <si>
    <t>Красногвардейская 104/2</t>
  </si>
  <si>
    <t>Судзуки кари</t>
  </si>
  <si>
    <t>Красногвардейская 102/1</t>
  </si>
  <si>
    <t>Красногвардейская 69/1</t>
  </si>
  <si>
    <t>Красногвардейская 69/2</t>
  </si>
  <si>
    <t>Ершова 6-3 подъезд</t>
  </si>
  <si>
    <t>вручную 2 часа</t>
  </si>
  <si>
    <t>Красногвардейская 69/1-3 выход</t>
  </si>
  <si>
    <t xml:space="preserve">Акт выполненных работ  за февраль 2012 г.        </t>
  </si>
  <si>
    <t>ВА-47-63</t>
  </si>
  <si>
    <t>Динрейка 300 мм.</t>
  </si>
  <si>
    <t>Пушкинская 5а-5 этаж обр.кв.60</t>
  </si>
  <si>
    <t>Нет света, установка светильника</t>
  </si>
  <si>
    <t>Ершова 18-31-3 подъезд</t>
  </si>
  <si>
    <t>Установка поэтажного освещения</t>
  </si>
  <si>
    <t>Остекление форточки и ремонт люка в тамбуре</t>
  </si>
  <si>
    <t>а/самосвал</t>
  </si>
  <si>
    <t>Засор канализационного стояка</t>
  </si>
  <si>
    <t xml:space="preserve">прочистили вручную </t>
  </si>
  <si>
    <t>Суворовская 8-3 подъезд где 46 кв.</t>
  </si>
  <si>
    <t>Пушкинская 4а-88</t>
  </si>
  <si>
    <t>уголок d=26</t>
  </si>
  <si>
    <t>24,26.01.12</t>
  </si>
  <si>
    <t>Краснознаменная 9-63</t>
  </si>
  <si>
    <t>Выгорел щит на 1 этаже</t>
  </si>
  <si>
    <t>Изолента ПХВ</t>
  </si>
  <si>
    <t>СИЗ №4</t>
  </si>
  <si>
    <t>Нахимова 5-65</t>
  </si>
  <si>
    <t>устранили - нет фазы с подстанции</t>
  </si>
  <si>
    <t>Красногвардейская 69/2-33</t>
  </si>
  <si>
    <t>Подключение эл.проводки к щиту</t>
  </si>
  <si>
    <t>Ершова 18-52</t>
  </si>
  <si>
    <t>Нет света, плохое напряжение</t>
  </si>
  <si>
    <t>устранили- отгорел ноль в пакетнике</t>
  </si>
  <si>
    <t>Ершова 2-89, 6 подъезд</t>
  </si>
  <si>
    <t>Искрит проводка в эл.щитке</t>
  </si>
  <si>
    <t xml:space="preserve">устранили- подтянули ноль </t>
  </si>
  <si>
    <t>Нахимова 6-29</t>
  </si>
  <si>
    <t>мл.л</t>
  </si>
  <si>
    <t>мл.л.</t>
  </si>
  <si>
    <t>Капитальный ремонт: Замена поэтажного освещения и силового оборудования, Краснознаменная 36</t>
  </si>
  <si>
    <t>Краснознаменная 9-59</t>
  </si>
  <si>
    <t>Краснознаменная 24/1 подъезд, 1 этаж</t>
  </si>
  <si>
    <t>Демонтаж светильника</t>
  </si>
  <si>
    <t>Установка уличного освещения</t>
  </si>
  <si>
    <t>гофра d=16</t>
  </si>
  <si>
    <t>коробка распределительная 85х85х40</t>
  </si>
  <si>
    <t>Светильник НББ в сборе</t>
  </si>
  <si>
    <t>20,21,22.06.12</t>
  </si>
  <si>
    <t>Краснознаменная 22/2-18</t>
  </si>
  <si>
    <t>Подключение розетки в эл.щите</t>
  </si>
  <si>
    <t>Ершова 12-2 подъезд кв.26,27</t>
  </si>
  <si>
    <t>светильник</t>
  </si>
  <si>
    <t>Суворовская 1-40</t>
  </si>
  <si>
    <t>Засор кухонного стояка</t>
  </si>
  <si>
    <t>Труба d=110</t>
  </si>
  <si>
    <t>кв.60</t>
  </si>
  <si>
    <t>Изготовление и установка металлической двери в подъезд</t>
  </si>
  <si>
    <t>Течь смесителя в ванной</t>
  </si>
  <si>
    <t>выполнили - замена экцентрика</t>
  </si>
  <si>
    <t>Ершова 2-9</t>
  </si>
  <si>
    <t>Замена стояка ХВС, замена вентиля</t>
  </si>
  <si>
    <t>Красногвардейская 69/2-79-85</t>
  </si>
  <si>
    <t>вручную 1,67 час.</t>
  </si>
  <si>
    <t>Нахимова 5-подвал</t>
  </si>
  <si>
    <t>Замена розлива п/с</t>
  </si>
  <si>
    <t>устранили-подтянули контргайку</t>
  </si>
  <si>
    <t>Ершова 12-12</t>
  </si>
  <si>
    <t>кран флажок 3/4</t>
  </si>
  <si>
    <t>муфта d=3/4</t>
  </si>
  <si>
    <t>Красногвардейская 69/1-165</t>
  </si>
  <si>
    <t>Установка крана на радиатор</t>
  </si>
  <si>
    <t>кран шаровый d=15</t>
  </si>
  <si>
    <t>Ершова 15, подвал</t>
  </si>
  <si>
    <t>Замена вентиля на п/с</t>
  </si>
  <si>
    <t>Нахимова 5-подвал 4 подъезд</t>
  </si>
  <si>
    <t>устранили- плохой контакт в ВА</t>
  </si>
  <si>
    <t>Красногвардейская 104/2 под кв.107</t>
  </si>
  <si>
    <t>Течь розлива ХВС</t>
  </si>
  <si>
    <t>Отвод d=40</t>
  </si>
  <si>
    <t>Труба d=40</t>
  </si>
  <si>
    <t>Корбит</t>
  </si>
  <si>
    <t>Ершова 18-31</t>
  </si>
  <si>
    <t>Нахимова 4-8</t>
  </si>
  <si>
    <t>Нахимова 4-70</t>
  </si>
  <si>
    <t>Суворовская 8-87</t>
  </si>
  <si>
    <t>Замена счетчика на ХВС</t>
  </si>
  <si>
    <t>Краснознаменная 22а-15</t>
  </si>
  <si>
    <t>Замена трех кранов на кран Маевсого</t>
  </si>
  <si>
    <t>Ершова 17-9</t>
  </si>
  <si>
    <t>Замена вентиля на мойку</t>
  </si>
  <si>
    <t>Ершова 17-3</t>
  </si>
  <si>
    <t>Ершова 14 -смета</t>
  </si>
  <si>
    <t>Суворовская 1-17</t>
  </si>
  <si>
    <t>труба профильная d=20</t>
  </si>
  <si>
    <t>Красногвардейская 69/2-146,147</t>
  </si>
  <si>
    <t>Замена двух эл.счетчиков</t>
  </si>
  <si>
    <t>Нахимова 8-72</t>
  </si>
  <si>
    <t>Ершова 8-8</t>
  </si>
  <si>
    <t>устранили, заменили</t>
  </si>
  <si>
    <t>Пушкинская 14</t>
  </si>
  <si>
    <t>Пушкинская 4а-17</t>
  </si>
  <si>
    <t>Установка настила в подъезде</t>
  </si>
  <si>
    <t>гвозди  d=90</t>
  </si>
  <si>
    <t>Пушкинская 8, 2 подъезд</t>
  </si>
  <si>
    <t>хомут d=15</t>
  </si>
  <si>
    <t>Изготовление двух качелей</t>
  </si>
  <si>
    <t>труба d=75</t>
  </si>
  <si>
    <t>доска 3,5 мм</t>
  </si>
  <si>
    <t>болт М-8</t>
  </si>
  <si>
    <t>Суворовская 10-5</t>
  </si>
  <si>
    <t>устранили-отгорел провод в коробке</t>
  </si>
  <si>
    <t>Отгорел фазный магистральный провод</t>
  </si>
  <si>
    <t>Суворовская 11а-1,2 подъезд</t>
  </si>
  <si>
    <t>Установка металлических дверей</t>
  </si>
  <si>
    <t>уголок d=32</t>
  </si>
  <si>
    <t>уголок d=40</t>
  </si>
  <si>
    <t>Суворовская 10</t>
  </si>
  <si>
    <t>Суворовская 1-31</t>
  </si>
  <si>
    <t>заделка полов в подъезде</t>
  </si>
  <si>
    <t>Арматура</t>
  </si>
  <si>
    <t>Пушкинская 2-3 подъезд</t>
  </si>
  <si>
    <t>Борисова 5</t>
  </si>
  <si>
    <t>болт 8х50</t>
  </si>
  <si>
    <t>гайка 8</t>
  </si>
  <si>
    <t>Пушкинская 5а-5 этаж обр.в кв.60</t>
  </si>
  <si>
    <t>Оторвался навес от металлической двери</t>
  </si>
  <si>
    <t>Пушкинская 4а-2,5 подъезд</t>
  </si>
  <si>
    <t>вручную 1 час.</t>
  </si>
  <si>
    <t>Краснознаменная 8а-3 подъезд</t>
  </si>
  <si>
    <t>Пушкинская 5а-3 подъезд (кв.33)</t>
  </si>
  <si>
    <t>Замена крана в кухне</t>
  </si>
  <si>
    <t>Замена смесителя, вентиля</t>
  </si>
  <si>
    <t>19,21.09.12</t>
  </si>
  <si>
    <t>Краснознаменная 11-55</t>
  </si>
  <si>
    <t>Нахимова 4-20</t>
  </si>
  <si>
    <t>Течьб трубы отопления</t>
  </si>
  <si>
    <t>Суворовская 1-34</t>
  </si>
  <si>
    <t>Установка двух заглушек</t>
  </si>
  <si>
    <t>Нахимова 6-27</t>
  </si>
  <si>
    <t>Суворовская 1-59</t>
  </si>
  <si>
    <t>Течь подводки к смывному бачку</t>
  </si>
  <si>
    <t>Нахимова 5-21</t>
  </si>
  <si>
    <t>Шум в подвале</t>
  </si>
  <si>
    <t>Пушкинская 9а-2 подъезд, 1 этаж</t>
  </si>
  <si>
    <t>Ремонт ступенек</t>
  </si>
  <si>
    <t>Заделка слуховых окон</t>
  </si>
  <si>
    <t>устранили- замена смесителя</t>
  </si>
  <si>
    <t>Нахимова 8-15</t>
  </si>
  <si>
    <t>Течь крана в кухне</t>
  </si>
  <si>
    <t>Красногвардейская 69/2-41-46</t>
  </si>
  <si>
    <t>Пушкинская 15а-30</t>
  </si>
  <si>
    <t>Установка электротитана, замена смесителя в ванной</t>
  </si>
  <si>
    <t>Замена вентилей на стояках ХВС и отопления</t>
  </si>
  <si>
    <t>заглушка d=20</t>
  </si>
  <si>
    <t>Ершова 6, подвал</t>
  </si>
  <si>
    <t>АВВГ 2х6</t>
  </si>
  <si>
    <t>хомут-кабель 5х200</t>
  </si>
  <si>
    <t>труба гофрированная</t>
  </si>
  <si>
    <t>5,6,7,8.06.12</t>
  </si>
  <si>
    <t>Красногвардейская 104/3-80</t>
  </si>
  <si>
    <t>выполнили-замкена муфты d=20 vv</t>
  </si>
  <si>
    <t>Красногвардейская 102/2-205</t>
  </si>
  <si>
    <t>Врезка стояка канализации, ХВС</t>
  </si>
  <si>
    <t>Краногвардейская 69/2-14</t>
  </si>
  <si>
    <t>Краснознаменная 22а-58</t>
  </si>
  <si>
    <t>АПВ 1х6</t>
  </si>
  <si>
    <t>Ершова 2-13</t>
  </si>
  <si>
    <t>Замена розетки</t>
  </si>
  <si>
    <t>Суворовская 1-36</t>
  </si>
  <si>
    <t>Плохой напор ХВС в кухне, ремонт смывного бачка</t>
  </si>
  <si>
    <t>Суворовская 1-8</t>
  </si>
  <si>
    <t>Ершова 13-26</t>
  </si>
  <si>
    <t>Течь стояка ХВС</t>
  </si>
  <si>
    <t>Пушкинская 9а, подвал под кв.24</t>
  </si>
  <si>
    <t>переходник правый 3/4</t>
  </si>
  <si>
    <t>заглушка левая</t>
  </si>
  <si>
    <t>переходник левый 1/2</t>
  </si>
  <si>
    <t>кран Маевского 1/2</t>
  </si>
  <si>
    <t>Течь вентиля, замена смесителя в ванной, установка водяного счетчика</t>
  </si>
  <si>
    <t>Течь козырьков над подъездом</t>
  </si>
  <si>
    <t>Красногвардейская 102/2-523</t>
  </si>
  <si>
    <t>Усмтановка нового эл.счетчика</t>
  </si>
  <si>
    <t>выполнили, счетчики наши</t>
  </si>
  <si>
    <t>Линейная 1а-501</t>
  </si>
  <si>
    <t>Демонтаж, монтаж левых пробок</t>
  </si>
  <si>
    <t>пробка глухая d=20</t>
  </si>
  <si>
    <t>Пушкинская 8-4</t>
  </si>
  <si>
    <t>газ пропан</t>
  </si>
  <si>
    <t>бал.</t>
  </si>
  <si>
    <t>Промывка системы отопления</t>
  </si>
  <si>
    <t>Коробка распределительная</t>
  </si>
  <si>
    <t>Суворовская 1-13</t>
  </si>
  <si>
    <t>Краснознаменная 36-2подъезд</t>
  </si>
  <si>
    <t>олифа</t>
  </si>
  <si>
    <t>Корасногвардейская 104/2</t>
  </si>
  <si>
    <t>Красногвардейская 102/2-8</t>
  </si>
  <si>
    <t>вручную 1,34 час.</t>
  </si>
  <si>
    <t>Суворовская 8, подвал</t>
  </si>
  <si>
    <t>Ремонт качелей</t>
  </si>
  <si>
    <t>Нахимова 6-4 подъезд, 4 этаж</t>
  </si>
  <si>
    <t>Чистка козырьков</t>
  </si>
  <si>
    <t>3,4 козырек</t>
  </si>
  <si>
    <t>1,3,4 козырек</t>
  </si>
  <si>
    <t>4 шт.</t>
  </si>
  <si>
    <t>1 шт.</t>
  </si>
  <si>
    <t>3 шт.</t>
  </si>
  <si>
    <t xml:space="preserve">демонтаж 1 секции </t>
  </si>
  <si>
    <t>Красногвардейская 102/2-2 этаж</t>
  </si>
  <si>
    <t>Замена канализационного стояка, мойки</t>
  </si>
  <si>
    <t>переходник d=40</t>
  </si>
  <si>
    <t>сифон "Ани"</t>
  </si>
  <si>
    <t>Пушкинская 9а-43</t>
  </si>
  <si>
    <t>выполнили( амтериал квартиросъемщика- муфта d=20 -2 шт.; труба d=20 - 1 м.</t>
  </si>
  <si>
    <t>Лампа 60W</t>
  </si>
  <si>
    <t>светильник ПСК-60</t>
  </si>
  <si>
    <t>фонарь</t>
  </si>
  <si>
    <t>кабель 2х1,5</t>
  </si>
  <si>
    <t>лампочка 40W</t>
  </si>
  <si>
    <t>Борисова 3-3</t>
  </si>
  <si>
    <t>Закрыть ввод отопления в дом</t>
  </si>
  <si>
    <t>Нахимова 5-2,4 подъезд</t>
  </si>
  <si>
    <t>Ершова 11-2 подъезд, подвал</t>
  </si>
  <si>
    <t>Засор канализации в подвале</t>
  </si>
  <si>
    <t>Заделка отверстий в стене у лестничного марша</t>
  </si>
  <si>
    <t>оргалит1,8х1,2</t>
  </si>
  <si>
    <t>Суворовская 3-6</t>
  </si>
  <si>
    <t>Налог на з/пл.+ УСНО</t>
  </si>
  <si>
    <t>диспетчер-кладовщик</t>
  </si>
  <si>
    <t>подсобный рабочий (окашивание территории)</t>
  </si>
  <si>
    <t>Суворовская 3-19</t>
  </si>
  <si>
    <t>Запах гари в подъезде. Замена эл.счетчика</t>
  </si>
  <si>
    <t>Краснознаменная 11-63</t>
  </si>
  <si>
    <t>Пушкинская 2-4подъезд</t>
  </si>
  <si>
    <t>железо кровельное 1,5х0,8</t>
  </si>
  <si>
    <t>Итого май</t>
  </si>
  <si>
    <t>Всего май</t>
  </si>
  <si>
    <t>Суворовская 5-1 подъезд 4 этаж кв.10</t>
  </si>
  <si>
    <t>Искрит эл.щит</t>
  </si>
  <si>
    <t>Борисова 2а-1</t>
  </si>
  <si>
    <t>Не работает водяной счетчик</t>
  </si>
  <si>
    <t>Суворовская 5-21</t>
  </si>
  <si>
    <t>заменили счетчик ХВС</t>
  </si>
  <si>
    <t>Суворовская 5-15</t>
  </si>
  <si>
    <t>Краснознаменная 11-10</t>
  </si>
  <si>
    <t>вручную 0,4 час.</t>
  </si>
  <si>
    <t>Пушкинская 4а-1 подъезд</t>
  </si>
  <si>
    <t>Краснознаменная 30</t>
  </si>
  <si>
    <t>Краснознаменная 42</t>
  </si>
  <si>
    <t>Ершова 2-35</t>
  </si>
  <si>
    <t>Суворовская 3-1</t>
  </si>
  <si>
    <t xml:space="preserve">Течь тройника на стояке ХВС </t>
  </si>
  <si>
    <t>Течь трубы ХВС (вентиль)</t>
  </si>
  <si>
    <t>замена прокладки</t>
  </si>
  <si>
    <t>Краснознаменная 22а-14</t>
  </si>
  <si>
    <t>Ершова 13-8</t>
  </si>
  <si>
    <t>Течь крана в кухне, течь трубы ХВС</t>
  </si>
  <si>
    <t>выполнили, отремонтировали смеситель</t>
  </si>
  <si>
    <t>Суворовская 1-подвал</t>
  </si>
  <si>
    <t>Порыв розлива отопления</t>
  </si>
  <si>
    <t>Нахимова 6-12</t>
  </si>
  <si>
    <t>Ершова 12-23</t>
  </si>
  <si>
    <t>Остекление окон в квартире</t>
  </si>
  <si>
    <t>Нахимова 5-5 подъезд, 4 этаж</t>
  </si>
  <si>
    <t>бензин АИ-79</t>
  </si>
  <si>
    <t>без Сув.5</t>
  </si>
  <si>
    <t>Краснознаменная 9, 2 подъезд, 3 этаж</t>
  </si>
  <si>
    <t>Побелка бордюр</t>
  </si>
  <si>
    <t>Смета на капитальный ремонт поэтажного и уличного освещения</t>
  </si>
  <si>
    <t xml:space="preserve"> </t>
  </si>
  <si>
    <t>Пушкинская 15-35</t>
  </si>
  <si>
    <t>Замена стояков канализации,ХВС</t>
  </si>
  <si>
    <t>пререход d=110</t>
  </si>
  <si>
    <t>Ершова 12-39</t>
  </si>
  <si>
    <t>Замена стояков ГВС,ХВС</t>
  </si>
  <si>
    <t>Суворовска 3</t>
  </si>
  <si>
    <t>Суворова 8</t>
  </si>
  <si>
    <t>Краснознаменная 22/2, 4 подъезд</t>
  </si>
  <si>
    <t>Демонтаж, монтаж крыльца</t>
  </si>
  <si>
    <t>Монтаж козырьков</t>
  </si>
  <si>
    <t>плита ж/б</t>
  </si>
  <si>
    <t>3-4 подъезд</t>
  </si>
  <si>
    <t>Пушкинская 4а-3 подъезд</t>
  </si>
  <si>
    <t>суворовская 8</t>
  </si>
  <si>
    <t>Ремонт стен в тамбуре</t>
  </si>
  <si>
    <t>Краснознаменная 34</t>
  </si>
  <si>
    <t>Не закрывается металлическая дверь</t>
  </si>
  <si>
    <t>Побелка деревьев</t>
  </si>
  <si>
    <t>Закрепить розетку, выключатель</t>
  </si>
  <si>
    <t>Нахимова 8-46</t>
  </si>
  <si>
    <t>устранили вручную</t>
  </si>
  <si>
    <t>Краснознаменная 22/2-3 подъезд</t>
  </si>
  <si>
    <t xml:space="preserve"> Ремонт стены в тамбуре</t>
  </si>
  <si>
    <t>Остекление окон около щитовой</t>
  </si>
  <si>
    <t>Ремонт подъезда -окрашивание панелей на 2 раза</t>
  </si>
  <si>
    <t>Течь рубы отопления</t>
  </si>
  <si>
    <t>Пушкинская 14-20</t>
  </si>
  <si>
    <t>Краснознаменная 18а-58</t>
  </si>
  <si>
    <t>Течь крана п/с</t>
  </si>
  <si>
    <t>Установка люка на ливневый колодец</t>
  </si>
  <si>
    <t>вручную-0,84 час.</t>
  </si>
  <si>
    <t>Чистка колодцев -заилевание</t>
  </si>
  <si>
    <t>прочистили вручную, 6 ведер ила</t>
  </si>
  <si>
    <t>доска 4</t>
  </si>
  <si>
    <t>саморез d=60</t>
  </si>
  <si>
    <t>Нахимова 4- 3 подъезд</t>
  </si>
  <si>
    <t>Пушкинская 9а-1,2 подъезд</t>
  </si>
  <si>
    <t>Пушкинская 15а-1,2 подъезд</t>
  </si>
  <si>
    <t>Установка лавочек</t>
  </si>
  <si>
    <t>Доставка деревьев к дому - 5 шт.</t>
  </si>
  <si>
    <t>Доставка деревьев к дому - 10 шт.</t>
  </si>
  <si>
    <t>пробка правая d=25</t>
  </si>
  <si>
    <t>Ершова 2-3 подъезд</t>
  </si>
  <si>
    <t>Установка выключателя в подъезде на 1 этаже</t>
  </si>
  <si>
    <t xml:space="preserve">шт. </t>
  </si>
  <si>
    <t>шурупы 3,5х35</t>
  </si>
  <si>
    <t>Проверка розетки на эл.печи</t>
  </si>
  <si>
    <t>выполнили(включили автомат)</t>
  </si>
  <si>
    <t>Приморская 6-4</t>
  </si>
  <si>
    <t>Нахимова 8-6</t>
  </si>
  <si>
    <t>Замена ВН</t>
  </si>
  <si>
    <t>ВН-32-100 А</t>
  </si>
  <si>
    <t>Замена дверного замка</t>
  </si>
  <si>
    <t>Офицерский 7</t>
  </si>
  <si>
    <t>Нахимова 5-3 подъезд</t>
  </si>
  <si>
    <t>Ершова 2</t>
  </si>
  <si>
    <t>05.03.2012; 24.04.2012</t>
  </si>
  <si>
    <t>Изготовление и установка домика для детской площадки</t>
  </si>
  <si>
    <t>Ершова 2-с1по 6 подъезд</t>
  </si>
  <si>
    <t>Суворовская 3-11</t>
  </si>
  <si>
    <t>Красногвардейская 102/2-326</t>
  </si>
  <si>
    <t>Нет света в душе</t>
  </si>
  <si>
    <t>Ершова 12-2 подъезд</t>
  </si>
  <si>
    <t>Краснознаменная 18а-6</t>
  </si>
  <si>
    <t>болт анкерный d=10</t>
  </si>
  <si>
    <t>клипса d=25</t>
  </si>
  <si>
    <t>дюбель-патрон</t>
  </si>
  <si>
    <t>шурупы</t>
  </si>
  <si>
    <t>АВВГ 4х25</t>
  </si>
  <si>
    <t>15,27.03.12</t>
  </si>
  <si>
    <t>Оплавлены провода</t>
  </si>
  <si>
    <t>Нахимова 4-3</t>
  </si>
  <si>
    <t>Ершова 2-85</t>
  </si>
  <si>
    <t>Не работает эл.счетчик</t>
  </si>
  <si>
    <t>Суворовская 3-17</t>
  </si>
  <si>
    <t>Ершова 6-42</t>
  </si>
  <si>
    <t>Бьет током в ванной</t>
  </si>
  <si>
    <t>Нахимова 6-2</t>
  </si>
  <si>
    <t>Перепад напряжения</t>
  </si>
  <si>
    <t>устранили, требуется ремонт люстры</t>
  </si>
  <si>
    <t>Красноргвардейская 69/1-170</t>
  </si>
  <si>
    <t>устранили-плохой контакт в патроне</t>
  </si>
  <si>
    <t>вклюбчили ВА</t>
  </si>
  <si>
    <t>Пушкинская 15а-47</t>
  </si>
  <si>
    <t>Не работает звонок</t>
  </si>
  <si>
    <t>Ершова 18-35</t>
  </si>
  <si>
    <t>Линейная 1а-502</t>
  </si>
  <si>
    <t>устранили-переключили местами провода</t>
  </si>
  <si>
    <t>вручную 0,67 час.</t>
  </si>
  <si>
    <t>а/грейдер</t>
  </si>
  <si>
    <t>Ремонт карусели</t>
  </si>
  <si>
    <t>щебень</t>
  </si>
  <si>
    <t>Ремонт входной двери в подвал</t>
  </si>
  <si>
    <t>электроды d=2 мм</t>
  </si>
  <si>
    <t>Ершова 8-16, подвал</t>
  </si>
  <si>
    <t>Ершова 14-46, 4 подъезд</t>
  </si>
  <si>
    <t>Запах канализации</t>
  </si>
  <si>
    <t>Краснознаменная 11,2 подъезд</t>
  </si>
  <si>
    <t>Текущий ремонт подъезда</t>
  </si>
  <si>
    <t>шпатлевка</t>
  </si>
  <si>
    <t>Суворовская 8-35</t>
  </si>
  <si>
    <t>Красногвардейская 102/2-330</t>
  </si>
  <si>
    <t>Пушкинская 4а-48</t>
  </si>
  <si>
    <t>Нет света на 1 этаже</t>
  </si>
  <si>
    <t>Замена замка на двери в щитовую</t>
  </si>
  <si>
    <t>Ершова 17-6</t>
  </si>
  <si>
    <t>Красногвардейская 104/3-20</t>
  </si>
  <si>
    <t>Линейная 1а-512</t>
  </si>
  <si>
    <t>Плохой напор ГВС</t>
  </si>
  <si>
    <t>прочистили вентиль</t>
  </si>
  <si>
    <t>Капитальный ремонт сетей ХВС подвальной части многоквартирного жилого дома по ул.Нахимова 5</t>
  </si>
  <si>
    <t>Краснознаменная 22а-10</t>
  </si>
  <si>
    <t>Замена канализационнго стояка</t>
  </si>
  <si>
    <t>муфта SF-3/4</t>
  </si>
  <si>
    <t>тройник TR262620</t>
  </si>
  <si>
    <t>муфта SF-1</t>
  </si>
  <si>
    <t>муфта SМ - 20 - 1/2</t>
  </si>
  <si>
    <t>Пушкинская 15а-54</t>
  </si>
  <si>
    <t>Краснознаменная 8а-3 подъезд, 2 этаж</t>
  </si>
</sst>
</file>

<file path=xl/styles.xml><?xml version="1.0" encoding="utf-8"?>
<styleSheet xmlns="http://schemas.openxmlformats.org/spreadsheetml/2006/main">
  <numFmts count="6">
    <numFmt numFmtId="179" formatCode="_(* #,##0.00_);_(* \(#,##0.00\);_(* &quot;-&quot;??_);_(@_)"/>
    <numFmt numFmtId="182" formatCode="0.0"/>
    <numFmt numFmtId="192" formatCode="_(* #,##0_);_(* \(#,##0\);_(* &quot;-&quot;??_);_(@_)"/>
    <numFmt numFmtId="194" formatCode="0.0000000"/>
    <numFmt numFmtId="196" formatCode="0.000000000"/>
    <numFmt numFmtId="197" formatCode="0.0000000000"/>
  </numFmts>
  <fonts count="47">
    <font>
      <sz val="10"/>
      <name val="Arial"/>
    </font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Arial"/>
    </font>
    <font>
      <b/>
      <u/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u/>
      <sz val="1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sz val="8"/>
      <color indexed="81"/>
      <name val="Tahoma"/>
      <charset val="204"/>
    </font>
    <font>
      <b/>
      <sz val="8"/>
      <color indexed="81"/>
      <name val="Tahoma"/>
      <charset val="204"/>
    </font>
    <font>
      <sz val="11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b/>
      <u/>
      <sz val="12"/>
      <color indexed="18"/>
      <name val="Times New Roman"/>
      <family val="1"/>
      <charset val="204"/>
    </font>
    <font>
      <sz val="12"/>
      <color indexed="1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Arial"/>
    </font>
    <font>
      <sz val="12"/>
      <color indexed="16"/>
      <name val="Times New Roman"/>
      <family val="1"/>
      <charset val="204"/>
    </font>
    <font>
      <b/>
      <u/>
      <sz val="12"/>
      <color indexed="16"/>
      <name val="Times New Roman"/>
      <family val="1"/>
      <charset val="204"/>
    </font>
    <font>
      <b/>
      <sz val="12"/>
      <color indexed="16"/>
      <name val="Times New Roman"/>
      <family val="1"/>
      <charset val="204"/>
    </font>
    <font>
      <sz val="12"/>
      <color indexed="60"/>
      <name val="Times New Roman"/>
      <family val="1"/>
      <charset val="204"/>
    </font>
    <font>
      <b/>
      <u/>
      <sz val="12"/>
      <color indexed="60"/>
      <name val="Times New Roman"/>
      <family val="1"/>
      <charset val="204"/>
    </font>
    <font>
      <sz val="12"/>
      <color indexed="56"/>
      <name val="Times New Roman"/>
      <family val="1"/>
      <charset val="204"/>
    </font>
    <font>
      <b/>
      <u/>
      <sz val="12"/>
      <color indexed="56"/>
      <name val="Times New Roman"/>
      <family val="1"/>
      <charset val="204"/>
    </font>
    <font>
      <b/>
      <u/>
      <sz val="12"/>
      <color indexed="62"/>
      <name val="Times New Roman"/>
      <family val="1"/>
      <charset val="204"/>
    </font>
    <font>
      <sz val="12"/>
      <color indexed="62"/>
      <name val="Times New Roman"/>
      <family val="1"/>
      <charset val="204"/>
    </font>
    <font>
      <b/>
      <u/>
      <sz val="12"/>
      <color indexed="17"/>
      <name val="Times New Roman"/>
      <family val="1"/>
      <charset val="204"/>
    </font>
    <font>
      <sz val="12"/>
      <color indexed="17"/>
      <name val="Times New Roman"/>
      <family val="1"/>
      <charset val="204"/>
    </font>
    <font>
      <b/>
      <u/>
      <sz val="11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b/>
      <u/>
      <sz val="12"/>
      <color indexed="12"/>
      <name val="Times New Roman"/>
      <family val="1"/>
      <charset val="204"/>
    </font>
    <font>
      <b/>
      <u/>
      <sz val="14"/>
      <name val="Times New Roman"/>
      <family val="1"/>
      <charset val="204"/>
    </font>
    <font>
      <u/>
      <sz val="12"/>
      <color indexed="10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color indexed="61"/>
      <name val="Times New Roman"/>
      <family val="1"/>
      <charset val="204"/>
    </font>
    <font>
      <sz val="12"/>
      <color indexed="57"/>
      <name val="Times New Roman"/>
      <family val="1"/>
      <charset val="204"/>
    </font>
    <font>
      <sz val="12"/>
      <color indexed="51"/>
      <name val="Times New Roman"/>
      <family val="1"/>
      <charset val="204"/>
    </font>
    <font>
      <sz val="12"/>
      <color indexed="14"/>
      <name val="Times New Roman"/>
      <family val="1"/>
      <charset val="204"/>
    </font>
    <font>
      <sz val="12"/>
      <color indexed="43"/>
      <name val="Times New Roman"/>
      <family val="1"/>
      <charset val="204"/>
    </font>
    <font>
      <b/>
      <u/>
      <sz val="10"/>
      <name val="Arial"/>
      <family val="2"/>
      <charset val="204"/>
    </font>
    <font>
      <u/>
      <sz val="12"/>
      <color indexed="18"/>
      <name val="Times New Roman"/>
      <family val="1"/>
      <charset val="204"/>
    </font>
    <font>
      <sz val="10"/>
      <color indexed="10"/>
      <name val="Arial"/>
    </font>
  </fonts>
  <fills count="3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3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179" fontId="1" fillId="0" borderId="0" applyFont="0" applyFill="0" applyBorder="0" applyAlignment="0" applyProtection="0"/>
  </cellStyleXfs>
  <cellXfs count="1194">
    <xf numFmtId="0" fontId="0" fillId="0" borderId="0" xfId="0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2" fontId="3" fillId="2" borderId="1" xfId="0" applyNumberFormat="1" applyFont="1" applyFill="1" applyBorder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2" fontId="3" fillId="0" borderId="0" xfId="0" applyNumberFormat="1" applyFont="1" applyAlignment="1">
      <alignment wrapText="1"/>
    </xf>
    <xf numFmtId="0" fontId="9" fillId="0" borderId="0" xfId="0" applyFont="1"/>
    <xf numFmtId="0" fontId="2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14" fontId="2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horizontal="right" wrapText="1"/>
    </xf>
    <xf numFmtId="2" fontId="2" fillId="0" borderId="1" xfId="0" applyNumberFormat="1" applyFont="1" applyFill="1" applyBorder="1" applyAlignment="1">
      <alignment wrapText="1"/>
    </xf>
    <xf numFmtId="1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0" fillId="0" borderId="1" xfId="0" applyFont="1" applyFill="1" applyBorder="1" applyAlignment="1">
      <alignment wrapText="1"/>
    </xf>
    <xf numFmtId="0" fontId="2" fillId="0" borderId="1" xfId="0" applyFont="1" applyFill="1" applyBorder="1" applyAlignment="1"/>
    <xf numFmtId="0" fontId="3" fillId="3" borderId="1" xfId="0" applyFont="1" applyFill="1" applyBorder="1" applyAlignment="1">
      <alignment wrapText="1"/>
    </xf>
    <xf numFmtId="2" fontId="3" fillId="3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 wrapText="1"/>
    </xf>
    <xf numFmtId="2" fontId="11" fillId="0" borderId="0" xfId="0" applyNumberFormat="1" applyFont="1"/>
    <xf numFmtId="179" fontId="2" fillId="0" borderId="1" xfId="1" applyFont="1" applyFill="1" applyBorder="1" applyAlignment="1">
      <alignment horizontal="left" wrapText="1"/>
    </xf>
    <xf numFmtId="192" fontId="2" fillId="0" borderId="1" xfId="1" applyNumberFormat="1" applyFont="1" applyFill="1" applyBorder="1" applyAlignment="1">
      <alignment horizontal="right" wrapText="1"/>
    </xf>
    <xf numFmtId="179" fontId="2" fillId="0" borderId="1" xfId="1" applyFont="1" applyFill="1" applyBorder="1" applyAlignment="1">
      <alignment horizontal="right" wrapText="1"/>
    </xf>
    <xf numFmtId="0" fontId="7" fillId="0" borderId="1" xfId="0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wrapText="1"/>
    </xf>
    <xf numFmtId="0" fontId="2" fillId="4" borderId="1" xfId="0" applyFont="1" applyFill="1" applyBorder="1" applyAlignment="1">
      <alignment wrapText="1"/>
    </xf>
    <xf numFmtId="0" fontId="2" fillId="4" borderId="1" xfId="0" applyFont="1" applyFill="1" applyBorder="1" applyAlignment="1">
      <alignment horizontal="center" wrapText="1"/>
    </xf>
    <xf numFmtId="0" fontId="2" fillId="5" borderId="0" xfId="0" applyFont="1" applyFill="1" applyAlignment="1">
      <alignment wrapText="1"/>
    </xf>
    <xf numFmtId="0" fontId="2" fillId="0" borderId="1" xfId="0" applyFont="1" applyFill="1" applyBorder="1" applyAlignment="1">
      <alignment horizontal="center" wrapText="1"/>
    </xf>
    <xf numFmtId="2" fontId="0" fillId="0" borderId="0" xfId="0" applyNumberFormat="1"/>
    <xf numFmtId="0" fontId="2" fillId="0" borderId="2" xfId="0" applyFont="1" applyFill="1" applyBorder="1" applyAlignment="1">
      <alignment horizontal="center" wrapText="1"/>
    </xf>
    <xf numFmtId="182" fontId="2" fillId="0" borderId="1" xfId="0" applyNumberFormat="1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wrapText="1"/>
    </xf>
    <xf numFmtId="1" fontId="2" fillId="0" borderId="1" xfId="0" applyNumberFormat="1" applyFont="1" applyFill="1" applyBorder="1" applyAlignment="1">
      <alignment wrapText="1"/>
    </xf>
    <xf numFmtId="0" fontId="7" fillId="0" borderId="1" xfId="0" applyFont="1" applyBorder="1" applyAlignment="1">
      <alignment wrapText="1"/>
    </xf>
    <xf numFmtId="14" fontId="2" fillId="0" borderId="1" xfId="0" applyNumberFormat="1" applyFont="1" applyBorder="1" applyAlignment="1">
      <alignment wrapText="1"/>
    </xf>
    <xf numFmtId="49" fontId="7" fillId="0" borderId="1" xfId="0" applyNumberFormat="1" applyFont="1" applyFill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2" fontId="2" fillId="0" borderId="0" xfId="0" applyNumberFormat="1" applyFont="1" applyAlignment="1">
      <alignment wrapText="1"/>
    </xf>
    <xf numFmtId="2" fontId="2" fillId="0" borderId="0" xfId="0" applyNumberFormat="1" applyFont="1" applyBorder="1" applyAlignment="1">
      <alignment wrapText="1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14" fontId="2" fillId="0" borderId="1" xfId="0" applyNumberFormat="1" applyFont="1" applyBorder="1" applyAlignment="1">
      <alignment horizontal="center" wrapText="1"/>
    </xf>
    <xf numFmtId="14" fontId="2" fillId="0" borderId="0" xfId="0" applyNumberFormat="1" applyFont="1" applyAlignment="1">
      <alignment wrapText="1"/>
    </xf>
    <xf numFmtId="2" fontId="3" fillId="0" borderId="0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wrapText="1"/>
    </xf>
    <xf numFmtId="17" fontId="2" fillId="0" borderId="1" xfId="0" applyNumberFormat="1" applyFont="1" applyBorder="1" applyAlignment="1">
      <alignment wrapText="1"/>
    </xf>
    <xf numFmtId="17" fontId="2" fillId="2" borderId="1" xfId="0" applyNumberFormat="1" applyFont="1" applyFill="1" applyBorder="1" applyAlignment="1">
      <alignment wrapText="1"/>
    </xf>
    <xf numFmtId="2" fontId="3" fillId="0" borderId="0" xfId="0" applyNumberFormat="1" applyFont="1" applyBorder="1" applyAlignment="1">
      <alignment wrapText="1"/>
    </xf>
    <xf numFmtId="2" fontId="7" fillId="0" borderId="0" xfId="0" applyNumberFormat="1" applyFont="1" applyBorder="1" applyAlignment="1">
      <alignment wrapText="1"/>
    </xf>
    <xf numFmtId="2" fontId="2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2" fontId="10" fillId="0" borderId="1" xfId="0" applyNumberFormat="1" applyFont="1" applyFill="1" applyBorder="1" applyAlignment="1">
      <alignment wrapText="1"/>
    </xf>
    <xf numFmtId="0" fontId="10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wrapText="1"/>
    </xf>
    <xf numFmtId="2" fontId="3" fillId="0" borderId="1" xfId="0" applyNumberFormat="1" applyFont="1" applyFill="1" applyBorder="1" applyAlignment="1">
      <alignment wrapText="1"/>
    </xf>
    <xf numFmtId="17" fontId="2" fillId="0" borderId="1" xfId="0" applyNumberFormat="1" applyFont="1" applyFill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96" fontId="2" fillId="0" borderId="0" xfId="0" applyNumberFormat="1" applyFont="1" applyBorder="1" applyAlignment="1">
      <alignment wrapText="1"/>
    </xf>
    <xf numFmtId="1" fontId="2" fillId="0" borderId="0" xfId="0" applyNumberFormat="1" applyFont="1" applyFill="1" applyBorder="1" applyAlignment="1">
      <alignment wrapText="1"/>
    </xf>
    <xf numFmtId="0" fontId="3" fillId="0" borderId="0" xfId="0" applyFont="1" applyBorder="1" applyAlignment="1">
      <alignment horizontal="left" wrapText="1"/>
    </xf>
    <xf numFmtId="197" fontId="2" fillId="0" borderId="0" xfId="0" applyNumberFormat="1" applyFont="1" applyAlignment="1">
      <alignment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right" wrapText="1"/>
    </xf>
    <xf numFmtId="0" fontId="2" fillId="0" borderId="1" xfId="0" applyFont="1" applyBorder="1" applyAlignment="1">
      <alignment horizontal="left" wrapText="1"/>
    </xf>
    <xf numFmtId="0" fontId="3" fillId="4" borderId="1" xfId="0" applyFont="1" applyFill="1" applyBorder="1" applyAlignment="1">
      <alignment wrapText="1"/>
    </xf>
    <xf numFmtId="2" fontId="3" fillId="4" borderId="1" xfId="0" applyNumberFormat="1" applyFont="1" applyFill="1" applyBorder="1" applyAlignment="1">
      <alignment wrapText="1"/>
    </xf>
    <xf numFmtId="17" fontId="2" fillId="4" borderId="1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right" wrapText="1"/>
    </xf>
    <xf numFmtId="0" fontId="7" fillId="0" borderId="0" xfId="0" applyFont="1" applyFill="1" applyBorder="1" applyAlignment="1">
      <alignment wrapText="1"/>
    </xf>
    <xf numFmtId="182" fontId="2" fillId="0" borderId="0" xfId="0" applyNumberFormat="1" applyFont="1" applyFill="1" applyBorder="1" applyAlignment="1">
      <alignment wrapText="1"/>
    </xf>
    <xf numFmtId="2" fontId="4" fillId="0" borderId="0" xfId="0" applyNumberFormat="1" applyFont="1" applyFill="1" applyBorder="1" applyAlignment="1">
      <alignment wrapText="1"/>
    </xf>
    <xf numFmtId="194" fontId="2" fillId="0" borderId="0" xfId="0" applyNumberFormat="1" applyFont="1" applyAlignment="1">
      <alignment wrapText="1"/>
    </xf>
    <xf numFmtId="49" fontId="10" fillId="0" borderId="1" xfId="0" applyNumberFormat="1" applyFont="1" applyFill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3" borderId="7" xfId="0" applyFill="1" applyBorder="1"/>
    <xf numFmtId="0" fontId="4" fillId="3" borderId="8" xfId="0" applyFont="1" applyFill="1" applyBorder="1" applyAlignment="1">
      <alignment wrapText="1"/>
    </xf>
    <xf numFmtId="0" fontId="0" fillId="3" borderId="8" xfId="0" applyFill="1" applyBorder="1"/>
    <xf numFmtId="2" fontId="3" fillId="3" borderId="8" xfId="0" applyNumberFormat="1" applyFont="1" applyFill="1" applyBorder="1"/>
    <xf numFmtId="0" fontId="0" fillId="3" borderId="9" xfId="0" applyFill="1" applyBorder="1" applyAlignment="1">
      <alignment horizontal="center"/>
    </xf>
    <xf numFmtId="0" fontId="7" fillId="0" borderId="0" xfId="0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 wrapText="1"/>
    </xf>
    <xf numFmtId="2" fontId="2" fillId="0" borderId="0" xfId="0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14" fontId="2" fillId="0" borderId="0" xfId="0" applyNumberFormat="1" applyFont="1" applyFill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right" wrapText="1"/>
    </xf>
    <xf numFmtId="17" fontId="2" fillId="0" borderId="0" xfId="0" applyNumberFormat="1" applyFont="1" applyFill="1" applyBorder="1" applyAlignment="1">
      <alignment wrapText="1"/>
    </xf>
    <xf numFmtId="0" fontId="10" fillId="0" borderId="0" xfId="0" applyFont="1" applyFill="1" applyBorder="1" applyAlignment="1">
      <alignment horizontal="center" wrapText="1"/>
    </xf>
    <xf numFmtId="14" fontId="10" fillId="0" borderId="0" xfId="0" applyNumberFormat="1" applyFont="1" applyFill="1" applyBorder="1" applyAlignment="1">
      <alignment wrapText="1"/>
    </xf>
    <xf numFmtId="0" fontId="2" fillId="3" borderId="10" xfId="0" applyFont="1" applyFill="1" applyBorder="1" applyAlignment="1">
      <alignment wrapText="1"/>
    </xf>
    <xf numFmtId="0" fontId="3" fillId="3" borderId="11" xfId="0" applyFont="1" applyFill="1" applyBorder="1" applyAlignment="1">
      <alignment wrapText="1"/>
    </xf>
    <xf numFmtId="0" fontId="2" fillId="3" borderId="11" xfId="0" applyFont="1" applyFill="1" applyBorder="1" applyAlignment="1">
      <alignment wrapText="1"/>
    </xf>
    <xf numFmtId="2" fontId="3" fillId="3" borderId="11" xfId="0" applyNumberFormat="1" applyFont="1" applyFill="1" applyBorder="1" applyAlignment="1">
      <alignment wrapText="1"/>
    </xf>
    <xf numFmtId="0" fontId="2" fillId="3" borderId="12" xfId="0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14" fontId="2" fillId="0" borderId="13" xfId="0" applyNumberFormat="1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13" xfId="0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14" fontId="2" fillId="0" borderId="13" xfId="0" applyNumberFormat="1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left" wrapText="1"/>
    </xf>
    <xf numFmtId="0" fontId="10" fillId="3" borderId="1" xfId="0" applyFont="1" applyFill="1" applyBorder="1" applyAlignment="1">
      <alignment wrapText="1"/>
    </xf>
    <xf numFmtId="0" fontId="7" fillId="3" borderId="1" xfId="0" applyFont="1" applyFill="1" applyBorder="1" applyAlignment="1">
      <alignment wrapText="1"/>
    </xf>
    <xf numFmtId="14" fontId="2" fillId="3" borderId="1" xfId="0" applyNumberFormat="1" applyFont="1" applyFill="1" applyBorder="1" applyAlignment="1">
      <alignment wrapText="1"/>
    </xf>
    <xf numFmtId="0" fontId="15" fillId="0" borderId="14" xfId="0" applyFont="1" applyFill="1" applyBorder="1" applyAlignment="1">
      <alignment horizontal="right" vertical="center"/>
    </xf>
    <xf numFmtId="14" fontId="2" fillId="0" borderId="2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left" wrapText="1"/>
    </xf>
    <xf numFmtId="0" fontId="2" fillId="0" borderId="13" xfId="0" applyFont="1" applyFill="1" applyBorder="1" applyAlignment="1">
      <alignment horizontal="center" wrapText="1"/>
    </xf>
    <xf numFmtId="0" fontId="15" fillId="0" borderId="14" xfId="0" applyFont="1" applyFill="1" applyBorder="1" applyAlignment="1">
      <alignment horizontal="right"/>
    </xf>
    <xf numFmtId="179" fontId="3" fillId="0" borderId="1" xfId="1" applyFont="1" applyFill="1" applyBorder="1" applyAlignment="1">
      <alignment horizontal="left" wrapText="1"/>
    </xf>
    <xf numFmtId="0" fontId="7" fillId="0" borderId="13" xfId="0" applyFont="1" applyFill="1" applyBorder="1" applyAlignment="1">
      <alignment horizontal="left" wrapText="1"/>
    </xf>
    <xf numFmtId="2" fontId="2" fillId="0" borderId="13" xfId="0" applyNumberFormat="1" applyFont="1" applyFill="1" applyBorder="1" applyAlignment="1">
      <alignment wrapText="1"/>
    </xf>
    <xf numFmtId="0" fontId="15" fillId="0" borderId="1" xfId="0" applyFont="1" applyFill="1" applyBorder="1" applyAlignment="1">
      <alignment horizontal="right" vertical="center"/>
    </xf>
    <xf numFmtId="2" fontId="3" fillId="0" borderId="0" xfId="0" applyNumberFormat="1" applyFont="1"/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182" fontId="2" fillId="0" borderId="1" xfId="0" applyNumberFormat="1" applyFont="1" applyFill="1" applyBorder="1" applyAlignment="1">
      <alignment horizontal="right" wrapText="1"/>
    </xf>
    <xf numFmtId="0" fontId="17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horizontal="right" wrapText="1"/>
    </xf>
    <xf numFmtId="0" fontId="16" fillId="0" borderId="1" xfId="0" applyFont="1" applyFill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1" xfId="0" applyFont="1" applyFill="1" applyBorder="1" applyAlignment="1">
      <alignment horizontal="left" wrapText="1"/>
    </xf>
    <xf numFmtId="0" fontId="18" fillId="0" borderId="1" xfId="0" applyFont="1" applyFill="1" applyBorder="1" applyAlignment="1">
      <alignment wrapText="1"/>
    </xf>
    <xf numFmtId="0" fontId="18" fillId="0" borderId="1" xfId="0" applyFont="1" applyFill="1" applyBorder="1" applyAlignment="1">
      <alignment horizontal="right" wrapText="1"/>
    </xf>
    <xf numFmtId="0" fontId="0" fillId="3" borderId="1" xfId="0" applyFill="1" applyBorder="1"/>
    <xf numFmtId="0" fontId="4" fillId="3" borderId="1" xfId="0" applyFont="1" applyFill="1" applyBorder="1" applyAlignment="1">
      <alignment wrapText="1"/>
    </xf>
    <xf numFmtId="2" fontId="3" fillId="3" borderId="1" xfId="0" applyNumberFormat="1" applyFont="1" applyFill="1" applyBorder="1"/>
    <xf numFmtId="0" fontId="0" fillId="3" borderId="1" xfId="0" applyFill="1" applyBorder="1" applyAlignment="1">
      <alignment horizontal="center"/>
    </xf>
    <xf numFmtId="14" fontId="2" fillId="0" borderId="13" xfId="0" applyNumberFormat="1" applyFont="1" applyFill="1" applyBorder="1" applyAlignment="1">
      <alignment wrapText="1"/>
    </xf>
    <xf numFmtId="0" fontId="15" fillId="0" borderId="1" xfId="0" applyFont="1" applyFill="1" applyBorder="1" applyAlignment="1">
      <alignment horizontal="right"/>
    </xf>
    <xf numFmtId="2" fontId="20" fillId="3" borderId="1" xfId="0" applyNumberFormat="1" applyFont="1" applyFill="1" applyBorder="1"/>
    <xf numFmtId="0" fontId="21" fillId="3" borderId="1" xfId="0" applyFont="1" applyFill="1" applyBorder="1"/>
    <xf numFmtId="0" fontId="19" fillId="0" borderId="1" xfId="0" applyFont="1" applyFill="1" applyBorder="1" applyAlignment="1">
      <alignment horizontal="center" wrapText="1"/>
    </xf>
    <xf numFmtId="2" fontId="19" fillId="0" borderId="1" xfId="0" applyNumberFormat="1" applyFont="1" applyFill="1" applyBorder="1" applyAlignment="1">
      <alignment wrapText="1"/>
    </xf>
    <xf numFmtId="0" fontId="7" fillId="0" borderId="13" xfId="0" applyFont="1" applyFill="1" applyBorder="1" applyAlignment="1">
      <alignment horizontal="left" vertical="center" wrapText="1"/>
    </xf>
    <xf numFmtId="182" fontId="19" fillId="0" borderId="13" xfId="0" applyNumberFormat="1" applyFont="1" applyFill="1" applyBorder="1" applyAlignment="1">
      <alignment wrapText="1"/>
    </xf>
    <xf numFmtId="182" fontId="19" fillId="0" borderId="1" xfId="0" applyNumberFormat="1" applyFont="1" applyFill="1" applyBorder="1" applyAlignment="1">
      <alignment wrapText="1"/>
    </xf>
    <xf numFmtId="0" fontId="19" fillId="0" borderId="1" xfId="0" applyFont="1" applyFill="1" applyBorder="1" applyAlignment="1">
      <alignment wrapText="1"/>
    </xf>
    <xf numFmtId="2" fontId="19" fillId="0" borderId="1" xfId="0" applyNumberFormat="1" applyFont="1" applyFill="1" applyBorder="1" applyAlignment="1">
      <alignment horizontal="right" wrapText="1"/>
    </xf>
    <xf numFmtId="2" fontId="4" fillId="3" borderId="1" xfId="0" applyNumberFormat="1" applyFont="1" applyFill="1" applyBorder="1" applyAlignment="1">
      <alignment wrapText="1"/>
    </xf>
    <xf numFmtId="14" fontId="2" fillId="0" borderId="2" xfId="0" applyNumberFormat="1" applyFont="1" applyFill="1" applyBorder="1" applyAlignment="1">
      <alignment wrapText="1"/>
    </xf>
    <xf numFmtId="14" fontId="2" fillId="0" borderId="1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wrapText="1"/>
    </xf>
    <xf numFmtId="2" fontId="2" fillId="0" borderId="0" xfId="0" applyNumberFormat="1" applyFont="1" applyFill="1" applyAlignment="1">
      <alignment wrapText="1"/>
    </xf>
    <xf numFmtId="196" fontId="2" fillId="0" borderId="0" xfId="0" applyNumberFormat="1" applyFont="1" applyFill="1" applyAlignment="1">
      <alignment wrapText="1"/>
    </xf>
    <xf numFmtId="0" fontId="3" fillId="0" borderId="3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7" fillId="0" borderId="2" xfId="0" applyFont="1" applyFill="1" applyBorder="1" applyAlignment="1">
      <alignment wrapText="1"/>
    </xf>
    <xf numFmtId="0" fontId="2" fillId="0" borderId="13" xfId="0" applyFont="1" applyFill="1" applyBorder="1" applyAlignment="1">
      <alignment horizontal="right" wrapText="1"/>
    </xf>
    <xf numFmtId="0" fontId="2" fillId="5" borderId="1" xfId="0" applyFont="1" applyFill="1" applyBorder="1" applyAlignment="1">
      <alignment wrapText="1"/>
    </xf>
    <xf numFmtId="0" fontId="7" fillId="5" borderId="1" xfId="0" applyFont="1" applyFill="1" applyBorder="1" applyAlignment="1">
      <alignment wrapText="1"/>
    </xf>
    <xf numFmtId="14" fontId="2" fillId="5" borderId="1" xfId="0" applyNumberFormat="1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right" wrapText="1"/>
    </xf>
    <xf numFmtId="2" fontId="2" fillId="5" borderId="1" xfId="0" applyNumberFormat="1" applyFont="1" applyFill="1" applyBorder="1" applyAlignment="1">
      <alignment wrapText="1"/>
    </xf>
    <xf numFmtId="0" fontId="22" fillId="5" borderId="1" xfId="0" applyFont="1" applyFill="1" applyBorder="1" applyAlignment="1">
      <alignment wrapText="1"/>
    </xf>
    <xf numFmtId="0" fontId="23" fillId="5" borderId="1" xfId="0" applyFont="1" applyFill="1" applyBorder="1" applyAlignment="1">
      <alignment horizontal="left" wrapText="1"/>
    </xf>
    <xf numFmtId="0" fontId="23" fillId="5" borderId="1" xfId="0" applyFont="1" applyFill="1" applyBorder="1" applyAlignment="1">
      <alignment wrapText="1"/>
    </xf>
    <xf numFmtId="0" fontId="22" fillId="0" borderId="2" xfId="0" applyFont="1" applyFill="1" applyBorder="1" applyAlignment="1">
      <alignment horizontal="left" wrapText="1"/>
    </xf>
    <xf numFmtId="0" fontId="22" fillId="0" borderId="13" xfId="0" applyFont="1" applyFill="1" applyBorder="1" applyAlignment="1">
      <alignment horizontal="left" wrapText="1"/>
    </xf>
    <xf numFmtId="0" fontId="10" fillId="5" borderId="1" xfId="0" applyFont="1" applyFill="1" applyBorder="1" applyAlignment="1">
      <alignment horizontal="center" wrapText="1"/>
    </xf>
    <xf numFmtId="14" fontId="22" fillId="0" borderId="13" xfId="0" applyNumberFormat="1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 wrapText="1"/>
    </xf>
    <xf numFmtId="0" fontId="10" fillId="0" borderId="13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left" wrapText="1"/>
    </xf>
    <xf numFmtId="0" fontId="22" fillId="0" borderId="2" xfId="0" applyFont="1" applyFill="1" applyBorder="1" applyAlignment="1">
      <alignment horizontal="right" wrapText="1"/>
    </xf>
    <xf numFmtId="0" fontId="22" fillId="0" borderId="13" xfId="0" applyFont="1" applyFill="1" applyBorder="1" applyAlignment="1">
      <alignment horizontal="right" wrapText="1"/>
    </xf>
    <xf numFmtId="0" fontId="23" fillId="0" borderId="1" xfId="0" applyFont="1" applyFill="1" applyBorder="1" applyAlignment="1">
      <alignment wrapText="1"/>
    </xf>
    <xf numFmtId="0" fontId="22" fillId="0" borderId="1" xfId="0" applyFont="1" applyFill="1" applyBorder="1" applyAlignment="1">
      <alignment wrapText="1"/>
    </xf>
    <xf numFmtId="0" fontId="22" fillId="0" borderId="1" xfId="0" applyFont="1" applyFill="1" applyBorder="1" applyAlignment="1">
      <alignment horizontal="right" wrapText="1"/>
    </xf>
    <xf numFmtId="182" fontId="22" fillId="0" borderId="1" xfId="0" applyNumberFormat="1" applyFont="1" applyFill="1" applyBorder="1" applyAlignment="1">
      <alignment wrapText="1"/>
    </xf>
    <xf numFmtId="14" fontId="22" fillId="0" borderId="1" xfId="0" applyNumberFormat="1" applyFont="1" applyFill="1" applyBorder="1" applyAlignment="1">
      <alignment wrapText="1"/>
    </xf>
    <xf numFmtId="14" fontId="22" fillId="0" borderId="1" xfId="0" applyNumberFormat="1" applyFont="1" applyFill="1" applyBorder="1" applyAlignment="1">
      <alignment horizontal="center" wrapText="1"/>
    </xf>
    <xf numFmtId="49" fontId="22" fillId="0" borderId="1" xfId="0" applyNumberFormat="1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left" wrapText="1"/>
    </xf>
    <xf numFmtId="0" fontId="23" fillId="0" borderId="13" xfId="0" applyFont="1" applyFill="1" applyBorder="1" applyAlignment="1">
      <alignment wrapText="1"/>
    </xf>
    <xf numFmtId="0" fontId="22" fillId="0" borderId="13" xfId="0" applyFont="1" applyFill="1" applyBorder="1" applyAlignment="1">
      <alignment wrapText="1"/>
    </xf>
    <xf numFmtId="0" fontId="22" fillId="0" borderId="1" xfId="0" applyFont="1" applyFill="1" applyBorder="1" applyAlignment="1">
      <alignment horizontal="right"/>
    </xf>
    <xf numFmtId="0" fontId="24" fillId="0" borderId="1" xfId="0" applyFont="1" applyFill="1" applyBorder="1" applyAlignment="1">
      <alignment wrapText="1"/>
    </xf>
    <xf numFmtId="49" fontId="2" fillId="0" borderId="13" xfId="0" applyNumberFormat="1" applyFont="1" applyFill="1" applyBorder="1" applyAlignment="1">
      <alignment horizontal="left" wrapText="1"/>
    </xf>
    <xf numFmtId="0" fontId="2" fillId="0" borderId="13" xfId="0" applyFont="1" applyFill="1" applyBorder="1" applyAlignment="1">
      <alignment wrapText="1"/>
    </xf>
    <xf numFmtId="0" fontId="0" fillId="0" borderId="1" xfId="0" applyFill="1" applyBorder="1" applyAlignment="1"/>
    <xf numFmtId="2" fontId="22" fillId="0" borderId="1" xfId="0" applyNumberFormat="1" applyFont="1" applyFill="1" applyBorder="1" applyAlignment="1">
      <alignment wrapText="1"/>
    </xf>
    <xf numFmtId="0" fontId="22" fillId="0" borderId="2" xfId="0" applyFont="1" applyFill="1" applyBorder="1" applyAlignment="1">
      <alignment wrapText="1"/>
    </xf>
    <xf numFmtId="196" fontId="2" fillId="0" borderId="0" xfId="0" applyNumberFormat="1" applyFont="1" applyAlignment="1">
      <alignment wrapText="1"/>
    </xf>
    <xf numFmtId="0" fontId="0" fillId="0" borderId="0" xfId="0" applyFill="1" applyBorder="1"/>
    <xf numFmtId="2" fontId="0" fillId="0" borderId="0" xfId="0" applyNumberFormat="1" applyFill="1" applyBorder="1"/>
    <xf numFmtId="182" fontId="3" fillId="2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wrapText="1"/>
    </xf>
    <xf numFmtId="49" fontId="3" fillId="0" borderId="0" xfId="0" applyNumberFormat="1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7" fillId="0" borderId="13" xfId="0" applyFont="1" applyFill="1" applyBorder="1" applyAlignment="1">
      <alignment wrapText="1"/>
    </xf>
    <xf numFmtId="0" fontId="4" fillId="0" borderId="13" xfId="0" applyFont="1" applyFill="1" applyBorder="1" applyAlignment="1">
      <alignment horizontal="right" wrapText="1"/>
    </xf>
    <xf numFmtId="0" fontId="4" fillId="0" borderId="13" xfId="0" applyFont="1" applyFill="1" applyBorder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wrapText="1"/>
    </xf>
    <xf numFmtId="0" fontId="2" fillId="0" borderId="18" xfId="0" applyFont="1" applyFill="1" applyBorder="1" applyAlignment="1">
      <alignment horizontal="right" wrapText="1"/>
    </xf>
    <xf numFmtId="0" fontId="2" fillId="0" borderId="19" xfId="0" applyFont="1" applyFill="1" applyBorder="1" applyAlignment="1">
      <alignment wrapText="1"/>
    </xf>
    <xf numFmtId="0" fontId="2" fillId="0" borderId="20" xfId="0" applyFont="1" applyFill="1" applyBorder="1" applyAlignment="1">
      <alignment wrapText="1"/>
    </xf>
    <xf numFmtId="0" fontId="26" fillId="0" borderId="1" xfId="0" applyFont="1" applyFill="1" applyBorder="1" applyAlignment="1">
      <alignment wrapText="1"/>
    </xf>
    <xf numFmtId="0" fontId="25" fillId="0" borderId="1" xfId="0" applyFont="1" applyFill="1" applyBorder="1" applyAlignment="1">
      <alignment wrapText="1"/>
    </xf>
    <xf numFmtId="0" fontId="25" fillId="0" borderId="13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right" wrapText="1"/>
    </xf>
    <xf numFmtId="2" fontId="25" fillId="0" borderId="1" xfId="0" applyNumberFormat="1" applyFont="1" applyFill="1" applyBorder="1" applyAlignment="1">
      <alignment wrapText="1"/>
    </xf>
    <xf numFmtId="14" fontId="25" fillId="0" borderId="13" xfId="0" applyNumberFormat="1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left" wrapText="1"/>
    </xf>
    <xf numFmtId="0" fontId="28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left" wrapText="1"/>
    </xf>
    <xf numFmtId="0" fontId="29" fillId="0" borderId="1" xfId="0" applyFont="1" applyFill="1" applyBorder="1" applyAlignment="1">
      <alignment wrapText="1"/>
    </xf>
    <xf numFmtId="0" fontId="30" fillId="0" borderId="1" xfId="0" applyFont="1" applyFill="1" applyBorder="1" applyAlignment="1">
      <alignment wrapText="1"/>
    </xf>
    <xf numFmtId="0" fontId="30" fillId="0" borderId="1" xfId="0" applyFont="1" applyFill="1" applyBorder="1" applyAlignment="1">
      <alignment horizontal="left" wrapText="1"/>
    </xf>
    <xf numFmtId="0" fontId="29" fillId="0" borderId="1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left" wrapText="1"/>
    </xf>
    <xf numFmtId="14" fontId="25" fillId="0" borderId="1" xfId="0" applyNumberFormat="1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right" wrapText="1"/>
    </xf>
    <xf numFmtId="0" fontId="2" fillId="6" borderId="1" xfId="0" applyFont="1" applyFill="1" applyBorder="1" applyAlignment="1">
      <alignment wrapText="1"/>
    </xf>
    <xf numFmtId="0" fontId="7" fillId="6" borderId="1" xfId="0" applyFont="1" applyFill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32" fillId="0" borderId="1" xfId="0" applyFont="1" applyFill="1" applyBorder="1" applyAlignment="1">
      <alignment wrapText="1"/>
    </xf>
    <xf numFmtId="0" fontId="33" fillId="0" borderId="1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wrapText="1"/>
    </xf>
    <xf numFmtId="0" fontId="2" fillId="0" borderId="11" xfId="0" applyFont="1" applyFill="1" applyBorder="1" applyAlignment="1">
      <alignment horizontal="right" wrapText="1"/>
    </xf>
    <xf numFmtId="49" fontId="10" fillId="0" borderId="13" xfId="0" applyNumberFormat="1" applyFont="1" applyFill="1" applyBorder="1" applyAlignment="1">
      <alignment horizontal="left" wrapText="1"/>
    </xf>
    <xf numFmtId="0" fontId="27" fillId="0" borderId="1" xfId="0" applyFont="1" applyFill="1" applyBorder="1" applyAlignment="1">
      <alignment wrapText="1"/>
    </xf>
    <xf numFmtId="49" fontId="16" fillId="0" borderId="1" xfId="0" applyNumberFormat="1" applyFont="1" applyFill="1" applyBorder="1" applyAlignment="1">
      <alignment horizontal="left" wrapText="1"/>
    </xf>
    <xf numFmtId="49" fontId="17" fillId="0" borderId="1" xfId="0" applyNumberFormat="1" applyFont="1" applyFill="1" applyBorder="1" applyAlignment="1">
      <alignment horizontal="left" wrapText="1"/>
    </xf>
    <xf numFmtId="49" fontId="27" fillId="0" borderId="1" xfId="0" applyNumberFormat="1" applyFont="1" applyFill="1" applyBorder="1" applyAlignment="1">
      <alignment horizontal="left" wrapText="1"/>
    </xf>
    <xf numFmtId="14" fontId="22" fillId="5" borderId="1" xfId="0" applyNumberFormat="1" applyFont="1" applyFill="1" applyBorder="1" applyAlignment="1">
      <alignment horizontal="center" wrapText="1"/>
    </xf>
    <xf numFmtId="49" fontId="7" fillId="0" borderId="0" xfId="0" applyNumberFormat="1" applyFont="1" applyFill="1" applyBorder="1" applyAlignment="1">
      <alignment horizontal="left" wrapText="1"/>
    </xf>
    <xf numFmtId="0" fontId="2" fillId="0" borderId="20" xfId="0" applyFont="1" applyFill="1" applyBorder="1" applyAlignment="1">
      <alignment horizontal="right" wrapText="1"/>
    </xf>
    <xf numFmtId="0" fontId="7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left" wrapText="1"/>
    </xf>
    <xf numFmtId="0" fontId="32" fillId="0" borderId="1" xfId="0" applyFont="1" applyFill="1" applyBorder="1" applyAlignment="1">
      <alignment horizontal="right" wrapText="1"/>
    </xf>
    <xf numFmtId="49" fontId="32" fillId="0" borderId="1" xfId="0" applyNumberFormat="1" applyFont="1" applyFill="1" applyBorder="1" applyAlignment="1">
      <alignment horizontal="left" wrapText="1"/>
    </xf>
    <xf numFmtId="0" fontId="34" fillId="0" borderId="1" xfId="0" applyFont="1" applyFill="1" applyBorder="1" applyAlignment="1">
      <alignment horizontal="right" wrapText="1"/>
    </xf>
    <xf numFmtId="2" fontId="27" fillId="0" borderId="1" xfId="0" applyNumberFormat="1" applyFont="1" applyFill="1" applyBorder="1" applyAlignment="1">
      <alignment wrapText="1"/>
    </xf>
    <xf numFmtId="0" fontId="27" fillId="0" borderId="1" xfId="0" applyFont="1" applyFill="1" applyBorder="1" applyAlignment="1">
      <alignment horizontal="right" wrapText="1"/>
    </xf>
    <xf numFmtId="0" fontId="35" fillId="0" borderId="1" xfId="0" applyFont="1" applyFill="1" applyBorder="1" applyAlignment="1">
      <alignment wrapText="1"/>
    </xf>
    <xf numFmtId="0" fontId="34" fillId="0" borderId="1" xfId="0" applyFont="1" applyFill="1" applyBorder="1" applyAlignment="1">
      <alignment wrapText="1"/>
    </xf>
    <xf numFmtId="2" fontId="34" fillId="0" borderId="1" xfId="0" applyNumberFormat="1" applyFont="1" applyFill="1" applyBorder="1" applyAlignment="1">
      <alignment wrapText="1"/>
    </xf>
    <xf numFmtId="49" fontId="34" fillId="0" borderId="1" xfId="0" applyNumberFormat="1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wrapText="1"/>
    </xf>
    <xf numFmtId="2" fontId="2" fillId="7" borderId="1" xfId="0" applyNumberFormat="1" applyFont="1" applyFill="1" applyBorder="1" applyAlignment="1">
      <alignment wrapText="1"/>
    </xf>
    <xf numFmtId="0" fontId="7" fillId="7" borderId="1" xfId="0" applyFont="1" applyFill="1" applyBorder="1" applyAlignment="1">
      <alignment wrapText="1"/>
    </xf>
    <xf numFmtId="2" fontId="2" fillId="4" borderId="1" xfId="0" applyNumberFormat="1" applyFont="1" applyFill="1" applyBorder="1" applyAlignment="1">
      <alignment wrapText="1"/>
    </xf>
    <xf numFmtId="0" fontId="7" fillId="4" borderId="1" xfId="0" applyFont="1" applyFill="1" applyBorder="1" applyAlignment="1">
      <alignment wrapText="1"/>
    </xf>
    <xf numFmtId="2" fontId="2" fillId="2" borderId="1" xfId="0" applyNumberFormat="1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16" fillId="7" borderId="1" xfId="0" applyFont="1" applyFill="1" applyBorder="1" applyAlignment="1">
      <alignment wrapText="1"/>
    </xf>
    <xf numFmtId="17" fontId="2" fillId="7" borderId="1" xfId="0" applyNumberFormat="1" applyFont="1" applyFill="1" applyBorder="1" applyAlignment="1">
      <alignment wrapText="1"/>
    </xf>
    <xf numFmtId="0" fontId="16" fillId="4" borderId="1" xfId="0" applyFont="1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2" fontId="10" fillId="0" borderId="0" xfId="0" applyNumberFormat="1" applyFont="1" applyFill="1" applyBorder="1" applyAlignment="1">
      <alignment wrapText="1"/>
    </xf>
    <xf numFmtId="182" fontId="10" fillId="0" borderId="0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horizontal="right" wrapText="1"/>
    </xf>
    <xf numFmtId="0" fontId="0" fillId="0" borderId="0" xfId="0" applyAlignment="1">
      <alignment horizontal="center"/>
    </xf>
    <xf numFmtId="17" fontId="2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vertical="center" wrapText="1"/>
    </xf>
    <xf numFmtId="179" fontId="7" fillId="0" borderId="1" xfId="1" applyFont="1" applyFill="1" applyBorder="1" applyAlignment="1">
      <alignment horizontal="left" wrapText="1"/>
    </xf>
    <xf numFmtId="2" fontId="8" fillId="0" borderId="1" xfId="0" applyNumberFormat="1" applyFont="1" applyFill="1" applyBorder="1" applyAlignment="1">
      <alignment horizontal="left" wrapText="1"/>
    </xf>
    <xf numFmtId="2" fontId="3" fillId="4" borderId="1" xfId="0" applyNumberFormat="1" applyFont="1" applyFill="1" applyBorder="1"/>
    <xf numFmtId="14" fontId="2" fillId="4" borderId="1" xfId="0" applyNumberFormat="1" applyFont="1" applyFill="1" applyBorder="1" applyAlignment="1">
      <alignment horizontal="center"/>
    </xf>
    <xf numFmtId="0" fontId="4" fillId="7" borderId="1" xfId="0" applyFont="1" applyFill="1" applyBorder="1"/>
    <xf numFmtId="0" fontId="4" fillId="7" borderId="1" xfId="0" applyFont="1" applyFill="1" applyBorder="1" applyAlignment="1">
      <alignment wrapText="1"/>
    </xf>
    <xf numFmtId="2" fontId="4" fillId="7" borderId="1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left" wrapText="1"/>
    </xf>
    <xf numFmtId="2" fontId="4" fillId="0" borderId="0" xfId="0" applyNumberFormat="1" applyFont="1" applyFill="1" applyBorder="1"/>
    <xf numFmtId="2" fontId="3" fillId="2" borderId="1" xfId="0" applyNumberFormat="1" applyFont="1" applyFill="1" applyBorder="1"/>
    <xf numFmtId="14" fontId="2" fillId="2" borderId="1" xfId="0" applyNumberFormat="1" applyFont="1" applyFill="1" applyBorder="1" applyAlignment="1">
      <alignment horizontal="center"/>
    </xf>
    <xf numFmtId="2" fontId="4" fillId="7" borderId="1" xfId="0" applyNumberFormat="1" applyFont="1" applyFill="1" applyBorder="1" applyAlignment="1">
      <alignment wrapText="1"/>
    </xf>
    <xf numFmtId="2" fontId="4" fillId="0" borderId="1" xfId="0" applyNumberFormat="1" applyFont="1" applyFill="1" applyBorder="1" applyAlignment="1">
      <alignment wrapText="1"/>
    </xf>
    <xf numFmtId="0" fontId="16" fillId="0" borderId="2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right" wrapText="1"/>
    </xf>
    <xf numFmtId="0" fontId="17" fillId="0" borderId="2" xfId="0" applyFont="1" applyFill="1" applyBorder="1" applyAlignment="1">
      <alignment horizontal="left" wrapText="1"/>
    </xf>
    <xf numFmtId="2" fontId="7" fillId="0" borderId="1" xfId="0" applyNumberFormat="1" applyFont="1" applyFill="1" applyBorder="1" applyAlignment="1">
      <alignment wrapText="1"/>
    </xf>
    <xf numFmtId="0" fontId="37" fillId="0" borderId="1" xfId="0" applyFont="1" applyFill="1" applyBorder="1" applyAlignment="1">
      <alignment wrapText="1"/>
    </xf>
    <xf numFmtId="0" fontId="17" fillId="0" borderId="1" xfId="0" applyFont="1" applyFill="1" applyBorder="1" applyAlignment="1">
      <alignment horizontal="left" wrapText="1"/>
    </xf>
    <xf numFmtId="0" fontId="2" fillId="8" borderId="1" xfId="0" applyFont="1" applyFill="1" applyBorder="1" applyAlignment="1">
      <alignment wrapText="1"/>
    </xf>
    <xf numFmtId="0" fontId="7" fillId="8" borderId="1" xfId="0" applyFont="1" applyFill="1" applyBorder="1" applyAlignment="1">
      <alignment wrapText="1"/>
    </xf>
    <xf numFmtId="2" fontId="2" fillId="8" borderId="1" xfId="0" applyNumberFormat="1" applyFont="1" applyFill="1" applyBorder="1" applyAlignment="1">
      <alignment wrapText="1"/>
    </xf>
    <xf numFmtId="179" fontId="2" fillId="0" borderId="1" xfId="1" applyFont="1" applyFill="1" applyBorder="1" applyAlignment="1">
      <alignment wrapText="1"/>
    </xf>
    <xf numFmtId="2" fontId="17" fillId="0" borderId="1" xfId="0" applyNumberFormat="1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4" fontId="2" fillId="8" borderId="13" xfId="0" applyNumberFormat="1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left" wrapText="1"/>
    </xf>
    <xf numFmtId="49" fontId="25" fillId="0" borderId="1" xfId="0" applyNumberFormat="1" applyFont="1" applyFill="1" applyBorder="1" applyAlignment="1">
      <alignment horizontal="left" wrapText="1"/>
    </xf>
    <xf numFmtId="49" fontId="7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left" wrapText="1"/>
    </xf>
    <xf numFmtId="0" fontId="2" fillId="0" borderId="19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wrapText="1"/>
    </xf>
    <xf numFmtId="0" fontId="25" fillId="0" borderId="21" xfId="0" applyFont="1" applyFill="1" applyBorder="1" applyAlignment="1">
      <alignment wrapText="1"/>
    </xf>
    <xf numFmtId="0" fontId="7" fillId="0" borderId="0" xfId="0" applyFont="1" applyAlignment="1">
      <alignment wrapText="1"/>
    </xf>
    <xf numFmtId="0" fontId="16" fillId="0" borderId="1" xfId="0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left" wrapText="1"/>
    </xf>
    <xf numFmtId="0" fontId="39" fillId="0" borderId="1" xfId="0" applyFont="1" applyFill="1" applyBorder="1" applyAlignment="1">
      <alignment horizontal="left" wrapText="1"/>
    </xf>
    <xf numFmtId="0" fontId="39" fillId="0" borderId="1" xfId="0" applyFont="1" applyFill="1" applyBorder="1" applyAlignment="1">
      <alignment horizontal="right" wrapText="1"/>
    </xf>
    <xf numFmtId="0" fontId="40" fillId="0" borderId="1" xfId="0" applyFont="1" applyFill="1" applyBorder="1" applyAlignment="1">
      <alignment wrapText="1"/>
    </xf>
    <xf numFmtId="0" fontId="40" fillId="0" borderId="1" xfId="0" applyFont="1" applyFill="1" applyBorder="1" applyAlignment="1">
      <alignment horizontal="right" wrapText="1"/>
    </xf>
    <xf numFmtId="0" fontId="41" fillId="0" borderId="1" xfId="0" applyFont="1" applyFill="1" applyBorder="1" applyAlignment="1">
      <alignment horizontal="left" wrapText="1"/>
    </xf>
    <xf numFmtId="0" fontId="41" fillId="0" borderId="1" xfId="0" applyFont="1" applyFill="1" applyBorder="1" applyAlignment="1">
      <alignment horizontal="right" wrapText="1"/>
    </xf>
    <xf numFmtId="0" fontId="41" fillId="0" borderId="1" xfId="0" applyFont="1" applyFill="1" applyBorder="1" applyAlignment="1">
      <alignment wrapText="1"/>
    </xf>
    <xf numFmtId="0" fontId="42" fillId="0" borderId="1" xfId="0" applyFont="1" applyFill="1" applyBorder="1" applyAlignment="1">
      <alignment wrapText="1"/>
    </xf>
    <xf numFmtId="0" fontId="42" fillId="0" borderId="1" xfId="0" applyFont="1" applyFill="1" applyBorder="1" applyAlignment="1">
      <alignment horizontal="right" wrapText="1"/>
    </xf>
    <xf numFmtId="0" fontId="43" fillId="0" borderId="1" xfId="0" applyFont="1" applyFill="1" applyBorder="1" applyAlignment="1">
      <alignment wrapText="1"/>
    </xf>
    <xf numFmtId="0" fontId="43" fillId="0" borderId="1" xfId="0" applyFont="1" applyFill="1" applyBorder="1" applyAlignment="1">
      <alignment horizontal="right" wrapText="1"/>
    </xf>
    <xf numFmtId="0" fontId="10" fillId="0" borderId="0" xfId="0" applyFont="1" applyFill="1" applyBorder="1" applyAlignment="1">
      <alignment horizontal="left" wrapText="1"/>
    </xf>
    <xf numFmtId="2" fontId="7" fillId="0" borderId="1" xfId="0" applyNumberFormat="1" applyFont="1" applyFill="1" applyBorder="1" applyAlignment="1">
      <alignment horizontal="right" wrapText="1"/>
    </xf>
    <xf numFmtId="0" fontId="2" fillId="0" borderId="11" xfId="0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" fillId="9" borderId="1" xfId="0" applyFont="1" applyFill="1" applyBorder="1" applyAlignment="1">
      <alignment wrapText="1"/>
    </xf>
    <xf numFmtId="0" fontId="7" fillId="9" borderId="1" xfId="0" applyFont="1" applyFill="1" applyBorder="1" applyAlignment="1">
      <alignment wrapText="1"/>
    </xf>
    <xf numFmtId="2" fontId="2" fillId="9" borderId="1" xfId="0" applyNumberFormat="1" applyFont="1" applyFill="1" applyBorder="1" applyAlignment="1">
      <alignment horizontal="right" wrapText="1"/>
    </xf>
    <xf numFmtId="0" fontId="7" fillId="9" borderId="1" xfId="0" applyFont="1" applyFill="1" applyBorder="1" applyAlignment="1">
      <alignment horizontal="left" wrapText="1"/>
    </xf>
    <xf numFmtId="0" fontId="7" fillId="9" borderId="1" xfId="0" applyFont="1" applyFill="1" applyBorder="1" applyAlignment="1">
      <alignment vertical="center" wrapText="1"/>
    </xf>
    <xf numFmtId="2" fontId="2" fillId="9" borderId="1" xfId="0" applyNumberFormat="1" applyFont="1" applyFill="1" applyBorder="1" applyAlignment="1">
      <alignment wrapText="1"/>
    </xf>
    <xf numFmtId="0" fontId="2" fillId="9" borderId="1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right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2" fillId="10" borderId="0" xfId="0" applyFont="1" applyFill="1" applyAlignment="1">
      <alignment wrapText="1"/>
    </xf>
    <xf numFmtId="2" fontId="44" fillId="0" borderId="0" xfId="0" applyNumberFormat="1" applyFont="1"/>
    <xf numFmtId="2" fontId="45" fillId="0" borderId="1" xfId="0" applyNumberFormat="1" applyFont="1" applyFill="1" applyBorder="1" applyAlignment="1">
      <alignment horizontal="right" wrapText="1"/>
    </xf>
    <xf numFmtId="2" fontId="26" fillId="0" borderId="1" xfId="0" applyNumberFormat="1" applyFont="1" applyFill="1" applyBorder="1" applyAlignment="1">
      <alignment wrapText="1"/>
    </xf>
    <xf numFmtId="14" fontId="2" fillId="9" borderId="1" xfId="0" applyNumberFormat="1" applyFont="1" applyFill="1" applyBorder="1" applyAlignment="1">
      <alignment horizontal="center" wrapText="1"/>
    </xf>
    <xf numFmtId="14" fontId="2" fillId="9" borderId="2" xfId="0" applyNumberFormat="1" applyFont="1" applyFill="1" applyBorder="1" applyAlignment="1">
      <alignment horizontal="center" wrapText="1"/>
    </xf>
    <xf numFmtId="0" fontId="2" fillId="9" borderId="2" xfId="0" applyFont="1" applyFill="1" applyBorder="1" applyAlignment="1">
      <alignment horizontal="center" wrapText="1"/>
    </xf>
    <xf numFmtId="0" fontId="2" fillId="9" borderId="2" xfId="0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 wrapText="1"/>
    </xf>
    <xf numFmtId="2" fontId="2" fillId="7" borderId="1" xfId="0" applyNumberFormat="1" applyFont="1" applyFill="1" applyBorder="1" applyAlignment="1">
      <alignment horizontal="right" wrapText="1"/>
    </xf>
    <xf numFmtId="0" fontId="2" fillId="7" borderId="1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right" wrapText="1"/>
    </xf>
    <xf numFmtId="14" fontId="2" fillId="7" borderId="1" xfId="0" applyNumberFormat="1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left" wrapText="1"/>
    </xf>
    <xf numFmtId="14" fontId="2" fillId="4" borderId="1" xfId="0" applyNumberFormat="1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right" wrapText="1"/>
    </xf>
    <xf numFmtId="2" fontId="2" fillId="4" borderId="1" xfId="0" applyNumberFormat="1" applyFont="1" applyFill="1" applyBorder="1" applyAlignment="1">
      <alignment horizontal="right" wrapText="1"/>
    </xf>
    <xf numFmtId="0" fontId="2" fillId="4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 wrapText="1"/>
    </xf>
    <xf numFmtId="2" fontId="2" fillId="2" borderId="1" xfId="0" applyNumberFormat="1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right" wrapText="1"/>
    </xf>
    <xf numFmtId="0" fontId="7" fillId="2" borderId="1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wrapText="1"/>
    </xf>
    <xf numFmtId="14" fontId="2" fillId="2" borderId="1" xfId="0" applyNumberFormat="1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left" wrapText="1"/>
    </xf>
    <xf numFmtId="0" fontId="7" fillId="8" borderId="1" xfId="0" applyFont="1" applyFill="1" applyBorder="1" applyAlignment="1">
      <alignment horizontal="left" wrapText="1"/>
    </xf>
    <xf numFmtId="2" fontId="2" fillId="8" borderId="1" xfId="0" applyNumberFormat="1" applyFont="1" applyFill="1" applyBorder="1" applyAlignment="1">
      <alignment horizontal="left" wrapText="1"/>
    </xf>
    <xf numFmtId="0" fontId="2" fillId="8" borderId="1" xfId="0" applyFont="1" applyFill="1" applyBorder="1" applyAlignment="1">
      <alignment horizontal="left" wrapText="1"/>
    </xf>
    <xf numFmtId="2" fontId="2" fillId="8" borderId="1" xfId="0" applyNumberFormat="1" applyFont="1" applyFill="1" applyBorder="1" applyAlignment="1">
      <alignment horizontal="right" wrapText="1"/>
    </xf>
    <xf numFmtId="14" fontId="2" fillId="8" borderId="1" xfId="0" applyNumberFormat="1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right" wrapText="1"/>
    </xf>
    <xf numFmtId="49" fontId="7" fillId="8" borderId="1" xfId="0" applyNumberFormat="1" applyFont="1" applyFill="1" applyBorder="1" applyAlignment="1">
      <alignment horizontal="left" wrapText="1"/>
    </xf>
    <xf numFmtId="49" fontId="2" fillId="8" borderId="1" xfId="0" applyNumberFormat="1" applyFont="1" applyFill="1" applyBorder="1" applyAlignment="1">
      <alignment horizontal="left" wrapText="1"/>
    </xf>
    <xf numFmtId="0" fontId="2" fillId="11" borderId="1" xfId="0" applyFont="1" applyFill="1" applyBorder="1" applyAlignment="1">
      <alignment horizontal="center" wrapText="1"/>
    </xf>
    <xf numFmtId="0" fontId="2" fillId="11" borderId="1" xfId="0" applyFont="1" applyFill="1" applyBorder="1" applyAlignment="1">
      <alignment horizontal="left" wrapText="1"/>
    </xf>
    <xf numFmtId="0" fontId="7" fillId="11" borderId="1" xfId="0" applyFont="1" applyFill="1" applyBorder="1" applyAlignment="1">
      <alignment horizontal="left" wrapText="1"/>
    </xf>
    <xf numFmtId="2" fontId="2" fillId="11" borderId="1" xfId="0" applyNumberFormat="1" applyFont="1" applyFill="1" applyBorder="1" applyAlignment="1">
      <alignment horizontal="left" wrapText="1"/>
    </xf>
    <xf numFmtId="14" fontId="2" fillId="11" borderId="1" xfId="0" applyNumberFormat="1" applyFont="1" applyFill="1" applyBorder="1" applyAlignment="1">
      <alignment horizontal="center" wrapText="1"/>
    </xf>
    <xf numFmtId="2" fontId="2" fillId="11" borderId="1" xfId="0" applyNumberFormat="1" applyFont="1" applyFill="1" applyBorder="1" applyAlignment="1">
      <alignment horizontal="right" wrapText="1"/>
    </xf>
    <xf numFmtId="0" fontId="7" fillId="11" borderId="1" xfId="0" applyFont="1" applyFill="1" applyBorder="1" applyAlignment="1">
      <alignment wrapText="1"/>
    </xf>
    <xf numFmtId="0" fontId="2" fillId="11" borderId="1" xfId="0" applyFont="1" applyFill="1" applyBorder="1" applyAlignment="1">
      <alignment wrapText="1"/>
    </xf>
    <xf numFmtId="0" fontId="2" fillId="11" borderId="1" xfId="0" applyFont="1" applyFill="1" applyBorder="1" applyAlignment="1">
      <alignment horizontal="right" wrapText="1"/>
    </xf>
    <xf numFmtId="0" fontId="2" fillId="12" borderId="1" xfId="0" applyFont="1" applyFill="1" applyBorder="1" applyAlignment="1">
      <alignment wrapText="1"/>
    </xf>
    <xf numFmtId="0" fontId="2" fillId="12" borderId="1" xfId="0" applyFont="1" applyFill="1" applyBorder="1" applyAlignment="1">
      <alignment horizontal="right" wrapText="1"/>
    </xf>
    <xf numFmtId="0" fontId="7" fillId="12" borderId="1" xfId="0" applyFont="1" applyFill="1" applyBorder="1" applyAlignment="1">
      <alignment horizontal="left" wrapText="1"/>
    </xf>
    <xf numFmtId="2" fontId="2" fillId="12" borderId="1" xfId="0" applyNumberFormat="1" applyFont="1" applyFill="1" applyBorder="1" applyAlignment="1">
      <alignment horizontal="right" wrapText="1"/>
    </xf>
    <xf numFmtId="0" fontId="2" fillId="12" borderId="1" xfId="0" applyFont="1" applyFill="1" applyBorder="1" applyAlignment="1">
      <alignment horizontal="left" wrapText="1"/>
    </xf>
    <xf numFmtId="0" fontId="2" fillId="12" borderId="1" xfId="0" applyFont="1" applyFill="1" applyBorder="1" applyAlignment="1">
      <alignment horizontal="center" wrapText="1"/>
    </xf>
    <xf numFmtId="14" fontId="2" fillId="12" borderId="1" xfId="0" applyNumberFormat="1" applyFont="1" applyFill="1" applyBorder="1" applyAlignment="1">
      <alignment horizontal="center" wrapText="1"/>
    </xf>
    <xf numFmtId="2" fontId="2" fillId="12" borderId="1" xfId="0" applyNumberFormat="1" applyFont="1" applyFill="1" applyBorder="1" applyAlignment="1">
      <alignment wrapText="1"/>
    </xf>
    <xf numFmtId="0" fontId="26" fillId="11" borderId="1" xfId="0" applyFont="1" applyFill="1" applyBorder="1" applyAlignment="1">
      <alignment horizontal="left" wrapText="1"/>
    </xf>
    <xf numFmtId="0" fontId="25" fillId="11" borderId="1" xfId="0" applyFont="1" applyFill="1" applyBorder="1" applyAlignment="1">
      <alignment horizontal="right" wrapText="1"/>
    </xf>
    <xf numFmtId="0" fontId="25" fillId="11" borderId="1" xfId="0" applyFont="1" applyFill="1" applyBorder="1" applyAlignment="1">
      <alignment wrapText="1"/>
    </xf>
    <xf numFmtId="2" fontId="25" fillId="11" borderId="1" xfId="0" applyNumberFormat="1" applyFont="1" applyFill="1" applyBorder="1" applyAlignment="1">
      <alignment horizontal="right" wrapText="1"/>
    </xf>
    <xf numFmtId="14" fontId="2" fillId="12" borderId="1" xfId="0" applyNumberFormat="1" applyFont="1" applyFill="1" applyBorder="1" applyAlignment="1">
      <alignment horizontal="center"/>
    </xf>
    <xf numFmtId="0" fontId="7" fillId="10" borderId="1" xfId="0" applyFont="1" applyFill="1" applyBorder="1" applyAlignment="1">
      <alignment horizontal="left" wrapText="1"/>
    </xf>
    <xf numFmtId="0" fontId="2" fillId="10" borderId="1" xfId="0" applyFont="1" applyFill="1" applyBorder="1" applyAlignment="1">
      <alignment horizontal="left" wrapText="1"/>
    </xf>
    <xf numFmtId="2" fontId="2" fillId="10" borderId="1" xfId="0" applyNumberFormat="1" applyFont="1" applyFill="1" applyBorder="1" applyAlignment="1">
      <alignment horizontal="right" wrapText="1"/>
    </xf>
    <xf numFmtId="0" fontId="2" fillId="10" borderId="1" xfId="0" applyFont="1" applyFill="1" applyBorder="1" applyAlignment="1">
      <alignment horizontal="right" wrapText="1"/>
    </xf>
    <xf numFmtId="0" fontId="2" fillId="10" borderId="1" xfId="0" applyFont="1" applyFill="1" applyBorder="1" applyAlignment="1">
      <alignment wrapText="1"/>
    </xf>
    <xf numFmtId="0" fontId="7" fillId="10" borderId="1" xfId="0" applyFont="1" applyFill="1" applyBorder="1" applyAlignment="1">
      <alignment wrapText="1"/>
    </xf>
    <xf numFmtId="0" fontId="2" fillId="10" borderId="1" xfId="0" applyFont="1" applyFill="1" applyBorder="1" applyAlignment="1">
      <alignment horizontal="center" wrapText="1"/>
    </xf>
    <xf numFmtId="14" fontId="2" fillId="10" borderId="1" xfId="0" applyNumberFormat="1" applyFont="1" applyFill="1" applyBorder="1" applyAlignment="1">
      <alignment horizontal="center" wrapText="1"/>
    </xf>
    <xf numFmtId="0" fontId="7" fillId="13" borderId="1" xfId="0" applyFont="1" applyFill="1" applyBorder="1" applyAlignment="1">
      <alignment horizontal="left" wrapText="1"/>
    </xf>
    <xf numFmtId="0" fontId="2" fillId="13" borderId="1" xfId="0" applyFont="1" applyFill="1" applyBorder="1" applyAlignment="1">
      <alignment horizontal="right" wrapText="1"/>
    </xf>
    <xf numFmtId="0" fontId="2" fillId="13" borderId="1" xfId="0" applyFont="1" applyFill="1" applyBorder="1" applyAlignment="1">
      <alignment wrapText="1"/>
    </xf>
    <xf numFmtId="2" fontId="2" fillId="13" borderId="1" xfId="0" applyNumberFormat="1" applyFont="1" applyFill="1" applyBorder="1" applyAlignment="1">
      <alignment horizontal="right" wrapText="1"/>
    </xf>
    <xf numFmtId="0" fontId="2" fillId="13" borderId="1" xfId="0" applyFont="1" applyFill="1" applyBorder="1" applyAlignment="1">
      <alignment horizontal="left" wrapText="1"/>
    </xf>
    <xf numFmtId="0" fontId="2" fillId="13" borderId="1" xfId="0" applyFont="1" applyFill="1" applyBorder="1" applyAlignment="1">
      <alignment horizontal="center" wrapText="1"/>
    </xf>
    <xf numFmtId="14" fontId="2" fillId="13" borderId="1" xfId="0" applyNumberFormat="1" applyFont="1" applyFill="1" applyBorder="1" applyAlignment="1">
      <alignment horizontal="center" wrapText="1"/>
    </xf>
    <xf numFmtId="0" fontId="2" fillId="14" borderId="1" xfId="0" applyFont="1" applyFill="1" applyBorder="1" applyAlignment="1">
      <alignment horizontal="left" wrapText="1"/>
    </xf>
    <xf numFmtId="0" fontId="2" fillId="14" borderId="1" xfId="0" applyFont="1" applyFill="1" applyBorder="1" applyAlignment="1">
      <alignment wrapText="1"/>
    </xf>
    <xf numFmtId="14" fontId="2" fillId="14" borderId="1" xfId="0" applyNumberFormat="1" applyFont="1" applyFill="1" applyBorder="1" applyAlignment="1">
      <alignment horizontal="center" wrapText="1"/>
    </xf>
    <xf numFmtId="0" fontId="2" fillId="14" borderId="1" xfId="0" applyFont="1" applyFill="1" applyBorder="1" applyAlignment="1">
      <alignment horizontal="right" wrapText="1"/>
    </xf>
    <xf numFmtId="0" fontId="7" fillId="14" borderId="1" xfId="0" applyFont="1" applyFill="1" applyBorder="1" applyAlignment="1">
      <alignment horizontal="left" wrapText="1"/>
    </xf>
    <xf numFmtId="2" fontId="2" fillId="14" borderId="1" xfId="0" applyNumberFormat="1" applyFont="1" applyFill="1" applyBorder="1" applyAlignment="1">
      <alignment horizontal="right" wrapText="1"/>
    </xf>
    <xf numFmtId="0" fontId="2" fillId="15" borderId="1" xfId="0" applyFont="1" applyFill="1" applyBorder="1" applyAlignment="1">
      <alignment horizontal="left" wrapText="1"/>
    </xf>
    <xf numFmtId="0" fontId="7" fillId="15" borderId="1" xfId="0" applyFont="1" applyFill="1" applyBorder="1" applyAlignment="1">
      <alignment horizontal="left" wrapText="1"/>
    </xf>
    <xf numFmtId="2" fontId="2" fillId="15" borderId="1" xfId="0" applyNumberFormat="1" applyFont="1" applyFill="1" applyBorder="1" applyAlignment="1">
      <alignment horizontal="right" wrapText="1"/>
    </xf>
    <xf numFmtId="14" fontId="2" fillId="15" borderId="1" xfId="0" applyNumberFormat="1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left" wrapText="1"/>
    </xf>
    <xf numFmtId="0" fontId="7" fillId="16" borderId="1" xfId="0" applyFont="1" applyFill="1" applyBorder="1" applyAlignment="1">
      <alignment wrapText="1"/>
    </xf>
    <xf numFmtId="0" fontId="2" fillId="16" borderId="1" xfId="0" applyFont="1" applyFill="1" applyBorder="1" applyAlignment="1">
      <alignment wrapText="1"/>
    </xf>
    <xf numFmtId="0" fontId="2" fillId="16" borderId="1" xfId="0" applyFont="1" applyFill="1" applyBorder="1" applyAlignment="1">
      <alignment horizontal="right" wrapText="1"/>
    </xf>
    <xf numFmtId="0" fontId="7" fillId="16" borderId="1" xfId="0" applyFont="1" applyFill="1" applyBorder="1" applyAlignment="1">
      <alignment horizontal="left" wrapText="1"/>
    </xf>
    <xf numFmtId="2" fontId="2" fillId="16" borderId="1" xfId="0" applyNumberFormat="1" applyFont="1" applyFill="1" applyBorder="1" applyAlignment="1">
      <alignment horizontal="right" wrapText="1"/>
    </xf>
    <xf numFmtId="0" fontId="7" fillId="17" borderId="1" xfId="0" applyFont="1" applyFill="1" applyBorder="1" applyAlignment="1">
      <alignment wrapText="1"/>
    </xf>
    <xf numFmtId="0" fontId="2" fillId="17" borderId="1" xfId="0" applyFont="1" applyFill="1" applyBorder="1" applyAlignment="1">
      <alignment wrapText="1"/>
    </xf>
    <xf numFmtId="0" fontId="2" fillId="17" borderId="1" xfId="0" applyFont="1" applyFill="1" applyBorder="1" applyAlignment="1">
      <alignment horizontal="right" wrapText="1"/>
    </xf>
    <xf numFmtId="0" fontId="7" fillId="17" borderId="1" xfId="0" applyFont="1" applyFill="1" applyBorder="1" applyAlignment="1">
      <alignment horizontal="left" wrapText="1"/>
    </xf>
    <xf numFmtId="2" fontId="2" fillId="17" borderId="1" xfId="0" applyNumberFormat="1" applyFont="1" applyFill="1" applyBorder="1" applyAlignment="1">
      <alignment horizontal="right" wrapText="1"/>
    </xf>
    <xf numFmtId="0" fontId="2" fillId="17" borderId="1" xfId="0" applyFont="1" applyFill="1" applyBorder="1" applyAlignment="1">
      <alignment horizontal="left" wrapText="1"/>
    </xf>
    <xf numFmtId="14" fontId="2" fillId="17" borderId="1" xfId="0" applyNumberFormat="1" applyFont="1" applyFill="1" applyBorder="1" applyAlignment="1">
      <alignment horizontal="center" wrapText="1"/>
    </xf>
    <xf numFmtId="14" fontId="2" fillId="17" borderId="1" xfId="0" applyNumberFormat="1" applyFont="1" applyFill="1" applyBorder="1" applyAlignment="1">
      <alignment horizontal="center"/>
    </xf>
    <xf numFmtId="0" fontId="2" fillId="18" borderId="2" xfId="0" applyFont="1" applyFill="1" applyBorder="1" applyAlignment="1">
      <alignment horizontal="left" wrapText="1"/>
    </xf>
    <xf numFmtId="0" fontId="7" fillId="18" borderId="1" xfId="0" applyFont="1" applyFill="1" applyBorder="1" applyAlignment="1">
      <alignment wrapText="1"/>
    </xf>
    <xf numFmtId="0" fontId="2" fillId="18" borderId="1" xfId="0" applyFont="1" applyFill="1" applyBorder="1" applyAlignment="1">
      <alignment horizontal="left" wrapText="1"/>
    </xf>
    <xf numFmtId="2" fontId="2" fillId="18" borderId="1" xfId="0" applyNumberFormat="1" applyFont="1" applyFill="1" applyBorder="1" applyAlignment="1">
      <alignment horizontal="right" wrapText="1"/>
    </xf>
    <xf numFmtId="14" fontId="2" fillId="18" borderId="2" xfId="0" applyNumberFormat="1" applyFont="1" applyFill="1" applyBorder="1" applyAlignment="1">
      <alignment horizontal="center" wrapText="1"/>
    </xf>
    <xf numFmtId="0" fontId="2" fillId="18" borderId="1" xfId="0" applyFont="1" applyFill="1" applyBorder="1" applyAlignment="1">
      <alignment wrapText="1"/>
    </xf>
    <xf numFmtId="0" fontId="2" fillId="18" borderId="1" xfId="0" applyFont="1" applyFill="1" applyBorder="1" applyAlignment="1">
      <alignment horizontal="right" wrapText="1"/>
    </xf>
    <xf numFmtId="0" fontId="7" fillId="18" borderId="1" xfId="0" applyFont="1" applyFill="1" applyBorder="1" applyAlignment="1">
      <alignment horizontal="left" wrapText="1"/>
    </xf>
    <xf numFmtId="14" fontId="2" fillId="18" borderId="1" xfId="0" applyNumberFormat="1" applyFont="1" applyFill="1" applyBorder="1" applyAlignment="1">
      <alignment horizontal="center" wrapText="1"/>
    </xf>
    <xf numFmtId="2" fontId="2" fillId="18" borderId="1" xfId="0" applyNumberFormat="1" applyFont="1" applyFill="1" applyBorder="1" applyAlignment="1">
      <alignment wrapText="1"/>
    </xf>
    <xf numFmtId="0" fontId="7" fillId="19" borderId="1" xfId="0" applyFont="1" applyFill="1" applyBorder="1" applyAlignment="1">
      <alignment wrapText="1"/>
    </xf>
    <xf numFmtId="0" fontId="2" fillId="19" borderId="1" xfId="0" applyFont="1" applyFill="1" applyBorder="1" applyAlignment="1">
      <alignment wrapText="1"/>
    </xf>
    <xf numFmtId="0" fontId="2" fillId="19" borderId="1" xfId="0" applyFont="1" applyFill="1" applyBorder="1" applyAlignment="1">
      <alignment horizontal="right" wrapText="1"/>
    </xf>
    <xf numFmtId="0" fontId="7" fillId="19" borderId="1" xfId="0" applyFont="1" applyFill="1" applyBorder="1" applyAlignment="1">
      <alignment horizontal="left" wrapText="1"/>
    </xf>
    <xf numFmtId="0" fontId="2" fillId="19" borderId="1" xfId="0" applyFont="1" applyFill="1" applyBorder="1" applyAlignment="1">
      <alignment horizontal="left" wrapText="1"/>
    </xf>
    <xf numFmtId="2" fontId="2" fillId="19" borderId="1" xfId="0" applyNumberFormat="1" applyFont="1" applyFill="1" applyBorder="1" applyAlignment="1">
      <alignment horizontal="right" wrapText="1"/>
    </xf>
    <xf numFmtId="0" fontId="2" fillId="19" borderId="1" xfId="0" applyFont="1" applyFill="1" applyBorder="1" applyAlignment="1">
      <alignment horizontal="center" wrapText="1"/>
    </xf>
    <xf numFmtId="0" fontId="25" fillId="19" borderId="2" xfId="0" applyFont="1" applyFill="1" applyBorder="1" applyAlignment="1">
      <alignment horizontal="left" wrapText="1"/>
    </xf>
    <xf numFmtId="0" fontId="26" fillId="19" borderId="1" xfId="0" applyFont="1" applyFill="1" applyBorder="1" applyAlignment="1">
      <alignment wrapText="1"/>
    </xf>
    <xf numFmtId="0" fontId="25" fillId="19" borderId="1" xfId="0" applyFont="1" applyFill="1" applyBorder="1" applyAlignment="1">
      <alignment horizontal="right" wrapText="1"/>
    </xf>
    <xf numFmtId="2" fontId="25" fillId="19" borderId="1" xfId="0" applyNumberFormat="1" applyFont="1" applyFill="1" applyBorder="1" applyAlignment="1">
      <alignment wrapText="1"/>
    </xf>
    <xf numFmtId="14" fontId="2" fillId="19" borderId="1" xfId="0" applyNumberFormat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right" wrapText="1"/>
    </xf>
    <xf numFmtId="49" fontId="7" fillId="9" borderId="1" xfId="0" applyNumberFormat="1" applyFont="1" applyFill="1" applyBorder="1" applyAlignment="1">
      <alignment horizontal="left" wrapText="1"/>
    </xf>
    <xf numFmtId="14" fontId="2" fillId="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wrapText="1"/>
    </xf>
    <xf numFmtId="0" fontId="2" fillId="20" borderId="1" xfId="0" applyFont="1" applyFill="1" applyBorder="1" applyAlignment="1">
      <alignment wrapText="1"/>
    </xf>
    <xf numFmtId="0" fontId="2" fillId="20" borderId="1" xfId="0" applyFont="1" applyFill="1" applyBorder="1" applyAlignment="1">
      <alignment horizontal="right" wrapText="1"/>
    </xf>
    <xf numFmtId="0" fontId="2" fillId="20" borderId="1" xfId="0" applyFont="1" applyFill="1" applyBorder="1" applyAlignment="1">
      <alignment horizontal="center" wrapText="1"/>
    </xf>
    <xf numFmtId="0" fontId="2" fillId="20" borderId="1" xfId="0" applyFont="1" applyFill="1" applyBorder="1" applyAlignment="1">
      <alignment horizontal="left" wrapText="1"/>
    </xf>
    <xf numFmtId="2" fontId="2" fillId="20" borderId="1" xfId="0" applyNumberFormat="1" applyFont="1" applyFill="1" applyBorder="1" applyAlignment="1">
      <alignment horizontal="right" wrapText="1"/>
    </xf>
    <xf numFmtId="14" fontId="2" fillId="20" borderId="1" xfId="0" applyNumberFormat="1" applyFont="1" applyFill="1" applyBorder="1" applyAlignment="1">
      <alignment horizontal="center" wrapText="1"/>
    </xf>
    <xf numFmtId="0" fontId="7" fillId="20" borderId="1" xfId="0" applyFont="1" applyFill="1" applyBorder="1" applyAlignment="1">
      <alignment horizontal="left" wrapText="1"/>
    </xf>
    <xf numFmtId="0" fontId="25" fillId="0" borderId="2" xfId="0" applyFont="1" applyFill="1" applyBorder="1" applyAlignment="1">
      <alignment horizontal="left" wrapText="1"/>
    </xf>
    <xf numFmtId="2" fontId="2" fillId="20" borderId="1" xfId="0" applyNumberFormat="1" applyFont="1" applyFill="1" applyBorder="1" applyAlignment="1">
      <alignment wrapText="1"/>
    </xf>
    <xf numFmtId="2" fontId="19" fillId="20" borderId="1" xfId="0" applyNumberFormat="1" applyFont="1" applyFill="1" applyBorder="1" applyAlignment="1">
      <alignment wrapText="1"/>
    </xf>
    <xf numFmtId="0" fontId="2" fillId="5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left" wrapText="1"/>
    </xf>
    <xf numFmtId="0" fontId="7" fillId="5" borderId="1" xfId="0" applyFont="1" applyFill="1" applyBorder="1" applyAlignment="1">
      <alignment horizontal="left" wrapText="1"/>
    </xf>
    <xf numFmtId="2" fontId="2" fillId="5" borderId="1" xfId="0" applyNumberFormat="1" applyFont="1" applyFill="1" applyBorder="1" applyAlignment="1">
      <alignment horizontal="right" wrapText="1"/>
    </xf>
    <xf numFmtId="14" fontId="2" fillId="5" borderId="1" xfId="0" applyNumberFormat="1" applyFont="1" applyFill="1" applyBorder="1" applyAlignment="1">
      <alignment horizontal="center"/>
    </xf>
    <xf numFmtId="2" fontId="2" fillId="6" borderId="1" xfId="0" applyNumberFormat="1" applyFont="1" applyFill="1" applyBorder="1" applyAlignment="1">
      <alignment horizontal="right" wrapText="1"/>
    </xf>
    <xf numFmtId="0" fontId="7" fillId="21" borderId="1" xfId="0" applyFont="1" applyFill="1" applyBorder="1" applyAlignment="1">
      <alignment wrapText="1"/>
    </xf>
    <xf numFmtId="0" fontId="2" fillId="21" borderId="1" xfId="0" applyFont="1" applyFill="1" applyBorder="1" applyAlignment="1">
      <alignment wrapText="1"/>
    </xf>
    <xf numFmtId="0" fontId="2" fillId="21" borderId="1" xfId="0" applyFont="1" applyFill="1" applyBorder="1" applyAlignment="1">
      <alignment horizontal="right" wrapText="1"/>
    </xf>
    <xf numFmtId="0" fontId="2" fillId="21" borderId="1" xfId="0" applyFont="1" applyFill="1" applyBorder="1" applyAlignment="1">
      <alignment horizontal="center" wrapText="1"/>
    </xf>
    <xf numFmtId="0" fontId="2" fillId="21" borderId="1" xfId="0" applyFont="1" applyFill="1" applyBorder="1" applyAlignment="1">
      <alignment horizontal="left" wrapText="1"/>
    </xf>
    <xf numFmtId="14" fontId="2" fillId="21" borderId="1" xfId="0" applyNumberFormat="1" applyFont="1" applyFill="1" applyBorder="1" applyAlignment="1">
      <alignment horizontal="center" wrapText="1"/>
    </xf>
    <xf numFmtId="49" fontId="7" fillId="21" borderId="1" xfId="0" applyNumberFormat="1" applyFont="1" applyFill="1" applyBorder="1" applyAlignment="1">
      <alignment horizontal="left" wrapText="1"/>
    </xf>
    <xf numFmtId="2" fontId="2" fillId="21" borderId="1" xfId="0" applyNumberFormat="1" applyFont="1" applyFill="1" applyBorder="1" applyAlignment="1">
      <alignment horizontal="right" wrapText="1"/>
    </xf>
    <xf numFmtId="2" fontId="2" fillId="21" borderId="1" xfId="0" applyNumberFormat="1" applyFont="1" applyFill="1" applyBorder="1" applyAlignment="1">
      <alignment wrapText="1"/>
    </xf>
    <xf numFmtId="49" fontId="2" fillId="21" borderId="1" xfId="0" applyNumberFormat="1" applyFont="1" applyFill="1" applyBorder="1" applyAlignment="1">
      <alignment horizontal="left" wrapText="1"/>
    </xf>
    <xf numFmtId="0" fontId="7" fillId="21" borderId="1" xfId="0" applyFont="1" applyFill="1" applyBorder="1" applyAlignment="1">
      <alignment horizontal="left" wrapText="1"/>
    </xf>
    <xf numFmtId="14" fontId="2" fillId="21" borderId="1" xfId="0" applyNumberFormat="1" applyFont="1" applyFill="1" applyBorder="1" applyAlignment="1">
      <alignment horizontal="center"/>
    </xf>
    <xf numFmtId="0" fontId="7" fillId="22" borderId="1" xfId="0" applyFont="1" applyFill="1" applyBorder="1" applyAlignment="1">
      <alignment wrapText="1"/>
    </xf>
    <xf numFmtId="0" fontId="2" fillId="22" borderId="1" xfId="0" applyFont="1" applyFill="1" applyBorder="1" applyAlignment="1">
      <alignment wrapText="1"/>
    </xf>
    <xf numFmtId="0" fontId="2" fillId="22" borderId="1" xfId="0" applyFont="1" applyFill="1" applyBorder="1" applyAlignment="1">
      <alignment horizontal="right" wrapText="1"/>
    </xf>
    <xf numFmtId="0" fontId="2" fillId="22" borderId="1" xfId="0" applyFont="1" applyFill="1" applyBorder="1" applyAlignment="1">
      <alignment horizontal="left" wrapText="1"/>
    </xf>
    <xf numFmtId="0" fontId="2" fillId="22" borderId="1" xfId="0" applyFont="1" applyFill="1" applyBorder="1" applyAlignment="1">
      <alignment horizontal="center" wrapText="1"/>
    </xf>
    <xf numFmtId="0" fontId="7" fillId="22" borderId="1" xfId="0" applyFont="1" applyFill="1" applyBorder="1" applyAlignment="1">
      <alignment horizontal="left" wrapText="1"/>
    </xf>
    <xf numFmtId="2" fontId="2" fillId="22" borderId="1" xfId="0" applyNumberFormat="1" applyFont="1" applyFill="1" applyBorder="1" applyAlignment="1">
      <alignment horizontal="right" wrapText="1"/>
    </xf>
    <xf numFmtId="14" fontId="2" fillId="22" borderId="1" xfId="0" applyNumberFormat="1" applyFont="1" applyFill="1" applyBorder="1" applyAlignment="1">
      <alignment horizontal="center" wrapText="1"/>
    </xf>
    <xf numFmtId="0" fontId="2" fillId="23" borderId="1" xfId="0" applyFont="1" applyFill="1" applyBorder="1" applyAlignment="1">
      <alignment horizontal="center" wrapText="1"/>
    </xf>
    <xf numFmtId="0" fontId="2" fillId="23" borderId="1" xfId="0" applyFont="1" applyFill="1" applyBorder="1" applyAlignment="1">
      <alignment horizontal="left" wrapText="1"/>
    </xf>
    <xf numFmtId="0" fontId="7" fillId="23" borderId="1" xfId="0" applyFont="1" applyFill="1" applyBorder="1" applyAlignment="1">
      <alignment horizontal="left" wrapText="1"/>
    </xf>
    <xf numFmtId="2" fontId="2" fillId="23" borderId="1" xfId="0" applyNumberFormat="1" applyFont="1" applyFill="1" applyBorder="1" applyAlignment="1">
      <alignment horizontal="right" wrapText="1"/>
    </xf>
    <xf numFmtId="14" fontId="2" fillId="23" borderId="1" xfId="0" applyNumberFormat="1" applyFont="1" applyFill="1" applyBorder="1" applyAlignment="1">
      <alignment horizontal="center" wrapText="1"/>
    </xf>
    <xf numFmtId="0" fontId="2" fillId="23" borderId="1" xfId="0" applyFont="1" applyFill="1" applyBorder="1" applyAlignment="1">
      <alignment wrapText="1"/>
    </xf>
    <xf numFmtId="0" fontId="2" fillId="23" borderId="1" xfId="0" applyFont="1" applyFill="1" applyBorder="1" applyAlignment="1">
      <alignment horizontal="right" wrapText="1"/>
    </xf>
    <xf numFmtId="2" fontId="2" fillId="23" borderId="1" xfId="0" applyNumberFormat="1" applyFont="1" applyFill="1" applyBorder="1" applyAlignment="1">
      <alignment wrapText="1"/>
    </xf>
    <xf numFmtId="0" fontId="19" fillId="23" borderId="1" xfId="0" applyFont="1" applyFill="1" applyBorder="1" applyAlignment="1">
      <alignment wrapText="1"/>
    </xf>
    <xf numFmtId="0" fontId="2" fillId="24" borderId="1" xfId="0" applyFont="1" applyFill="1" applyBorder="1" applyAlignment="1">
      <alignment wrapText="1"/>
    </xf>
    <xf numFmtId="0" fontId="2" fillId="24" borderId="1" xfId="0" applyFont="1" applyFill="1" applyBorder="1" applyAlignment="1">
      <alignment horizontal="right" wrapText="1"/>
    </xf>
    <xf numFmtId="0" fontId="7" fillId="24" borderId="1" xfId="0" applyFont="1" applyFill="1" applyBorder="1" applyAlignment="1">
      <alignment horizontal="left" wrapText="1"/>
    </xf>
    <xf numFmtId="2" fontId="2" fillId="24" borderId="1" xfId="0" applyNumberFormat="1" applyFont="1" applyFill="1" applyBorder="1" applyAlignment="1">
      <alignment horizontal="right" wrapText="1"/>
    </xf>
    <xf numFmtId="0" fontId="2" fillId="24" borderId="1" xfId="0" applyFont="1" applyFill="1" applyBorder="1" applyAlignment="1">
      <alignment horizontal="left" wrapText="1"/>
    </xf>
    <xf numFmtId="0" fontId="2" fillId="25" borderId="1" xfId="0" applyFont="1" applyFill="1" applyBorder="1" applyAlignment="1">
      <alignment wrapText="1"/>
    </xf>
    <xf numFmtId="0" fontId="2" fillId="25" borderId="1" xfId="0" applyFont="1" applyFill="1" applyBorder="1" applyAlignment="1">
      <alignment horizontal="right" wrapText="1"/>
    </xf>
    <xf numFmtId="0" fontId="2" fillId="25" borderId="1" xfId="0" applyFont="1" applyFill="1" applyBorder="1" applyAlignment="1">
      <alignment horizontal="left" wrapText="1"/>
    </xf>
    <xf numFmtId="0" fontId="7" fillId="25" borderId="1" xfId="0" applyFont="1" applyFill="1" applyBorder="1" applyAlignment="1">
      <alignment horizontal="left" wrapText="1"/>
    </xf>
    <xf numFmtId="2" fontId="2" fillId="25" borderId="1" xfId="0" applyNumberFormat="1" applyFont="1" applyFill="1" applyBorder="1" applyAlignment="1">
      <alignment horizontal="right" wrapText="1"/>
    </xf>
    <xf numFmtId="0" fontId="2" fillId="26" borderId="1" xfId="0" applyFont="1" applyFill="1" applyBorder="1" applyAlignment="1">
      <alignment wrapText="1"/>
    </xf>
    <xf numFmtId="0" fontId="2" fillId="26" borderId="1" xfId="0" applyFont="1" applyFill="1" applyBorder="1" applyAlignment="1">
      <alignment horizontal="right" wrapText="1"/>
    </xf>
    <xf numFmtId="0" fontId="7" fillId="26" borderId="1" xfId="0" applyFont="1" applyFill="1" applyBorder="1" applyAlignment="1">
      <alignment horizontal="left" wrapText="1"/>
    </xf>
    <xf numFmtId="2" fontId="2" fillId="26" borderId="1" xfId="0" applyNumberFormat="1" applyFont="1" applyFill="1" applyBorder="1" applyAlignment="1">
      <alignment horizontal="right" wrapText="1"/>
    </xf>
    <xf numFmtId="0" fontId="19" fillId="26" borderId="1" xfId="0" applyFont="1" applyFill="1" applyBorder="1" applyAlignment="1">
      <alignment wrapText="1"/>
    </xf>
    <xf numFmtId="0" fontId="2" fillId="26" borderId="1" xfId="0" applyFont="1" applyFill="1" applyBorder="1" applyAlignment="1">
      <alignment horizontal="center" wrapText="1"/>
    </xf>
    <xf numFmtId="0" fontId="2" fillId="26" borderId="1" xfId="0" applyFont="1" applyFill="1" applyBorder="1" applyAlignment="1">
      <alignment horizontal="left" wrapText="1"/>
    </xf>
    <xf numFmtId="14" fontId="2" fillId="26" borderId="1" xfId="0" applyNumberFormat="1" applyFont="1" applyFill="1" applyBorder="1" applyAlignment="1">
      <alignment horizontal="center" wrapText="1"/>
    </xf>
    <xf numFmtId="0" fontId="7" fillId="27" borderId="1" xfId="0" applyFont="1" applyFill="1" applyBorder="1" applyAlignment="1">
      <alignment wrapText="1"/>
    </xf>
    <xf numFmtId="0" fontId="2" fillId="27" borderId="1" xfId="0" applyFont="1" applyFill="1" applyBorder="1" applyAlignment="1">
      <alignment wrapText="1"/>
    </xf>
    <xf numFmtId="0" fontId="2" fillId="27" borderId="1" xfId="0" applyFont="1" applyFill="1" applyBorder="1" applyAlignment="1">
      <alignment horizontal="right" wrapText="1"/>
    </xf>
    <xf numFmtId="0" fontId="2" fillId="27" borderId="1" xfId="0" applyFont="1" applyFill="1" applyBorder="1" applyAlignment="1">
      <alignment horizontal="center" wrapText="1"/>
    </xf>
    <xf numFmtId="0" fontId="2" fillId="27" borderId="1" xfId="0" applyFont="1" applyFill="1" applyBorder="1" applyAlignment="1">
      <alignment horizontal="left" wrapText="1"/>
    </xf>
    <xf numFmtId="2" fontId="2" fillId="27" borderId="1" xfId="0" applyNumberFormat="1" applyFont="1" applyFill="1" applyBorder="1" applyAlignment="1">
      <alignment horizontal="right" wrapText="1"/>
    </xf>
    <xf numFmtId="14" fontId="2" fillId="27" borderId="1" xfId="0" applyNumberFormat="1" applyFont="1" applyFill="1" applyBorder="1" applyAlignment="1">
      <alignment horizontal="center" wrapText="1"/>
    </xf>
    <xf numFmtId="0" fontId="45" fillId="8" borderId="1" xfId="0" applyFont="1" applyFill="1" applyBorder="1" applyAlignment="1">
      <alignment horizontal="left" wrapText="1"/>
    </xf>
    <xf numFmtId="0" fontId="45" fillId="8" borderId="1" xfId="0" applyFont="1" applyFill="1" applyBorder="1" applyAlignment="1">
      <alignment horizontal="right" wrapText="1"/>
    </xf>
    <xf numFmtId="0" fontId="45" fillId="8" borderId="1" xfId="0" applyFont="1" applyFill="1" applyBorder="1" applyAlignment="1">
      <alignment wrapText="1"/>
    </xf>
    <xf numFmtId="2" fontId="45" fillId="8" borderId="1" xfId="0" applyNumberFormat="1" applyFont="1" applyFill="1" applyBorder="1" applyAlignment="1">
      <alignment horizontal="right" wrapText="1"/>
    </xf>
    <xf numFmtId="182" fontId="19" fillId="12" borderId="1" xfId="0" applyNumberFormat="1" applyFont="1" applyFill="1" applyBorder="1" applyAlignment="1">
      <alignment wrapText="1"/>
    </xf>
    <xf numFmtId="2" fontId="2" fillId="13" borderId="1" xfId="0" applyNumberFormat="1" applyFont="1" applyFill="1" applyBorder="1" applyAlignment="1">
      <alignment wrapText="1"/>
    </xf>
    <xf numFmtId="0" fontId="10" fillId="7" borderId="1" xfId="0" applyFont="1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10" fillId="8" borderId="1" xfId="0" applyFont="1" applyFill="1" applyBorder="1" applyAlignment="1">
      <alignment horizontal="center" wrapText="1"/>
    </xf>
    <xf numFmtId="0" fontId="10" fillId="11" borderId="1" xfId="0" applyFont="1" applyFill="1" applyBorder="1" applyAlignment="1">
      <alignment horizontal="center" wrapText="1"/>
    </xf>
    <xf numFmtId="0" fontId="10" fillId="12" borderId="1" xfId="0" applyFont="1" applyFill="1" applyBorder="1" applyAlignment="1">
      <alignment horizontal="center" wrapText="1"/>
    </xf>
    <xf numFmtId="0" fontId="10" fillId="10" borderId="1" xfId="0" applyFont="1" applyFill="1" applyBorder="1" applyAlignment="1">
      <alignment horizontal="center" wrapText="1"/>
    </xf>
    <xf numFmtId="0" fontId="10" fillId="13" borderId="1" xfId="0" applyFont="1" applyFill="1" applyBorder="1" applyAlignment="1">
      <alignment horizontal="center" wrapText="1"/>
    </xf>
    <xf numFmtId="0" fontId="10" fillId="14" borderId="1" xfId="0" applyFont="1" applyFill="1" applyBorder="1" applyAlignment="1">
      <alignment horizontal="center" wrapText="1"/>
    </xf>
    <xf numFmtId="0" fontId="10" fillId="15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wrapText="1"/>
    </xf>
    <xf numFmtId="0" fontId="10" fillId="17" borderId="1" xfId="0" applyFont="1" applyFill="1" applyBorder="1" applyAlignment="1">
      <alignment horizontal="center" wrapText="1"/>
    </xf>
    <xf numFmtId="0" fontId="10" fillId="18" borderId="2" xfId="0" applyFont="1" applyFill="1" applyBorder="1" applyAlignment="1">
      <alignment horizontal="center" wrapText="1"/>
    </xf>
    <xf numFmtId="0" fontId="10" fillId="18" borderId="1" xfId="0" applyFont="1" applyFill="1" applyBorder="1" applyAlignment="1">
      <alignment horizontal="center" wrapText="1"/>
    </xf>
    <xf numFmtId="0" fontId="10" fillId="19" borderId="1" xfId="0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left" wrapText="1"/>
    </xf>
    <xf numFmtId="0" fontId="45" fillId="0" borderId="1" xfId="0" applyFont="1" applyFill="1" applyBorder="1" applyAlignment="1">
      <alignment horizontal="left" wrapText="1"/>
    </xf>
    <xf numFmtId="0" fontId="45" fillId="0" borderId="1" xfId="0" applyFont="1" applyFill="1" applyBorder="1" applyAlignment="1">
      <alignment horizontal="right" wrapText="1"/>
    </xf>
    <xf numFmtId="0" fontId="45" fillId="0" borderId="1" xfId="0" applyFont="1" applyFill="1" applyBorder="1" applyAlignment="1">
      <alignment wrapText="1"/>
    </xf>
    <xf numFmtId="2" fontId="25" fillId="0" borderId="1" xfId="0" applyNumberFormat="1" applyFont="1" applyFill="1" applyBorder="1" applyAlignment="1">
      <alignment horizontal="right" wrapText="1"/>
    </xf>
    <xf numFmtId="14" fontId="2" fillId="0" borderId="1" xfId="0" applyNumberFormat="1" applyFont="1" applyFill="1" applyBorder="1" applyAlignment="1">
      <alignment horizontal="center"/>
    </xf>
    <xf numFmtId="2" fontId="7" fillId="0" borderId="0" xfId="0" applyNumberFormat="1" applyFont="1" applyAlignment="1">
      <alignment wrapText="1"/>
    </xf>
    <xf numFmtId="2" fontId="7" fillId="4" borderId="0" xfId="0" applyNumberFormat="1" applyFont="1" applyFill="1" applyAlignment="1">
      <alignment wrapText="1"/>
    </xf>
    <xf numFmtId="0" fontId="2" fillId="0" borderId="1" xfId="0" applyFont="1" applyFill="1" applyBorder="1" applyAlignment="1">
      <alignment horizontal="center"/>
    </xf>
    <xf numFmtId="14" fontId="2" fillId="0" borderId="1" xfId="0" applyNumberFormat="1" applyFont="1" applyFill="1" applyBorder="1" applyAlignment="1"/>
    <xf numFmtId="0" fontId="2" fillId="0" borderId="2" xfId="0" applyFont="1" applyFill="1" applyBorder="1" applyAlignment="1">
      <alignment horizontal="left" wrapText="1"/>
    </xf>
    <xf numFmtId="0" fontId="2" fillId="0" borderId="11" xfId="0" applyFont="1" applyFill="1" applyBorder="1" applyAlignment="1">
      <alignment horizontal="left" wrapText="1"/>
    </xf>
    <xf numFmtId="0" fontId="2" fillId="0" borderId="13" xfId="0" applyFont="1" applyFill="1" applyBorder="1" applyAlignment="1">
      <alignment horizontal="left" wrapText="1"/>
    </xf>
    <xf numFmtId="14" fontId="2" fillId="0" borderId="2" xfId="0" applyNumberFormat="1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left" wrapText="1"/>
    </xf>
    <xf numFmtId="0" fontId="2" fillId="0" borderId="19" xfId="0" applyFont="1" applyFill="1" applyBorder="1" applyAlignment="1">
      <alignment horizontal="left" wrapText="1"/>
    </xf>
    <xf numFmtId="0" fontId="2" fillId="0" borderId="20" xfId="0" applyFont="1" applyFill="1" applyBorder="1" applyAlignment="1">
      <alignment horizontal="left" wrapText="1"/>
    </xf>
    <xf numFmtId="0" fontId="3" fillId="0" borderId="0" xfId="0" applyFont="1" applyAlignment="1">
      <alignment horizontal="right" wrapText="1"/>
    </xf>
    <xf numFmtId="0" fontId="2" fillId="0" borderId="2" xfId="0" applyFont="1" applyFill="1" applyBorder="1" applyAlignment="1">
      <alignment horizontal="center" wrapText="1"/>
    </xf>
    <xf numFmtId="14" fontId="2" fillId="0" borderId="13" xfId="0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left" wrapText="1"/>
    </xf>
    <xf numFmtId="14" fontId="2" fillId="0" borderId="1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14" fontId="2" fillId="0" borderId="1" xfId="0" applyNumberFormat="1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wrapText="1"/>
    </xf>
    <xf numFmtId="0" fontId="2" fillId="0" borderId="20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right" wrapText="1"/>
    </xf>
    <xf numFmtId="0" fontId="2" fillId="0" borderId="13" xfId="0" applyFont="1" applyFill="1" applyBorder="1" applyAlignment="1">
      <alignment horizontal="right" wrapText="1"/>
    </xf>
    <xf numFmtId="0" fontId="2" fillId="0" borderId="6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right" wrapText="1"/>
    </xf>
    <xf numFmtId="0" fontId="2" fillId="0" borderId="22" xfId="0" applyFont="1" applyFill="1" applyBorder="1" applyAlignment="1">
      <alignment horizontal="center" wrapText="1"/>
    </xf>
    <xf numFmtId="0" fontId="2" fillId="0" borderId="23" xfId="0" applyFont="1" applyFill="1" applyBorder="1" applyAlignment="1">
      <alignment horizontal="center" wrapText="1"/>
    </xf>
    <xf numFmtId="0" fontId="2" fillId="0" borderId="24" xfId="0" applyFont="1" applyFill="1" applyBorder="1" applyAlignment="1">
      <alignment horizontal="center" wrapText="1"/>
    </xf>
    <xf numFmtId="49" fontId="2" fillId="0" borderId="2" xfId="0" applyNumberFormat="1" applyFont="1" applyFill="1" applyBorder="1" applyAlignment="1">
      <alignment horizontal="center" wrapText="1"/>
    </xf>
    <xf numFmtId="49" fontId="2" fillId="0" borderId="11" xfId="0" applyNumberFormat="1" applyFont="1" applyFill="1" applyBorder="1" applyAlignment="1">
      <alignment horizontal="center" wrapText="1"/>
    </xf>
    <xf numFmtId="49" fontId="2" fillId="0" borderId="13" xfId="0" applyNumberFormat="1" applyFont="1" applyFill="1" applyBorder="1" applyAlignment="1">
      <alignment horizontal="center" wrapText="1"/>
    </xf>
    <xf numFmtId="0" fontId="2" fillId="0" borderId="22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 wrapText="1"/>
    </xf>
    <xf numFmtId="0" fontId="10" fillId="0" borderId="11" xfId="0" applyFont="1" applyFill="1" applyBorder="1" applyAlignment="1">
      <alignment horizontal="left" wrapText="1"/>
    </xf>
    <xf numFmtId="0" fontId="10" fillId="0" borderId="13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0" fillId="0" borderId="13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2" fillId="0" borderId="18" xfId="0" applyFont="1" applyFill="1" applyBorder="1" applyAlignment="1">
      <alignment wrapText="1"/>
    </xf>
    <xf numFmtId="0" fontId="2" fillId="0" borderId="19" xfId="0" applyFont="1" applyFill="1" applyBorder="1" applyAlignment="1">
      <alignment wrapText="1"/>
    </xf>
    <xf numFmtId="0" fontId="2" fillId="0" borderId="20" xfId="0" applyFont="1" applyFill="1" applyBorder="1" applyAlignment="1">
      <alignment wrapText="1"/>
    </xf>
    <xf numFmtId="0" fontId="16" fillId="0" borderId="2" xfId="0" applyFont="1" applyFill="1" applyBorder="1" applyAlignment="1">
      <alignment horizontal="left" wrapText="1"/>
    </xf>
    <xf numFmtId="0" fontId="16" fillId="0" borderId="11" xfId="0" applyFont="1" applyFill="1" applyBorder="1" applyAlignment="1">
      <alignment horizontal="left" wrapText="1"/>
    </xf>
    <xf numFmtId="0" fontId="16" fillId="0" borderId="13" xfId="0" applyFont="1" applyFill="1" applyBorder="1" applyAlignment="1">
      <alignment horizontal="left" wrapText="1"/>
    </xf>
    <xf numFmtId="2" fontId="2" fillId="0" borderId="2" xfId="0" applyNumberFormat="1" applyFont="1" applyFill="1" applyBorder="1" applyAlignment="1">
      <alignment horizontal="center" wrapText="1"/>
    </xf>
    <xf numFmtId="2" fontId="2" fillId="0" borderId="11" xfId="0" applyNumberFormat="1" applyFont="1" applyFill="1" applyBorder="1" applyAlignment="1">
      <alignment horizontal="center" wrapText="1"/>
    </xf>
    <xf numFmtId="2" fontId="2" fillId="0" borderId="13" xfId="0" applyNumberFormat="1" applyFont="1" applyFill="1" applyBorder="1" applyAlignment="1">
      <alignment horizontal="center" wrapText="1"/>
    </xf>
    <xf numFmtId="0" fontId="0" fillId="0" borderId="11" xfId="0" applyFill="1" applyBorder="1"/>
    <xf numFmtId="0" fontId="0" fillId="0" borderId="13" xfId="0" applyFill="1" applyBorder="1"/>
    <xf numFmtId="0" fontId="16" fillId="0" borderId="1" xfId="0" applyFont="1" applyFill="1" applyBorder="1" applyAlignment="1">
      <alignment horizontal="left" wrapText="1"/>
    </xf>
    <xf numFmtId="14" fontId="34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1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left" wrapText="1"/>
    </xf>
    <xf numFmtId="0" fontId="27" fillId="0" borderId="2" xfId="0" applyFont="1" applyFill="1" applyBorder="1" applyAlignment="1">
      <alignment horizontal="left" wrapText="1"/>
    </xf>
    <xf numFmtId="0" fontId="27" fillId="0" borderId="11" xfId="0" applyFont="1" applyFill="1" applyBorder="1" applyAlignment="1">
      <alignment horizontal="left" wrapText="1"/>
    </xf>
    <xf numFmtId="0" fontId="27" fillId="0" borderId="13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0" fontId="37" fillId="0" borderId="18" xfId="0" applyFont="1" applyFill="1" applyBorder="1" applyAlignment="1">
      <alignment horizontal="left" wrapText="1"/>
    </xf>
    <xf numFmtId="0" fontId="37" fillId="0" borderId="19" xfId="0" applyFont="1" applyFill="1" applyBorder="1" applyAlignment="1">
      <alignment horizontal="left" wrapText="1"/>
    </xf>
    <xf numFmtId="0" fontId="37" fillId="0" borderId="20" xfId="0" applyFont="1" applyFill="1" applyBorder="1" applyAlignment="1">
      <alignment horizontal="left" wrapText="1"/>
    </xf>
    <xf numFmtId="14" fontId="2" fillId="0" borderId="25" xfId="0" applyNumberFormat="1" applyFont="1" applyFill="1" applyBorder="1" applyAlignment="1">
      <alignment horizontal="center" wrapText="1"/>
    </xf>
    <xf numFmtId="0" fontId="2" fillId="0" borderId="21" xfId="0" applyFont="1" applyFill="1" applyBorder="1" applyAlignment="1">
      <alignment horizontal="center" wrapText="1"/>
    </xf>
    <xf numFmtId="0" fontId="2" fillId="0" borderId="26" xfId="0" applyFont="1" applyFill="1" applyBorder="1" applyAlignment="1">
      <alignment horizontal="center" wrapText="1"/>
    </xf>
    <xf numFmtId="14" fontId="2" fillId="0" borderId="2" xfId="0" applyNumberFormat="1" applyFont="1" applyFill="1" applyBorder="1" applyAlignment="1">
      <alignment horizontal="left" wrapText="1"/>
    </xf>
    <xf numFmtId="14" fontId="2" fillId="0" borderId="11" xfId="0" applyNumberFormat="1" applyFont="1" applyFill="1" applyBorder="1" applyAlignment="1">
      <alignment horizontal="left" wrapText="1"/>
    </xf>
    <xf numFmtId="14" fontId="2" fillId="0" borderId="13" xfId="0" applyNumberFormat="1" applyFont="1" applyFill="1" applyBorder="1" applyAlignment="1">
      <alignment horizontal="left" wrapText="1"/>
    </xf>
    <xf numFmtId="0" fontId="3" fillId="0" borderId="0" xfId="0" applyFont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left" wrapText="1"/>
    </xf>
    <xf numFmtId="0" fontId="2" fillId="8" borderId="18" xfId="0" applyFont="1" applyFill="1" applyBorder="1" applyAlignment="1">
      <alignment horizontal="left" wrapText="1"/>
    </xf>
    <xf numFmtId="0" fontId="2" fillId="8" borderId="19" xfId="0" applyFont="1" applyFill="1" applyBorder="1" applyAlignment="1">
      <alignment horizontal="left" wrapText="1"/>
    </xf>
    <xf numFmtId="0" fontId="2" fillId="8" borderId="20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wrapText="1"/>
    </xf>
    <xf numFmtId="14" fontId="34" fillId="0" borderId="2" xfId="0" applyNumberFormat="1" applyFont="1" applyFill="1" applyBorder="1" applyAlignment="1">
      <alignment horizontal="center" wrapText="1"/>
    </xf>
    <xf numFmtId="14" fontId="34" fillId="0" borderId="11" xfId="0" applyNumberFormat="1" applyFont="1" applyFill="1" applyBorder="1" applyAlignment="1">
      <alignment horizontal="center" wrapText="1"/>
    </xf>
    <xf numFmtId="14" fontId="34" fillId="0" borderId="13" xfId="0" applyNumberFormat="1" applyFont="1" applyFill="1" applyBorder="1" applyAlignment="1">
      <alignment horizontal="center" wrapText="1"/>
    </xf>
    <xf numFmtId="0" fontId="34" fillId="0" borderId="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3" xfId="0" applyFont="1" applyFill="1" applyBorder="1" applyAlignment="1">
      <alignment horizontal="left" wrapText="1"/>
    </xf>
    <xf numFmtId="14" fontId="27" fillId="0" borderId="2" xfId="0" applyNumberFormat="1" applyFont="1" applyFill="1" applyBorder="1" applyAlignment="1">
      <alignment horizontal="center" wrapText="1"/>
    </xf>
    <xf numFmtId="14" fontId="27" fillId="0" borderId="13" xfId="0" applyNumberFormat="1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13" xfId="0" applyFont="1" applyFill="1" applyBorder="1" applyAlignment="1">
      <alignment horizontal="center" wrapText="1"/>
    </xf>
    <xf numFmtId="0" fontId="34" fillId="0" borderId="2" xfId="0" applyFont="1" applyFill="1" applyBorder="1" applyAlignment="1">
      <alignment horizontal="right" wrapText="1"/>
    </xf>
    <xf numFmtId="0" fontId="34" fillId="0" borderId="11" xfId="0" applyFont="1" applyFill="1" applyBorder="1" applyAlignment="1">
      <alignment horizontal="right" wrapText="1"/>
    </xf>
    <xf numFmtId="0" fontId="34" fillId="0" borderId="13" xfId="0" applyFont="1" applyFill="1" applyBorder="1" applyAlignment="1">
      <alignment horizontal="right" wrapText="1"/>
    </xf>
    <xf numFmtId="0" fontId="34" fillId="0" borderId="2" xfId="0" applyFont="1" applyFill="1" applyBorder="1" applyAlignment="1">
      <alignment horizontal="center" wrapText="1"/>
    </xf>
    <xf numFmtId="0" fontId="34" fillId="0" borderId="11" xfId="0" applyFont="1" applyFill="1" applyBorder="1" applyAlignment="1">
      <alignment horizontal="center" wrapText="1"/>
    </xf>
    <xf numFmtId="0" fontId="34" fillId="0" borderId="13" xfId="0" applyFont="1" applyFill="1" applyBorder="1" applyAlignment="1">
      <alignment horizontal="center" wrapText="1"/>
    </xf>
    <xf numFmtId="0" fontId="2" fillId="21" borderId="18" xfId="0" applyFont="1" applyFill="1" applyBorder="1" applyAlignment="1">
      <alignment horizontal="left" wrapText="1"/>
    </xf>
    <xf numFmtId="0" fontId="2" fillId="21" borderId="19" xfId="0" applyFont="1" applyFill="1" applyBorder="1" applyAlignment="1">
      <alignment horizontal="left" wrapText="1"/>
    </xf>
    <xf numFmtId="0" fontId="2" fillId="21" borderId="20" xfId="0" applyFont="1" applyFill="1" applyBorder="1" applyAlignment="1">
      <alignment horizontal="left" wrapText="1"/>
    </xf>
    <xf numFmtId="0" fontId="2" fillId="21" borderId="2" xfId="0" applyFont="1" applyFill="1" applyBorder="1" applyAlignment="1">
      <alignment horizontal="center" wrapText="1"/>
    </xf>
    <xf numFmtId="0" fontId="2" fillId="21" borderId="13" xfId="0" applyFont="1" applyFill="1" applyBorder="1" applyAlignment="1">
      <alignment horizontal="center" wrapText="1"/>
    </xf>
    <xf numFmtId="0" fontId="2" fillId="21" borderId="2" xfId="0" applyFont="1" applyFill="1" applyBorder="1" applyAlignment="1">
      <alignment horizontal="left" wrapText="1"/>
    </xf>
    <xf numFmtId="0" fontId="2" fillId="21" borderId="13" xfId="0" applyFont="1" applyFill="1" applyBorder="1" applyAlignment="1">
      <alignment horizontal="left" wrapText="1"/>
    </xf>
    <xf numFmtId="14" fontId="2" fillId="21" borderId="2" xfId="0" applyNumberFormat="1" applyFont="1" applyFill="1" applyBorder="1" applyAlignment="1">
      <alignment horizontal="center" wrapText="1"/>
    </xf>
    <xf numFmtId="14" fontId="2" fillId="21" borderId="13" xfId="0" applyNumberFormat="1" applyFont="1" applyFill="1" applyBorder="1" applyAlignment="1">
      <alignment horizontal="center" wrapText="1"/>
    </xf>
    <xf numFmtId="0" fontId="2" fillId="21" borderId="1" xfId="0" applyFont="1" applyFill="1" applyBorder="1" applyAlignment="1">
      <alignment horizontal="center" wrapText="1"/>
    </xf>
    <xf numFmtId="0" fontId="2" fillId="21" borderId="1" xfId="0" applyFont="1" applyFill="1" applyBorder="1" applyAlignment="1">
      <alignment horizontal="left" wrapText="1"/>
    </xf>
    <xf numFmtId="14" fontId="2" fillId="21" borderId="1" xfId="0" applyNumberFormat="1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 wrapText="1"/>
    </xf>
    <xf numFmtId="0" fontId="2" fillId="6" borderId="13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left" wrapText="1"/>
    </xf>
    <xf numFmtId="0" fontId="2" fillId="6" borderId="13" xfId="0" applyFont="1" applyFill="1" applyBorder="1" applyAlignment="1">
      <alignment horizontal="left" wrapText="1"/>
    </xf>
    <xf numFmtId="14" fontId="2" fillId="6" borderId="2" xfId="0" applyNumberFormat="1" applyFont="1" applyFill="1" applyBorder="1" applyAlignment="1">
      <alignment horizontal="center" wrapText="1"/>
    </xf>
    <xf numFmtId="14" fontId="2" fillId="6" borderId="13" xfId="0" applyNumberFormat="1" applyFont="1" applyFill="1" applyBorder="1" applyAlignment="1">
      <alignment horizontal="center" wrapText="1"/>
    </xf>
    <xf numFmtId="0" fontId="2" fillId="6" borderId="18" xfId="0" applyFont="1" applyFill="1" applyBorder="1" applyAlignment="1">
      <alignment horizontal="left" wrapText="1"/>
    </xf>
    <xf numFmtId="0" fontId="2" fillId="6" borderId="19" xfId="0" applyFont="1" applyFill="1" applyBorder="1" applyAlignment="1">
      <alignment horizontal="left" wrapText="1"/>
    </xf>
    <xf numFmtId="0" fontId="2" fillId="6" borderId="20" xfId="0" applyFont="1" applyFill="1" applyBorder="1" applyAlignment="1">
      <alignment horizontal="left" wrapText="1"/>
    </xf>
    <xf numFmtId="0" fontId="2" fillId="6" borderId="11" xfId="0" applyFont="1" applyFill="1" applyBorder="1" applyAlignment="1">
      <alignment horizontal="center" wrapText="1"/>
    </xf>
    <xf numFmtId="0" fontId="2" fillId="6" borderId="11" xfId="0" applyFont="1" applyFill="1" applyBorder="1" applyAlignment="1">
      <alignment horizontal="left" wrapText="1"/>
    </xf>
    <xf numFmtId="14" fontId="2" fillId="6" borderId="11" xfId="0" applyNumberFormat="1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left" wrapText="1"/>
    </xf>
    <xf numFmtId="0" fontId="2" fillId="5" borderId="13" xfId="0" applyFont="1" applyFill="1" applyBorder="1" applyAlignment="1">
      <alignment horizontal="left" wrapText="1"/>
    </xf>
    <xf numFmtId="0" fontId="2" fillId="5" borderId="18" xfId="0" applyFont="1" applyFill="1" applyBorder="1" applyAlignment="1">
      <alignment horizontal="left" wrapText="1"/>
    </xf>
    <xf numFmtId="0" fontId="2" fillId="5" borderId="19" xfId="0" applyFont="1" applyFill="1" applyBorder="1" applyAlignment="1">
      <alignment horizontal="left" wrapText="1"/>
    </xf>
    <xf numFmtId="0" fontId="2" fillId="5" borderId="20" xfId="0" applyFont="1" applyFill="1" applyBorder="1" applyAlignment="1">
      <alignment horizontal="left" wrapText="1"/>
    </xf>
    <xf numFmtId="0" fontId="2" fillId="5" borderId="2" xfId="0" applyFont="1" applyFill="1" applyBorder="1" applyAlignment="1">
      <alignment horizontal="center" wrapText="1"/>
    </xf>
    <xf numFmtId="0" fontId="2" fillId="5" borderId="13" xfId="0" applyFont="1" applyFill="1" applyBorder="1" applyAlignment="1">
      <alignment horizontal="center" wrapText="1"/>
    </xf>
    <xf numFmtId="14" fontId="2" fillId="5" borderId="2" xfId="0" applyNumberFormat="1" applyFont="1" applyFill="1" applyBorder="1" applyAlignment="1">
      <alignment horizontal="center" wrapText="1"/>
    </xf>
    <xf numFmtId="14" fontId="2" fillId="5" borderId="13" xfId="0" applyNumberFormat="1" applyFont="1" applyFill="1" applyBorder="1" applyAlignment="1">
      <alignment horizontal="center" wrapText="1"/>
    </xf>
    <xf numFmtId="0" fontId="2" fillId="9" borderId="18" xfId="0" applyFont="1" applyFill="1" applyBorder="1" applyAlignment="1">
      <alignment horizontal="left" wrapText="1"/>
    </xf>
    <xf numFmtId="0" fontId="2" fillId="9" borderId="19" xfId="0" applyFont="1" applyFill="1" applyBorder="1" applyAlignment="1">
      <alignment horizontal="left" wrapText="1"/>
    </xf>
    <xf numFmtId="0" fontId="2" fillId="9" borderId="20" xfId="0" applyFont="1" applyFill="1" applyBorder="1" applyAlignment="1">
      <alignment horizontal="left" wrapText="1"/>
    </xf>
    <xf numFmtId="0" fontId="2" fillId="9" borderId="2" xfId="0" applyFont="1" applyFill="1" applyBorder="1" applyAlignment="1">
      <alignment horizontal="center" wrapText="1"/>
    </xf>
    <xf numFmtId="0" fontId="2" fillId="9" borderId="11" xfId="0" applyFont="1" applyFill="1" applyBorder="1" applyAlignment="1">
      <alignment horizontal="center" wrapText="1"/>
    </xf>
    <xf numFmtId="0" fontId="2" fillId="9" borderId="13" xfId="0" applyFont="1" applyFill="1" applyBorder="1" applyAlignment="1">
      <alignment horizontal="center" wrapText="1"/>
    </xf>
    <xf numFmtId="0" fontId="2" fillId="9" borderId="2" xfId="0" applyFont="1" applyFill="1" applyBorder="1" applyAlignment="1">
      <alignment horizontal="left" wrapText="1"/>
    </xf>
    <xf numFmtId="0" fontId="2" fillId="9" borderId="11" xfId="0" applyFont="1" applyFill="1" applyBorder="1" applyAlignment="1">
      <alignment horizontal="left" wrapText="1"/>
    </xf>
    <xf numFmtId="0" fontId="2" fillId="9" borderId="13" xfId="0" applyFont="1" applyFill="1" applyBorder="1" applyAlignment="1">
      <alignment horizontal="left" wrapText="1"/>
    </xf>
    <xf numFmtId="0" fontId="10" fillId="11" borderId="2" xfId="0" applyFont="1" applyFill="1" applyBorder="1" applyAlignment="1">
      <alignment horizontal="center" wrapText="1"/>
    </xf>
    <xf numFmtId="0" fontId="10" fillId="11" borderId="13" xfId="0" applyFont="1" applyFill="1" applyBorder="1" applyAlignment="1">
      <alignment horizontal="center" wrapText="1"/>
    </xf>
    <xf numFmtId="0" fontId="2" fillId="11" borderId="2" xfId="0" applyFont="1" applyFill="1" applyBorder="1" applyAlignment="1">
      <alignment horizontal="center" wrapText="1"/>
    </xf>
    <xf numFmtId="0" fontId="2" fillId="11" borderId="13" xfId="0" applyFont="1" applyFill="1" applyBorder="1" applyAlignment="1">
      <alignment horizontal="center" wrapText="1"/>
    </xf>
    <xf numFmtId="0" fontId="2" fillId="20" borderId="2" xfId="0" applyFont="1" applyFill="1" applyBorder="1" applyAlignment="1">
      <alignment horizontal="center" wrapText="1"/>
    </xf>
    <xf numFmtId="0" fontId="2" fillId="20" borderId="11" xfId="0" applyFont="1" applyFill="1" applyBorder="1" applyAlignment="1">
      <alignment horizontal="center" wrapText="1"/>
    </xf>
    <xf numFmtId="0" fontId="2" fillId="20" borderId="13" xfId="0" applyFont="1" applyFill="1" applyBorder="1" applyAlignment="1">
      <alignment horizontal="center" wrapText="1"/>
    </xf>
    <xf numFmtId="0" fontId="2" fillId="20" borderId="2" xfId="0" applyFont="1" applyFill="1" applyBorder="1" applyAlignment="1">
      <alignment horizontal="left" wrapText="1"/>
    </xf>
    <xf numFmtId="0" fontId="2" fillId="20" borderId="11" xfId="0" applyFont="1" applyFill="1" applyBorder="1" applyAlignment="1">
      <alignment horizontal="left" wrapText="1"/>
    </xf>
    <xf numFmtId="0" fontId="2" fillId="20" borderId="13" xfId="0" applyFont="1" applyFill="1" applyBorder="1" applyAlignment="1">
      <alignment horizontal="left" wrapText="1"/>
    </xf>
    <xf numFmtId="0" fontId="2" fillId="5" borderId="11" xfId="0" applyFont="1" applyFill="1" applyBorder="1" applyAlignment="1">
      <alignment horizontal="center" wrapText="1"/>
    </xf>
    <xf numFmtId="0" fontId="2" fillId="19" borderId="18" xfId="0" applyFont="1" applyFill="1" applyBorder="1" applyAlignment="1">
      <alignment horizontal="left" wrapText="1"/>
    </xf>
    <xf numFmtId="0" fontId="2" fillId="19" borderId="19" xfId="0" applyFont="1" applyFill="1" applyBorder="1" applyAlignment="1">
      <alignment horizontal="left" wrapText="1"/>
    </xf>
    <xf numFmtId="0" fontId="2" fillId="19" borderId="20" xfId="0" applyFont="1" applyFill="1" applyBorder="1" applyAlignment="1">
      <alignment horizontal="left" wrapText="1"/>
    </xf>
    <xf numFmtId="0" fontId="2" fillId="19" borderId="2" xfId="0" applyFont="1" applyFill="1" applyBorder="1" applyAlignment="1">
      <alignment horizontal="center" wrapText="1"/>
    </xf>
    <xf numFmtId="0" fontId="2" fillId="19" borderId="11" xfId="0" applyFont="1" applyFill="1" applyBorder="1" applyAlignment="1">
      <alignment horizontal="center" wrapText="1"/>
    </xf>
    <xf numFmtId="0" fontId="2" fillId="19" borderId="13" xfId="0" applyFont="1" applyFill="1" applyBorder="1" applyAlignment="1">
      <alignment horizontal="center" wrapText="1"/>
    </xf>
    <xf numFmtId="0" fontId="2" fillId="19" borderId="2" xfId="0" applyFont="1" applyFill="1" applyBorder="1" applyAlignment="1">
      <alignment horizontal="left" wrapText="1"/>
    </xf>
    <xf numFmtId="0" fontId="2" fillId="19" borderId="11" xfId="0" applyFont="1" applyFill="1" applyBorder="1" applyAlignment="1">
      <alignment horizontal="left" wrapText="1"/>
    </xf>
    <xf numFmtId="0" fontId="2" fillId="19" borderId="13" xfId="0" applyFont="1" applyFill="1" applyBorder="1" applyAlignment="1">
      <alignment horizontal="left" wrapText="1"/>
    </xf>
    <xf numFmtId="14" fontId="2" fillId="19" borderId="2" xfId="0" applyNumberFormat="1" applyFont="1" applyFill="1" applyBorder="1" applyAlignment="1">
      <alignment horizontal="center" wrapText="1"/>
    </xf>
    <xf numFmtId="14" fontId="2" fillId="19" borderId="11" xfId="0" applyNumberFormat="1" applyFont="1" applyFill="1" applyBorder="1" applyAlignment="1">
      <alignment horizontal="center" wrapText="1"/>
    </xf>
    <xf numFmtId="14" fontId="2" fillId="19" borderId="13" xfId="0" applyNumberFormat="1" applyFont="1" applyFill="1" applyBorder="1" applyAlignment="1">
      <alignment horizontal="center" wrapText="1"/>
    </xf>
    <xf numFmtId="14" fontId="2" fillId="9" borderId="2" xfId="0" applyNumberFormat="1" applyFont="1" applyFill="1" applyBorder="1" applyAlignment="1">
      <alignment horizontal="center" wrapText="1"/>
    </xf>
    <xf numFmtId="14" fontId="2" fillId="9" borderId="11" xfId="0" applyNumberFormat="1" applyFont="1" applyFill="1" applyBorder="1" applyAlignment="1">
      <alignment horizontal="center" wrapText="1"/>
    </xf>
    <xf numFmtId="14" fontId="2" fillId="9" borderId="13" xfId="0" applyNumberFormat="1" applyFont="1" applyFill="1" applyBorder="1" applyAlignment="1">
      <alignment horizontal="center" wrapText="1"/>
    </xf>
    <xf numFmtId="0" fontId="10" fillId="19" borderId="2" xfId="0" applyFont="1" applyFill="1" applyBorder="1" applyAlignment="1">
      <alignment horizontal="center" wrapText="1"/>
    </xf>
    <xf numFmtId="0" fontId="10" fillId="19" borderId="11" xfId="0" applyFont="1" applyFill="1" applyBorder="1" applyAlignment="1">
      <alignment horizontal="center" wrapText="1"/>
    </xf>
    <xf numFmtId="0" fontId="10" fillId="19" borderId="13" xfId="0" applyFont="1" applyFill="1" applyBorder="1" applyAlignment="1">
      <alignment horizontal="center" wrapText="1"/>
    </xf>
    <xf numFmtId="0" fontId="46" fillId="19" borderId="11" xfId="0" applyFont="1" applyFill="1" applyBorder="1"/>
    <xf numFmtId="0" fontId="46" fillId="19" borderId="13" xfId="0" applyFont="1" applyFill="1" applyBorder="1"/>
    <xf numFmtId="0" fontId="2" fillId="18" borderId="18" xfId="0" applyFont="1" applyFill="1" applyBorder="1" applyAlignment="1">
      <alignment horizontal="left" wrapText="1"/>
    </xf>
    <xf numFmtId="0" fontId="2" fillId="18" borderId="19" xfId="0" applyFont="1" applyFill="1" applyBorder="1" applyAlignment="1">
      <alignment horizontal="left" wrapText="1"/>
    </xf>
    <xf numFmtId="0" fontId="2" fillId="18" borderId="20" xfId="0" applyFont="1" applyFill="1" applyBorder="1" applyAlignment="1">
      <alignment horizontal="left" wrapText="1"/>
    </xf>
    <xf numFmtId="0" fontId="10" fillId="18" borderId="2" xfId="0" applyFont="1" applyFill="1" applyBorder="1" applyAlignment="1">
      <alignment horizontal="center" wrapText="1"/>
    </xf>
    <xf numFmtId="0" fontId="10" fillId="18" borderId="11" xfId="0" applyFont="1" applyFill="1" applyBorder="1" applyAlignment="1">
      <alignment horizontal="center" wrapText="1"/>
    </xf>
    <xf numFmtId="0" fontId="10" fillId="18" borderId="13" xfId="0" applyFont="1" applyFill="1" applyBorder="1" applyAlignment="1">
      <alignment horizontal="center" wrapText="1"/>
    </xf>
    <xf numFmtId="0" fontId="2" fillId="18" borderId="2" xfId="0" applyFont="1" applyFill="1" applyBorder="1" applyAlignment="1">
      <alignment horizontal="left" wrapText="1"/>
    </xf>
    <xf numFmtId="0" fontId="2" fillId="18" borderId="11" xfId="0" applyFont="1" applyFill="1" applyBorder="1" applyAlignment="1">
      <alignment horizontal="left" wrapText="1"/>
    </xf>
    <xf numFmtId="0" fontId="2" fillId="18" borderId="13" xfId="0" applyFont="1" applyFill="1" applyBorder="1" applyAlignment="1">
      <alignment horizontal="left" wrapText="1"/>
    </xf>
    <xf numFmtId="14" fontId="2" fillId="18" borderId="2" xfId="0" applyNumberFormat="1" applyFont="1" applyFill="1" applyBorder="1" applyAlignment="1">
      <alignment horizontal="center" wrapText="1"/>
    </xf>
    <xf numFmtId="14" fontId="2" fillId="18" borderId="11" xfId="0" applyNumberFormat="1" applyFont="1" applyFill="1" applyBorder="1" applyAlignment="1">
      <alignment horizontal="center" wrapText="1"/>
    </xf>
    <xf numFmtId="14" fontId="2" fillId="18" borderId="13" xfId="0" applyNumberFormat="1" applyFont="1" applyFill="1" applyBorder="1" applyAlignment="1">
      <alignment horizontal="center" wrapText="1"/>
    </xf>
    <xf numFmtId="0" fontId="2" fillId="18" borderId="1" xfId="0" applyFont="1" applyFill="1" applyBorder="1" applyAlignment="1">
      <alignment horizontal="left" wrapText="1"/>
    </xf>
    <xf numFmtId="0" fontId="2" fillId="18" borderId="13" xfId="0" applyFont="1" applyFill="1" applyBorder="1" applyAlignment="1">
      <alignment horizontal="center" wrapText="1"/>
    </xf>
    <xf numFmtId="0" fontId="10" fillId="18" borderId="1" xfId="0" applyFont="1" applyFill="1" applyBorder="1" applyAlignment="1">
      <alignment horizontal="center" wrapText="1"/>
    </xf>
    <xf numFmtId="14" fontId="2" fillId="18" borderId="1" xfId="0" applyNumberFormat="1" applyFont="1" applyFill="1" applyBorder="1" applyAlignment="1">
      <alignment horizontal="center" wrapText="1"/>
    </xf>
    <xf numFmtId="0" fontId="2" fillId="17" borderId="18" xfId="0" applyFont="1" applyFill="1" applyBorder="1" applyAlignment="1">
      <alignment horizontal="left" wrapText="1"/>
    </xf>
    <xf numFmtId="0" fontId="2" fillId="17" borderId="19" xfId="0" applyFont="1" applyFill="1" applyBorder="1" applyAlignment="1">
      <alignment horizontal="left" wrapText="1"/>
    </xf>
    <xf numFmtId="0" fontId="2" fillId="17" borderId="20" xfId="0" applyFont="1" applyFill="1" applyBorder="1" applyAlignment="1">
      <alignment horizontal="left" wrapText="1"/>
    </xf>
    <xf numFmtId="0" fontId="10" fillId="17" borderId="2" xfId="0" applyFont="1" applyFill="1" applyBorder="1" applyAlignment="1">
      <alignment horizontal="center" wrapText="1"/>
    </xf>
    <xf numFmtId="0" fontId="10" fillId="17" borderId="11" xfId="0" applyFont="1" applyFill="1" applyBorder="1" applyAlignment="1">
      <alignment horizontal="center" wrapText="1"/>
    </xf>
    <xf numFmtId="0" fontId="10" fillId="17" borderId="13" xfId="0" applyFont="1" applyFill="1" applyBorder="1" applyAlignment="1">
      <alignment horizontal="center" wrapText="1"/>
    </xf>
    <xf numFmtId="0" fontId="2" fillId="17" borderId="2" xfId="0" applyFont="1" applyFill="1" applyBorder="1" applyAlignment="1">
      <alignment horizontal="left" wrapText="1"/>
    </xf>
    <xf numFmtId="0" fontId="2" fillId="17" borderId="11" xfId="0" applyFont="1" applyFill="1" applyBorder="1" applyAlignment="1">
      <alignment horizontal="left" wrapText="1"/>
    </xf>
    <xf numFmtId="0" fontId="2" fillId="17" borderId="13" xfId="0" applyFont="1" applyFill="1" applyBorder="1" applyAlignment="1">
      <alignment horizontal="left" wrapText="1"/>
    </xf>
    <xf numFmtId="14" fontId="2" fillId="17" borderId="2" xfId="0" applyNumberFormat="1" applyFont="1" applyFill="1" applyBorder="1" applyAlignment="1">
      <alignment horizontal="center" wrapText="1"/>
    </xf>
    <xf numFmtId="14" fontId="2" fillId="17" borderId="11" xfId="0" applyNumberFormat="1" applyFont="1" applyFill="1" applyBorder="1" applyAlignment="1">
      <alignment horizontal="center" wrapText="1"/>
    </xf>
    <xf numFmtId="14" fontId="2" fillId="17" borderId="13" xfId="0" applyNumberFormat="1" applyFont="1" applyFill="1" applyBorder="1" applyAlignment="1">
      <alignment horizontal="center" wrapText="1"/>
    </xf>
    <xf numFmtId="0" fontId="2" fillId="17" borderId="13" xfId="0" applyFont="1" applyFill="1" applyBorder="1" applyAlignment="1">
      <alignment horizontal="center" wrapText="1"/>
    </xf>
    <xf numFmtId="0" fontId="2" fillId="17" borderId="1" xfId="0" applyFont="1" applyFill="1" applyBorder="1" applyAlignment="1">
      <alignment horizontal="left" wrapText="1"/>
    </xf>
    <xf numFmtId="0" fontId="2" fillId="17" borderId="2" xfId="0" applyFont="1" applyFill="1" applyBorder="1" applyAlignment="1">
      <alignment wrapText="1"/>
    </xf>
    <xf numFmtId="0" fontId="2" fillId="17" borderId="13" xfId="0" applyFont="1" applyFill="1" applyBorder="1" applyAlignment="1">
      <alignment wrapText="1"/>
    </xf>
    <xf numFmtId="14" fontId="2" fillId="17" borderId="2" xfId="0" applyNumberFormat="1" applyFont="1" applyFill="1" applyBorder="1" applyAlignment="1">
      <alignment horizontal="center"/>
    </xf>
    <xf numFmtId="0" fontId="2" fillId="17" borderId="13" xfId="0" applyFont="1" applyFill="1" applyBorder="1" applyAlignment="1">
      <alignment horizontal="center"/>
    </xf>
    <xf numFmtId="0" fontId="10" fillId="16" borderId="2" xfId="0" applyFont="1" applyFill="1" applyBorder="1" applyAlignment="1">
      <alignment horizontal="center" wrapText="1"/>
    </xf>
    <xf numFmtId="0" fontId="10" fillId="16" borderId="13" xfId="0" applyFont="1" applyFill="1" applyBorder="1" applyAlignment="1">
      <alignment horizontal="center" wrapText="1"/>
    </xf>
    <xf numFmtId="0" fontId="2" fillId="16" borderId="2" xfId="0" applyFont="1" applyFill="1" applyBorder="1" applyAlignment="1">
      <alignment horizontal="left" wrapText="1"/>
    </xf>
    <xf numFmtId="0" fontId="2" fillId="16" borderId="13" xfId="0" applyFont="1" applyFill="1" applyBorder="1" applyAlignment="1">
      <alignment horizontal="left" wrapText="1"/>
    </xf>
    <xf numFmtId="14" fontId="2" fillId="16" borderId="2" xfId="0" applyNumberFormat="1" applyFont="1" applyFill="1" applyBorder="1" applyAlignment="1">
      <alignment horizontal="center" wrapText="1"/>
    </xf>
    <xf numFmtId="14" fontId="2" fillId="16" borderId="13" xfId="0" applyNumberFormat="1" applyFont="1" applyFill="1" applyBorder="1" applyAlignment="1">
      <alignment horizontal="center" wrapText="1"/>
    </xf>
    <xf numFmtId="0" fontId="2" fillId="15" borderId="18" xfId="0" applyFont="1" applyFill="1" applyBorder="1" applyAlignment="1">
      <alignment horizontal="left" wrapText="1"/>
    </xf>
    <xf numFmtId="0" fontId="2" fillId="15" borderId="19" xfId="0" applyFont="1" applyFill="1" applyBorder="1" applyAlignment="1">
      <alignment horizontal="left" wrapText="1"/>
    </xf>
    <xf numFmtId="0" fontId="2" fillId="15" borderId="20" xfId="0" applyFont="1" applyFill="1" applyBorder="1" applyAlignment="1">
      <alignment horizontal="left" wrapText="1"/>
    </xf>
    <xf numFmtId="0" fontId="10" fillId="15" borderId="2" xfId="0" applyFont="1" applyFill="1" applyBorder="1" applyAlignment="1">
      <alignment horizontal="center" wrapText="1"/>
    </xf>
    <xf numFmtId="0" fontId="10" fillId="15" borderId="13" xfId="0" applyFont="1" applyFill="1" applyBorder="1" applyAlignment="1">
      <alignment horizontal="center" wrapText="1"/>
    </xf>
    <xf numFmtId="0" fontId="2" fillId="15" borderId="2" xfId="0" applyFont="1" applyFill="1" applyBorder="1" applyAlignment="1">
      <alignment horizontal="left" wrapText="1"/>
    </xf>
    <xf numFmtId="0" fontId="2" fillId="15" borderId="13" xfId="0" applyFont="1" applyFill="1" applyBorder="1" applyAlignment="1">
      <alignment horizontal="left" wrapText="1"/>
    </xf>
    <xf numFmtId="0" fontId="10" fillId="16" borderId="1" xfId="0" applyFont="1" applyFill="1" applyBorder="1" applyAlignment="1">
      <alignment horizontal="center" wrapText="1"/>
    </xf>
    <xf numFmtId="0" fontId="46" fillId="16" borderId="1" xfId="0" applyFont="1" applyFill="1" applyBorder="1"/>
    <xf numFmtId="0" fontId="2" fillId="16" borderId="1" xfId="0" applyFont="1" applyFill="1" applyBorder="1" applyAlignment="1">
      <alignment horizontal="left" wrapText="1"/>
    </xf>
    <xf numFmtId="14" fontId="2" fillId="16" borderId="1" xfId="0" applyNumberFormat="1" applyFont="1" applyFill="1" applyBorder="1" applyAlignment="1">
      <alignment horizontal="center" wrapText="1"/>
    </xf>
    <xf numFmtId="0" fontId="10" fillId="14" borderId="1" xfId="0" applyFont="1" applyFill="1" applyBorder="1" applyAlignment="1">
      <alignment horizontal="center" wrapText="1"/>
    </xf>
    <xf numFmtId="0" fontId="2" fillId="14" borderId="1" xfId="0" applyFont="1" applyFill="1" applyBorder="1" applyAlignment="1">
      <alignment horizontal="left" wrapText="1"/>
    </xf>
    <xf numFmtId="0" fontId="2" fillId="14" borderId="18" xfId="0" applyFont="1" applyFill="1" applyBorder="1" applyAlignment="1">
      <alignment horizontal="left" wrapText="1"/>
    </xf>
    <xf numFmtId="0" fontId="2" fillId="14" borderId="19" xfId="0" applyFont="1" applyFill="1" applyBorder="1" applyAlignment="1">
      <alignment horizontal="left" wrapText="1"/>
    </xf>
    <xf numFmtId="0" fontId="2" fillId="14" borderId="20" xfId="0" applyFont="1" applyFill="1" applyBorder="1" applyAlignment="1">
      <alignment horizontal="left" wrapText="1"/>
    </xf>
    <xf numFmtId="0" fontId="10" fillId="14" borderId="2" xfId="0" applyFont="1" applyFill="1" applyBorder="1" applyAlignment="1">
      <alignment horizontal="center" wrapText="1"/>
    </xf>
    <xf numFmtId="0" fontId="10" fillId="14" borderId="13" xfId="0" applyFont="1" applyFill="1" applyBorder="1" applyAlignment="1">
      <alignment horizontal="center" wrapText="1"/>
    </xf>
    <xf numFmtId="0" fontId="2" fillId="14" borderId="2" xfId="0" applyFont="1" applyFill="1" applyBorder="1" applyAlignment="1">
      <alignment horizontal="left" wrapText="1"/>
    </xf>
    <xf numFmtId="0" fontId="2" fillId="14" borderId="13" xfId="0" applyFont="1" applyFill="1" applyBorder="1" applyAlignment="1">
      <alignment horizontal="left" wrapText="1"/>
    </xf>
    <xf numFmtId="14" fontId="2" fillId="14" borderId="2" xfId="0" applyNumberFormat="1" applyFont="1" applyFill="1" applyBorder="1" applyAlignment="1">
      <alignment horizontal="center" wrapText="1"/>
    </xf>
    <xf numFmtId="14" fontId="2" fillId="14" borderId="13" xfId="0" applyNumberFormat="1" applyFont="1" applyFill="1" applyBorder="1" applyAlignment="1">
      <alignment horizontal="center" wrapText="1"/>
    </xf>
    <xf numFmtId="0" fontId="2" fillId="13" borderId="18" xfId="0" applyFont="1" applyFill="1" applyBorder="1" applyAlignment="1">
      <alignment horizontal="left" wrapText="1"/>
    </xf>
    <xf numFmtId="0" fontId="2" fillId="13" borderId="19" xfId="0" applyFont="1" applyFill="1" applyBorder="1" applyAlignment="1">
      <alignment horizontal="left" wrapText="1"/>
    </xf>
    <xf numFmtId="0" fontId="2" fillId="13" borderId="20" xfId="0" applyFont="1" applyFill="1" applyBorder="1" applyAlignment="1">
      <alignment horizontal="left" wrapText="1"/>
    </xf>
    <xf numFmtId="0" fontId="10" fillId="29" borderId="2" xfId="0" applyFont="1" applyFill="1" applyBorder="1" applyAlignment="1">
      <alignment horizontal="center" wrapText="1"/>
    </xf>
    <xf numFmtId="0" fontId="10" fillId="29" borderId="13" xfId="0" applyFont="1" applyFill="1" applyBorder="1" applyAlignment="1">
      <alignment horizontal="center" wrapText="1"/>
    </xf>
    <xf numFmtId="0" fontId="2" fillId="29" borderId="2" xfId="0" applyFont="1" applyFill="1" applyBorder="1" applyAlignment="1">
      <alignment horizontal="left" wrapText="1"/>
    </xf>
    <xf numFmtId="0" fontId="2" fillId="29" borderId="13" xfId="0" applyFont="1" applyFill="1" applyBorder="1" applyAlignment="1">
      <alignment horizontal="left" wrapText="1"/>
    </xf>
    <xf numFmtId="0" fontId="10" fillId="13" borderId="2" xfId="0" applyFont="1" applyFill="1" applyBorder="1" applyAlignment="1">
      <alignment horizontal="center" wrapText="1"/>
    </xf>
    <xf numFmtId="0" fontId="10" fillId="13" borderId="11" xfId="0" applyFont="1" applyFill="1" applyBorder="1" applyAlignment="1">
      <alignment horizontal="center" wrapText="1"/>
    </xf>
    <xf numFmtId="0" fontId="10" fillId="13" borderId="13" xfId="0" applyFont="1" applyFill="1" applyBorder="1" applyAlignment="1">
      <alignment horizontal="center" wrapText="1"/>
    </xf>
    <xf numFmtId="0" fontId="2" fillId="13" borderId="2" xfId="0" applyFont="1" applyFill="1" applyBorder="1" applyAlignment="1">
      <alignment horizontal="left" wrapText="1"/>
    </xf>
    <xf numFmtId="0" fontId="2" fillId="13" borderId="11" xfId="0" applyFont="1" applyFill="1" applyBorder="1" applyAlignment="1">
      <alignment horizontal="left" wrapText="1"/>
    </xf>
    <xf numFmtId="0" fontId="2" fillId="13" borderId="13" xfId="0" applyFont="1" applyFill="1" applyBorder="1" applyAlignment="1">
      <alignment horizontal="left" wrapText="1"/>
    </xf>
    <xf numFmtId="14" fontId="2" fillId="13" borderId="2" xfId="0" applyNumberFormat="1" applyFont="1" applyFill="1" applyBorder="1" applyAlignment="1">
      <alignment horizontal="center" wrapText="1"/>
    </xf>
    <xf numFmtId="14" fontId="2" fillId="13" borderId="11" xfId="0" applyNumberFormat="1" applyFont="1" applyFill="1" applyBorder="1" applyAlignment="1">
      <alignment horizontal="center" wrapText="1"/>
    </xf>
    <xf numFmtId="14" fontId="2" fillId="13" borderId="13" xfId="0" applyNumberFormat="1" applyFont="1" applyFill="1" applyBorder="1" applyAlignment="1">
      <alignment horizontal="center" wrapText="1"/>
    </xf>
    <xf numFmtId="0" fontId="10" fillId="13" borderId="1" xfId="0" applyFont="1" applyFill="1" applyBorder="1" applyAlignment="1">
      <alignment horizontal="center" wrapText="1"/>
    </xf>
    <xf numFmtId="0" fontId="2" fillId="13" borderId="1" xfId="0" applyFont="1" applyFill="1" applyBorder="1" applyAlignment="1">
      <alignment horizontal="left" wrapText="1"/>
    </xf>
    <xf numFmtId="0" fontId="10" fillId="10" borderId="2" xfId="0" applyFont="1" applyFill="1" applyBorder="1" applyAlignment="1">
      <alignment horizontal="center" wrapText="1"/>
    </xf>
    <xf numFmtId="0" fontId="10" fillId="10" borderId="11" xfId="0" applyFont="1" applyFill="1" applyBorder="1" applyAlignment="1">
      <alignment horizontal="center" wrapText="1"/>
    </xf>
    <xf numFmtId="0" fontId="10" fillId="10" borderId="13" xfId="0" applyFont="1" applyFill="1" applyBorder="1" applyAlignment="1">
      <alignment horizontal="center" wrapText="1"/>
    </xf>
    <xf numFmtId="0" fontId="2" fillId="10" borderId="2" xfId="0" applyFont="1" applyFill="1" applyBorder="1" applyAlignment="1">
      <alignment horizontal="left" wrapText="1"/>
    </xf>
    <xf numFmtId="0" fontId="2" fillId="10" borderId="11" xfId="0" applyFont="1" applyFill="1" applyBorder="1" applyAlignment="1">
      <alignment horizontal="left" wrapText="1"/>
    </xf>
    <xf numFmtId="0" fontId="2" fillId="10" borderId="13" xfId="0" applyFont="1" applyFill="1" applyBorder="1" applyAlignment="1">
      <alignment horizontal="left" wrapText="1"/>
    </xf>
    <xf numFmtId="14" fontId="2" fillId="10" borderId="2" xfId="0" applyNumberFormat="1" applyFont="1" applyFill="1" applyBorder="1" applyAlignment="1">
      <alignment horizontal="center" wrapText="1"/>
    </xf>
    <xf numFmtId="14" fontId="2" fillId="10" borderId="11" xfId="0" applyNumberFormat="1" applyFont="1" applyFill="1" applyBorder="1" applyAlignment="1">
      <alignment horizontal="center" wrapText="1"/>
    </xf>
    <xf numFmtId="14" fontId="2" fillId="10" borderId="13" xfId="0" applyNumberFormat="1" applyFont="1" applyFill="1" applyBorder="1" applyAlignment="1">
      <alignment horizontal="center" wrapText="1"/>
    </xf>
    <xf numFmtId="0" fontId="2" fillId="10" borderId="11" xfId="0" applyFont="1" applyFill="1" applyBorder="1" applyAlignment="1">
      <alignment horizontal="center" wrapText="1"/>
    </xf>
    <xf numFmtId="0" fontId="2" fillId="10" borderId="13" xfId="0" applyFont="1" applyFill="1" applyBorder="1" applyAlignment="1">
      <alignment horizontal="center" wrapText="1"/>
    </xf>
    <xf numFmtId="14" fontId="2" fillId="12" borderId="2" xfId="0" applyNumberFormat="1" applyFont="1" applyFill="1" applyBorder="1" applyAlignment="1">
      <alignment horizontal="center" wrapText="1"/>
    </xf>
    <xf numFmtId="14" fontId="2" fillId="12" borderId="13" xfId="0" applyNumberFormat="1" applyFont="1" applyFill="1" applyBorder="1" applyAlignment="1">
      <alignment horizontal="center" wrapText="1"/>
    </xf>
    <xf numFmtId="0" fontId="2" fillId="7" borderId="18" xfId="0" applyFont="1" applyFill="1" applyBorder="1" applyAlignment="1">
      <alignment horizontal="left" wrapText="1"/>
    </xf>
    <xf numFmtId="0" fontId="2" fillId="7" borderId="19" xfId="0" applyFont="1" applyFill="1" applyBorder="1" applyAlignment="1">
      <alignment horizontal="left" wrapText="1"/>
    </xf>
    <xf numFmtId="0" fontId="2" fillId="7" borderId="20" xfId="0" applyFont="1" applyFill="1" applyBorder="1" applyAlignment="1">
      <alignment horizontal="left" wrapText="1"/>
    </xf>
    <xf numFmtId="14" fontId="2" fillId="11" borderId="2" xfId="0" applyNumberFormat="1" applyFont="1" applyFill="1" applyBorder="1" applyAlignment="1">
      <alignment horizontal="center" wrapText="1"/>
    </xf>
    <xf numFmtId="14" fontId="2" fillId="11" borderId="13" xfId="0" applyNumberFormat="1" applyFont="1" applyFill="1" applyBorder="1" applyAlignment="1">
      <alignment horizontal="center" wrapText="1"/>
    </xf>
    <xf numFmtId="0" fontId="26" fillId="11" borderId="18" xfId="0" applyFont="1" applyFill="1" applyBorder="1" applyAlignment="1">
      <alignment horizontal="center" wrapText="1"/>
    </xf>
    <xf numFmtId="0" fontId="26" fillId="11" borderId="20" xfId="0" applyFont="1" applyFill="1" applyBorder="1" applyAlignment="1">
      <alignment horizontal="center" wrapText="1"/>
    </xf>
    <xf numFmtId="0" fontId="2" fillId="12" borderId="18" xfId="0" applyFont="1" applyFill="1" applyBorder="1" applyAlignment="1">
      <alignment horizontal="left" wrapText="1"/>
    </xf>
    <xf numFmtId="0" fontId="2" fillId="12" borderId="19" xfId="0" applyFont="1" applyFill="1" applyBorder="1" applyAlignment="1">
      <alignment horizontal="left" wrapText="1"/>
    </xf>
    <xf numFmtId="0" fontId="2" fillId="12" borderId="20" xfId="0" applyFont="1" applyFill="1" applyBorder="1" applyAlignment="1">
      <alignment horizontal="left" wrapText="1"/>
    </xf>
    <xf numFmtId="0" fontId="10" fillId="12" borderId="2" xfId="0" applyFont="1" applyFill="1" applyBorder="1" applyAlignment="1">
      <alignment horizontal="center" wrapText="1"/>
    </xf>
    <xf numFmtId="0" fontId="10" fillId="12" borderId="11" xfId="0" applyFont="1" applyFill="1" applyBorder="1" applyAlignment="1">
      <alignment horizontal="center" wrapText="1"/>
    </xf>
    <xf numFmtId="0" fontId="10" fillId="12" borderId="13" xfId="0" applyFont="1" applyFill="1" applyBorder="1" applyAlignment="1">
      <alignment horizontal="center" wrapText="1"/>
    </xf>
    <xf numFmtId="0" fontId="2" fillId="12" borderId="2" xfId="0" applyFont="1" applyFill="1" applyBorder="1" applyAlignment="1">
      <alignment horizontal="left" wrapText="1"/>
    </xf>
    <xf numFmtId="0" fontId="2" fillId="12" borderId="11" xfId="0" applyFont="1" applyFill="1" applyBorder="1" applyAlignment="1">
      <alignment horizontal="left" wrapText="1"/>
    </xf>
    <xf numFmtId="0" fontId="2" fillId="12" borderId="13" xfId="0" applyFont="1" applyFill="1" applyBorder="1" applyAlignment="1">
      <alignment horizontal="left" wrapText="1"/>
    </xf>
    <xf numFmtId="0" fontId="2" fillId="12" borderId="13" xfId="0" applyFont="1" applyFill="1" applyBorder="1" applyAlignment="1">
      <alignment horizontal="center" wrapText="1"/>
    </xf>
    <xf numFmtId="0" fontId="4" fillId="0" borderId="0" xfId="0" applyFont="1" applyAlignment="1">
      <alignment horizontal="right" wrapText="1"/>
    </xf>
    <xf numFmtId="0" fontId="25" fillId="0" borderId="2" xfId="0" applyFont="1" applyFill="1" applyBorder="1" applyAlignment="1">
      <alignment horizontal="left" wrapText="1"/>
    </xf>
    <xf numFmtId="0" fontId="25" fillId="0" borderId="11" xfId="0" applyFont="1" applyFill="1" applyBorder="1" applyAlignment="1">
      <alignment horizontal="left" wrapText="1"/>
    </xf>
    <xf numFmtId="0" fontId="25" fillId="0" borderId="13" xfId="0" applyFont="1" applyFill="1" applyBorder="1" applyAlignment="1">
      <alignment horizontal="left" wrapText="1"/>
    </xf>
    <xf numFmtId="0" fontId="22" fillId="0" borderId="2" xfId="0" applyFont="1" applyFill="1" applyBorder="1" applyAlignment="1">
      <alignment horizontal="left" wrapText="1"/>
    </xf>
    <xf numFmtId="0" fontId="22" fillId="0" borderId="11" xfId="0" applyFont="1" applyFill="1" applyBorder="1" applyAlignment="1">
      <alignment horizontal="left" wrapText="1"/>
    </xf>
    <xf numFmtId="0" fontId="22" fillId="0" borderId="13" xfId="0" applyFont="1" applyFill="1" applyBorder="1" applyAlignment="1">
      <alignment horizontal="left" wrapText="1"/>
    </xf>
    <xf numFmtId="49" fontId="23" fillId="0" borderId="18" xfId="0" applyNumberFormat="1" applyFont="1" applyFill="1" applyBorder="1" applyAlignment="1">
      <alignment horizontal="left" wrapText="1"/>
    </xf>
    <xf numFmtId="49" fontId="23" fillId="0" borderId="19" xfId="0" applyNumberFormat="1" applyFont="1" applyFill="1" applyBorder="1" applyAlignment="1">
      <alignment horizontal="left" wrapText="1"/>
    </xf>
    <xf numFmtId="49" fontId="23" fillId="0" borderId="20" xfId="0" applyNumberFormat="1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left" wrapText="1"/>
    </xf>
    <xf numFmtId="0" fontId="2" fillId="0" borderId="18" xfId="0" applyFont="1" applyFill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30" fillId="0" borderId="2" xfId="0" applyFont="1" applyFill="1" applyBorder="1" applyAlignment="1">
      <alignment horizontal="left" wrapText="1"/>
    </xf>
    <xf numFmtId="0" fontId="30" fillId="0" borderId="11" xfId="0" applyFont="1" applyFill="1" applyBorder="1" applyAlignment="1">
      <alignment horizontal="left" wrapText="1"/>
    </xf>
    <xf numFmtId="0" fontId="30" fillId="0" borderId="13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left" wrapText="1"/>
    </xf>
    <xf numFmtId="14" fontId="2" fillId="0" borderId="2" xfId="0" applyNumberFormat="1" applyFont="1" applyFill="1" applyBorder="1" applyAlignment="1">
      <alignment horizontal="right" wrapText="1"/>
    </xf>
    <xf numFmtId="14" fontId="2" fillId="0" borderId="11" xfId="0" applyNumberFormat="1" applyFont="1" applyFill="1" applyBorder="1" applyAlignment="1">
      <alignment horizontal="right" wrapText="1"/>
    </xf>
    <xf numFmtId="14" fontId="2" fillId="0" borderId="13" xfId="0" applyNumberFormat="1" applyFont="1" applyFill="1" applyBorder="1" applyAlignment="1">
      <alignment horizontal="right" wrapText="1"/>
    </xf>
    <xf numFmtId="14" fontId="2" fillId="0" borderId="2" xfId="0" applyNumberFormat="1" applyFont="1" applyFill="1" applyBorder="1" applyAlignment="1">
      <alignment horizontal="center" vertical="center" textRotation="90" wrapText="1"/>
    </xf>
    <xf numFmtId="14" fontId="2" fillId="0" borderId="11" xfId="0" applyNumberFormat="1" applyFont="1" applyFill="1" applyBorder="1" applyAlignment="1">
      <alignment horizontal="center" vertical="center" textRotation="90" wrapText="1"/>
    </xf>
    <xf numFmtId="14" fontId="2" fillId="0" borderId="13" xfId="0" applyNumberFormat="1" applyFont="1" applyFill="1" applyBorder="1" applyAlignment="1">
      <alignment horizontal="center" vertical="center" textRotation="90" wrapText="1"/>
    </xf>
    <xf numFmtId="0" fontId="38" fillId="0" borderId="2" xfId="0" applyFont="1" applyFill="1" applyBorder="1" applyAlignment="1">
      <alignment horizontal="center" wrapText="1"/>
    </xf>
    <xf numFmtId="0" fontId="38" fillId="0" borderId="11" xfId="0" applyFont="1" applyFill="1" applyBorder="1" applyAlignment="1">
      <alignment horizontal="center" wrapText="1"/>
    </xf>
    <xf numFmtId="0" fontId="38" fillId="0" borderId="13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left" wrapText="1"/>
    </xf>
    <xf numFmtId="14" fontId="22" fillId="0" borderId="2" xfId="0" applyNumberFormat="1" applyFont="1" applyFill="1" applyBorder="1" applyAlignment="1">
      <alignment horizontal="center" wrapText="1"/>
    </xf>
    <xf numFmtId="14" fontId="22" fillId="0" borderId="13" xfId="0" applyNumberFormat="1" applyFont="1" applyFill="1" applyBorder="1" applyAlignment="1">
      <alignment horizontal="center" wrapText="1"/>
    </xf>
    <xf numFmtId="14" fontId="22" fillId="0" borderId="11" xfId="0" applyNumberFormat="1" applyFont="1" applyFill="1" applyBorder="1" applyAlignment="1">
      <alignment horizontal="center" wrapText="1"/>
    </xf>
    <xf numFmtId="0" fontId="22" fillId="0" borderId="18" xfId="0" applyFont="1" applyFill="1" applyBorder="1" applyAlignment="1">
      <alignment horizontal="left" wrapText="1"/>
    </xf>
    <xf numFmtId="0" fontId="22" fillId="0" borderId="19" xfId="0" applyFont="1" applyFill="1" applyBorder="1" applyAlignment="1">
      <alignment horizontal="left" wrapText="1"/>
    </xf>
    <xf numFmtId="0" fontId="22" fillId="0" borderId="20" xfId="0" applyFont="1" applyFill="1" applyBorder="1" applyAlignment="1">
      <alignment horizontal="left" wrapText="1"/>
    </xf>
    <xf numFmtId="0" fontId="10" fillId="6" borderId="2" xfId="0" applyFont="1" applyFill="1" applyBorder="1" applyAlignment="1">
      <alignment horizontal="center" wrapText="1"/>
    </xf>
    <xf numFmtId="0" fontId="10" fillId="6" borderId="11" xfId="0" applyFont="1" applyFill="1" applyBorder="1" applyAlignment="1">
      <alignment horizontal="center" wrapText="1"/>
    </xf>
    <xf numFmtId="0" fontId="10" fillId="6" borderId="13" xfId="0" applyFont="1" applyFill="1" applyBorder="1" applyAlignment="1">
      <alignment horizontal="center" wrapText="1"/>
    </xf>
    <xf numFmtId="0" fontId="10" fillId="5" borderId="2" xfId="0" applyFont="1" applyFill="1" applyBorder="1" applyAlignment="1">
      <alignment horizontal="center" wrapText="1"/>
    </xf>
    <xf numFmtId="0" fontId="10" fillId="5" borderId="11" xfId="0" applyFont="1" applyFill="1" applyBorder="1" applyAlignment="1">
      <alignment horizontal="center" wrapText="1"/>
    </xf>
    <xf numFmtId="0" fontId="10" fillId="5" borderId="1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left" wrapText="1"/>
    </xf>
    <xf numFmtId="14" fontId="2" fillId="5" borderId="11" xfId="0" applyNumberFormat="1" applyFont="1" applyFill="1" applyBorder="1" applyAlignment="1">
      <alignment horizontal="center" wrapText="1"/>
    </xf>
    <xf numFmtId="0" fontId="22" fillId="5" borderId="18" xfId="0" applyFont="1" applyFill="1" applyBorder="1" applyAlignment="1">
      <alignment horizontal="left" wrapText="1"/>
    </xf>
    <xf numFmtId="0" fontId="22" fillId="5" borderId="19" xfId="0" applyFont="1" applyFill="1" applyBorder="1" applyAlignment="1">
      <alignment horizontal="left" wrapText="1"/>
    </xf>
    <xf numFmtId="0" fontId="22" fillId="5" borderId="20" xfId="0" applyFont="1" applyFill="1" applyBorder="1" applyAlignment="1">
      <alignment horizontal="left" wrapText="1"/>
    </xf>
    <xf numFmtId="0" fontId="2" fillId="0" borderId="18" xfId="0" applyFont="1" applyFill="1" applyBorder="1" applyAlignment="1">
      <alignment horizontal="right" wrapText="1"/>
    </xf>
    <xf numFmtId="0" fontId="2" fillId="0" borderId="19" xfId="0" applyFont="1" applyFill="1" applyBorder="1" applyAlignment="1">
      <alignment horizontal="right" wrapText="1"/>
    </xf>
    <xf numFmtId="0" fontId="2" fillId="0" borderId="20" xfId="0" applyFont="1" applyFill="1" applyBorder="1" applyAlignment="1">
      <alignment horizontal="right" wrapText="1"/>
    </xf>
    <xf numFmtId="0" fontId="19" fillId="0" borderId="1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19" fillId="0" borderId="11" xfId="0" applyFont="1" applyFill="1" applyBorder="1" applyAlignment="1">
      <alignment horizontal="center" wrapText="1"/>
    </xf>
    <xf numFmtId="0" fontId="19" fillId="0" borderId="13" xfId="0" applyFont="1" applyFill="1" applyBorder="1" applyAlignment="1">
      <alignment horizontal="center" wrapText="1"/>
    </xf>
    <xf numFmtId="0" fontId="2" fillId="0" borderId="26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24" xfId="0" applyFont="1" applyFill="1" applyBorder="1" applyAlignment="1">
      <alignment horizontal="left" wrapText="1"/>
    </xf>
    <xf numFmtId="179" fontId="2" fillId="0" borderId="18" xfId="1" applyFont="1" applyFill="1" applyBorder="1" applyAlignment="1">
      <alignment horizontal="left" wrapText="1"/>
    </xf>
    <xf numFmtId="179" fontId="2" fillId="0" borderId="19" xfId="1" applyFont="1" applyFill="1" applyBorder="1" applyAlignment="1">
      <alignment horizontal="left" wrapText="1"/>
    </xf>
    <xf numFmtId="179" fontId="2" fillId="0" borderId="20" xfId="1" applyFont="1" applyFill="1" applyBorder="1" applyAlignment="1">
      <alignment horizontal="left" wrapText="1"/>
    </xf>
    <xf numFmtId="14" fontId="22" fillId="0" borderId="1" xfId="0" applyNumberFormat="1" applyFont="1" applyFill="1" applyBorder="1" applyAlignment="1">
      <alignment horizontal="center" wrapText="1"/>
    </xf>
    <xf numFmtId="0" fontId="22" fillId="0" borderId="2" xfId="0" applyFont="1" applyFill="1" applyBorder="1" applyAlignment="1">
      <alignment horizontal="right" wrapText="1"/>
    </xf>
    <xf numFmtId="0" fontId="22" fillId="0" borderId="11" xfId="0" applyFont="1" applyFill="1" applyBorder="1" applyAlignment="1">
      <alignment horizontal="right" wrapText="1"/>
    </xf>
    <xf numFmtId="0" fontId="22" fillId="0" borderId="13" xfId="0" applyFont="1" applyFill="1" applyBorder="1" applyAlignment="1">
      <alignment horizontal="right" wrapText="1"/>
    </xf>
    <xf numFmtId="0" fontId="2" fillId="0" borderId="2" xfId="0" applyFont="1" applyFill="1" applyBorder="1" applyAlignment="1">
      <alignment wrapText="1"/>
    </xf>
    <xf numFmtId="0" fontId="2" fillId="0" borderId="11" xfId="0" applyFont="1" applyFill="1" applyBorder="1" applyAlignment="1">
      <alignment wrapText="1"/>
    </xf>
    <xf numFmtId="0" fontId="2" fillId="0" borderId="13" xfId="0" applyFont="1" applyFill="1" applyBorder="1" applyAlignment="1">
      <alignment wrapText="1"/>
    </xf>
    <xf numFmtId="0" fontId="2" fillId="0" borderId="2" xfId="0" applyFont="1" applyFill="1" applyBorder="1" applyAlignment="1">
      <alignment horizontal="right" vertical="center" wrapText="1"/>
    </xf>
    <xf numFmtId="0" fontId="2" fillId="0" borderId="11" xfId="0" applyFont="1" applyFill="1" applyBorder="1" applyAlignment="1">
      <alignment horizontal="right" vertical="center" wrapText="1"/>
    </xf>
    <xf numFmtId="0" fontId="2" fillId="0" borderId="13" xfId="0" applyFont="1" applyFill="1" applyBorder="1" applyAlignment="1">
      <alignment horizontal="right" vertical="center" wrapText="1"/>
    </xf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26" fillId="0" borderId="18" xfId="0" applyFont="1" applyFill="1" applyBorder="1" applyAlignment="1">
      <alignment horizontal="left" wrapText="1"/>
    </xf>
    <xf numFmtId="0" fontId="26" fillId="0" borderId="19" xfId="0" applyFont="1" applyFill="1" applyBorder="1" applyAlignment="1">
      <alignment horizontal="left" wrapText="1"/>
    </xf>
    <xf numFmtId="0" fontId="26" fillId="0" borderId="20" xfId="0" applyFont="1" applyFill="1" applyBorder="1" applyAlignment="1">
      <alignment horizontal="left" wrapText="1"/>
    </xf>
    <xf numFmtId="0" fontId="10" fillId="7" borderId="2" xfId="0" applyFont="1" applyFill="1" applyBorder="1" applyAlignment="1">
      <alignment horizontal="center" wrapText="1"/>
    </xf>
    <xf numFmtId="0" fontId="10" fillId="7" borderId="11" xfId="0" applyFont="1" applyFill="1" applyBorder="1" applyAlignment="1">
      <alignment horizontal="center" wrapText="1"/>
    </xf>
    <xf numFmtId="0" fontId="10" fillId="7" borderId="13" xfId="0" applyFont="1" applyFill="1" applyBorder="1" applyAlignment="1">
      <alignment horizontal="center" wrapText="1"/>
    </xf>
    <xf numFmtId="0" fontId="2" fillId="7" borderId="2" xfId="0" applyFont="1" applyFill="1" applyBorder="1" applyAlignment="1">
      <alignment horizontal="left" wrapText="1"/>
    </xf>
    <xf numFmtId="0" fontId="2" fillId="7" borderId="11" xfId="0" applyFont="1" applyFill="1" applyBorder="1" applyAlignment="1">
      <alignment horizontal="left" wrapText="1"/>
    </xf>
    <xf numFmtId="0" fontId="2" fillId="7" borderId="13" xfId="0" applyFont="1" applyFill="1" applyBorder="1" applyAlignment="1">
      <alignment horizontal="left" wrapText="1"/>
    </xf>
    <xf numFmtId="14" fontId="2" fillId="7" borderId="2" xfId="0" applyNumberFormat="1" applyFont="1" applyFill="1" applyBorder="1" applyAlignment="1">
      <alignment horizontal="center" wrapText="1"/>
    </xf>
    <xf numFmtId="0" fontId="2" fillId="7" borderId="11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14" fontId="2" fillId="7" borderId="13" xfId="0" applyNumberFormat="1" applyFont="1" applyFill="1" applyBorder="1" applyAlignment="1">
      <alignment horizontal="center" wrapText="1"/>
    </xf>
    <xf numFmtId="0" fontId="2" fillId="4" borderId="18" xfId="0" applyFont="1" applyFill="1" applyBorder="1" applyAlignment="1">
      <alignment horizontal="left" wrapText="1"/>
    </xf>
    <xf numFmtId="0" fontId="2" fillId="4" borderId="19" xfId="0" applyFont="1" applyFill="1" applyBorder="1" applyAlignment="1">
      <alignment horizontal="left" wrapText="1"/>
    </xf>
    <xf numFmtId="0" fontId="2" fillId="4" borderId="20" xfId="0" applyFont="1" applyFill="1" applyBorder="1" applyAlignment="1">
      <alignment horizontal="left" wrapText="1"/>
    </xf>
    <xf numFmtId="0" fontId="10" fillId="4" borderId="2" xfId="0" applyFont="1" applyFill="1" applyBorder="1" applyAlignment="1">
      <alignment horizontal="center" wrapText="1"/>
    </xf>
    <xf numFmtId="0" fontId="10" fillId="4" borderId="13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left" wrapText="1"/>
    </xf>
    <xf numFmtId="0" fontId="2" fillId="4" borderId="13" xfId="0" applyFont="1" applyFill="1" applyBorder="1" applyAlignment="1">
      <alignment horizontal="left" wrapText="1"/>
    </xf>
    <xf numFmtId="14" fontId="2" fillId="7" borderId="11" xfId="0" applyNumberFormat="1" applyFont="1" applyFill="1" applyBorder="1" applyAlignment="1">
      <alignment horizontal="center" wrapText="1"/>
    </xf>
    <xf numFmtId="0" fontId="46" fillId="7" borderId="11" xfId="0" applyFont="1" applyFill="1" applyBorder="1"/>
    <xf numFmtId="0" fontId="46" fillId="7" borderId="13" xfId="0" applyFont="1" applyFill="1" applyBorder="1"/>
    <xf numFmtId="14" fontId="2" fillId="4" borderId="2" xfId="0" applyNumberFormat="1" applyFont="1" applyFill="1" applyBorder="1" applyAlignment="1">
      <alignment horizontal="center" wrapText="1"/>
    </xf>
    <xf numFmtId="14" fontId="2" fillId="4" borderId="13" xfId="0" applyNumberFormat="1" applyFont="1" applyFill="1" applyBorder="1" applyAlignment="1">
      <alignment horizontal="center" wrapText="1"/>
    </xf>
    <xf numFmtId="0" fontId="10" fillId="4" borderId="11" xfId="0" applyFont="1" applyFill="1" applyBorder="1" applyAlignment="1">
      <alignment horizontal="center" wrapText="1"/>
    </xf>
    <xf numFmtId="0" fontId="2" fillId="4" borderId="11" xfId="0" applyFont="1" applyFill="1" applyBorder="1" applyAlignment="1">
      <alignment horizontal="left" wrapText="1"/>
    </xf>
    <xf numFmtId="14" fontId="2" fillId="4" borderId="11" xfId="0" applyNumberFormat="1" applyFont="1" applyFill="1" applyBorder="1" applyAlignment="1">
      <alignment horizontal="center" wrapText="1"/>
    </xf>
    <xf numFmtId="14" fontId="2" fillId="4" borderId="1" xfId="0" applyNumberFormat="1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0" fontId="10" fillId="2" borderId="11" xfId="0" applyFont="1" applyFill="1" applyBorder="1" applyAlignment="1">
      <alignment horizontal="center" wrapText="1"/>
    </xf>
    <xf numFmtId="0" fontId="10" fillId="2" borderId="13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 wrapText="1"/>
    </xf>
    <xf numFmtId="0" fontId="2" fillId="2" borderId="13" xfId="0" applyFont="1" applyFill="1" applyBorder="1" applyAlignment="1">
      <alignment horizontal="left" wrapText="1"/>
    </xf>
    <xf numFmtId="14" fontId="2" fillId="2" borderId="2" xfId="0" applyNumberFormat="1" applyFont="1" applyFill="1" applyBorder="1" applyAlignment="1">
      <alignment horizontal="center" wrapText="1"/>
    </xf>
    <xf numFmtId="14" fontId="2" fillId="2" borderId="11" xfId="0" applyNumberFormat="1" applyFont="1" applyFill="1" applyBorder="1" applyAlignment="1">
      <alignment horizontal="center" wrapText="1"/>
    </xf>
    <xf numFmtId="14" fontId="2" fillId="2" borderId="13" xfId="0" applyNumberFormat="1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2" borderId="13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left" wrapText="1"/>
    </xf>
    <xf numFmtId="0" fontId="2" fillId="2" borderId="19" xfId="0" applyFont="1" applyFill="1" applyBorder="1" applyAlignment="1">
      <alignment horizontal="left" wrapText="1"/>
    </xf>
    <xf numFmtId="0" fontId="2" fillId="2" borderId="20" xfId="0" applyFont="1" applyFill="1" applyBorder="1" applyAlignment="1">
      <alignment horizontal="left" wrapText="1"/>
    </xf>
    <xf numFmtId="0" fontId="46" fillId="2" borderId="11" xfId="0" applyFont="1" applyFill="1" applyBorder="1"/>
    <xf numFmtId="0" fontId="46" fillId="2" borderId="13" xfId="0" applyFont="1" applyFill="1" applyBorder="1"/>
    <xf numFmtId="0" fontId="10" fillId="8" borderId="2" xfId="0" applyFont="1" applyFill="1" applyBorder="1" applyAlignment="1">
      <alignment horizontal="center" wrapText="1"/>
    </xf>
    <xf numFmtId="0" fontId="10" fillId="8" borderId="13" xfId="0" applyFont="1" applyFill="1" applyBorder="1" applyAlignment="1">
      <alignment horizontal="center" wrapText="1"/>
    </xf>
    <xf numFmtId="0" fontId="2" fillId="8" borderId="2" xfId="0" applyFont="1" applyFill="1" applyBorder="1" applyAlignment="1">
      <alignment horizontal="left" wrapText="1"/>
    </xf>
    <xf numFmtId="0" fontId="2" fillId="8" borderId="13" xfId="0" applyFont="1" applyFill="1" applyBorder="1" applyAlignment="1">
      <alignment horizontal="left" wrapText="1"/>
    </xf>
    <xf numFmtId="14" fontId="2" fillId="8" borderId="2" xfId="0" applyNumberFormat="1" applyFont="1" applyFill="1" applyBorder="1" applyAlignment="1">
      <alignment horizontal="center" wrapText="1"/>
    </xf>
    <xf numFmtId="14" fontId="2" fillId="8" borderId="13" xfId="0" applyNumberFormat="1" applyFont="1" applyFill="1" applyBorder="1" applyAlignment="1">
      <alignment horizontal="center" wrapText="1"/>
    </xf>
    <xf numFmtId="0" fontId="10" fillId="8" borderId="11" xfId="0" applyFont="1" applyFill="1" applyBorder="1" applyAlignment="1">
      <alignment horizontal="center" wrapText="1"/>
    </xf>
    <xf numFmtId="0" fontId="2" fillId="8" borderId="11" xfId="0" applyFont="1" applyFill="1" applyBorder="1" applyAlignment="1">
      <alignment horizontal="left" wrapText="1"/>
    </xf>
    <xf numFmtId="14" fontId="2" fillId="8" borderId="2" xfId="0" applyNumberFormat="1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11" borderId="18" xfId="0" applyFont="1" applyFill="1" applyBorder="1" applyAlignment="1">
      <alignment horizontal="left" wrapText="1"/>
    </xf>
    <xf numFmtId="0" fontId="2" fillId="11" borderId="19" xfId="0" applyFont="1" applyFill="1" applyBorder="1" applyAlignment="1">
      <alignment horizontal="left" wrapText="1"/>
    </xf>
    <xf numFmtId="0" fontId="2" fillId="11" borderId="20" xfId="0" applyFont="1" applyFill="1" applyBorder="1" applyAlignment="1">
      <alignment horizontal="left" wrapText="1"/>
    </xf>
    <xf numFmtId="0" fontId="2" fillId="11" borderId="2" xfId="0" applyFont="1" applyFill="1" applyBorder="1" applyAlignment="1">
      <alignment horizontal="left" wrapText="1"/>
    </xf>
    <xf numFmtId="0" fontId="2" fillId="11" borderId="13" xfId="0" applyFont="1" applyFill="1" applyBorder="1" applyAlignment="1">
      <alignment horizontal="left" wrapText="1"/>
    </xf>
    <xf numFmtId="0" fontId="10" fillId="11" borderId="1" xfId="0" applyFont="1" applyFill="1" applyBorder="1" applyAlignment="1">
      <alignment horizontal="center" wrapText="1"/>
    </xf>
    <xf numFmtId="0" fontId="2" fillId="11" borderId="1" xfId="0" applyFont="1" applyFill="1" applyBorder="1" applyAlignment="1">
      <alignment horizontal="left" wrapText="1"/>
    </xf>
    <xf numFmtId="14" fontId="2" fillId="11" borderId="1" xfId="0" applyNumberFormat="1" applyFont="1" applyFill="1" applyBorder="1" applyAlignment="1">
      <alignment horizontal="center" wrapText="1"/>
    </xf>
    <xf numFmtId="0" fontId="2" fillId="11" borderId="1" xfId="0" applyFont="1" applyFill="1" applyBorder="1" applyAlignment="1">
      <alignment horizontal="center" wrapText="1"/>
    </xf>
    <xf numFmtId="0" fontId="2" fillId="10" borderId="18" xfId="0" applyFont="1" applyFill="1" applyBorder="1" applyAlignment="1">
      <alignment horizontal="left" wrapText="1"/>
    </xf>
    <xf numFmtId="0" fontId="2" fillId="10" borderId="19" xfId="0" applyFont="1" applyFill="1" applyBorder="1" applyAlignment="1">
      <alignment horizontal="left" wrapText="1"/>
    </xf>
    <xf numFmtId="0" fontId="2" fillId="10" borderId="20" xfId="0" applyFont="1" applyFill="1" applyBorder="1" applyAlignment="1">
      <alignment horizontal="left" wrapText="1"/>
    </xf>
    <xf numFmtId="0" fontId="2" fillId="11" borderId="11" xfId="0" applyFont="1" applyFill="1" applyBorder="1" applyAlignment="1">
      <alignment horizontal="left" wrapText="1"/>
    </xf>
    <xf numFmtId="14" fontId="2" fillId="11" borderId="11" xfId="0" applyNumberFormat="1" applyFont="1" applyFill="1" applyBorder="1" applyAlignment="1">
      <alignment horizontal="center" wrapText="1"/>
    </xf>
    <xf numFmtId="0" fontId="10" fillId="11" borderId="11" xfId="0" applyFont="1" applyFill="1" applyBorder="1" applyAlignment="1">
      <alignment horizontal="center" wrapText="1"/>
    </xf>
    <xf numFmtId="0" fontId="2" fillId="20" borderId="18" xfId="0" applyFont="1" applyFill="1" applyBorder="1" applyAlignment="1">
      <alignment horizontal="left" wrapText="1"/>
    </xf>
    <xf numFmtId="0" fontId="2" fillId="20" borderId="19" xfId="0" applyFont="1" applyFill="1" applyBorder="1" applyAlignment="1">
      <alignment horizontal="left" wrapText="1"/>
    </xf>
    <xf numFmtId="0" fontId="2" fillId="20" borderId="20" xfId="0" applyFont="1" applyFill="1" applyBorder="1" applyAlignment="1">
      <alignment horizontal="left" wrapText="1"/>
    </xf>
    <xf numFmtId="14" fontId="2" fillId="12" borderId="11" xfId="0" applyNumberFormat="1" applyFont="1" applyFill="1" applyBorder="1" applyAlignment="1">
      <alignment horizontal="center" wrapText="1"/>
    </xf>
    <xf numFmtId="0" fontId="2" fillId="22" borderId="2" xfId="0" applyFont="1" applyFill="1" applyBorder="1" applyAlignment="1">
      <alignment horizontal="center" wrapText="1"/>
    </xf>
    <xf numFmtId="0" fontId="0" fillId="22" borderId="11" xfId="0" applyFill="1" applyBorder="1"/>
    <xf numFmtId="0" fontId="0" fillId="22" borderId="13" xfId="0" applyFill="1" applyBorder="1"/>
    <xf numFmtId="0" fontId="2" fillId="22" borderId="2" xfId="0" applyFont="1" applyFill="1" applyBorder="1" applyAlignment="1">
      <alignment horizontal="left" wrapText="1"/>
    </xf>
    <xf numFmtId="0" fontId="2" fillId="22" borderId="11" xfId="0" applyFont="1" applyFill="1" applyBorder="1" applyAlignment="1">
      <alignment horizontal="left" wrapText="1"/>
    </xf>
    <xf numFmtId="0" fontId="2" fillId="22" borderId="13" xfId="0" applyFont="1" applyFill="1" applyBorder="1" applyAlignment="1">
      <alignment horizontal="left" wrapText="1"/>
    </xf>
    <xf numFmtId="14" fontId="2" fillId="22" borderId="2" xfId="0" applyNumberFormat="1" applyFont="1" applyFill="1" applyBorder="1" applyAlignment="1">
      <alignment horizontal="center" wrapText="1"/>
    </xf>
    <xf numFmtId="14" fontId="2" fillId="22" borderId="11" xfId="0" applyNumberFormat="1" applyFont="1" applyFill="1" applyBorder="1" applyAlignment="1">
      <alignment horizontal="center" wrapText="1"/>
    </xf>
    <xf numFmtId="14" fontId="2" fillId="22" borderId="13" xfId="0" applyNumberFormat="1" applyFont="1" applyFill="1" applyBorder="1" applyAlignment="1">
      <alignment horizontal="center" wrapText="1"/>
    </xf>
    <xf numFmtId="14" fontId="2" fillId="20" borderId="2" xfId="0" applyNumberFormat="1" applyFont="1" applyFill="1" applyBorder="1" applyAlignment="1">
      <alignment horizontal="center" wrapText="1"/>
    </xf>
    <xf numFmtId="14" fontId="2" fillId="20" borderId="11" xfId="0" applyNumberFormat="1" applyFont="1" applyFill="1" applyBorder="1" applyAlignment="1">
      <alignment horizontal="center" wrapText="1"/>
    </xf>
    <xf numFmtId="14" fontId="2" fillId="20" borderId="13" xfId="0" applyNumberFormat="1" applyFont="1" applyFill="1" applyBorder="1" applyAlignment="1">
      <alignment horizontal="center" wrapText="1"/>
    </xf>
    <xf numFmtId="0" fontId="2" fillId="22" borderId="18" xfId="0" applyFont="1" applyFill="1" applyBorder="1" applyAlignment="1">
      <alignment horizontal="left" wrapText="1"/>
    </xf>
    <xf numFmtId="0" fontId="2" fillId="22" borderId="19" xfId="0" applyFont="1" applyFill="1" applyBorder="1" applyAlignment="1">
      <alignment horizontal="left" wrapText="1"/>
    </xf>
    <xf numFmtId="0" fontId="2" fillId="22" borderId="20" xfId="0" applyFont="1" applyFill="1" applyBorder="1" applyAlignment="1">
      <alignment horizontal="left" wrapText="1"/>
    </xf>
    <xf numFmtId="0" fontId="2" fillId="23" borderId="1" xfId="0" applyFont="1" applyFill="1" applyBorder="1" applyAlignment="1">
      <alignment horizontal="left" wrapText="1"/>
    </xf>
    <xf numFmtId="0" fontId="2" fillId="23" borderId="18" xfId="0" applyFont="1" applyFill="1" applyBorder="1" applyAlignment="1">
      <alignment horizontal="left" wrapText="1"/>
    </xf>
    <xf numFmtId="0" fontId="2" fillId="23" borderId="19" xfId="0" applyFont="1" applyFill="1" applyBorder="1" applyAlignment="1">
      <alignment horizontal="left" wrapText="1"/>
    </xf>
    <xf numFmtId="0" fontId="2" fillId="23" borderId="20" xfId="0" applyFont="1" applyFill="1" applyBorder="1" applyAlignment="1">
      <alignment horizontal="left" wrapText="1"/>
    </xf>
    <xf numFmtId="0" fontId="2" fillId="22" borderId="13" xfId="0" applyFont="1" applyFill="1" applyBorder="1" applyAlignment="1">
      <alignment horizontal="center" wrapText="1"/>
    </xf>
    <xf numFmtId="0" fontId="2" fillId="23" borderId="2" xfId="0" applyFont="1" applyFill="1" applyBorder="1" applyAlignment="1">
      <alignment horizontal="center" wrapText="1"/>
    </xf>
    <xf numFmtId="0" fontId="2" fillId="23" borderId="11" xfId="0" applyFont="1" applyFill="1" applyBorder="1" applyAlignment="1">
      <alignment horizontal="center" wrapText="1"/>
    </xf>
    <xf numFmtId="0" fontId="2" fillId="23" borderId="13" xfId="0" applyFont="1" applyFill="1" applyBorder="1" applyAlignment="1">
      <alignment horizontal="center" wrapText="1"/>
    </xf>
    <xf numFmtId="0" fontId="2" fillId="23" borderId="2" xfId="0" applyFont="1" applyFill="1" applyBorder="1" applyAlignment="1">
      <alignment horizontal="left" wrapText="1"/>
    </xf>
    <xf numFmtId="0" fontId="2" fillId="23" borderId="11" xfId="0" applyFont="1" applyFill="1" applyBorder="1" applyAlignment="1">
      <alignment horizontal="left" wrapText="1"/>
    </xf>
    <xf numFmtId="0" fontId="2" fillId="23" borderId="13" xfId="0" applyFont="1" applyFill="1" applyBorder="1" applyAlignment="1">
      <alignment horizontal="left" wrapText="1"/>
    </xf>
    <xf numFmtId="14" fontId="2" fillId="23" borderId="2" xfId="0" applyNumberFormat="1" applyFont="1" applyFill="1" applyBorder="1" applyAlignment="1">
      <alignment horizontal="center" wrapText="1"/>
    </xf>
    <xf numFmtId="14" fontId="2" fillId="23" borderId="11" xfId="0" applyNumberFormat="1" applyFont="1" applyFill="1" applyBorder="1" applyAlignment="1">
      <alignment horizontal="center" wrapText="1"/>
    </xf>
    <xf numFmtId="14" fontId="2" fillId="23" borderId="13" xfId="0" applyNumberFormat="1" applyFont="1" applyFill="1" applyBorder="1" applyAlignment="1">
      <alignment horizontal="center" wrapText="1"/>
    </xf>
    <xf numFmtId="0" fontId="2" fillId="24" borderId="2" xfId="0" applyFont="1" applyFill="1" applyBorder="1" applyAlignment="1">
      <alignment horizontal="center" wrapText="1"/>
    </xf>
    <xf numFmtId="0" fontId="2" fillId="24" borderId="13" xfId="0" applyFont="1" applyFill="1" applyBorder="1" applyAlignment="1">
      <alignment horizontal="center" wrapText="1"/>
    </xf>
    <xf numFmtId="0" fontId="2" fillId="24" borderId="2" xfId="0" applyFont="1" applyFill="1" applyBorder="1" applyAlignment="1">
      <alignment horizontal="left" wrapText="1"/>
    </xf>
    <xf numFmtId="0" fontId="2" fillId="24" borderId="13" xfId="0" applyFont="1" applyFill="1" applyBorder="1" applyAlignment="1">
      <alignment horizontal="left" wrapText="1"/>
    </xf>
    <xf numFmtId="0" fontId="2" fillId="24" borderId="18" xfId="0" applyFont="1" applyFill="1" applyBorder="1" applyAlignment="1">
      <alignment horizontal="left" wrapText="1"/>
    </xf>
    <xf numFmtId="0" fontId="2" fillId="24" borderId="19" xfId="0" applyFont="1" applyFill="1" applyBorder="1" applyAlignment="1">
      <alignment horizontal="left" wrapText="1"/>
    </xf>
    <xf numFmtId="0" fontId="2" fillId="24" borderId="20" xfId="0" applyFont="1" applyFill="1" applyBorder="1" applyAlignment="1">
      <alignment horizontal="left" wrapText="1"/>
    </xf>
    <xf numFmtId="14" fontId="2" fillId="24" borderId="2" xfId="0" applyNumberFormat="1" applyFont="1" applyFill="1" applyBorder="1" applyAlignment="1">
      <alignment horizontal="center" wrapText="1"/>
    </xf>
    <xf numFmtId="14" fontId="2" fillId="24" borderId="13" xfId="0" applyNumberFormat="1" applyFont="1" applyFill="1" applyBorder="1" applyAlignment="1">
      <alignment horizontal="center" wrapText="1"/>
    </xf>
    <xf numFmtId="0" fontId="2" fillId="25" borderId="2" xfId="0" applyFont="1" applyFill="1" applyBorder="1" applyAlignment="1">
      <alignment horizontal="center" wrapText="1"/>
    </xf>
    <xf numFmtId="0" fontId="2" fillId="25" borderId="13" xfId="0" applyFont="1" applyFill="1" applyBorder="1" applyAlignment="1">
      <alignment horizontal="center" wrapText="1"/>
    </xf>
    <xf numFmtId="0" fontId="2" fillId="25" borderId="2" xfId="0" applyFont="1" applyFill="1" applyBorder="1" applyAlignment="1">
      <alignment horizontal="left" wrapText="1"/>
    </xf>
    <xf numFmtId="0" fontId="2" fillId="25" borderId="13" xfId="0" applyFont="1" applyFill="1" applyBorder="1" applyAlignment="1">
      <alignment horizontal="left" wrapText="1"/>
    </xf>
    <xf numFmtId="0" fontId="2" fillId="25" borderId="1" xfId="0" applyFont="1" applyFill="1" applyBorder="1" applyAlignment="1">
      <alignment horizontal="center" wrapText="1"/>
    </xf>
    <xf numFmtId="0" fontId="2" fillId="25" borderId="1" xfId="0" applyFont="1" applyFill="1" applyBorder="1" applyAlignment="1">
      <alignment horizontal="left" wrapText="1"/>
    </xf>
    <xf numFmtId="14" fontId="2" fillId="25" borderId="1" xfId="0" applyNumberFormat="1" applyFont="1" applyFill="1" applyBorder="1" applyAlignment="1">
      <alignment horizontal="center" wrapText="1"/>
    </xf>
    <xf numFmtId="0" fontId="2" fillId="28" borderId="2" xfId="0" applyFont="1" applyFill="1" applyBorder="1" applyAlignment="1">
      <alignment horizontal="center" wrapText="1"/>
    </xf>
    <xf numFmtId="0" fontId="2" fillId="28" borderId="13" xfId="0" applyFont="1" applyFill="1" applyBorder="1" applyAlignment="1">
      <alignment horizontal="center" wrapText="1"/>
    </xf>
    <xf numFmtId="0" fontId="2" fillId="28" borderId="2" xfId="0" applyFont="1" applyFill="1" applyBorder="1" applyAlignment="1">
      <alignment horizontal="left" wrapText="1"/>
    </xf>
    <xf numFmtId="0" fontId="2" fillId="28" borderId="13" xfId="0" applyFont="1" applyFill="1" applyBorder="1" applyAlignment="1">
      <alignment horizontal="left" wrapText="1"/>
    </xf>
    <xf numFmtId="0" fontId="2" fillId="26" borderId="2" xfId="0" applyFont="1" applyFill="1" applyBorder="1" applyAlignment="1">
      <alignment horizontal="center" wrapText="1"/>
    </xf>
    <xf numFmtId="0" fontId="2" fillId="26" borderId="13" xfId="0" applyFont="1" applyFill="1" applyBorder="1" applyAlignment="1">
      <alignment horizontal="center" wrapText="1"/>
    </xf>
    <xf numFmtId="0" fontId="2" fillId="26" borderId="2" xfId="0" applyFont="1" applyFill="1" applyBorder="1" applyAlignment="1">
      <alignment horizontal="left" wrapText="1"/>
    </xf>
    <xf numFmtId="0" fontId="2" fillId="26" borderId="13" xfId="0" applyFont="1" applyFill="1" applyBorder="1" applyAlignment="1">
      <alignment horizontal="left" wrapText="1"/>
    </xf>
    <xf numFmtId="0" fontId="2" fillId="27" borderId="2" xfId="0" applyFont="1" applyFill="1" applyBorder="1" applyAlignment="1">
      <alignment horizontal="center" wrapText="1"/>
    </xf>
    <xf numFmtId="0" fontId="2" fillId="27" borderId="13" xfId="0" applyFont="1" applyFill="1" applyBorder="1" applyAlignment="1">
      <alignment horizontal="center" wrapText="1"/>
    </xf>
    <xf numFmtId="0" fontId="2" fillId="27" borderId="2" xfId="0" applyFont="1" applyFill="1" applyBorder="1" applyAlignment="1">
      <alignment horizontal="left" wrapText="1"/>
    </xf>
    <xf numFmtId="0" fontId="2" fillId="27" borderId="13" xfId="0" applyFont="1" applyFill="1" applyBorder="1" applyAlignment="1">
      <alignment horizontal="left" wrapText="1"/>
    </xf>
    <xf numFmtId="0" fontId="2" fillId="27" borderId="1" xfId="0" applyFont="1" applyFill="1" applyBorder="1" applyAlignment="1">
      <alignment horizontal="left" wrapText="1"/>
    </xf>
    <xf numFmtId="14" fontId="2" fillId="26" borderId="2" xfId="0" applyNumberFormat="1" applyFont="1" applyFill="1" applyBorder="1" applyAlignment="1">
      <alignment horizontal="center" wrapText="1"/>
    </xf>
    <xf numFmtId="0" fontId="2" fillId="26" borderId="18" xfId="0" applyFont="1" applyFill="1" applyBorder="1" applyAlignment="1">
      <alignment horizontal="left" wrapText="1"/>
    </xf>
    <xf numFmtId="0" fontId="2" fillId="26" borderId="19" xfId="0" applyFont="1" applyFill="1" applyBorder="1" applyAlignment="1">
      <alignment horizontal="left" wrapText="1"/>
    </xf>
    <xf numFmtId="0" fontId="2" fillId="26" borderId="20" xfId="0" applyFont="1" applyFill="1" applyBorder="1" applyAlignment="1">
      <alignment horizontal="left" wrapText="1"/>
    </xf>
    <xf numFmtId="0" fontId="0" fillId="27" borderId="11" xfId="0" applyFill="1" applyBorder="1"/>
    <xf numFmtId="0" fontId="0" fillId="27" borderId="13" xfId="0" applyFill="1" applyBorder="1"/>
    <xf numFmtId="0" fontId="2" fillId="27" borderId="11" xfId="0" applyFont="1" applyFill="1" applyBorder="1" applyAlignment="1">
      <alignment horizontal="left" wrapText="1"/>
    </xf>
    <xf numFmtId="14" fontId="2" fillId="27" borderId="2" xfId="0" applyNumberFormat="1" applyFont="1" applyFill="1" applyBorder="1" applyAlignment="1">
      <alignment horizontal="center" wrapText="1"/>
    </xf>
    <xf numFmtId="14" fontId="2" fillId="27" borderId="11" xfId="0" applyNumberFormat="1" applyFont="1" applyFill="1" applyBorder="1" applyAlignment="1">
      <alignment horizontal="center" wrapText="1"/>
    </xf>
    <xf numFmtId="14" fontId="2" fillId="27" borderId="13" xfId="0" applyNumberFormat="1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wrapText="1"/>
    </xf>
    <xf numFmtId="0" fontId="2" fillId="4" borderId="11" xfId="0" applyFont="1" applyFill="1" applyBorder="1" applyAlignment="1">
      <alignment horizontal="center" wrapText="1"/>
    </xf>
    <xf numFmtId="0" fontId="2" fillId="4" borderId="13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0" fillId="5" borderId="11" xfId="0" applyFill="1" applyBorder="1"/>
    <xf numFmtId="0" fontId="0" fillId="5" borderId="13" xfId="0" applyFill="1" applyBorder="1"/>
    <xf numFmtId="0" fontId="0" fillId="4" borderId="11" xfId="0" applyFill="1" applyBorder="1"/>
    <xf numFmtId="0" fontId="0" fillId="4" borderId="13" xfId="0" applyFill="1" applyBorder="1"/>
    <xf numFmtId="0" fontId="2" fillId="8" borderId="2" xfId="0" applyFont="1" applyFill="1" applyBorder="1" applyAlignment="1">
      <alignment horizontal="center" wrapText="1"/>
    </xf>
    <xf numFmtId="0" fontId="2" fillId="8" borderId="13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left" wrapText="1"/>
    </xf>
    <xf numFmtId="14" fontId="2" fillId="8" borderId="1" xfId="0" applyNumberFormat="1" applyFont="1" applyFill="1" applyBorder="1" applyAlignment="1">
      <alignment horizontal="center" wrapText="1"/>
    </xf>
    <xf numFmtId="0" fontId="2" fillId="11" borderId="11" xfId="0" applyFont="1" applyFill="1" applyBorder="1" applyAlignment="1">
      <alignment horizontal="center" wrapText="1"/>
    </xf>
    <xf numFmtId="0" fontId="2" fillId="12" borderId="2" xfId="0" applyFont="1" applyFill="1" applyBorder="1" applyAlignment="1">
      <alignment horizontal="center" wrapText="1"/>
    </xf>
    <xf numFmtId="0" fontId="2" fillId="12" borderId="11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left" wrapText="1"/>
    </xf>
    <xf numFmtId="14" fontId="2" fillId="12" borderId="1" xfId="0" applyNumberFormat="1" applyFont="1" applyFill="1" applyBorder="1" applyAlignment="1">
      <alignment horizontal="center" wrapText="1"/>
    </xf>
    <xf numFmtId="0" fontId="2" fillId="10" borderId="2" xfId="0" applyFont="1" applyFill="1" applyBorder="1" applyAlignment="1">
      <alignment horizontal="center" wrapText="1"/>
    </xf>
    <xf numFmtId="0" fontId="0" fillId="10" borderId="11" xfId="0" applyFill="1" applyBorder="1"/>
    <xf numFmtId="0" fontId="0" fillId="10" borderId="13" xfId="0" applyFill="1" applyBorder="1"/>
    <xf numFmtId="0" fontId="2" fillId="13" borderId="2" xfId="0" applyFont="1" applyFill="1" applyBorder="1" applyAlignment="1">
      <alignment horizontal="center" wrapText="1"/>
    </xf>
    <xf numFmtId="0" fontId="2" fillId="13" borderId="13" xfId="0" applyFont="1" applyFill="1" applyBorder="1" applyAlignment="1">
      <alignment horizontal="center" wrapText="1"/>
    </xf>
    <xf numFmtId="0" fontId="2" fillId="13" borderId="11" xfId="0" applyFont="1" applyFill="1" applyBorder="1" applyAlignment="1">
      <alignment horizontal="center" wrapText="1"/>
    </xf>
    <xf numFmtId="0" fontId="10" fillId="17" borderId="1" xfId="0" applyFont="1" applyFill="1" applyBorder="1" applyAlignment="1">
      <alignment horizontal="center" wrapText="1"/>
    </xf>
    <xf numFmtId="0" fontId="46" fillId="17" borderId="1" xfId="0" applyFont="1" applyFill="1" applyBorder="1"/>
    <xf numFmtId="14" fontId="2" fillId="17" borderId="1" xfId="0" applyNumberFormat="1" applyFont="1" applyFill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18" xfId="0" applyFont="1" applyBorder="1" applyAlignment="1">
      <alignment horizontal="left" wrapText="1"/>
    </xf>
    <xf numFmtId="0" fontId="2" fillId="0" borderId="19" xfId="0" applyFont="1" applyBorder="1" applyAlignment="1">
      <alignment horizontal="left" wrapText="1"/>
    </xf>
    <xf numFmtId="0" fontId="2" fillId="0" borderId="20" xfId="0" applyFont="1" applyBorder="1" applyAlignment="1">
      <alignment horizontal="left" wrapText="1"/>
    </xf>
    <xf numFmtId="14" fontId="2" fillId="0" borderId="2" xfId="0" applyNumberFormat="1" applyFont="1" applyBorder="1" applyAlignment="1">
      <alignment horizontal="center" wrapText="1"/>
    </xf>
    <xf numFmtId="0" fontId="2" fillId="0" borderId="2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3" fillId="4" borderId="18" xfId="0" applyFont="1" applyFill="1" applyBorder="1" applyAlignment="1">
      <alignment horizontal="left" wrapText="1"/>
    </xf>
    <xf numFmtId="0" fontId="3" fillId="4" borderId="20" xfId="0" applyFont="1" applyFill="1" applyBorder="1" applyAlignment="1">
      <alignment horizontal="left" wrapText="1"/>
    </xf>
    <xf numFmtId="0" fontId="3" fillId="2" borderId="18" xfId="0" applyFont="1" applyFill="1" applyBorder="1" applyAlignment="1">
      <alignment horizontal="left" wrapText="1"/>
    </xf>
    <xf numFmtId="0" fontId="3" fillId="2" borderId="20" xfId="0" applyFont="1" applyFill="1" applyBorder="1" applyAlignment="1">
      <alignment horizontal="left" wrapText="1"/>
    </xf>
    <xf numFmtId="0" fontId="3" fillId="0" borderId="18" xfId="0" applyFont="1" applyFill="1" applyBorder="1" applyAlignment="1">
      <alignment horizontal="left" wrapText="1"/>
    </xf>
    <xf numFmtId="0" fontId="3" fillId="0" borderId="20" xfId="0" applyFont="1" applyFill="1" applyBorder="1" applyAlignment="1">
      <alignment horizontal="left" wrapText="1"/>
    </xf>
    <xf numFmtId="14" fontId="2" fillId="0" borderId="11" xfId="0" applyNumberFormat="1" applyFont="1" applyBorder="1" applyAlignment="1">
      <alignment horizontal="center" wrapText="1"/>
    </xf>
    <xf numFmtId="14" fontId="2" fillId="0" borderId="13" xfId="0" applyNumberFormat="1" applyFont="1" applyBorder="1" applyAlignment="1">
      <alignment horizontal="center" wrapText="1"/>
    </xf>
    <xf numFmtId="0" fontId="2" fillId="0" borderId="11" xfId="0" applyFont="1" applyBorder="1" applyAlignment="1">
      <alignment horizontal="left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4" fillId="7" borderId="18" xfId="0" applyFont="1" applyFill="1" applyBorder="1" applyAlignment="1">
      <alignment horizontal="left" wrapText="1"/>
    </xf>
    <xf numFmtId="0" fontId="4" fillId="7" borderId="20" xfId="0" applyFont="1" applyFill="1" applyBorder="1" applyAlignment="1">
      <alignment horizontal="left" wrapText="1"/>
    </xf>
    <xf numFmtId="14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36" fillId="0" borderId="14" xfId="0" applyFont="1" applyBorder="1" applyAlignment="1">
      <alignment horizontal="left" wrapText="1"/>
    </xf>
    <xf numFmtId="14" fontId="16" fillId="0" borderId="2" xfId="0" applyNumberFormat="1" applyFont="1" applyFill="1" applyBorder="1" applyAlignment="1">
      <alignment horizontal="center" wrapText="1"/>
    </xf>
    <xf numFmtId="0" fontId="16" fillId="0" borderId="11" xfId="0" applyFont="1" applyFill="1" applyBorder="1" applyAlignment="1">
      <alignment horizontal="center" wrapText="1"/>
    </xf>
    <xf numFmtId="0" fontId="16" fillId="0" borderId="13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horizontal="center" wrapText="1"/>
    </xf>
    <xf numFmtId="0" fontId="9" fillId="0" borderId="11" xfId="0" applyFont="1" applyBorder="1"/>
    <xf numFmtId="0" fontId="9" fillId="0" borderId="13" xfId="0" applyFont="1" applyBorder="1"/>
    <xf numFmtId="0" fontId="4" fillId="7" borderId="1" xfId="0" applyFont="1" applyFill="1" applyBorder="1" applyAlignment="1">
      <alignment horizontal="left" wrapText="1"/>
    </xf>
    <xf numFmtId="0" fontId="2" fillId="0" borderId="25" xfId="0" applyFont="1" applyFill="1" applyBorder="1" applyAlignment="1">
      <alignment horizontal="left" wrapText="1"/>
    </xf>
    <xf numFmtId="0" fontId="2" fillId="0" borderId="14" xfId="0" applyFont="1" applyFill="1" applyBorder="1" applyAlignment="1">
      <alignment horizontal="left" wrapText="1"/>
    </xf>
    <xf numFmtId="14" fontId="2" fillId="0" borderId="2" xfId="0" applyNumberFormat="1" applyFont="1" applyBorder="1" applyAlignment="1">
      <alignment horizontal="left" wrapText="1"/>
    </xf>
    <xf numFmtId="0" fontId="3" fillId="0" borderId="0" xfId="0" applyFont="1" applyBorder="1" applyAlignment="1">
      <alignment horizontal="center" wrapText="1"/>
    </xf>
    <xf numFmtId="0" fontId="0" fillId="0" borderId="1" xfId="0" applyBorder="1"/>
    <xf numFmtId="14" fontId="2" fillId="0" borderId="2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6" fillId="0" borderId="18" xfId="0" applyFont="1" applyFill="1" applyBorder="1" applyAlignment="1">
      <alignment horizontal="center" wrapText="1"/>
    </xf>
    <xf numFmtId="0" fontId="26" fillId="0" borderId="20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right" wrapText="1"/>
    </xf>
    <xf numFmtId="0" fontId="46" fillId="0" borderId="11" xfId="0" applyFont="1" applyFill="1" applyBorder="1"/>
    <xf numFmtId="0" fontId="46" fillId="0" borderId="13" xfId="0" applyFont="1" applyFill="1" applyBorder="1"/>
    <xf numFmtId="0" fontId="0" fillId="0" borderId="1" xfId="0" applyFill="1" applyBorder="1"/>
    <xf numFmtId="0" fontId="46" fillId="0" borderId="1" xfId="0" applyFont="1" applyFill="1" applyBorder="1"/>
    <xf numFmtId="1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2" xfId="0" applyFont="1" applyBorder="1" applyAlignment="1">
      <alignment horizontal="center" wrapText="1"/>
    </xf>
    <xf numFmtId="0" fontId="2" fillId="0" borderId="23" xfId="0" applyFont="1" applyBorder="1" applyAlignment="1">
      <alignment horizontal="center" wrapText="1"/>
    </xf>
    <xf numFmtId="0" fontId="2" fillId="0" borderId="24" xfId="0" applyFont="1" applyBorder="1" applyAlignment="1">
      <alignment horizontal="center" wrapText="1"/>
    </xf>
    <xf numFmtId="14" fontId="25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left" wrapText="1"/>
    </xf>
    <xf numFmtId="0" fontId="25" fillId="0" borderId="2" xfId="0" applyFont="1" applyFill="1" applyBorder="1" applyAlignment="1">
      <alignment horizontal="center" wrapText="1"/>
    </xf>
    <xf numFmtId="0" fontId="25" fillId="0" borderId="11" xfId="0" applyFont="1" applyFill="1" applyBorder="1" applyAlignment="1">
      <alignment horizontal="center" wrapText="1"/>
    </xf>
    <xf numFmtId="14" fontId="2" fillId="0" borderId="1" xfId="0" applyNumberFormat="1" applyFont="1" applyFill="1" applyBorder="1" applyAlignment="1">
      <alignment horizontal="left" wrapText="1"/>
    </xf>
    <xf numFmtId="196" fontId="2" fillId="0" borderId="21" xfId="0" applyNumberFormat="1" applyFont="1" applyBorder="1" applyAlignment="1">
      <alignment horizontal="left" wrapText="1"/>
    </xf>
    <xf numFmtId="196" fontId="2" fillId="0" borderId="0" xfId="0" applyNumberFormat="1" applyFont="1" applyAlignment="1">
      <alignment horizontal="left" wrapText="1"/>
    </xf>
    <xf numFmtId="0" fontId="30" fillId="0" borderId="2" xfId="0" applyFont="1" applyFill="1" applyBorder="1" applyAlignment="1">
      <alignment horizontal="center" wrapText="1"/>
    </xf>
    <xf numFmtId="0" fontId="30" fillId="0" borderId="11" xfId="0" applyFont="1" applyFill="1" applyBorder="1" applyAlignment="1">
      <alignment horizontal="center" wrapText="1"/>
    </xf>
    <xf numFmtId="0" fontId="30" fillId="0" borderId="13" xfId="0" applyFont="1" applyFill="1" applyBorder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textRotation="90" wrapText="1"/>
    </xf>
    <xf numFmtId="0" fontId="2" fillId="0" borderId="21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1" xfId="0" applyFont="1" applyFill="1" applyBorder="1" applyAlignment="1">
      <alignment horizontal="left"/>
    </xf>
    <xf numFmtId="0" fontId="25" fillId="0" borderId="13" xfId="0" applyFont="1" applyFill="1" applyBorder="1" applyAlignment="1">
      <alignment horizontal="center" wrapText="1"/>
    </xf>
    <xf numFmtId="14" fontId="25" fillId="0" borderId="2" xfId="0" applyNumberFormat="1" applyFont="1" applyFill="1" applyBorder="1" applyAlignment="1">
      <alignment horizontal="center" wrapText="1"/>
    </xf>
    <xf numFmtId="14" fontId="2" fillId="0" borderId="0" xfId="0" applyNumberFormat="1" applyFont="1" applyBorder="1" applyAlignment="1">
      <alignment horizontal="center" wrapText="1"/>
    </xf>
    <xf numFmtId="0" fontId="8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22" fillId="0" borderId="2" xfId="0" applyFont="1" applyFill="1" applyBorder="1" applyAlignment="1">
      <alignment horizontal="center" wrapText="1"/>
    </xf>
    <xf numFmtId="0" fontId="22" fillId="0" borderId="11" xfId="0" applyFont="1" applyFill="1" applyBorder="1" applyAlignment="1">
      <alignment horizontal="center" wrapText="1"/>
    </xf>
    <xf numFmtId="0" fontId="22" fillId="0" borderId="13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right" wrapText="1"/>
    </xf>
    <xf numFmtId="14" fontId="2" fillId="0" borderId="2" xfId="0" applyNumberFormat="1" applyFont="1" applyFill="1" applyBorder="1" applyAlignment="1">
      <alignment wrapText="1"/>
    </xf>
    <xf numFmtId="14" fontId="2" fillId="0" borderId="13" xfId="0" applyNumberFormat="1" applyFont="1" applyFill="1" applyBorder="1" applyAlignment="1">
      <alignment wrapText="1"/>
    </xf>
    <xf numFmtId="0" fontId="3" fillId="0" borderId="0" xfId="0" applyFont="1" applyFill="1" applyAlignment="1">
      <alignment horizontal="right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Alignment="1">
      <alignment horizontal="left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29</xdr:row>
      <xdr:rowOff>0</xdr:rowOff>
    </xdr:from>
    <xdr:to>
      <xdr:col>1</xdr:col>
      <xdr:colOff>342900</xdr:colOff>
      <xdr:row>30</xdr:row>
      <xdr:rowOff>0</xdr:rowOff>
    </xdr:to>
    <xdr:sp macro="" textlink="">
      <xdr:nvSpPr>
        <xdr:cNvPr id="3085" name="Text Box 2"/>
        <xdr:cNvSpPr txBox="1">
          <a:spLocks noChangeArrowheads="1"/>
        </xdr:cNvSpPr>
      </xdr:nvSpPr>
      <xdr:spPr bwMode="auto">
        <a:xfrm>
          <a:off x="781050" y="822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266700</xdr:colOff>
      <xdr:row>29</xdr:row>
      <xdr:rowOff>0</xdr:rowOff>
    </xdr:from>
    <xdr:to>
      <xdr:col>1</xdr:col>
      <xdr:colOff>342900</xdr:colOff>
      <xdr:row>30</xdr:row>
      <xdr:rowOff>0</xdr:rowOff>
    </xdr:to>
    <xdr:sp macro="" textlink="">
      <xdr:nvSpPr>
        <xdr:cNvPr id="3086" name="Text Box 3"/>
        <xdr:cNvSpPr txBox="1">
          <a:spLocks noChangeArrowheads="1"/>
        </xdr:cNvSpPr>
      </xdr:nvSpPr>
      <xdr:spPr bwMode="auto">
        <a:xfrm>
          <a:off x="781050" y="822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266700</xdr:colOff>
      <xdr:row>2264</xdr:row>
      <xdr:rowOff>133350</xdr:rowOff>
    </xdr:from>
    <xdr:to>
      <xdr:col>1</xdr:col>
      <xdr:colOff>342900</xdr:colOff>
      <xdr:row>2264</xdr:row>
      <xdr:rowOff>333375</xdr:rowOff>
    </xdr:to>
    <xdr:sp macro="" textlink="">
      <xdr:nvSpPr>
        <xdr:cNvPr id="3087" name="Text Box 6"/>
        <xdr:cNvSpPr txBox="1">
          <a:spLocks noChangeArrowheads="1"/>
        </xdr:cNvSpPr>
      </xdr:nvSpPr>
      <xdr:spPr bwMode="auto">
        <a:xfrm>
          <a:off x="781050" y="58288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266700</xdr:colOff>
      <xdr:row>2266</xdr:row>
      <xdr:rowOff>133350</xdr:rowOff>
    </xdr:from>
    <xdr:to>
      <xdr:col>1</xdr:col>
      <xdr:colOff>342900</xdr:colOff>
      <xdr:row>2266</xdr:row>
      <xdr:rowOff>333375</xdr:rowOff>
    </xdr:to>
    <xdr:sp macro="" textlink="">
      <xdr:nvSpPr>
        <xdr:cNvPr id="3088" name="Text Box 7"/>
        <xdr:cNvSpPr txBox="1">
          <a:spLocks noChangeArrowheads="1"/>
        </xdr:cNvSpPr>
      </xdr:nvSpPr>
      <xdr:spPr bwMode="auto">
        <a:xfrm>
          <a:off x="781050" y="58348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266700</xdr:colOff>
      <xdr:row>2759</xdr:row>
      <xdr:rowOff>133350</xdr:rowOff>
    </xdr:from>
    <xdr:to>
      <xdr:col>1</xdr:col>
      <xdr:colOff>342900</xdr:colOff>
      <xdr:row>2759</xdr:row>
      <xdr:rowOff>333375</xdr:rowOff>
    </xdr:to>
    <xdr:sp macro="" textlink="">
      <xdr:nvSpPr>
        <xdr:cNvPr id="3089" name="Text Box 8"/>
        <xdr:cNvSpPr txBox="1">
          <a:spLocks noChangeArrowheads="1"/>
        </xdr:cNvSpPr>
      </xdr:nvSpPr>
      <xdr:spPr bwMode="auto">
        <a:xfrm>
          <a:off x="781050" y="71342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217</xdr:row>
      <xdr:rowOff>133350</xdr:rowOff>
    </xdr:from>
    <xdr:to>
      <xdr:col>1</xdr:col>
      <xdr:colOff>342900</xdr:colOff>
      <xdr:row>217</xdr:row>
      <xdr:rowOff>333375</xdr:rowOff>
    </xdr:to>
    <xdr:sp macro="" textlink="">
      <xdr:nvSpPr>
        <xdr:cNvPr id="4102" name="Text Box 1"/>
        <xdr:cNvSpPr txBox="1">
          <a:spLocks noChangeArrowheads="1"/>
        </xdr:cNvSpPr>
      </xdr:nvSpPr>
      <xdr:spPr bwMode="auto">
        <a:xfrm>
          <a:off x="695325" y="71104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266700</xdr:colOff>
      <xdr:row>221</xdr:row>
      <xdr:rowOff>133350</xdr:rowOff>
    </xdr:from>
    <xdr:to>
      <xdr:col>1</xdr:col>
      <xdr:colOff>342900</xdr:colOff>
      <xdr:row>221</xdr:row>
      <xdr:rowOff>333375</xdr:rowOff>
    </xdr:to>
    <xdr:sp macro="" textlink="">
      <xdr:nvSpPr>
        <xdr:cNvPr id="4103" name="Text Box 2"/>
        <xdr:cNvSpPr txBox="1">
          <a:spLocks noChangeArrowheads="1"/>
        </xdr:cNvSpPr>
      </xdr:nvSpPr>
      <xdr:spPr bwMode="auto">
        <a:xfrm>
          <a:off x="695325" y="7251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266700</xdr:colOff>
      <xdr:row>219</xdr:row>
      <xdr:rowOff>133350</xdr:rowOff>
    </xdr:from>
    <xdr:to>
      <xdr:col>1</xdr:col>
      <xdr:colOff>342900</xdr:colOff>
      <xdr:row>219</xdr:row>
      <xdr:rowOff>333375</xdr:rowOff>
    </xdr:to>
    <xdr:sp macro="" textlink="">
      <xdr:nvSpPr>
        <xdr:cNvPr id="4104" name="Text Box 5"/>
        <xdr:cNvSpPr txBox="1">
          <a:spLocks noChangeArrowheads="1"/>
        </xdr:cNvSpPr>
      </xdr:nvSpPr>
      <xdr:spPr bwMode="auto">
        <a:xfrm>
          <a:off x="695325" y="71837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5;&#1086;&#1088;&#1086;&#1076;,%20&#1087;&#1086;%20&#1076;&#1086;&#1084;&#1072;&#1084;%202012%20&#1075;&#1086;&#107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5;&#1086;&#1088;&#1086;&#1076;,%20&#1087;&#1086;%20&#1076;&#1086;&#1084;&#1072;&#1084;%202012%20&#1075;&#1086;&#1076;%20&#1089;%20&#1080;&#1079;&#1084;&#1077;&#1085;&#1077;&#1085;&#1080;&#1077;&#1084;%20&#1087;&#1083;&#1086;&#1097;&#1072;&#1076;&#1077;&#1081;%2017.01.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-ХВ.Скважины, вода"/>
      <sheetName val="Итого ведомость Ершова"/>
      <sheetName val="Ершова 19"/>
      <sheetName val="Ершова 18"/>
      <sheetName val="Ершова 17"/>
      <sheetName val="Ершова 15"/>
      <sheetName val="Ершова 14"/>
      <sheetName val="Ершова 13"/>
      <sheetName val="Ершова 12"/>
      <sheetName val="Ершова 11"/>
      <sheetName val="Ершова 8"/>
      <sheetName val="Ершова 6"/>
      <sheetName val="Ершова 2"/>
      <sheetName val="Линейная 1а"/>
      <sheetName val="Линейная 1"/>
      <sheetName val="Итого Блюхера"/>
      <sheetName val="Офицерский 7"/>
      <sheetName val="Борисова 8а"/>
      <sheetName val="Борисова 5"/>
      <sheetName val="Борисова 3"/>
      <sheetName val="Борисова2а"/>
      <sheetName val="Приморск.6"/>
      <sheetName val="Приморск.2"/>
      <sheetName val="Суворовская 11а"/>
      <sheetName val="Суворовская10"/>
      <sheetName val="Суворовская 8"/>
      <sheetName val="Суворовская 5не в ТСЖ"/>
      <sheetName val="Суворовская 3"/>
      <sheetName val="Суворовская 1"/>
      <sheetName val="Нахимова 8"/>
      <sheetName val="Нахимова 6"/>
      <sheetName val="Нахимова 5"/>
      <sheetName val="Нахимова 4"/>
      <sheetName val="Краснозн.46"/>
      <sheetName val="Краснозн.42"/>
      <sheetName val="Краснозн.40"/>
      <sheetName val="Краснозн.36"/>
      <sheetName val="Краснозн.34"/>
      <sheetName val="Краснозн.30"/>
      <sheetName val="Краснознаменная 24-1"/>
      <sheetName val="Краснозн.22-2"/>
      <sheetName val="Краснозн.22а"/>
      <sheetName val="Кранознам.18а"/>
      <sheetName val="Краснозн.12"/>
      <sheetName val="Краснозн.11"/>
      <sheetName val="Краснозн.9"/>
      <sheetName val="Краснозн.8а"/>
      <sheetName val="Пушк.22"/>
      <sheetName val="Пушк.20"/>
      <sheetName val="Пушк.16а"/>
      <sheetName val="Пушк.16"/>
      <sheetName val="Пушк.15а"/>
      <sheetName val="Пушк.15"/>
      <sheetName val="Пушк.14"/>
      <sheetName val="Пушк.13"/>
      <sheetName val="Пушк.10"/>
      <sheetName val="Пушк.9а"/>
      <sheetName val="пушк.8"/>
      <sheetName val="Пушк.5а"/>
      <sheetName val="Пушк.4а"/>
      <sheetName val="Пушк.3"/>
      <sheetName val="Пушк.2"/>
    </sheetNames>
    <sheetDataSet>
      <sheetData sheetId="0" refreshError="1"/>
      <sheetData sheetId="1" refreshError="1">
        <row r="18">
          <cell r="AG18">
            <v>29968.799999999999</v>
          </cell>
          <cell r="AM18">
            <v>29914.7</v>
          </cell>
          <cell r="AR18">
            <v>29903.1</v>
          </cell>
          <cell r="AW18">
            <v>29903.200000000001</v>
          </cell>
          <cell r="BC18">
            <v>29902.5</v>
          </cell>
          <cell r="BI18">
            <v>29902.5</v>
          </cell>
        </row>
        <row r="19">
          <cell r="C19">
            <v>292476.609</v>
          </cell>
          <cell r="AA19">
            <v>292482.55</v>
          </cell>
          <cell r="AG19">
            <v>292515.21999999997</v>
          </cell>
          <cell r="AM19">
            <v>291979.63</v>
          </cell>
          <cell r="AR19">
            <v>291864.78999999998</v>
          </cell>
          <cell r="AW19">
            <v>291865.78000000003</v>
          </cell>
          <cell r="BC19">
            <v>291858.84999999998</v>
          </cell>
          <cell r="BI19">
            <v>291858.84999999998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82">
          <cell r="G82">
            <v>7457.24</v>
          </cell>
        </row>
        <row r="89">
          <cell r="I89">
            <v>1876.08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Л-ХВ.Скважины, вода"/>
      <sheetName val="Итого ведомость Ершова"/>
      <sheetName val="Ершова 19"/>
      <sheetName val="Ершова 18"/>
      <sheetName val="Ершова 17"/>
      <sheetName val="Ершова 15"/>
      <sheetName val="Ершова 14"/>
      <sheetName val="Ершова 13"/>
      <sheetName val="Ершова 12"/>
      <sheetName val="Ершова 11"/>
      <sheetName val="Ершова 8"/>
      <sheetName val="Ершова 6"/>
      <sheetName val="Ершова 2"/>
      <sheetName val="Линейная 1а"/>
      <sheetName val="Линейная 1"/>
      <sheetName val="Итого Блюхера"/>
      <sheetName val="Офицерский 7"/>
      <sheetName val="Борисова 8а"/>
      <sheetName val="Борисова 5"/>
      <sheetName val="Борисова 3"/>
      <sheetName val="Борисова2а"/>
      <sheetName val="Приморск.6"/>
      <sheetName val="Приморск.2"/>
      <sheetName val="Суворовская 11а"/>
      <sheetName val="Суворовская10"/>
      <sheetName val="Суворовская 8"/>
      <sheetName val="Суворовская 5не в ТСЖ"/>
      <sheetName val="Суворовская 3"/>
      <sheetName val="Суворовская 1"/>
      <sheetName val="Нахимова 8"/>
      <sheetName val="Нахимова 6"/>
      <sheetName val="Нахимова 5"/>
      <sheetName val="Нахимова 4"/>
      <sheetName val="Краснозн.46"/>
      <sheetName val="Краснозн.42"/>
      <sheetName val="Краснозн.40"/>
      <sheetName val="Краснозн.36"/>
      <sheetName val="Краснозн.34"/>
      <sheetName val="Краснозн.30"/>
      <sheetName val="Краснознаменная 24-1"/>
      <sheetName val="Краснозн.22-2"/>
      <sheetName val="Краснозн.22а"/>
      <sheetName val="Кранознам.18а"/>
      <sheetName val="Краснозн.12"/>
      <sheetName val="Краснозн.11"/>
      <sheetName val="Краснозн.9"/>
      <sheetName val="Краснозн.8а"/>
      <sheetName val="Пушк.22"/>
      <sheetName val="Пушк.20"/>
      <sheetName val="Пушк.16а"/>
      <sheetName val="Пушк.16"/>
      <sheetName val="Пушк.15а"/>
      <sheetName val="Пушк.15"/>
      <sheetName val="Пушк.14"/>
      <sheetName val="Пушк.13"/>
      <sheetName val="Пушк.10"/>
      <sheetName val="Пушк.9а"/>
      <sheetName val="пушк.8"/>
      <sheetName val="Пушк.5а"/>
      <sheetName val="Пушк.4а"/>
      <sheetName val="Пушк.3"/>
      <sheetName val="Пушк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9">
          <cell r="C49">
            <v>76592.600000000006</v>
          </cell>
          <cell r="N49">
            <v>76592.600000000006</v>
          </cell>
          <cell r="V49">
            <v>76592.600000000006</v>
          </cell>
          <cell r="Z49">
            <v>76592.600000000006</v>
          </cell>
          <cell r="AE49">
            <v>76592.600000000006</v>
          </cell>
          <cell r="AI49">
            <v>76592.600000000006</v>
          </cell>
          <cell r="AN49">
            <v>76592.600000000006</v>
          </cell>
          <cell r="AS49">
            <v>76592.600000000006</v>
          </cell>
          <cell r="AW49">
            <v>76592.600000000006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 enableFormatConditionsCalculation="0">
    <tabColor indexed="10"/>
  </sheetPr>
  <dimension ref="A1:I2528"/>
  <sheetViews>
    <sheetView view="pageBreakPreview" topLeftCell="A2500" workbookViewId="0">
      <selection activeCell="A2505" sqref="A2505:H2513"/>
    </sheetView>
  </sheetViews>
  <sheetFormatPr defaultRowHeight="12.75"/>
  <cols>
    <col min="1" max="1" width="7.5703125" customWidth="1"/>
    <col min="2" max="2" width="27.5703125" customWidth="1"/>
    <col min="3" max="3" width="22.7109375" customWidth="1"/>
    <col min="4" max="4" width="10.140625" customWidth="1"/>
    <col min="5" max="5" width="13" customWidth="1"/>
    <col min="7" max="7" width="15.5703125" customWidth="1"/>
    <col min="8" max="8" width="11.5703125" customWidth="1"/>
  </cols>
  <sheetData>
    <row r="1" spans="1:8" ht="15.75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19.5" thickBot="1">
      <c r="A2" s="604" t="s">
        <v>1937</v>
      </c>
      <c r="B2" s="604"/>
      <c r="C2" s="2"/>
      <c r="D2" s="2"/>
      <c r="E2" s="2"/>
      <c r="F2" s="2"/>
      <c r="G2" s="1"/>
      <c r="H2" s="1"/>
    </row>
    <row r="3" spans="1:8" ht="37.5">
      <c r="A3" s="98" t="s">
        <v>1033</v>
      </c>
      <c r="B3" s="99" t="s">
        <v>1034</v>
      </c>
      <c r="C3" s="99" t="s">
        <v>1035</v>
      </c>
      <c r="D3" s="99" t="s">
        <v>1036</v>
      </c>
      <c r="E3" s="99" t="s">
        <v>1334</v>
      </c>
      <c r="F3" s="99" t="s">
        <v>1335</v>
      </c>
      <c r="G3" s="99" t="s">
        <v>1555</v>
      </c>
      <c r="H3" s="96" t="s">
        <v>1586</v>
      </c>
    </row>
    <row r="4" spans="1:8" ht="18" customHeight="1">
      <c r="A4" s="602">
        <v>20</v>
      </c>
      <c r="B4" s="17" t="s">
        <v>1497</v>
      </c>
      <c r="C4" s="16" t="s">
        <v>515</v>
      </c>
      <c r="D4" s="31"/>
      <c r="E4" s="31"/>
      <c r="F4" s="23"/>
      <c r="G4" s="84"/>
      <c r="H4" s="595">
        <v>40935</v>
      </c>
    </row>
    <row r="5" spans="1:8" ht="18" customHeight="1">
      <c r="A5" s="596"/>
      <c r="B5" s="615" t="s">
        <v>1498</v>
      </c>
      <c r="C5" s="17" t="s">
        <v>1499</v>
      </c>
      <c r="D5" s="19" t="s">
        <v>2968</v>
      </c>
      <c r="E5" s="17">
        <v>1</v>
      </c>
      <c r="F5" s="17">
        <v>227</v>
      </c>
      <c r="G5" s="44">
        <f>E5*F5</f>
        <v>227</v>
      </c>
      <c r="H5" s="605"/>
    </row>
    <row r="6" spans="1:8" ht="18" customHeight="1">
      <c r="A6" s="596"/>
      <c r="B6" s="616"/>
      <c r="C6" s="17" t="s">
        <v>484</v>
      </c>
      <c r="D6" s="19" t="s">
        <v>2968</v>
      </c>
      <c r="E6" s="17">
        <v>2</v>
      </c>
      <c r="F6" s="17">
        <v>400</v>
      </c>
      <c r="G6" s="20">
        <f>F6*E6</f>
        <v>800</v>
      </c>
      <c r="H6" s="605"/>
    </row>
    <row r="7" spans="1:8" ht="18" customHeight="1">
      <c r="A7" s="597"/>
      <c r="B7" s="19" t="s">
        <v>485</v>
      </c>
      <c r="C7" s="17"/>
      <c r="D7" s="598" t="s">
        <v>67</v>
      </c>
      <c r="E7" s="599"/>
      <c r="F7" s="600"/>
      <c r="G7" s="20"/>
      <c r="H7" s="603"/>
    </row>
    <row r="8" spans="1:8" ht="18" customHeight="1">
      <c r="A8" s="602">
        <v>32</v>
      </c>
      <c r="B8" s="592" t="s">
        <v>3452</v>
      </c>
      <c r="C8" s="46" t="s">
        <v>2782</v>
      </c>
      <c r="D8" s="19"/>
      <c r="E8" s="19"/>
      <c r="F8" s="17"/>
      <c r="G8" s="20"/>
      <c r="H8" s="595">
        <v>40935</v>
      </c>
    </row>
    <row r="9" spans="1:8" ht="18" customHeight="1">
      <c r="A9" s="596"/>
      <c r="B9" s="593"/>
      <c r="C9" s="15" t="s">
        <v>2783</v>
      </c>
      <c r="D9" s="19" t="s">
        <v>1588</v>
      </c>
      <c r="E9" s="19">
        <v>0.2</v>
      </c>
      <c r="F9" s="17">
        <v>1350</v>
      </c>
      <c r="G9" s="20">
        <f>F9*E9</f>
        <v>270</v>
      </c>
      <c r="H9" s="605"/>
    </row>
    <row r="10" spans="1:8" ht="18" customHeight="1">
      <c r="A10" s="597"/>
      <c r="B10" s="594"/>
      <c r="C10" s="15" t="s">
        <v>3440</v>
      </c>
      <c r="D10" s="19" t="s">
        <v>1585</v>
      </c>
      <c r="E10" s="19">
        <v>0.1</v>
      </c>
      <c r="F10" s="17">
        <v>48.05</v>
      </c>
      <c r="G10" s="20">
        <f>F10*E10</f>
        <v>4.8099999999999996</v>
      </c>
      <c r="H10" s="603"/>
    </row>
    <row r="11" spans="1:8" ht="18" customHeight="1">
      <c r="A11" s="135"/>
      <c r="B11" s="25" t="s">
        <v>1598</v>
      </c>
      <c r="C11" s="136"/>
      <c r="D11" s="12"/>
      <c r="E11" s="12"/>
      <c r="F11" s="12"/>
      <c r="G11" s="26">
        <f>SUM(G4:G10)</f>
        <v>1301.81</v>
      </c>
      <c r="H11" s="137"/>
    </row>
    <row r="12" spans="1:8" ht="18" customHeight="1">
      <c r="A12" s="602">
        <v>16</v>
      </c>
      <c r="B12" s="592" t="s">
        <v>46</v>
      </c>
      <c r="C12" s="16" t="s">
        <v>47</v>
      </c>
      <c r="D12" s="598" t="s">
        <v>48</v>
      </c>
      <c r="E12" s="599"/>
      <c r="F12" s="600"/>
      <c r="G12" s="84"/>
      <c r="H12" s="595">
        <v>40920</v>
      </c>
    </row>
    <row r="13" spans="1:8" ht="18" customHeight="1">
      <c r="A13" s="596"/>
      <c r="B13" s="593"/>
      <c r="C13" s="17" t="s">
        <v>1462</v>
      </c>
      <c r="D13" s="19" t="s">
        <v>1049</v>
      </c>
      <c r="E13" s="19">
        <v>1</v>
      </c>
      <c r="F13" s="19">
        <v>108</v>
      </c>
      <c r="G13" s="84">
        <f>F13*E13</f>
        <v>108</v>
      </c>
      <c r="H13" s="605"/>
    </row>
    <row r="14" spans="1:8" ht="18" customHeight="1">
      <c r="A14" s="596"/>
      <c r="B14" s="593"/>
      <c r="C14" s="17" t="s">
        <v>49</v>
      </c>
      <c r="D14" s="19" t="s">
        <v>2968</v>
      </c>
      <c r="E14" s="17">
        <v>1</v>
      </c>
      <c r="F14" s="17">
        <v>162</v>
      </c>
      <c r="G14" s="17">
        <f>E14*F14</f>
        <v>162</v>
      </c>
      <c r="H14" s="605"/>
    </row>
    <row r="15" spans="1:8" ht="18" customHeight="1">
      <c r="A15" s="596"/>
      <c r="B15" s="593"/>
      <c r="C15" s="17" t="s">
        <v>50</v>
      </c>
      <c r="D15" s="19" t="s">
        <v>2968</v>
      </c>
      <c r="E15" s="17">
        <v>1</v>
      </c>
      <c r="F15" s="17">
        <v>320</v>
      </c>
      <c r="G15" s="17">
        <f>E15*F15</f>
        <v>320</v>
      </c>
      <c r="H15" s="605"/>
    </row>
    <row r="16" spans="1:8" ht="18" customHeight="1">
      <c r="A16" s="597"/>
      <c r="B16" s="594"/>
      <c r="C16" s="17" t="s">
        <v>51</v>
      </c>
      <c r="D16" s="19" t="s">
        <v>2968</v>
      </c>
      <c r="E16" s="19">
        <v>1</v>
      </c>
      <c r="F16" s="17">
        <v>86</v>
      </c>
      <c r="G16" s="84">
        <f>F16*E16</f>
        <v>86</v>
      </c>
      <c r="H16" s="603"/>
    </row>
    <row r="17" spans="1:8" ht="18" customHeight="1">
      <c r="A17" s="602">
        <v>23</v>
      </c>
      <c r="B17" s="592" t="s">
        <v>46</v>
      </c>
      <c r="C17" s="16" t="s">
        <v>2203</v>
      </c>
      <c r="D17" s="31"/>
      <c r="E17" s="23"/>
      <c r="F17" s="23"/>
      <c r="G17" s="20"/>
      <c r="H17" s="595">
        <v>40935</v>
      </c>
    </row>
    <row r="18" spans="1:8" ht="18" customHeight="1">
      <c r="A18" s="597"/>
      <c r="B18" s="594"/>
      <c r="C18" s="15" t="s">
        <v>2204</v>
      </c>
      <c r="D18" s="19" t="s">
        <v>2968</v>
      </c>
      <c r="E18" s="17">
        <v>1</v>
      </c>
      <c r="F18" s="17">
        <v>10</v>
      </c>
      <c r="G18" s="20">
        <f>F18*E18</f>
        <v>10</v>
      </c>
      <c r="H18" s="603"/>
    </row>
    <row r="19" spans="1:8" ht="40.5" customHeight="1">
      <c r="A19" s="41">
        <v>24</v>
      </c>
      <c r="B19" s="17" t="s">
        <v>46</v>
      </c>
      <c r="C19" s="46" t="s">
        <v>893</v>
      </c>
      <c r="D19" s="598" t="s">
        <v>3117</v>
      </c>
      <c r="E19" s="599"/>
      <c r="F19" s="600"/>
      <c r="G19" s="84"/>
      <c r="H19" s="21">
        <v>40934</v>
      </c>
    </row>
    <row r="20" spans="1:8" ht="18" customHeight="1">
      <c r="A20" s="602">
        <v>33</v>
      </c>
      <c r="B20" s="592" t="s">
        <v>46</v>
      </c>
      <c r="C20" s="46" t="s">
        <v>2782</v>
      </c>
      <c r="D20" s="19"/>
      <c r="E20" s="19"/>
      <c r="F20" s="17"/>
      <c r="G20" s="20"/>
      <c r="H20" s="595">
        <v>40935</v>
      </c>
    </row>
    <row r="21" spans="1:8" ht="18" customHeight="1">
      <c r="A21" s="596"/>
      <c r="B21" s="593"/>
      <c r="C21" s="15" t="s">
        <v>2783</v>
      </c>
      <c r="D21" s="19" t="s">
        <v>1588</v>
      </c>
      <c r="E21" s="19">
        <v>0.2</v>
      </c>
      <c r="F21" s="17">
        <v>1350</v>
      </c>
      <c r="G21" s="20">
        <f>F21*E21</f>
        <v>270</v>
      </c>
      <c r="H21" s="605"/>
    </row>
    <row r="22" spans="1:8" ht="18" customHeight="1">
      <c r="A22" s="597"/>
      <c r="B22" s="594"/>
      <c r="C22" s="15" t="s">
        <v>3440</v>
      </c>
      <c r="D22" s="19" t="s">
        <v>1585</v>
      </c>
      <c r="E22" s="19">
        <v>0.1</v>
      </c>
      <c r="F22" s="17">
        <v>48.05</v>
      </c>
      <c r="G22" s="20">
        <f>F22*E22</f>
        <v>4.8099999999999996</v>
      </c>
      <c r="H22" s="603"/>
    </row>
    <row r="23" spans="1:8" ht="18" customHeight="1">
      <c r="A23" s="135"/>
      <c r="B23" s="25" t="s">
        <v>1598</v>
      </c>
      <c r="C23" s="136"/>
      <c r="D23" s="12"/>
      <c r="E23" s="12"/>
      <c r="F23" s="12"/>
      <c r="G23" s="26">
        <f>SUM(G12:G22)</f>
        <v>960.81</v>
      </c>
      <c r="H23" s="137"/>
    </row>
    <row r="24" spans="1:8" ht="18" customHeight="1">
      <c r="A24" s="41">
        <v>2</v>
      </c>
      <c r="B24" s="17" t="s">
        <v>3620</v>
      </c>
      <c r="C24" s="16" t="s">
        <v>3621</v>
      </c>
      <c r="D24" s="598" t="s">
        <v>67</v>
      </c>
      <c r="E24" s="599"/>
      <c r="F24" s="600"/>
      <c r="G24" s="20"/>
      <c r="H24" s="21">
        <v>40913</v>
      </c>
    </row>
    <row r="25" spans="1:8" ht="18" customHeight="1">
      <c r="A25" s="41">
        <v>4</v>
      </c>
      <c r="B25" s="17" t="s">
        <v>682</v>
      </c>
      <c r="C25" s="16" t="s">
        <v>683</v>
      </c>
      <c r="D25" s="598" t="s">
        <v>684</v>
      </c>
      <c r="E25" s="599"/>
      <c r="F25" s="600"/>
      <c r="G25" s="20"/>
      <c r="H25" s="21">
        <v>40918</v>
      </c>
    </row>
    <row r="26" spans="1:8" ht="18" customHeight="1">
      <c r="A26" s="41">
        <v>13</v>
      </c>
      <c r="B26" s="17" t="s">
        <v>2179</v>
      </c>
      <c r="C26" s="46" t="s">
        <v>3621</v>
      </c>
      <c r="D26" s="598" t="s">
        <v>67</v>
      </c>
      <c r="E26" s="599"/>
      <c r="F26" s="600"/>
      <c r="G26" s="84"/>
      <c r="H26" s="21">
        <v>40921</v>
      </c>
    </row>
    <row r="27" spans="1:8" ht="18" customHeight="1">
      <c r="A27" s="41">
        <v>14</v>
      </c>
      <c r="B27" s="17" t="s">
        <v>2183</v>
      </c>
      <c r="C27" s="46" t="s">
        <v>2184</v>
      </c>
      <c r="D27" s="598" t="s">
        <v>2185</v>
      </c>
      <c r="E27" s="599"/>
      <c r="F27" s="600"/>
      <c r="G27" s="84"/>
      <c r="H27" s="21">
        <v>40917</v>
      </c>
    </row>
    <row r="28" spans="1:8" ht="18" customHeight="1">
      <c r="A28" s="41">
        <v>18</v>
      </c>
      <c r="B28" s="17" t="s">
        <v>695</v>
      </c>
      <c r="C28" s="16" t="s">
        <v>696</v>
      </c>
      <c r="D28" s="598" t="s">
        <v>1050</v>
      </c>
      <c r="E28" s="599"/>
      <c r="F28" s="600"/>
      <c r="G28" s="84"/>
      <c r="H28" s="21">
        <v>40925</v>
      </c>
    </row>
    <row r="29" spans="1:8" ht="18" customHeight="1">
      <c r="A29" s="41">
        <v>21</v>
      </c>
      <c r="B29" s="17" t="s">
        <v>2989</v>
      </c>
      <c r="C29" s="16" t="s">
        <v>2990</v>
      </c>
      <c r="D29" s="598" t="s">
        <v>67</v>
      </c>
      <c r="E29" s="599"/>
      <c r="F29" s="600"/>
      <c r="G29" s="20"/>
      <c r="H29" s="21">
        <v>40935</v>
      </c>
    </row>
    <row r="30" spans="1:8" ht="15.75">
      <c r="A30" s="602">
        <v>36</v>
      </c>
      <c r="B30" s="592" t="s">
        <v>1329</v>
      </c>
      <c r="C30" s="16" t="s">
        <v>694</v>
      </c>
      <c r="D30" s="31"/>
      <c r="E30" s="23"/>
      <c r="F30" s="23"/>
      <c r="G30" s="84"/>
      <c r="H30" s="595">
        <v>40939</v>
      </c>
    </row>
    <row r="31" spans="1:8" ht="18" customHeight="1">
      <c r="A31" s="596"/>
      <c r="B31" s="593"/>
      <c r="C31" s="17" t="s">
        <v>1330</v>
      </c>
      <c r="D31" s="19" t="s">
        <v>1049</v>
      </c>
      <c r="E31" s="17">
        <v>0.5</v>
      </c>
      <c r="F31" s="17">
        <v>369.5</v>
      </c>
      <c r="G31" s="84">
        <f>F31*E31</f>
        <v>184.75</v>
      </c>
      <c r="H31" s="596"/>
    </row>
    <row r="32" spans="1:8" ht="18" customHeight="1">
      <c r="A32" s="597"/>
      <c r="B32" s="594"/>
      <c r="C32" s="17" t="s">
        <v>1331</v>
      </c>
      <c r="D32" s="19" t="s">
        <v>2968</v>
      </c>
      <c r="E32" s="17">
        <v>1</v>
      </c>
      <c r="F32" s="17">
        <v>95</v>
      </c>
      <c r="G32" s="17">
        <f>E32*F32</f>
        <v>95</v>
      </c>
      <c r="H32" s="597"/>
    </row>
    <row r="33" spans="1:8" ht="18" customHeight="1">
      <c r="A33" s="122"/>
      <c r="B33" s="123" t="s">
        <v>1598</v>
      </c>
      <c r="C33" s="124"/>
      <c r="D33" s="124"/>
      <c r="E33" s="124"/>
      <c r="F33" s="124"/>
      <c r="G33" s="125">
        <f>SUM(G24:G32)</f>
        <v>279.75</v>
      </c>
      <c r="H33" s="126"/>
    </row>
    <row r="34" spans="1:8" ht="18" customHeight="1">
      <c r="A34" s="41">
        <v>5</v>
      </c>
      <c r="B34" s="17" t="s">
        <v>3385</v>
      </c>
      <c r="C34" s="16" t="s">
        <v>3386</v>
      </c>
      <c r="D34" s="598" t="s">
        <v>67</v>
      </c>
      <c r="E34" s="599"/>
      <c r="F34" s="600"/>
      <c r="G34" s="20"/>
      <c r="H34" s="21">
        <v>40919</v>
      </c>
    </row>
    <row r="35" spans="1:8" ht="18" customHeight="1">
      <c r="A35" s="41">
        <v>8</v>
      </c>
      <c r="B35" s="17" t="s">
        <v>2310</v>
      </c>
      <c r="C35" s="16" t="s">
        <v>2282</v>
      </c>
      <c r="D35" s="598" t="s">
        <v>1050</v>
      </c>
      <c r="E35" s="599"/>
      <c r="F35" s="600"/>
      <c r="G35" s="84"/>
      <c r="H35" s="21">
        <v>40919</v>
      </c>
    </row>
    <row r="36" spans="1:8" ht="18" customHeight="1">
      <c r="A36" s="41">
        <v>12</v>
      </c>
      <c r="B36" s="17" t="s">
        <v>2178</v>
      </c>
      <c r="C36" s="46" t="s">
        <v>1584</v>
      </c>
      <c r="D36" s="598" t="s">
        <v>67</v>
      </c>
      <c r="E36" s="599"/>
      <c r="F36" s="600"/>
      <c r="G36" s="84"/>
      <c r="H36" s="21">
        <v>40921</v>
      </c>
    </row>
    <row r="37" spans="1:8" ht="18" customHeight="1">
      <c r="A37" s="41">
        <v>15</v>
      </c>
      <c r="B37" s="17" t="s">
        <v>333</v>
      </c>
      <c r="C37" s="46" t="s">
        <v>334</v>
      </c>
      <c r="D37" s="598" t="s">
        <v>2185</v>
      </c>
      <c r="E37" s="599"/>
      <c r="F37" s="600"/>
      <c r="G37" s="84"/>
      <c r="H37" s="21">
        <v>40917</v>
      </c>
    </row>
    <row r="38" spans="1:8" ht="18" customHeight="1">
      <c r="A38" s="41">
        <v>19</v>
      </c>
      <c r="B38" s="17" t="s">
        <v>1269</v>
      </c>
      <c r="C38" s="46" t="s">
        <v>3257</v>
      </c>
      <c r="D38" s="598" t="s">
        <v>2024</v>
      </c>
      <c r="E38" s="599"/>
      <c r="F38" s="600"/>
      <c r="G38" s="84"/>
      <c r="H38" s="21">
        <v>40926</v>
      </c>
    </row>
    <row r="39" spans="1:8" ht="38.25" customHeight="1">
      <c r="A39" s="602">
        <v>25</v>
      </c>
      <c r="B39" s="592" t="s">
        <v>1269</v>
      </c>
      <c r="C39" s="46" t="s">
        <v>2782</v>
      </c>
      <c r="D39" s="19"/>
      <c r="E39" s="19"/>
      <c r="F39" s="17"/>
      <c r="G39" s="20"/>
      <c r="H39" s="595">
        <v>40935</v>
      </c>
    </row>
    <row r="40" spans="1:8" ht="18" customHeight="1">
      <c r="A40" s="596"/>
      <c r="B40" s="593"/>
      <c r="C40" s="15" t="s">
        <v>2783</v>
      </c>
      <c r="D40" s="19" t="s">
        <v>1588</v>
      </c>
      <c r="E40" s="19">
        <v>0.2</v>
      </c>
      <c r="F40" s="17">
        <v>1350</v>
      </c>
      <c r="G40" s="20">
        <f>F40*E40</f>
        <v>270</v>
      </c>
      <c r="H40" s="605"/>
    </row>
    <row r="41" spans="1:8" ht="39.75" customHeight="1">
      <c r="A41" s="597"/>
      <c r="B41" s="594"/>
      <c r="C41" s="15" t="s">
        <v>3440</v>
      </c>
      <c r="D41" s="19" t="s">
        <v>1585</v>
      </c>
      <c r="E41" s="19">
        <v>0.1</v>
      </c>
      <c r="F41" s="17">
        <v>48.05</v>
      </c>
      <c r="G41" s="20">
        <f>F41*E41</f>
        <v>4.8099999999999996</v>
      </c>
      <c r="H41" s="603"/>
    </row>
    <row r="42" spans="1:8" ht="36.75" customHeight="1">
      <c r="A42" s="41">
        <v>34</v>
      </c>
      <c r="B42" s="17" t="s">
        <v>3458</v>
      </c>
      <c r="C42" s="16" t="s">
        <v>893</v>
      </c>
      <c r="D42" s="598" t="s">
        <v>3459</v>
      </c>
      <c r="E42" s="599"/>
      <c r="F42" s="600"/>
      <c r="G42" s="84"/>
      <c r="H42" s="21">
        <v>40935</v>
      </c>
    </row>
    <row r="43" spans="1:8" ht="18" customHeight="1">
      <c r="A43" s="122"/>
      <c r="B43" s="123" t="s">
        <v>1598</v>
      </c>
      <c r="C43" s="124"/>
      <c r="D43" s="124"/>
      <c r="E43" s="124"/>
      <c r="F43" s="124"/>
      <c r="G43" s="125">
        <f>SUM(G34:G42)</f>
        <v>274.81</v>
      </c>
      <c r="H43" s="126"/>
    </row>
    <row r="44" spans="1:8" ht="18" customHeight="1">
      <c r="A44" s="41">
        <v>6</v>
      </c>
      <c r="B44" s="17" t="s">
        <v>1465</v>
      </c>
      <c r="C44" s="16" t="s">
        <v>1627</v>
      </c>
      <c r="D44" s="598" t="s">
        <v>67</v>
      </c>
      <c r="E44" s="599"/>
      <c r="F44" s="600"/>
      <c r="G44" s="20"/>
      <c r="H44" s="21">
        <v>40920</v>
      </c>
    </row>
    <row r="45" spans="1:8" ht="18" customHeight="1">
      <c r="A45" s="602">
        <v>7</v>
      </c>
      <c r="B45" s="592" t="s">
        <v>1466</v>
      </c>
      <c r="C45" s="46" t="s">
        <v>3381</v>
      </c>
      <c r="D45" s="17"/>
      <c r="E45" s="17"/>
      <c r="F45" s="29"/>
      <c r="G45" s="20"/>
      <c r="H45" s="595">
        <v>40921</v>
      </c>
    </row>
    <row r="46" spans="1:8" ht="18" customHeight="1">
      <c r="A46" s="597"/>
      <c r="B46" s="594"/>
      <c r="C46" s="17" t="s">
        <v>1462</v>
      </c>
      <c r="D46" s="19" t="s">
        <v>1049</v>
      </c>
      <c r="E46" s="19">
        <v>1</v>
      </c>
      <c r="F46" s="19">
        <v>108</v>
      </c>
      <c r="G46" s="84">
        <f>F46*E46</f>
        <v>108</v>
      </c>
      <c r="H46" s="603"/>
    </row>
    <row r="47" spans="1:8" ht="18" customHeight="1">
      <c r="A47" s="602">
        <v>26</v>
      </c>
      <c r="B47" s="592" t="s">
        <v>3444</v>
      </c>
      <c r="C47" s="46" t="s">
        <v>2782</v>
      </c>
      <c r="D47" s="19"/>
      <c r="E47" s="19"/>
      <c r="F47" s="17"/>
      <c r="G47" s="20"/>
      <c r="H47" s="595">
        <v>40935</v>
      </c>
    </row>
    <row r="48" spans="1:8" ht="35.25" customHeight="1">
      <c r="A48" s="596"/>
      <c r="B48" s="593"/>
      <c r="C48" s="15" t="s">
        <v>2783</v>
      </c>
      <c r="D48" s="19" t="s">
        <v>1588</v>
      </c>
      <c r="E48" s="19">
        <v>0.2</v>
      </c>
      <c r="F48" s="17">
        <v>1350</v>
      </c>
      <c r="G48" s="20">
        <f>F48*E48</f>
        <v>270</v>
      </c>
      <c r="H48" s="605"/>
    </row>
    <row r="49" spans="1:8" ht="18" customHeight="1">
      <c r="A49" s="597"/>
      <c r="B49" s="594"/>
      <c r="C49" s="15" t="s">
        <v>3440</v>
      </c>
      <c r="D49" s="19" t="s">
        <v>1585</v>
      </c>
      <c r="E49" s="19">
        <v>0.1</v>
      </c>
      <c r="F49" s="17">
        <v>48.05</v>
      </c>
      <c r="G49" s="20">
        <f>F49*E49</f>
        <v>4.8099999999999996</v>
      </c>
      <c r="H49" s="603"/>
    </row>
    <row r="50" spans="1:8" ht="18" customHeight="1">
      <c r="A50" s="122"/>
      <c r="B50" s="123" t="s">
        <v>1598</v>
      </c>
      <c r="C50" s="124"/>
      <c r="D50" s="124"/>
      <c r="E50" s="124"/>
      <c r="F50" s="124"/>
      <c r="G50" s="125">
        <f>SUM(G44:G49)</f>
        <v>382.81</v>
      </c>
      <c r="H50" s="126"/>
    </row>
    <row r="51" spans="1:8" ht="18" customHeight="1">
      <c r="A51" s="41">
        <v>10</v>
      </c>
      <c r="B51" s="17" t="s">
        <v>411</v>
      </c>
      <c r="C51" s="46" t="s">
        <v>2436</v>
      </c>
      <c r="D51" s="598" t="s">
        <v>2234</v>
      </c>
      <c r="E51" s="599"/>
      <c r="F51" s="600"/>
      <c r="G51" s="84"/>
      <c r="H51" s="21">
        <v>40920</v>
      </c>
    </row>
    <row r="52" spans="1:8" ht="18" customHeight="1">
      <c r="A52" s="602">
        <v>27</v>
      </c>
      <c r="B52" s="592" t="s">
        <v>3445</v>
      </c>
      <c r="C52" s="46" t="s">
        <v>2782</v>
      </c>
      <c r="D52" s="19"/>
      <c r="E52" s="19"/>
      <c r="F52" s="17"/>
      <c r="G52" s="20"/>
      <c r="H52" s="595">
        <v>40935</v>
      </c>
    </row>
    <row r="53" spans="1:8" ht="18" customHeight="1">
      <c r="A53" s="596"/>
      <c r="B53" s="593"/>
      <c r="C53" s="15" t="s">
        <v>2783</v>
      </c>
      <c r="D53" s="19" t="s">
        <v>1588</v>
      </c>
      <c r="E53" s="19">
        <v>0.2</v>
      </c>
      <c r="F53" s="17">
        <v>1350</v>
      </c>
      <c r="G53" s="20">
        <f>F53*E53</f>
        <v>270</v>
      </c>
      <c r="H53" s="605"/>
    </row>
    <row r="54" spans="1:8" ht="18" customHeight="1">
      <c r="A54" s="597"/>
      <c r="B54" s="594"/>
      <c r="C54" s="15" t="s">
        <v>3440</v>
      </c>
      <c r="D54" s="19" t="s">
        <v>1585</v>
      </c>
      <c r="E54" s="19">
        <v>0.1</v>
      </c>
      <c r="F54" s="17">
        <v>48.05</v>
      </c>
      <c r="G54" s="20">
        <f>F54*E54</f>
        <v>4.8099999999999996</v>
      </c>
      <c r="H54" s="603"/>
    </row>
    <row r="55" spans="1:8" ht="18" customHeight="1">
      <c r="A55" s="122"/>
      <c r="B55" s="123" t="s">
        <v>1598</v>
      </c>
      <c r="C55" s="124"/>
      <c r="D55" s="124"/>
      <c r="E55" s="124"/>
      <c r="F55" s="124"/>
      <c r="G55" s="125">
        <f>SUM(G51:G54)</f>
        <v>274.81</v>
      </c>
      <c r="H55" s="126"/>
    </row>
    <row r="56" spans="1:8" ht="18" customHeight="1">
      <c r="A56" s="602"/>
      <c r="B56" s="592" t="s">
        <v>3447</v>
      </c>
      <c r="C56" s="46" t="s">
        <v>2782</v>
      </c>
      <c r="D56" s="19"/>
      <c r="E56" s="19"/>
      <c r="F56" s="17"/>
      <c r="G56" s="20"/>
      <c r="H56" s="595">
        <v>40935</v>
      </c>
    </row>
    <row r="57" spans="1:8" ht="18" customHeight="1">
      <c r="A57" s="596"/>
      <c r="B57" s="593"/>
      <c r="C57" s="15" t="s">
        <v>2783</v>
      </c>
      <c r="D57" s="19" t="s">
        <v>1588</v>
      </c>
      <c r="E57" s="19">
        <v>0.2</v>
      </c>
      <c r="F57" s="17">
        <v>1350</v>
      </c>
      <c r="G57" s="20">
        <f>F57*E57</f>
        <v>270</v>
      </c>
      <c r="H57" s="605"/>
    </row>
    <row r="58" spans="1:8" ht="18" customHeight="1">
      <c r="A58" s="597"/>
      <c r="B58" s="594"/>
      <c r="C58" s="15" t="s">
        <v>3440</v>
      </c>
      <c r="D58" s="19" t="s">
        <v>1585</v>
      </c>
      <c r="E58" s="19">
        <v>0.1</v>
      </c>
      <c r="F58" s="17">
        <v>48.05</v>
      </c>
      <c r="G58" s="20">
        <f>F58*E58</f>
        <v>4.8099999999999996</v>
      </c>
      <c r="H58" s="603"/>
    </row>
    <row r="59" spans="1:8" ht="18" customHeight="1">
      <c r="A59" s="41">
        <v>1</v>
      </c>
      <c r="B59" s="17" t="s">
        <v>1628</v>
      </c>
      <c r="C59" s="16" t="s">
        <v>2860</v>
      </c>
      <c r="D59" s="598" t="s">
        <v>67</v>
      </c>
      <c r="E59" s="599"/>
      <c r="F59" s="600"/>
      <c r="G59" s="20"/>
      <c r="H59" s="21">
        <v>40912</v>
      </c>
    </row>
    <row r="60" spans="1:8" ht="18" customHeight="1">
      <c r="A60" s="122"/>
      <c r="B60" s="123" t="s">
        <v>1598</v>
      </c>
      <c r="C60" s="124"/>
      <c r="D60" s="124"/>
      <c r="E60" s="124"/>
      <c r="F60" s="124"/>
      <c r="G60" s="125">
        <f>SUM(G56:G59)</f>
        <v>274.81</v>
      </c>
      <c r="H60" s="126"/>
    </row>
    <row r="61" spans="1:8" ht="18" customHeight="1">
      <c r="A61" s="602">
        <v>3</v>
      </c>
      <c r="B61" s="592" t="s">
        <v>3625</v>
      </c>
      <c r="C61" s="16" t="s">
        <v>3626</v>
      </c>
      <c r="D61" s="19"/>
      <c r="E61" s="17"/>
      <c r="F61" s="17"/>
      <c r="G61" s="20"/>
      <c r="H61" s="595">
        <v>40917</v>
      </c>
    </row>
    <row r="62" spans="1:8" ht="18" customHeight="1">
      <c r="A62" s="597"/>
      <c r="B62" s="594"/>
      <c r="C62" s="17" t="s">
        <v>1933</v>
      </c>
      <c r="D62" s="19" t="s">
        <v>2968</v>
      </c>
      <c r="E62" s="17">
        <v>1</v>
      </c>
      <c r="F62" s="17">
        <v>176</v>
      </c>
      <c r="G62" s="20">
        <f>F62*E62</f>
        <v>176</v>
      </c>
      <c r="H62" s="603"/>
    </row>
    <row r="63" spans="1:8" ht="18" customHeight="1">
      <c r="A63" s="602">
        <v>37</v>
      </c>
      <c r="B63" s="592" t="s">
        <v>862</v>
      </c>
      <c r="C63" s="46" t="s">
        <v>863</v>
      </c>
      <c r="D63" s="31"/>
      <c r="E63" s="23"/>
      <c r="F63" s="23"/>
      <c r="G63" s="84"/>
      <c r="H63" s="602" t="s">
        <v>864</v>
      </c>
    </row>
    <row r="64" spans="1:8" ht="18" customHeight="1">
      <c r="A64" s="597"/>
      <c r="B64" s="594"/>
      <c r="C64" s="17" t="s">
        <v>2265</v>
      </c>
      <c r="D64" s="19" t="s">
        <v>1109</v>
      </c>
      <c r="E64" s="17">
        <v>0.02</v>
      </c>
      <c r="F64" s="17">
        <v>178</v>
      </c>
      <c r="G64" s="84">
        <f>F64*E64</f>
        <v>3.56</v>
      </c>
      <c r="H64" s="597"/>
    </row>
    <row r="65" spans="1:8" ht="18" customHeight="1">
      <c r="A65" s="602">
        <v>28</v>
      </c>
      <c r="B65" s="592" t="s">
        <v>3448</v>
      </c>
      <c r="C65" s="46" t="s">
        <v>2782</v>
      </c>
      <c r="D65" s="19"/>
      <c r="E65" s="19"/>
      <c r="F65" s="17"/>
      <c r="G65" s="20"/>
      <c r="H65" s="595">
        <v>40935</v>
      </c>
    </row>
    <row r="66" spans="1:8" ht="18" customHeight="1">
      <c r="A66" s="596"/>
      <c r="B66" s="593"/>
      <c r="C66" s="15" t="s">
        <v>2783</v>
      </c>
      <c r="D66" s="19" t="s">
        <v>1588</v>
      </c>
      <c r="E66" s="19">
        <v>0.2</v>
      </c>
      <c r="F66" s="17">
        <v>1350</v>
      </c>
      <c r="G66" s="20">
        <f>F66*E66</f>
        <v>270</v>
      </c>
      <c r="H66" s="605"/>
    </row>
    <row r="67" spans="1:8" ht="18" customHeight="1">
      <c r="A67" s="597"/>
      <c r="B67" s="594"/>
      <c r="C67" s="15" t="s">
        <v>3440</v>
      </c>
      <c r="D67" s="19" t="s">
        <v>1585</v>
      </c>
      <c r="E67" s="19">
        <v>0.1</v>
      </c>
      <c r="F67" s="17">
        <v>48.05</v>
      </c>
      <c r="G67" s="20">
        <f>F67*E67</f>
        <v>4.8099999999999996</v>
      </c>
      <c r="H67" s="603"/>
    </row>
    <row r="68" spans="1:8" ht="18" customHeight="1">
      <c r="A68" s="122"/>
      <c r="B68" s="123" t="s">
        <v>1598</v>
      </c>
      <c r="C68" s="124"/>
      <c r="D68" s="124"/>
      <c r="E68" s="124"/>
      <c r="F68" s="124"/>
      <c r="G68" s="125">
        <f>SUM(G61:G67)</f>
        <v>454.37</v>
      </c>
      <c r="H68" s="126"/>
    </row>
    <row r="69" spans="1:8" ht="18" customHeight="1">
      <c r="A69" s="41">
        <v>17</v>
      </c>
      <c r="B69" s="17" t="s">
        <v>2287</v>
      </c>
      <c r="C69" s="16" t="s">
        <v>2288</v>
      </c>
      <c r="D69" s="598" t="s">
        <v>1050</v>
      </c>
      <c r="E69" s="599"/>
      <c r="F69" s="600"/>
      <c r="G69" s="84"/>
      <c r="H69" s="21">
        <v>40912</v>
      </c>
    </row>
    <row r="70" spans="1:8" ht="52.5" customHeight="1">
      <c r="A70" s="41">
        <v>22</v>
      </c>
      <c r="B70" s="17" t="s">
        <v>3091</v>
      </c>
      <c r="C70" s="16" t="s">
        <v>3092</v>
      </c>
      <c r="D70" s="598" t="s">
        <v>3093</v>
      </c>
      <c r="E70" s="599"/>
      <c r="F70" s="600"/>
      <c r="G70" s="20"/>
      <c r="H70" s="21">
        <v>40938</v>
      </c>
    </row>
    <row r="71" spans="1:8" ht="18" customHeight="1">
      <c r="A71" s="602">
        <v>29</v>
      </c>
      <c r="B71" s="592" t="s">
        <v>3449</v>
      </c>
      <c r="C71" s="46" t="s">
        <v>2782</v>
      </c>
      <c r="D71" s="19"/>
      <c r="E71" s="19"/>
      <c r="F71" s="17"/>
      <c r="G71" s="20"/>
      <c r="H71" s="595">
        <v>40935</v>
      </c>
    </row>
    <row r="72" spans="1:8" ht="18" customHeight="1">
      <c r="A72" s="596"/>
      <c r="B72" s="593"/>
      <c r="C72" s="15" t="s">
        <v>2783</v>
      </c>
      <c r="D72" s="19" t="s">
        <v>1588</v>
      </c>
      <c r="E72" s="19">
        <v>0.2</v>
      </c>
      <c r="F72" s="17">
        <v>1350</v>
      </c>
      <c r="G72" s="20">
        <f>F72*E72</f>
        <v>270</v>
      </c>
      <c r="H72" s="605"/>
    </row>
    <row r="73" spans="1:8" ht="18" customHeight="1">
      <c r="A73" s="597"/>
      <c r="B73" s="594"/>
      <c r="C73" s="15" t="s">
        <v>3440</v>
      </c>
      <c r="D73" s="19" t="s">
        <v>1585</v>
      </c>
      <c r="E73" s="19">
        <v>0.1</v>
      </c>
      <c r="F73" s="17">
        <v>48.05</v>
      </c>
      <c r="G73" s="20">
        <f>F73*E73</f>
        <v>4.8099999999999996</v>
      </c>
      <c r="H73" s="603"/>
    </row>
    <row r="74" spans="1:8" ht="18" customHeight="1">
      <c r="A74" s="122"/>
      <c r="B74" s="123" t="s">
        <v>1598</v>
      </c>
      <c r="C74" s="124"/>
      <c r="D74" s="124"/>
      <c r="E74" s="124"/>
      <c r="F74" s="124"/>
      <c r="G74" s="125">
        <f>SUM(G69:G73)</f>
        <v>274.81</v>
      </c>
      <c r="H74" s="126"/>
    </row>
    <row r="75" spans="1:8" ht="54.75" customHeight="1">
      <c r="A75" s="41">
        <v>35</v>
      </c>
      <c r="B75" s="17" t="s">
        <v>3450</v>
      </c>
      <c r="C75" s="50" t="s">
        <v>3579</v>
      </c>
      <c r="D75" s="598" t="s">
        <v>1050</v>
      </c>
      <c r="E75" s="599"/>
      <c r="F75" s="600"/>
      <c r="G75" s="84"/>
      <c r="H75" s="21">
        <v>40924</v>
      </c>
    </row>
    <row r="76" spans="1:8" ht="34.5" customHeight="1">
      <c r="A76" s="602">
        <v>30</v>
      </c>
      <c r="B76" s="592" t="s">
        <v>3450</v>
      </c>
      <c r="C76" s="46" t="s">
        <v>2782</v>
      </c>
      <c r="D76" s="19"/>
      <c r="E76" s="19"/>
      <c r="F76" s="17"/>
      <c r="G76" s="20"/>
      <c r="H76" s="595">
        <v>40935</v>
      </c>
    </row>
    <row r="77" spans="1:8" ht="18" customHeight="1">
      <c r="A77" s="596"/>
      <c r="B77" s="593"/>
      <c r="C77" s="15" t="s">
        <v>2783</v>
      </c>
      <c r="D77" s="19" t="s">
        <v>1588</v>
      </c>
      <c r="E77" s="19">
        <v>0.2</v>
      </c>
      <c r="F77" s="17">
        <v>1350</v>
      </c>
      <c r="G77" s="20">
        <f>F77*E77</f>
        <v>270</v>
      </c>
      <c r="H77" s="605"/>
    </row>
    <row r="78" spans="1:8" ht="18" customHeight="1">
      <c r="A78" s="597"/>
      <c r="B78" s="594"/>
      <c r="C78" s="15" t="s">
        <v>3440</v>
      </c>
      <c r="D78" s="19" t="s">
        <v>1585</v>
      </c>
      <c r="E78" s="19">
        <v>0.1</v>
      </c>
      <c r="F78" s="17">
        <v>48.05</v>
      </c>
      <c r="G78" s="20">
        <f>F78*E78</f>
        <v>4.8099999999999996</v>
      </c>
      <c r="H78" s="603"/>
    </row>
    <row r="79" spans="1:8" ht="18" customHeight="1">
      <c r="A79" s="122"/>
      <c r="B79" s="123" t="s">
        <v>1598</v>
      </c>
      <c r="C79" s="124"/>
      <c r="D79" s="124"/>
      <c r="E79" s="124"/>
      <c r="F79" s="124"/>
      <c r="G79" s="125">
        <f>SUM(G76:G78)</f>
        <v>274.81</v>
      </c>
      <c r="H79" s="126"/>
    </row>
    <row r="80" spans="1:8" ht="18" customHeight="1">
      <c r="A80" s="602">
        <v>31</v>
      </c>
      <c r="B80" s="592" t="s">
        <v>3451</v>
      </c>
      <c r="C80" s="46" t="s">
        <v>2782</v>
      </c>
      <c r="D80" s="19"/>
      <c r="E80" s="19"/>
      <c r="F80" s="17"/>
      <c r="G80" s="20"/>
      <c r="H80" s="595">
        <v>40935</v>
      </c>
    </row>
    <row r="81" spans="1:8" ht="18" customHeight="1">
      <c r="A81" s="596"/>
      <c r="B81" s="593"/>
      <c r="C81" s="15" t="s">
        <v>2783</v>
      </c>
      <c r="D81" s="19" t="s">
        <v>1588</v>
      </c>
      <c r="E81" s="19">
        <v>0.2</v>
      </c>
      <c r="F81" s="17">
        <v>1350</v>
      </c>
      <c r="G81" s="20">
        <f>F81*E81</f>
        <v>270</v>
      </c>
      <c r="H81" s="605"/>
    </row>
    <row r="82" spans="1:8" ht="18" customHeight="1">
      <c r="A82" s="597"/>
      <c r="B82" s="594"/>
      <c r="C82" s="15" t="s">
        <v>3440</v>
      </c>
      <c r="D82" s="19" t="s">
        <v>1585</v>
      </c>
      <c r="E82" s="19">
        <v>0.1</v>
      </c>
      <c r="F82" s="17">
        <v>48.05</v>
      </c>
      <c r="G82" s="20">
        <f>F82*E82</f>
        <v>4.8099999999999996</v>
      </c>
      <c r="H82" s="603"/>
    </row>
    <row r="83" spans="1:8" ht="18" customHeight="1">
      <c r="A83" s="122"/>
      <c r="B83" s="123" t="s">
        <v>1598</v>
      </c>
      <c r="C83" s="124"/>
      <c r="D83" s="124"/>
      <c r="E83" s="124"/>
      <c r="F83" s="124"/>
      <c r="G83" s="125">
        <f>SUM(G80:G82)</f>
        <v>274.81</v>
      </c>
      <c r="H83" s="12"/>
    </row>
    <row r="84" spans="1:8" ht="18" customHeight="1">
      <c r="A84" s="602">
        <v>9</v>
      </c>
      <c r="B84" s="592" t="s">
        <v>2283</v>
      </c>
      <c r="C84" s="46" t="s">
        <v>2284</v>
      </c>
      <c r="D84" s="17"/>
      <c r="E84" s="17"/>
      <c r="F84" s="29"/>
      <c r="G84" s="84"/>
      <c r="H84" s="595">
        <v>40920</v>
      </c>
    </row>
    <row r="85" spans="1:8" ht="18" customHeight="1">
      <c r="A85" s="596"/>
      <c r="B85" s="593"/>
      <c r="C85" s="17" t="s">
        <v>2285</v>
      </c>
      <c r="D85" s="19" t="s">
        <v>2968</v>
      </c>
      <c r="E85" s="17">
        <v>1</v>
      </c>
      <c r="F85" s="17">
        <v>173</v>
      </c>
      <c r="G85" s="84">
        <f>F85*E85</f>
        <v>173</v>
      </c>
      <c r="H85" s="605"/>
    </row>
    <row r="86" spans="1:8" ht="18" customHeight="1">
      <c r="A86" s="597"/>
      <c r="B86" s="594"/>
      <c r="C86" s="17" t="s">
        <v>2286</v>
      </c>
      <c r="D86" s="19" t="s">
        <v>2968</v>
      </c>
      <c r="E86" s="17">
        <v>1</v>
      </c>
      <c r="F86" s="17">
        <v>140</v>
      </c>
      <c r="G86" s="84">
        <f>F86*E86</f>
        <v>140</v>
      </c>
      <c r="H86" s="603"/>
    </row>
    <row r="87" spans="1:8" ht="18" customHeight="1">
      <c r="A87" s="122"/>
      <c r="B87" s="123" t="s">
        <v>1598</v>
      </c>
      <c r="C87" s="124"/>
      <c r="D87" s="124"/>
      <c r="E87" s="124"/>
      <c r="F87" s="124"/>
      <c r="G87" s="125">
        <f>SUM(G84:G86)</f>
        <v>313</v>
      </c>
      <c r="H87" s="12"/>
    </row>
    <row r="88" spans="1:8" ht="18" customHeight="1">
      <c r="A88" s="17"/>
      <c r="B88" s="74"/>
      <c r="C88" s="17"/>
      <c r="D88" s="17"/>
      <c r="E88" s="17"/>
      <c r="F88" s="17"/>
      <c r="G88" s="75">
        <f>G87+G83+G79+G74+G68+G60+G55+G50+G43+G33+G23+G11</f>
        <v>5341.41</v>
      </c>
      <c r="H88" s="17"/>
    </row>
    <row r="89" spans="1:8" ht="18" customHeight="1">
      <c r="A89" s="23"/>
      <c r="B89" s="17"/>
      <c r="C89" s="16"/>
      <c r="D89" s="17"/>
      <c r="E89" s="17"/>
      <c r="F89" s="17"/>
      <c r="G89" s="20"/>
      <c r="H89" s="18"/>
    </row>
    <row r="90" spans="1:8" ht="18" customHeight="1">
      <c r="A90" s="23"/>
      <c r="B90" s="17"/>
      <c r="C90" s="17"/>
      <c r="D90" s="17"/>
      <c r="E90" s="17"/>
      <c r="F90" s="17"/>
      <c r="G90" s="20"/>
      <c r="H90" s="18"/>
    </row>
    <row r="91" spans="1:8" ht="18" customHeight="1">
      <c r="A91" s="23"/>
      <c r="B91" s="17"/>
      <c r="C91" s="17"/>
      <c r="D91" s="17"/>
      <c r="E91" s="17"/>
      <c r="F91" s="17"/>
      <c r="G91" s="20"/>
      <c r="H91" s="18"/>
    </row>
    <row r="92" spans="1:8" ht="18" customHeight="1">
      <c r="A92" s="64"/>
      <c r="B92" s="17"/>
      <c r="C92" s="16"/>
      <c r="D92" s="17"/>
      <c r="E92" s="17"/>
      <c r="F92" s="17"/>
      <c r="G92" s="20"/>
      <c r="H92" s="18"/>
    </row>
    <row r="93" spans="1:8" ht="18" customHeight="1">
      <c r="A93" s="64"/>
      <c r="B93" s="17"/>
      <c r="C93" s="16"/>
      <c r="D93" s="17"/>
      <c r="E93" s="17"/>
      <c r="F93" s="17"/>
      <c r="G93" s="20"/>
      <c r="H93" s="18"/>
    </row>
    <row r="94" spans="1:8" ht="18" customHeight="1">
      <c r="A94" s="64"/>
      <c r="B94" s="17"/>
      <c r="C94" s="16"/>
      <c r="D94" s="17"/>
      <c r="E94" s="17"/>
      <c r="F94" s="17"/>
      <c r="G94" s="20"/>
      <c r="H94" s="18"/>
    </row>
    <row r="95" spans="1:8" ht="18" customHeight="1">
      <c r="A95" s="17"/>
      <c r="B95" s="74"/>
      <c r="C95" s="17"/>
      <c r="D95" s="17"/>
      <c r="E95" s="17"/>
      <c r="F95" s="17"/>
      <c r="G95" s="75"/>
      <c r="H95" s="17"/>
    </row>
    <row r="96" spans="1:8" ht="18" customHeight="1">
      <c r="A96" s="23"/>
      <c r="B96" s="17"/>
      <c r="C96" s="16"/>
      <c r="D96" s="17"/>
      <c r="E96" s="17"/>
      <c r="F96" s="17"/>
      <c r="G96" s="20"/>
      <c r="H96" s="18"/>
    </row>
    <row r="97" spans="1:8" ht="18" customHeight="1">
      <c r="A97" s="23"/>
      <c r="B97" s="17"/>
      <c r="C97" s="17"/>
      <c r="D97" s="17"/>
      <c r="E97" s="17"/>
      <c r="F97" s="17"/>
      <c r="G97" s="20"/>
      <c r="H97" s="18"/>
    </row>
    <row r="98" spans="1:8" ht="18" customHeight="1">
      <c r="A98" s="601" t="s">
        <v>1044</v>
      </c>
      <c r="B98" s="601"/>
      <c r="C98" s="601"/>
      <c r="D98" s="601"/>
      <c r="E98" s="601"/>
      <c r="F98" s="601"/>
      <c r="G98" s="601"/>
      <c r="H98" s="601"/>
    </row>
    <row r="99" spans="1:8" ht="18" customHeight="1" thickBot="1">
      <c r="A99" s="604" t="s">
        <v>2837</v>
      </c>
      <c r="B99" s="604"/>
      <c r="C99" s="2"/>
      <c r="D99" s="2"/>
      <c r="E99" s="2"/>
      <c r="F99" s="2"/>
      <c r="G99" s="1"/>
      <c r="H99" s="1"/>
    </row>
    <row r="100" spans="1:8" ht="18" customHeight="1">
      <c r="A100" s="98" t="s">
        <v>1033</v>
      </c>
      <c r="B100" s="99" t="s">
        <v>1034</v>
      </c>
      <c r="C100" s="99" t="s">
        <v>1035</v>
      </c>
      <c r="D100" s="99" t="s">
        <v>1036</v>
      </c>
      <c r="E100" s="99" t="s">
        <v>1334</v>
      </c>
      <c r="F100" s="99" t="s">
        <v>1335</v>
      </c>
      <c r="G100" s="99" t="s">
        <v>1555</v>
      </c>
      <c r="H100" s="96" t="s">
        <v>1586</v>
      </c>
    </row>
    <row r="101" spans="1:8" ht="18" customHeight="1">
      <c r="A101" s="602">
        <v>3</v>
      </c>
      <c r="B101" s="592" t="s">
        <v>3310</v>
      </c>
      <c r="C101" s="16" t="s">
        <v>1670</v>
      </c>
      <c r="D101" s="598" t="s">
        <v>3309</v>
      </c>
      <c r="E101" s="599"/>
      <c r="F101" s="600"/>
      <c r="G101" s="75"/>
      <c r="H101" s="595">
        <v>40943</v>
      </c>
    </row>
    <row r="102" spans="1:8" ht="18" customHeight="1">
      <c r="A102" s="597"/>
      <c r="B102" s="594"/>
      <c r="C102" s="17" t="s">
        <v>3308</v>
      </c>
      <c r="D102" s="17"/>
      <c r="E102" s="17"/>
      <c r="F102" s="17"/>
      <c r="G102" s="75"/>
      <c r="H102" s="597"/>
    </row>
    <row r="103" spans="1:8" ht="18" customHeight="1">
      <c r="A103" s="602">
        <v>16</v>
      </c>
      <c r="B103" s="592" t="s">
        <v>3452</v>
      </c>
      <c r="C103" s="16" t="s">
        <v>2782</v>
      </c>
      <c r="D103" s="19"/>
      <c r="E103" s="17"/>
      <c r="F103" s="17"/>
      <c r="G103" s="20"/>
      <c r="H103" s="595">
        <v>40955</v>
      </c>
    </row>
    <row r="104" spans="1:8" ht="18" customHeight="1">
      <c r="A104" s="596"/>
      <c r="B104" s="593"/>
      <c r="C104" s="17" t="s">
        <v>2049</v>
      </c>
      <c r="D104" s="19" t="s">
        <v>1588</v>
      </c>
      <c r="E104" s="17">
        <v>0.17</v>
      </c>
      <c r="F104" s="17">
        <v>1350</v>
      </c>
      <c r="G104" s="20">
        <f>F104*E104</f>
        <v>229.5</v>
      </c>
      <c r="H104" s="596"/>
    </row>
    <row r="105" spans="1:8" ht="18" customHeight="1">
      <c r="A105" s="597"/>
      <c r="B105" s="594"/>
      <c r="C105" s="17" t="s">
        <v>2656</v>
      </c>
      <c r="D105" s="19" t="s">
        <v>1585</v>
      </c>
      <c r="E105" s="17">
        <v>0.17</v>
      </c>
      <c r="F105" s="17">
        <v>48.05</v>
      </c>
      <c r="G105" s="20">
        <f>F105*E105</f>
        <v>8.17</v>
      </c>
      <c r="H105" s="597"/>
    </row>
    <row r="106" spans="1:8" ht="18" customHeight="1">
      <c r="A106" s="602">
        <v>35</v>
      </c>
      <c r="B106" s="592" t="s">
        <v>3452</v>
      </c>
      <c r="C106" s="16" t="s">
        <v>2782</v>
      </c>
      <c r="D106" s="19"/>
      <c r="E106" s="17"/>
      <c r="F106" s="17"/>
      <c r="G106" s="20"/>
      <c r="H106" s="595">
        <v>40967</v>
      </c>
    </row>
    <row r="107" spans="1:8" ht="18" customHeight="1">
      <c r="A107" s="596"/>
      <c r="B107" s="593"/>
      <c r="C107" s="17" t="s">
        <v>2049</v>
      </c>
      <c r="D107" s="19" t="s">
        <v>1588</v>
      </c>
      <c r="E107" s="17">
        <v>0.15</v>
      </c>
      <c r="F107" s="17">
        <v>1350</v>
      </c>
      <c r="G107" s="20">
        <f>F107*E107</f>
        <v>202.5</v>
      </c>
      <c r="H107" s="605"/>
    </row>
    <row r="108" spans="1:8" ht="18" customHeight="1">
      <c r="A108" s="597"/>
      <c r="B108" s="594"/>
      <c r="C108" s="17" t="s">
        <v>2050</v>
      </c>
      <c r="D108" s="19" t="s">
        <v>1585</v>
      </c>
      <c r="E108" s="17">
        <v>0.15</v>
      </c>
      <c r="F108" s="17">
        <v>48.05</v>
      </c>
      <c r="G108" s="20">
        <f>F108*E108</f>
        <v>7.21</v>
      </c>
      <c r="H108" s="603"/>
    </row>
    <row r="109" spans="1:8" ht="18" customHeight="1">
      <c r="A109" s="122"/>
      <c r="B109" s="123" t="s">
        <v>1598</v>
      </c>
      <c r="C109" s="124"/>
      <c r="D109" s="124"/>
      <c r="E109" s="124"/>
      <c r="F109" s="124"/>
      <c r="G109" s="125">
        <f>SUM(G101:G108)</f>
        <v>447.38</v>
      </c>
      <c r="H109" s="12"/>
    </row>
    <row r="110" spans="1:8" ht="18" customHeight="1">
      <c r="A110" s="41">
        <v>1</v>
      </c>
      <c r="B110" s="17" t="s">
        <v>2714</v>
      </c>
      <c r="C110" s="16" t="s">
        <v>2860</v>
      </c>
      <c r="D110" s="606" t="s">
        <v>67</v>
      </c>
      <c r="E110" s="606"/>
      <c r="F110" s="606"/>
      <c r="G110" s="75"/>
      <c r="H110" s="21">
        <v>40942</v>
      </c>
    </row>
    <row r="111" spans="1:8" ht="18" customHeight="1">
      <c r="A111" s="602">
        <v>17</v>
      </c>
      <c r="B111" s="592" t="s">
        <v>46</v>
      </c>
      <c r="C111" s="16" t="s">
        <v>2782</v>
      </c>
      <c r="D111" s="19"/>
      <c r="E111" s="17"/>
      <c r="F111" s="17"/>
      <c r="G111" s="20"/>
      <c r="H111" s="595">
        <v>40955</v>
      </c>
    </row>
    <row r="112" spans="1:8" ht="18" customHeight="1">
      <c r="A112" s="596"/>
      <c r="B112" s="593"/>
      <c r="C112" s="17" t="s">
        <v>2049</v>
      </c>
      <c r="D112" s="19" t="s">
        <v>1588</v>
      </c>
      <c r="E112" s="17">
        <v>0.17</v>
      </c>
      <c r="F112" s="17">
        <v>1350</v>
      </c>
      <c r="G112" s="20">
        <f>F112*E112</f>
        <v>229.5</v>
      </c>
      <c r="H112" s="596"/>
    </row>
    <row r="113" spans="1:8" ht="18" customHeight="1">
      <c r="A113" s="597"/>
      <c r="B113" s="594"/>
      <c r="C113" s="17" t="s">
        <v>2656</v>
      </c>
      <c r="D113" s="19" t="s">
        <v>1585</v>
      </c>
      <c r="E113" s="17">
        <v>0.17</v>
      </c>
      <c r="F113" s="17">
        <v>48.05</v>
      </c>
      <c r="G113" s="20">
        <f>F113*E113</f>
        <v>8.17</v>
      </c>
      <c r="H113" s="597"/>
    </row>
    <row r="114" spans="1:8" ht="39" customHeight="1">
      <c r="A114" s="602">
        <v>25</v>
      </c>
      <c r="B114" s="592" t="s">
        <v>46</v>
      </c>
      <c r="C114" s="16" t="s">
        <v>1485</v>
      </c>
      <c r="D114" s="19"/>
      <c r="E114" s="17"/>
      <c r="F114" s="17"/>
      <c r="G114" s="20"/>
      <c r="H114" s="595">
        <v>40960</v>
      </c>
    </row>
    <row r="115" spans="1:8" ht="18" customHeight="1">
      <c r="A115" s="597"/>
      <c r="B115" s="594"/>
      <c r="C115" s="17" t="s">
        <v>2286</v>
      </c>
      <c r="D115" s="19" t="s">
        <v>2968</v>
      </c>
      <c r="E115" s="17">
        <v>1</v>
      </c>
      <c r="F115" s="17">
        <v>120</v>
      </c>
      <c r="G115" s="20">
        <f>F115*E115</f>
        <v>120</v>
      </c>
      <c r="H115" s="597"/>
    </row>
    <row r="116" spans="1:8" ht="18" customHeight="1">
      <c r="A116" s="602">
        <v>34</v>
      </c>
      <c r="B116" s="592" t="s">
        <v>46</v>
      </c>
      <c r="C116" s="16" t="s">
        <v>2782</v>
      </c>
      <c r="D116" s="19"/>
      <c r="E116" s="17"/>
      <c r="F116" s="17"/>
      <c r="G116" s="20"/>
      <c r="H116" s="595">
        <v>40967</v>
      </c>
    </row>
    <row r="117" spans="1:8" ht="18" customHeight="1">
      <c r="A117" s="596"/>
      <c r="B117" s="593"/>
      <c r="C117" s="17" t="s">
        <v>2049</v>
      </c>
      <c r="D117" s="19" t="s">
        <v>1588</v>
      </c>
      <c r="E117" s="17">
        <v>0.15</v>
      </c>
      <c r="F117" s="17">
        <v>1350</v>
      </c>
      <c r="G117" s="20">
        <f>F117*E117</f>
        <v>202.5</v>
      </c>
      <c r="H117" s="605"/>
    </row>
    <row r="118" spans="1:8" ht="18" customHeight="1">
      <c r="A118" s="597"/>
      <c r="B118" s="594"/>
      <c r="C118" s="17" t="s">
        <v>2050</v>
      </c>
      <c r="D118" s="19" t="s">
        <v>1585</v>
      </c>
      <c r="E118" s="17">
        <v>0.15</v>
      </c>
      <c r="F118" s="17">
        <v>48.05</v>
      </c>
      <c r="G118" s="20">
        <f>F118*E118</f>
        <v>7.21</v>
      </c>
      <c r="H118" s="603"/>
    </row>
    <row r="119" spans="1:8" ht="18" customHeight="1">
      <c r="A119" s="122"/>
      <c r="B119" s="123" t="s">
        <v>1598</v>
      </c>
      <c r="C119" s="124"/>
      <c r="D119" s="124"/>
      <c r="E119" s="124"/>
      <c r="F119" s="124"/>
      <c r="G119" s="125">
        <f>SUM(G110:G118)</f>
        <v>567.38</v>
      </c>
      <c r="H119" s="12"/>
    </row>
    <row r="120" spans="1:8" ht="39" customHeight="1">
      <c r="A120" s="41">
        <v>12</v>
      </c>
      <c r="B120" s="17" t="s">
        <v>670</v>
      </c>
      <c r="C120" s="16" t="s">
        <v>671</v>
      </c>
      <c r="D120" s="598" t="s">
        <v>1050</v>
      </c>
      <c r="E120" s="599"/>
      <c r="F120" s="600"/>
      <c r="G120" s="20"/>
      <c r="H120" s="21">
        <v>40954</v>
      </c>
    </row>
    <row r="121" spans="1:8" ht="18" customHeight="1">
      <c r="A121" s="122"/>
      <c r="B121" s="123" t="s">
        <v>1598</v>
      </c>
      <c r="C121" s="124"/>
      <c r="D121" s="124"/>
      <c r="E121" s="124"/>
      <c r="F121" s="124"/>
      <c r="G121" s="125">
        <f>SUM(G120)</f>
        <v>0</v>
      </c>
      <c r="H121" s="12"/>
    </row>
    <row r="122" spans="1:8" ht="52.5" customHeight="1">
      <c r="A122" s="41">
        <v>9</v>
      </c>
      <c r="B122" s="17" t="s">
        <v>579</v>
      </c>
      <c r="C122" s="16" t="s">
        <v>580</v>
      </c>
      <c r="D122" s="598" t="s">
        <v>581</v>
      </c>
      <c r="E122" s="599"/>
      <c r="F122" s="600"/>
      <c r="G122" s="20"/>
      <c r="H122" s="21" t="s">
        <v>1377</v>
      </c>
    </row>
    <row r="123" spans="1:8" ht="18" customHeight="1">
      <c r="A123" s="41">
        <v>10</v>
      </c>
      <c r="B123" s="17" t="s">
        <v>3116</v>
      </c>
      <c r="C123" s="16" t="s">
        <v>2683</v>
      </c>
      <c r="D123" s="598" t="s">
        <v>663</v>
      </c>
      <c r="E123" s="599"/>
      <c r="F123" s="600"/>
      <c r="G123" s="20"/>
      <c r="H123" s="21">
        <v>40952</v>
      </c>
    </row>
    <row r="124" spans="1:8" ht="36" customHeight="1">
      <c r="A124" s="602">
        <v>19</v>
      </c>
      <c r="B124" s="592" t="s">
        <v>1894</v>
      </c>
      <c r="C124" s="16" t="s">
        <v>104</v>
      </c>
      <c r="D124" s="19"/>
      <c r="E124" s="17"/>
      <c r="F124" s="17"/>
      <c r="G124" s="20"/>
      <c r="H124" s="595">
        <v>40955</v>
      </c>
    </row>
    <row r="125" spans="1:8" ht="18" customHeight="1">
      <c r="A125" s="597"/>
      <c r="B125" s="594"/>
      <c r="C125" s="17" t="s">
        <v>1581</v>
      </c>
      <c r="D125" s="19" t="s">
        <v>1109</v>
      </c>
      <c r="E125" s="17">
        <v>3</v>
      </c>
      <c r="F125" s="17">
        <v>90</v>
      </c>
      <c r="G125" s="20">
        <f>F125*E125</f>
        <v>270</v>
      </c>
      <c r="H125" s="597"/>
    </row>
    <row r="126" spans="1:8" ht="18" customHeight="1">
      <c r="A126" s="41">
        <v>20</v>
      </c>
      <c r="B126" s="17" t="s">
        <v>579</v>
      </c>
      <c r="C126" s="16" t="s">
        <v>2866</v>
      </c>
      <c r="D126" s="598" t="s">
        <v>2867</v>
      </c>
      <c r="E126" s="599"/>
      <c r="F126" s="600"/>
      <c r="G126" s="20"/>
      <c r="H126" s="133">
        <v>40956</v>
      </c>
    </row>
    <row r="127" spans="1:8" ht="18" customHeight="1">
      <c r="A127" s="41">
        <v>23</v>
      </c>
      <c r="B127" s="17" t="s">
        <v>2005</v>
      </c>
      <c r="C127" s="16" t="s">
        <v>2006</v>
      </c>
      <c r="D127" s="598" t="s">
        <v>3093</v>
      </c>
      <c r="E127" s="599"/>
      <c r="F127" s="600"/>
      <c r="G127" s="20"/>
      <c r="H127" s="133">
        <v>40963</v>
      </c>
    </row>
    <row r="128" spans="1:8" ht="18" customHeight="1">
      <c r="A128" s="41">
        <v>26</v>
      </c>
      <c r="B128" s="17" t="s">
        <v>1620</v>
      </c>
      <c r="C128" s="16" t="s">
        <v>1621</v>
      </c>
      <c r="D128" s="598" t="s">
        <v>1050</v>
      </c>
      <c r="E128" s="599"/>
      <c r="F128" s="600"/>
      <c r="G128" s="20"/>
      <c r="H128" s="133">
        <v>40959</v>
      </c>
    </row>
    <row r="129" spans="1:8" ht="18" customHeight="1">
      <c r="A129" s="122"/>
      <c r="B129" s="123" t="s">
        <v>1598</v>
      </c>
      <c r="C129" s="124"/>
      <c r="D129" s="124"/>
      <c r="E129" s="124"/>
      <c r="F129" s="124"/>
      <c r="G129" s="125">
        <f>SUM(G122:G128)</f>
        <v>270</v>
      </c>
      <c r="H129" s="12"/>
    </row>
    <row r="130" spans="1:8" ht="52.5" customHeight="1">
      <c r="A130" s="602">
        <v>6</v>
      </c>
      <c r="B130" s="592" t="s">
        <v>2041</v>
      </c>
      <c r="C130" s="16" t="s">
        <v>2042</v>
      </c>
      <c r="D130" s="17"/>
      <c r="E130" s="17"/>
      <c r="F130" s="17"/>
      <c r="G130" s="75"/>
      <c r="H130" s="595">
        <v>40945</v>
      </c>
    </row>
    <row r="131" spans="1:8" ht="18" customHeight="1">
      <c r="A131" s="596"/>
      <c r="B131" s="593"/>
      <c r="C131" s="17" t="s">
        <v>2043</v>
      </c>
      <c r="D131" s="19" t="s">
        <v>2480</v>
      </c>
      <c r="E131" s="17">
        <v>1</v>
      </c>
      <c r="F131" s="17">
        <v>198</v>
      </c>
      <c r="G131" s="20">
        <f t="shared" ref="G131:G136" si="0">F131*E131</f>
        <v>198</v>
      </c>
      <c r="H131" s="596"/>
    </row>
    <row r="132" spans="1:8" ht="18" customHeight="1">
      <c r="A132" s="596"/>
      <c r="B132" s="593"/>
      <c r="C132" s="17" t="s">
        <v>2044</v>
      </c>
      <c r="D132" s="19" t="s">
        <v>2968</v>
      </c>
      <c r="E132" s="17">
        <v>2</v>
      </c>
      <c r="F132" s="17">
        <v>38</v>
      </c>
      <c r="G132" s="20">
        <f t="shared" si="0"/>
        <v>76</v>
      </c>
      <c r="H132" s="596"/>
    </row>
    <row r="133" spans="1:8" ht="18" customHeight="1">
      <c r="A133" s="596"/>
      <c r="B133" s="593"/>
      <c r="C133" s="17" t="s">
        <v>2205</v>
      </c>
      <c r="D133" s="19" t="s">
        <v>2968</v>
      </c>
      <c r="E133" s="17">
        <v>20</v>
      </c>
      <c r="F133" s="17">
        <v>0.5</v>
      </c>
      <c r="G133" s="20">
        <f t="shared" si="0"/>
        <v>10</v>
      </c>
      <c r="H133" s="596"/>
    </row>
    <row r="134" spans="1:8" ht="18" customHeight="1">
      <c r="A134" s="596"/>
      <c r="B134" s="593"/>
      <c r="C134" s="17" t="s">
        <v>402</v>
      </c>
      <c r="D134" s="19" t="s">
        <v>1585</v>
      </c>
      <c r="E134" s="17">
        <v>0.4</v>
      </c>
      <c r="F134" s="17">
        <v>8500</v>
      </c>
      <c r="G134" s="20">
        <f t="shared" si="0"/>
        <v>3400</v>
      </c>
      <c r="H134" s="596"/>
    </row>
    <row r="135" spans="1:8" ht="18" customHeight="1">
      <c r="A135" s="596"/>
      <c r="B135" s="593"/>
      <c r="C135" s="17" t="s">
        <v>1602</v>
      </c>
      <c r="D135" s="19" t="s">
        <v>1109</v>
      </c>
      <c r="E135" s="17">
        <v>0.2</v>
      </c>
      <c r="F135" s="17">
        <v>58</v>
      </c>
      <c r="G135" s="20">
        <f t="shared" si="0"/>
        <v>11.6</v>
      </c>
      <c r="H135" s="596"/>
    </row>
    <row r="136" spans="1:8" ht="18" customHeight="1">
      <c r="A136" s="597"/>
      <c r="B136" s="594"/>
      <c r="C136" s="17" t="s">
        <v>2045</v>
      </c>
      <c r="D136" s="19" t="s">
        <v>1585</v>
      </c>
      <c r="E136" s="17">
        <v>0.8</v>
      </c>
      <c r="F136" s="17">
        <v>8500</v>
      </c>
      <c r="G136" s="20">
        <f t="shared" si="0"/>
        <v>6800</v>
      </c>
      <c r="H136" s="597"/>
    </row>
    <row r="137" spans="1:8" ht="18" customHeight="1">
      <c r="A137" s="122"/>
      <c r="B137" s="123" t="s">
        <v>1598</v>
      </c>
      <c r="C137" s="124"/>
      <c r="D137" s="124"/>
      <c r="E137" s="124"/>
      <c r="F137" s="124"/>
      <c r="G137" s="125">
        <f>SUM(G130:G136)</f>
        <v>10495.6</v>
      </c>
      <c r="H137" s="12"/>
    </row>
    <row r="138" spans="1:8" ht="18" customHeight="1">
      <c r="A138" s="602">
        <v>13</v>
      </c>
      <c r="B138" s="592" t="s">
        <v>3445</v>
      </c>
      <c r="C138" s="16" t="s">
        <v>2782</v>
      </c>
      <c r="D138" s="19"/>
      <c r="E138" s="17"/>
      <c r="F138" s="17"/>
      <c r="G138" s="20"/>
      <c r="H138" s="595">
        <v>40955</v>
      </c>
    </row>
    <row r="139" spans="1:8" ht="18" customHeight="1">
      <c r="A139" s="596"/>
      <c r="B139" s="593"/>
      <c r="C139" s="17" t="s">
        <v>2049</v>
      </c>
      <c r="D139" s="19" t="s">
        <v>1588</v>
      </c>
      <c r="E139" s="17">
        <v>0.17</v>
      </c>
      <c r="F139" s="17">
        <v>1350</v>
      </c>
      <c r="G139" s="20">
        <f>F139*E139</f>
        <v>229.5</v>
      </c>
      <c r="H139" s="596"/>
    </row>
    <row r="140" spans="1:8" ht="18" customHeight="1">
      <c r="A140" s="597"/>
      <c r="B140" s="594"/>
      <c r="C140" s="17" t="s">
        <v>2656</v>
      </c>
      <c r="D140" s="19" t="s">
        <v>1585</v>
      </c>
      <c r="E140" s="17">
        <v>0.17</v>
      </c>
      <c r="F140" s="17">
        <v>48.05</v>
      </c>
      <c r="G140" s="20">
        <f>F140*E140</f>
        <v>8.17</v>
      </c>
      <c r="H140" s="597"/>
    </row>
    <row r="141" spans="1:8" ht="18" customHeight="1">
      <c r="A141" s="602">
        <v>29</v>
      </c>
      <c r="B141" s="592" t="s">
        <v>3445</v>
      </c>
      <c r="C141" s="16" t="s">
        <v>2782</v>
      </c>
      <c r="D141" s="19"/>
      <c r="E141" s="17"/>
      <c r="F141" s="17"/>
      <c r="G141" s="20"/>
      <c r="H141" s="595">
        <v>40967</v>
      </c>
    </row>
    <row r="142" spans="1:8" ht="18" customHeight="1">
      <c r="A142" s="596"/>
      <c r="B142" s="593"/>
      <c r="C142" s="17" t="s">
        <v>2049</v>
      </c>
      <c r="D142" s="19" t="s">
        <v>1588</v>
      </c>
      <c r="E142" s="17">
        <v>0.15</v>
      </c>
      <c r="F142" s="17">
        <v>1350</v>
      </c>
      <c r="G142" s="20">
        <f>F142*E142</f>
        <v>202.5</v>
      </c>
      <c r="H142" s="605"/>
    </row>
    <row r="143" spans="1:8" ht="18" customHeight="1">
      <c r="A143" s="597"/>
      <c r="B143" s="594"/>
      <c r="C143" s="17" t="s">
        <v>2050</v>
      </c>
      <c r="D143" s="19" t="s">
        <v>1585</v>
      </c>
      <c r="E143" s="17">
        <v>0.15</v>
      </c>
      <c r="F143" s="17">
        <v>48.05</v>
      </c>
      <c r="G143" s="20">
        <f>F143*E143</f>
        <v>7.21</v>
      </c>
      <c r="H143" s="603"/>
    </row>
    <row r="144" spans="1:8" ht="18" customHeight="1">
      <c r="A144" s="122"/>
      <c r="B144" s="123" t="s">
        <v>1598</v>
      </c>
      <c r="C144" s="124"/>
      <c r="D144" s="124"/>
      <c r="E144" s="124"/>
      <c r="F144" s="124"/>
      <c r="G144" s="125">
        <f>SUM(G138:G143)</f>
        <v>447.38</v>
      </c>
      <c r="H144" s="12"/>
    </row>
    <row r="145" spans="1:8" ht="72" customHeight="1">
      <c r="A145" s="602">
        <v>4</v>
      </c>
      <c r="B145" s="592" t="s">
        <v>3311</v>
      </c>
      <c r="C145" s="16" t="s">
        <v>3312</v>
      </c>
      <c r="D145" s="606" t="s">
        <v>67</v>
      </c>
      <c r="E145" s="606"/>
      <c r="F145" s="606"/>
      <c r="G145" s="75"/>
      <c r="H145" s="595">
        <v>40945</v>
      </c>
    </row>
    <row r="146" spans="1:8" ht="18" customHeight="1">
      <c r="A146" s="597"/>
      <c r="B146" s="594"/>
      <c r="C146" s="17" t="s">
        <v>1933</v>
      </c>
      <c r="D146" s="19" t="s">
        <v>2968</v>
      </c>
      <c r="E146" s="17">
        <v>1</v>
      </c>
      <c r="F146" s="17">
        <v>162.5</v>
      </c>
      <c r="G146" s="20">
        <f>F146*E146</f>
        <v>162.5</v>
      </c>
      <c r="H146" s="597"/>
    </row>
    <row r="147" spans="1:8" ht="18" customHeight="1">
      <c r="A147" s="602">
        <v>18</v>
      </c>
      <c r="B147" s="592" t="s">
        <v>3447</v>
      </c>
      <c r="C147" s="16" t="s">
        <v>2782</v>
      </c>
      <c r="D147" s="19"/>
      <c r="E147" s="17"/>
      <c r="F147" s="17"/>
      <c r="G147" s="20"/>
      <c r="H147" s="595">
        <v>40955</v>
      </c>
    </row>
    <row r="148" spans="1:8" ht="18" customHeight="1">
      <c r="A148" s="596"/>
      <c r="B148" s="593"/>
      <c r="C148" s="17" t="s">
        <v>2049</v>
      </c>
      <c r="D148" s="19" t="s">
        <v>1588</v>
      </c>
      <c r="E148" s="17">
        <v>0.17</v>
      </c>
      <c r="F148" s="17">
        <v>1350</v>
      </c>
      <c r="G148" s="20">
        <f>F148*E148</f>
        <v>229.5</v>
      </c>
      <c r="H148" s="596"/>
    </row>
    <row r="149" spans="1:8" ht="18" customHeight="1">
      <c r="A149" s="597"/>
      <c r="B149" s="594"/>
      <c r="C149" s="17" t="s">
        <v>2656</v>
      </c>
      <c r="D149" s="19" t="s">
        <v>1585</v>
      </c>
      <c r="E149" s="17">
        <v>0.17</v>
      </c>
      <c r="F149" s="17">
        <v>48.05</v>
      </c>
      <c r="G149" s="20">
        <f>F149*E149</f>
        <v>8.17</v>
      </c>
      <c r="H149" s="597"/>
    </row>
    <row r="150" spans="1:8" ht="38.25" customHeight="1">
      <c r="A150" s="41">
        <v>21</v>
      </c>
      <c r="B150" s="17" t="s">
        <v>2871</v>
      </c>
      <c r="C150" s="16" t="s">
        <v>2001</v>
      </c>
      <c r="D150" s="598" t="s">
        <v>67</v>
      </c>
      <c r="E150" s="599"/>
      <c r="F150" s="600"/>
      <c r="G150" s="20"/>
      <c r="H150" s="133">
        <v>40960</v>
      </c>
    </row>
    <row r="151" spans="1:8" ht="36.75" customHeight="1">
      <c r="A151" s="602">
        <v>24</v>
      </c>
      <c r="B151" s="592" t="s">
        <v>3447</v>
      </c>
      <c r="C151" s="16" t="s">
        <v>1485</v>
      </c>
      <c r="D151" s="19"/>
      <c r="E151" s="17"/>
      <c r="F151" s="17"/>
      <c r="G151" s="20"/>
      <c r="H151" s="595">
        <v>40960</v>
      </c>
    </row>
    <row r="152" spans="1:8" ht="18" customHeight="1">
      <c r="A152" s="597"/>
      <c r="B152" s="594"/>
      <c r="C152" s="17" t="s">
        <v>2286</v>
      </c>
      <c r="D152" s="19" t="s">
        <v>2968</v>
      </c>
      <c r="E152" s="17">
        <v>1</v>
      </c>
      <c r="F152" s="17">
        <v>120</v>
      </c>
      <c r="G152" s="20">
        <f>F152*E152</f>
        <v>120</v>
      </c>
      <c r="H152" s="597"/>
    </row>
    <row r="153" spans="1:8" ht="18" customHeight="1">
      <c r="A153" s="602">
        <v>26</v>
      </c>
      <c r="B153" s="592" t="s">
        <v>346</v>
      </c>
      <c r="C153" s="16" t="s">
        <v>2860</v>
      </c>
      <c r="D153" s="598" t="s">
        <v>67</v>
      </c>
      <c r="E153" s="599"/>
      <c r="F153" s="600"/>
      <c r="G153" s="20"/>
      <c r="H153" s="595">
        <v>40966</v>
      </c>
    </row>
    <row r="154" spans="1:8" ht="18" customHeight="1">
      <c r="A154" s="597"/>
      <c r="B154" s="594"/>
      <c r="C154" s="17" t="s">
        <v>1045</v>
      </c>
      <c r="D154" s="19" t="s">
        <v>2968</v>
      </c>
      <c r="E154" s="17">
        <v>1</v>
      </c>
      <c r="F154" s="17">
        <v>21</v>
      </c>
      <c r="G154" s="17">
        <f>F154*E154</f>
        <v>21</v>
      </c>
      <c r="H154" s="597"/>
    </row>
    <row r="155" spans="1:8" ht="18" customHeight="1">
      <c r="A155" s="602">
        <v>30</v>
      </c>
      <c r="B155" s="592" t="s">
        <v>3447</v>
      </c>
      <c r="C155" s="16" t="s">
        <v>2782</v>
      </c>
      <c r="D155" s="19"/>
      <c r="E155" s="17"/>
      <c r="F155" s="17"/>
      <c r="G155" s="20"/>
      <c r="H155" s="595">
        <v>40967</v>
      </c>
    </row>
    <row r="156" spans="1:8" ht="18" customHeight="1">
      <c r="A156" s="596"/>
      <c r="B156" s="593"/>
      <c r="C156" s="17" t="s">
        <v>2049</v>
      </c>
      <c r="D156" s="19" t="s">
        <v>1588</v>
      </c>
      <c r="E156" s="17">
        <v>0.15</v>
      </c>
      <c r="F156" s="17">
        <v>1350</v>
      </c>
      <c r="G156" s="20">
        <f>F156*E156</f>
        <v>202.5</v>
      </c>
      <c r="H156" s="605"/>
    </row>
    <row r="157" spans="1:8" ht="18" customHeight="1">
      <c r="A157" s="597"/>
      <c r="B157" s="594"/>
      <c r="C157" s="17" t="s">
        <v>2050</v>
      </c>
      <c r="D157" s="19" t="s">
        <v>1585</v>
      </c>
      <c r="E157" s="17">
        <v>0.15</v>
      </c>
      <c r="F157" s="17">
        <v>48.05</v>
      </c>
      <c r="G157" s="20">
        <f>F157*E157</f>
        <v>7.21</v>
      </c>
      <c r="H157" s="603"/>
    </row>
    <row r="158" spans="1:8" ht="35.25" customHeight="1">
      <c r="A158" s="41">
        <v>36</v>
      </c>
      <c r="B158" s="17" t="s">
        <v>172</v>
      </c>
      <c r="C158" s="16" t="s">
        <v>813</v>
      </c>
      <c r="D158" s="598" t="s">
        <v>619</v>
      </c>
      <c r="E158" s="599"/>
      <c r="F158" s="600"/>
      <c r="G158" s="20"/>
      <c r="H158" s="21">
        <v>40968</v>
      </c>
    </row>
    <row r="159" spans="1:8" ht="18" customHeight="1">
      <c r="A159" s="122"/>
      <c r="B159" s="123" t="s">
        <v>1598</v>
      </c>
      <c r="C159" s="124"/>
      <c r="D159" s="124"/>
      <c r="E159" s="124"/>
      <c r="F159" s="124"/>
      <c r="G159" s="125">
        <f>SUM(G145:G158)</f>
        <v>750.88</v>
      </c>
      <c r="H159" s="12"/>
    </row>
    <row r="160" spans="1:8" ht="18" customHeight="1">
      <c r="A160" s="602">
        <v>14</v>
      </c>
      <c r="B160" s="592" t="s">
        <v>3448</v>
      </c>
      <c r="C160" s="16" t="s">
        <v>2782</v>
      </c>
      <c r="D160" s="19"/>
      <c r="E160" s="17"/>
      <c r="F160" s="17"/>
      <c r="G160" s="20"/>
      <c r="H160" s="595">
        <v>40955</v>
      </c>
    </row>
    <row r="161" spans="1:8" ht="18" customHeight="1">
      <c r="A161" s="596"/>
      <c r="B161" s="593"/>
      <c r="C161" s="17" t="s">
        <v>2049</v>
      </c>
      <c r="D161" s="19" t="s">
        <v>1588</v>
      </c>
      <c r="E161" s="17">
        <v>0.17</v>
      </c>
      <c r="F161" s="17">
        <v>1350</v>
      </c>
      <c r="G161" s="20">
        <f>F161*E161</f>
        <v>229.5</v>
      </c>
      <c r="H161" s="596"/>
    </row>
    <row r="162" spans="1:8" ht="18" customHeight="1">
      <c r="A162" s="597"/>
      <c r="B162" s="594"/>
      <c r="C162" s="17" t="s">
        <v>2656</v>
      </c>
      <c r="D162" s="19" t="s">
        <v>1585</v>
      </c>
      <c r="E162" s="17">
        <v>0.17</v>
      </c>
      <c r="F162" s="17">
        <v>48.05</v>
      </c>
      <c r="G162" s="20">
        <f>F162*E162</f>
        <v>8.17</v>
      </c>
      <c r="H162" s="597"/>
    </row>
    <row r="163" spans="1:8" ht="18" customHeight="1">
      <c r="A163" s="602">
        <v>31</v>
      </c>
      <c r="B163" s="592" t="s">
        <v>3448</v>
      </c>
      <c r="C163" s="16" t="s">
        <v>2782</v>
      </c>
      <c r="D163" s="19"/>
      <c r="E163" s="17"/>
      <c r="F163" s="17"/>
      <c r="G163" s="20"/>
      <c r="H163" s="595">
        <v>40967</v>
      </c>
    </row>
    <row r="164" spans="1:8" ht="18" customHeight="1">
      <c r="A164" s="596"/>
      <c r="B164" s="593"/>
      <c r="C164" s="17" t="s">
        <v>2049</v>
      </c>
      <c r="D164" s="19" t="s">
        <v>1588</v>
      </c>
      <c r="E164" s="17">
        <v>0.15</v>
      </c>
      <c r="F164" s="17">
        <v>1350</v>
      </c>
      <c r="G164" s="20">
        <f>F164*E164</f>
        <v>202.5</v>
      </c>
      <c r="H164" s="605"/>
    </row>
    <row r="165" spans="1:8" ht="18" customHeight="1">
      <c r="A165" s="597"/>
      <c r="B165" s="594"/>
      <c r="C165" s="17" t="s">
        <v>2050</v>
      </c>
      <c r="D165" s="19" t="s">
        <v>1585</v>
      </c>
      <c r="E165" s="17">
        <v>0.15</v>
      </c>
      <c r="F165" s="17">
        <v>48.05</v>
      </c>
      <c r="G165" s="20">
        <f>F165*E165</f>
        <v>7.21</v>
      </c>
      <c r="H165" s="603"/>
    </row>
    <row r="166" spans="1:8" ht="18" customHeight="1">
      <c r="A166" s="122"/>
      <c r="B166" s="123" t="s">
        <v>1598</v>
      </c>
      <c r="C166" s="124"/>
      <c r="D166" s="124"/>
      <c r="E166" s="124"/>
      <c r="F166" s="124"/>
      <c r="G166" s="125">
        <f>SUM(G160:G165)</f>
        <v>447.38</v>
      </c>
      <c r="H166" s="12"/>
    </row>
    <row r="167" spans="1:8" ht="18" customHeight="1">
      <c r="A167" s="41">
        <v>5</v>
      </c>
      <c r="B167" s="17" t="s">
        <v>3449</v>
      </c>
      <c r="C167" s="16" t="s">
        <v>2683</v>
      </c>
      <c r="D167" s="598" t="s">
        <v>1454</v>
      </c>
      <c r="E167" s="599"/>
      <c r="F167" s="599"/>
      <c r="G167" s="600"/>
      <c r="H167" s="21">
        <v>40946</v>
      </c>
    </row>
    <row r="168" spans="1:8" ht="18" customHeight="1">
      <c r="A168" s="122"/>
      <c r="B168" s="123" t="s">
        <v>1598</v>
      </c>
      <c r="C168" s="124"/>
      <c r="D168" s="124"/>
      <c r="E168" s="124"/>
      <c r="F168" s="124"/>
      <c r="G168" s="125">
        <f>SUM(G167)</f>
        <v>0</v>
      </c>
      <c r="H168" s="12"/>
    </row>
    <row r="169" spans="1:8" ht="18" customHeight="1">
      <c r="A169" s="602">
        <v>15</v>
      </c>
      <c r="B169" s="592" t="s">
        <v>3450</v>
      </c>
      <c r="C169" s="16" t="s">
        <v>2782</v>
      </c>
      <c r="D169" s="19"/>
      <c r="E169" s="17"/>
      <c r="F169" s="17"/>
      <c r="G169" s="20"/>
      <c r="H169" s="595">
        <v>40955</v>
      </c>
    </row>
    <row r="170" spans="1:8" ht="18" customHeight="1">
      <c r="A170" s="596"/>
      <c r="B170" s="593"/>
      <c r="C170" s="17" t="s">
        <v>2049</v>
      </c>
      <c r="D170" s="19" t="s">
        <v>1588</v>
      </c>
      <c r="E170" s="17">
        <v>0.17</v>
      </c>
      <c r="F170" s="17">
        <v>1350</v>
      </c>
      <c r="G170" s="20">
        <f>F170*E170</f>
        <v>229.5</v>
      </c>
      <c r="H170" s="596"/>
    </row>
    <row r="171" spans="1:8" ht="18" customHeight="1">
      <c r="A171" s="597"/>
      <c r="B171" s="594"/>
      <c r="C171" s="17" t="s">
        <v>2656</v>
      </c>
      <c r="D171" s="19" t="s">
        <v>1585</v>
      </c>
      <c r="E171" s="17">
        <v>0.17</v>
      </c>
      <c r="F171" s="17">
        <v>48.05</v>
      </c>
      <c r="G171" s="20">
        <f>F171*E171</f>
        <v>8.17</v>
      </c>
      <c r="H171" s="597"/>
    </row>
    <row r="172" spans="1:8" ht="34.5" customHeight="1">
      <c r="A172" s="41">
        <v>22</v>
      </c>
      <c r="B172" s="17" t="s">
        <v>2003</v>
      </c>
      <c r="C172" s="16" t="s">
        <v>692</v>
      </c>
      <c r="D172" s="598" t="s">
        <v>1050</v>
      </c>
      <c r="E172" s="599"/>
      <c r="F172" s="600"/>
      <c r="G172" s="20"/>
      <c r="H172" s="133">
        <v>40961</v>
      </c>
    </row>
    <row r="173" spans="1:8" ht="35.25" customHeight="1">
      <c r="A173" s="602">
        <v>27</v>
      </c>
      <c r="B173" s="592" t="s">
        <v>1195</v>
      </c>
      <c r="C173" s="16" t="s">
        <v>692</v>
      </c>
      <c r="D173" s="598" t="s">
        <v>1050</v>
      </c>
      <c r="E173" s="599"/>
      <c r="F173" s="600"/>
      <c r="G173" s="20"/>
      <c r="H173" s="595">
        <v>40967</v>
      </c>
    </row>
    <row r="174" spans="1:8" ht="18" customHeight="1">
      <c r="A174" s="597"/>
      <c r="B174" s="594"/>
      <c r="C174" s="17" t="s">
        <v>2265</v>
      </c>
      <c r="D174" s="19" t="s">
        <v>1109</v>
      </c>
      <c r="E174" s="17">
        <v>0.03</v>
      </c>
      <c r="F174" s="17">
        <v>178</v>
      </c>
      <c r="G174" s="20">
        <f>F174*E174</f>
        <v>5.34</v>
      </c>
      <c r="H174" s="597"/>
    </row>
    <row r="175" spans="1:8" ht="18" customHeight="1">
      <c r="A175" s="602">
        <v>28</v>
      </c>
      <c r="B175" s="592" t="s">
        <v>1530</v>
      </c>
      <c r="C175" s="16" t="s">
        <v>1531</v>
      </c>
      <c r="D175" s="19"/>
      <c r="E175" s="17"/>
      <c r="F175" s="17"/>
      <c r="G175" s="20"/>
      <c r="H175" s="595">
        <v>40968</v>
      </c>
    </row>
    <row r="176" spans="1:8" ht="18" customHeight="1">
      <c r="A176" s="597"/>
      <c r="B176" s="594"/>
      <c r="C176" s="28" t="s">
        <v>1532</v>
      </c>
      <c r="D176" s="19" t="s">
        <v>2968</v>
      </c>
      <c r="E176" s="17">
        <v>1</v>
      </c>
      <c r="F176" s="17">
        <v>144</v>
      </c>
      <c r="G176" s="44">
        <f>F176*E176</f>
        <v>144</v>
      </c>
      <c r="H176" s="597"/>
    </row>
    <row r="177" spans="1:8" ht="18" customHeight="1">
      <c r="A177" s="602">
        <v>32</v>
      </c>
      <c r="B177" s="592" t="s">
        <v>3450</v>
      </c>
      <c r="C177" s="16" t="s">
        <v>2782</v>
      </c>
      <c r="D177" s="19"/>
      <c r="E177" s="17"/>
      <c r="F177" s="17"/>
      <c r="G177" s="20"/>
      <c r="H177" s="595">
        <v>40967</v>
      </c>
    </row>
    <row r="178" spans="1:8" ht="18" customHeight="1">
      <c r="A178" s="596"/>
      <c r="B178" s="593"/>
      <c r="C178" s="17" t="s">
        <v>2049</v>
      </c>
      <c r="D178" s="19" t="s">
        <v>1588</v>
      </c>
      <c r="E178" s="17">
        <v>0.15</v>
      </c>
      <c r="F178" s="17">
        <v>1350</v>
      </c>
      <c r="G178" s="20">
        <f>F178*E178</f>
        <v>202.5</v>
      </c>
      <c r="H178" s="605"/>
    </row>
    <row r="179" spans="1:8" ht="18" customHeight="1">
      <c r="A179" s="597"/>
      <c r="B179" s="594"/>
      <c r="C179" s="17" t="s">
        <v>2050</v>
      </c>
      <c r="D179" s="19" t="s">
        <v>1585</v>
      </c>
      <c r="E179" s="17">
        <v>0.15</v>
      </c>
      <c r="F179" s="17">
        <v>48.05</v>
      </c>
      <c r="G179" s="20">
        <f>F179*E179</f>
        <v>7.21</v>
      </c>
      <c r="H179" s="603"/>
    </row>
    <row r="180" spans="1:8" ht="18" customHeight="1">
      <c r="A180" s="122"/>
      <c r="B180" s="123" t="s">
        <v>1598</v>
      </c>
      <c r="C180" s="124"/>
      <c r="D180" s="124"/>
      <c r="E180" s="124"/>
      <c r="F180" s="124"/>
      <c r="G180" s="125">
        <f>SUM(G169:G179)</f>
        <v>596.72</v>
      </c>
      <c r="H180" s="12"/>
    </row>
    <row r="181" spans="1:8" ht="39" customHeight="1">
      <c r="A181" s="41">
        <v>8</v>
      </c>
      <c r="B181" s="17" t="s">
        <v>2409</v>
      </c>
      <c r="C181" s="16" t="s">
        <v>2685</v>
      </c>
      <c r="D181" s="606" t="s">
        <v>67</v>
      </c>
      <c r="E181" s="606"/>
      <c r="F181" s="606"/>
      <c r="G181" s="20"/>
      <c r="H181" s="21">
        <v>40949</v>
      </c>
    </row>
    <row r="182" spans="1:8" ht="35.25" customHeight="1">
      <c r="A182" s="41">
        <v>11</v>
      </c>
      <c r="B182" s="17" t="s">
        <v>2409</v>
      </c>
      <c r="C182" s="16" t="s">
        <v>666</v>
      </c>
      <c r="D182" s="598" t="s">
        <v>1050</v>
      </c>
      <c r="E182" s="599"/>
      <c r="F182" s="600"/>
      <c r="G182" s="20"/>
      <c r="H182" s="21">
        <v>40953</v>
      </c>
    </row>
    <row r="183" spans="1:8" ht="18" customHeight="1">
      <c r="A183" s="602">
        <v>33</v>
      </c>
      <c r="B183" s="592" t="s">
        <v>3451</v>
      </c>
      <c r="C183" s="16" t="s">
        <v>2782</v>
      </c>
      <c r="D183" s="19"/>
      <c r="E183" s="17"/>
      <c r="F183" s="17"/>
      <c r="G183" s="20"/>
      <c r="H183" s="595">
        <v>40967</v>
      </c>
    </row>
    <row r="184" spans="1:8" ht="18" customHeight="1">
      <c r="A184" s="596"/>
      <c r="B184" s="593"/>
      <c r="C184" s="17" t="s">
        <v>2049</v>
      </c>
      <c r="D184" s="19" t="s">
        <v>1588</v>
      </c>
      <c r="E184" s="17">
        <v>0.15</v>
      </c>
      <c r="F184" s="17">
        <v>1350</v>
      </c>
      <c r="G184" s="20">
        <f>F184*E184</f>
        <v>202.5</v>
      </c>
      <c r="H184" s="605"/>
    </row>
    <row r="185" spans="1:8" ht="18" customHeight="1">
      <c r="A185" s="597"/>
      <c r="B185" s="594"/>
      <c r="C185" s="17" t="s">
        <v>2050</v>
      </c>
      <c r="D185" s="19" t="s">
        <v>1585</v>
      </c>
      <c r="E185" s="17">
        <v>0.15</v>
      </c>
      <c r="F185" s="17">
        <v>48.05</v>
      </c>
      <c r="G185" s="20">
        <f>F185*E185</f>
        <v>7.21</v>
      </c>
      <c r="H185" s="603"/>
    </row>
    <row r="186" spans="1:8" ht="18" customHeight="1">
      <c r="A186" s="122"/>
      <c r="B186" s="123" t="s">
        <v>1598</v>
      </c>
      <c r="C186" s="124"/>
      <c r="D186" s="124"/>
      <c r="E186" s="124"/>
      <c r="F186" s="124"/>
      <c r="G186" s="125">
        <f>SUM(G181:G185)</f>
        <v>209.71</v>
      </c>
      <c r="H186" s="12"/>
    </row>
    <row r="187" spans="1:8" ht="18" customHeight="1">
      <c r="A187" s="41">
        <v>2</v>
      </c>
      <c r="B187" s="17" t="s">
        <v>2715</v>
      </c>
      <c r="C187" s="16" t="s">
        <v>3386</v>
      </c>
      <c r="D187" s="598" t="s">
        <v>1050</v>
      </c>
      <c r="E187" s="599"/>
      <c r="F187" s="600"/>
      <c r="G187" s="75"/>
      <c r="H187" s="21">
        <v>40942</v>
      </c>
    </row>
    <row r="188" spans="1:8" ht="18" customHeight="1">
      <c r="A188" s="12"/>
      <c r="B188" s="25" t="s">
        <v>1598</v>
      </c>
      <c r="C188" s="12"/>
      <c r="D188" s="12"/>
      <c r="E188" s="12"/>
      <c r="F188" s="12"/>
      <c r="G188" s="26">
        <f>SUM(G187)</f>
        <v>0</v>
      </c>
      <c r="H188" s="12"/>
    </row>
    <row r="189" spans="1:8" ht="18" customHeight="1">
      <c r="A189" s="22"/>
      <c r="B189" s="22"/>
      <c r="C189" s="22"/>
      <c r="D189" s="22"/>
      <c r="E189" s="22"/>
      <c r="F189" s="22"/>
      <c r="G189" s="70">
        <f>SUM(G188+G186+G180+G168+G166+G159+G144+G137+G129+G121+G119+G109)</f>
        <v>14232.43</v>
      </c>
      <c r="H189" s="22"/>
    </row>
    <row r="190" spans="1:8" ht="18" customHeight="1">
      <c r="A190" s="83"/>
      <c r="B190" s="22"/>
      <c r="C190" s="91"/>
      <c r="D190" s="22"/>
      <c r="E190" s="22"/>
      <c r="F190" s="22"/>
      <c r="G190" s="70"/>
      <c r="H190" s="113"/>
    </row>
    <row r="191" spans="1:8" ht="18" customHeight="1">
      <c r="A191" s="22"/>
      <c r="B191" s="22"/>
      <c r="C191" s="91"/>
      <c r="D191" s="22"/>
      <c r="E191" s="22"/>
      <c r="F191" s="22"/>
      <c r="G191" s="70"/>
      <c r="H191" s="110"/>
    </row>
    <row r="192" spans="1:8" ht="18" customHeight="1">
      <c r="A192" s="22"/>
      <c r="B192" s="22"/>
      <c r="C192" s="22"/>
      <c r="D192" s="22"/>
      <c r="E192" s="22"/>
      <c r="F192" s="22"/>
      <c r="G192" s="70"/>
      <c r="H192" s="22"/>
    </row>
    <row r="193" spans="1:8" ht="18" customHeight="1">
      <c r="A193" s="22"/>
      <c r="B193" s="22"/>
      <c r="C193" s="22"/>
      <c r="D193" s="22"/>
      <c r="E193" s="22"/>
      <c r="F193" s="22"/>
      <c r="G193" s="70"/>
      <c r="H193" s="22"/>
    </row>
    <row r="194" spans="1:8" ht="18" customHeight="1">
      <c r="A194" s="22"/>
      <c r="B194" s="59"/>
      <c r="C194" s="22"/>
      <c r="D194" s="22"/>
      <c r="E194" s="22"/>
      <c r="F194" s="22"/>
      <c r="G194" s="62"/>
      <c r="H194" s="22"/>
    </row>
    <row r="195" spans="1:8" ht="18" customHeight="1">
      <c r="A195" s="22"/>
      <c r="B195" s="22"/>
      <c r="C195" s="91"/>
      <c r="D195" s="22"/>
      <c r="E195" s="22"/>
      <c r="F195" s="22"/>
      <c r="G195" s="70"/>
      <c r="H195" s="110"/>
    </row>
    <row r="196" spans="1:8" ht="18" customHeight="1">
      <c r="A196" s="22"/>
      <c r="B196" s="22"/>
      <c r="C196" s="22"/>
      <c r="D196" s="22"/>
      <c r="E196" s="22"/>
      <c r="F196" s="22"/>
      <c r="G196" s="22"/>
      <c r="H196" s="22"/>
    </row>
    <row r="197" spans="1:8" ht="18" customHeight="1">
      <c r="A197" s="22"/>
      <c r="B197" s="59"/>
      <c r="C197" s="22"/>
      <c r="D197" s="22"/>
      <c r="E197" s="22"/>
      <c r="F197" s="22"/>
      <c r="G197" s="62"/>
      <c r="H197" s="22"/>
    </row>
    <row r="198" spans="1:8" ht="18" customHeight="1">
      <c r="A198" s="83"/>
      <c r="B198" s="22"/>
      <c r="C198" s="91"/>
      <c r="D198" s="22"/>
      <c r="E198" s="22"/>
      <c r="F198" s="22"/>
      <c r="G198" s="70"/>
      <c r="H198" s="110"/>
    </row>
    <row r="199" spans="1:8" ht="18" customHeight="1">
      <c r="A199" s="22"/>
      <c r="B199" s="22"/>
      <c r="C199" s="91"/>
      <c r="D199" s="22"/>
      <c r="E199" s="22"/>
      <c r="F199" s="22"/>
      <c r="G199" s="70"/>
      <c r="H199" s="110"/>
    </row>
    <row r="200" spans="1:8" ht="18" customHeight="1">
      <c r="A200" s="22"/>
      <c r="B200" s="22"/>
      <c r="C200" s="22"/>
      <c r="D200" s="22"/>
      <c r="E200" s="22"/>
      <c r="F200" s="22"/>
      <c r="G200" s="70"/>
      <c r="H200" s="22"/>
    </row>
    <row r="201" spans="1:8" ht="18" customHeight="1">
      <c r="A201" s="22"/>
      <c r="B201" s="22"/>
      <c r="C201" s="22"/>
      <c r="D201" s="22"/>
      <c r="E201" s="22"/>
      <c r="F201" s="22"/>
      <c r="G201" s="70"/>
      <c r="H201" s="22"/>
    </row>
    <row r="202" spans="1:8" ht="18" customHeight="1">
      <c r="A202" s="22"/>
      <c r="B202" s="22"/>
      <c r="C202" s="91"/>
      <c r="D202" s="90"/>
      <c r="E202" s="22"/>
      <c r="F202" s="22"/>
      <c r="G202" s="70"/>
      <c r="H202" s="110"/>
    </row>
    <row r="203" spans="1:8" ht="18" customHeight="1">
      <c r="A203" s="22"/>
      <c r="B203" s="22"/>
      <c r="C203" s="22"/>
      <c r="D203" s="90"/>
      <c r="E203" s="22"/>
      <c r="F203" s="22"/>
      <c r="G203" s="70"/>
      <c r="H203" s="110"/>
    </row>
    <row r="204" spans="1:8" ht="18" customHeight="1">
      <c r="A204" s="22"/>
      <c r="B204" s="22"/>
      <c r="C204" s="22"/>
      <c r="D204" s="90"/>
      <c r="E204" s="90"/>
      <c r="F204" s="22"/>
      <c r="G204" s="70"/>
      <c r="H204" s="110"/>
    </row>
    <row r="205" spans="1:8" ht="18" customHeight="1">
      <c r="A205" s="22"/>
      <c r="B205" s="22"/>
      <c r="C205" s="22"/>
      <c r="D205" s="90"/>
      <c r="E205" s="22"/>
      <c r="F205" s="22"/>
      <c r="G205" s="70"/>
      <c r="H205" s="110"/>
    </row>
    <row r="206" spans="1:8" ht="18" customHeight="1">
      <c r="A206" s="22"/>
      <c r="B206" s="22"/>
      <c r="C206" s="22"/>
      <c r="D206" s="90"/>
      <c r="E206" s="90"/>
      <c r="F206" s="22"/>
      <c r="G206" s="70"/>
      <c r="H206" s="110"/>
    </row>
    <row r="207" spans="1:8" ht="18" customHeight="1">
      <c r="A207" s="22"/>
      <c r="B207" s="22"/>
      <c r="C207" s="22"/>
      <c r="D207" s="90"/>
      <c r="E207" s="90"/>
      <c r="F207" s="22"/>
      <c r="G207" s="70"/>
      <c r="H207" s="110"/>
    </row>
    <row r="208" spans="1:8" ht="18" customHeight="1">
      <c r="A208" s="22"/>
      <c r="B208" s="59"/>
      <c r="C208" s="22"/>
      <c r="D208" s="22"/>
      <c r="E208" s="22"/>
      <c r="F208" s="22"/>
      <c r="G208" s="62"/>
      <c r="H208" s="22"/>
    </row>
    <row r="209" spans="1:8" ht="18" customHeight="1">
      <c r="A209" s="83"/>
      <c r="B209" s="22"/>
      <c r="C209" s="91"/>
      <c r="D209" s="22"/>
      <c r="E209" s="22"/>
      <c r="F209" s="22"/>
      <c r="G209" s="70"/>
      <c r="H209" s="110"/>
    </row>
    <row r="210" spans="1:8" ht="18" customHeight="1">
      <c r="A210" s="22"/>
      <c r="B210" s="59"/>
      <c r="C210" s="22"/>
      <c r="D210" s="22"/>
      <c r="E210" s="22"/>
      <c r="F210" s="22"/>
      <c r="G210" s="62"/>
      <c r="H210" s="22"/>
    </row>
    <row r="211" spans="1:8" ht="18" customHeight="1">
      <c r="A211" s="83"/>
      <c r="B211" s="22"/>
      <c r="C211" s="105"/>
      <c r="D211" s="22"/>
      <c r="E211" s="22"/>
      <c r="F211" s="22"/>
      <c r="G211" s="70"/>
      <c r="H211" s="110"/>
    </row>
    <row r="212" spans="1:8" ht="18" customHeight="1">
      <c r="A212" s="83"/>
      <c r="B212" s="22"/>
      <c r="C212" s="91"/>
      <c r="D212" s="22"/>
      <c r="E212" s="22"/>
      <c r="F212" s="22"/>
      <c r="G212" s="70"/>
      <c r="H212" s="110"/>
    </row>
    <row r="213" spans="1:8" ht="18" customHeight="1">
      <c r="A213" s="22"/>
      <c r="B213" s="59"/>
      <c r="C213" s="22"/>
      <c r="D213" s="22"/>
      <c r="E213" s="22"/>
      <c r="F213" s="22"/>
      <c r="G213" s="62"/>
      <c r="H213" s="22"/>
    </row>
    <row r="214" spans="1:8" ht="18" customHeight="1">
      <c r="A214" s="83"/>
      <c r="B214" s="22"/>
      <c r="C214" s="91"/>
      <c r="D214" s="22"/>
      <c r="E214" s="22"/>
      <c r="F214" s="22"/>
      <c r="G214" s="70"/>
      <c r="H214" s="110"/>
    </row>
    <row r="215" spans="1:8" ht="18" customHeight="1">
      <c r="A215" s="22"/>
      <c r="B215" s="22"/>
      <c r="C215" s="91"/>
      <c r="D215" s="22"/>
      <c r="E215" s="22"/>
      <c r="F215" s="22"/>
      <c r="G215" s="70"/>
      <c r="H215" s="110"/>
    </row>
    <row r="216" spans="1:8" ht="18" customHeight="1">
      <c r="A216" s="22"/>
      <c r="B216" s="22"/>
      <c r="C216" s="22"/>
      <c r="D216" s="22"/>
      <c r="E216" s="22"/>
      <c r="F216" s="22"/>
      <c r="G216" s="70"/>
      <c r="H216" s="22"/>
    </row>
    <row r="217" spans="1:8" ht="18" customHeight="1">
      <c r="A217" s="22"/>
      <c r="B217" s="22"/>
      <c r="C217" s="22"/>
      <c r="D217" s="22"/>
      <c r="E217" s="22"/>
      <c r="F217" s="22"/>
      <c r="G217" s="70"/>
      <c r="H217" s="22"/>
    </row>
    <row r="218" spans="1:8" ht="18" customHeight="1">
      <c r="A218" s="83"/>
      <c r="B218" s="22"/>
      <c r="C218" s="91"/>
      <c r="D218" s="22"/>
      <c r="E218" s="22"/>
      <c r="F218" s="22"/>
      <c r="G218" s="70"/>
      <c r="H218" s="110"/>
    </row>
    <row r="219" spans="1:8" ht="18" customHeight="1">
      <c r="A219" s="22"/>
      <c r="B219" s="59"/>
      <c r="C219" s="22"/>
      <c r="D219" s="22"/>
      <c r="E219" s="22"/>
      <c r="F219" s="22"/>
      <c r="G219" s="62"/>
      <c r="H219" s="22"/>
    </row>
    <row r="220" spans="1:8" ht="18" customHeight="1">
      <c r="A220" s="83"/>
      <c r="B220" s="22"/>
      <c r="C220" s="105"/>
      <c r="D220" s="22"/>
      <c r="E220" s="22"/>
      <c r="F220" s="22"/>
      <c r="G220" s="70"/>
      <c r="H220" s="110"/>
    </row>
    <row r="221" spans="1:8" ht="18" customHeight="1">
      <c r="A221" s="22"/>
      <c r="B221" s="22"/>
      <c r="C221" s="91"/>
      <c r="D221" s="22"/>
      <c r="E221" s="22"/>
      <c r="F221" s="22"/>
      <c r="G221" s="70"/>
      <c r="H221" s="110"/>
    </row>
    <row r="222" spans="1:8" ht="18" customHeight="1">
      <c r="A222" s="22"/>
      <c r="B222" s="22"/>
      <c r="C222" s="22"/>
      <c r="D222" s="90"/>
      <c r="E222" s="22"/>
      <c r="F222" s="22"/>
      <c r="G222" s="22"/>
      <c r="H222" s="22"/>
    </row>
    <row r="223" spans="1:8" ht="18" customHeight="1">
      <c r="A223" s="22"/>
      <c r="B223" s="59"/>
      <c r="C223" s="22"/>
      <c r="D223" s="22"/>
      <c r="E223" s="22"/>
      <c r="F223" s="22"/>
      <c r="G223" s="62"/>
      <c r="H223" s="22"/>
    </row>
    <row r="224" spans="1:8" ht="18" customHeight="1">
      <c r="A224" s="83"/>
      <c r="B224" s="22"/>
      <c r="C224" s="91"/>
      <c r="D224" s="22"/>
      <c r="E224" s="22"/>
      <c r="F224" s="22"/>
      <c r="G224" s="70"/>
      <c r="H224" s="110"/>
    </row>
    <row r="225" spans="1:8" ht="18" customHeight="1">
      <c r="A225" s="22"/>
      <c r="B225" s="59"/>
      <c r="C225" s="22"/>
      <c r="D225" s="22"/>
      <c r="E225" s="22"/>
      <c r="F225" s="22"/>
      <c r="G225" s="62"/>
      <c r="H225" s="22"/>
    </row>
    <row r="226" spans="1:8" ht="18" customHeight="1">
      <c r="A226" s="22"/>
      <c r="B226" s="22"/>
      <c r="C226" s="91"/>
      <c r="D226" s="22"/>
      <c r="E226" s="22"/>
      <c r="F226" s="22"/>
      <c r="G226" s="70"/>
      <c r="H226" s="110"/>
    </row>
    <row r="227" spans="1:8" ht="18" customHeight="1">
      <c r="A227" s="22"/>
      <c r="B227" s="22"/>
      <c r="C227" s="22"/>
      <c r="D227" s="22"/>
      <c r="E227" s="22"/>
      <c r="F227" s="22"/>
      <c r="G227" s="22"/>
      <c r="H227" s="22"/>
    </row>
    <row r="228" spans="1:8" ht="18" customHeight="1">
      <c r="A228" s="22"/>
      <c r="B228" s="22"/>
      <c r="C228" s="91"/>
      <c r="D228" s="22"/>
      <c r="E228" s="22"/>
      <c r="F228" s="22"/>
      <c r="G228" s="70"/>
      <c r="H228" s="110"/>
    </row>
    <row r="229" spans="1:8" ht="18" customHeight="1">
      <c r="A229" s="22"/>
      <c r="B229" s="22"/>
      <c r="C229" s="22"/>
      <c r="D229" s="90"/>
      <c r="E229" s="22"/>
      <c r="F229" s="22"/>
      <c r="G229" s="70"/>
      <c r="H229" s="22"/>
    </row>
    <row r="230" spans="1:8" ht="18" customHeight="1">
      <c r="A230" s="22"/>
      <c r="B230" s="59"/>
      <c r="C230" s="22"/>
      <c r="D230" s="22"/>
      <c r="E230" s="22"/>
      <c r="F230" s="22"/>
      <c r="G230" s="62"/>
      <c r="H230" s="22"/>
    </row>
    <row r="231" spans="1:8" ht="18" customHeight="1">
      <c r="A231" s="83"/>
      <c r="B231" s="22"/>
      <c r="C231" s="91"/>
      <c r="D231" s="22"/>
      <c r="E231" s="22"/>
      <c r="F231" s="22"/>
      <c r="G231" s="70"/>
      <c r="H231" s="110"/>
    </row>
    <row r="232" spans="1:8" ht="18" customHeight="1">
      <c r="A232" s="22"/>
      <c r="B232" s="22"/>
      <c r="C232" s="91"/>
      <c r="D232" s="22"/>
      <c r="E232" s="22"/>
      <c r="F232" s="22"/>
      <c r="G232" s="70"/>
      <c r="H232" s="110"/>
    </row>
    <row r="233" spans="1:8" ht="18" customHeight="1">
      <c r="A233" s="22"/>
      <c r="B233" s="22"/>
      <c r="C233" s="22"/>
      <c r="D233" s="22"/>
      <c r="E233" s="22"/>
      <c r="F233" s="22"/>
      <c r="G233" s="22"/>
      <c r="H233" s="22"/>
    </row>
    <row r="234" spans="1:8" ht="18" customHeight="1">
      <c r="A234" s="22"/>
      <c r="B234" s="59"/>
      <c r="C234" s="22"/>
      <c r="D234" s="22"/>
      <c r="E234" s="22"/>
      <c r="F234" s="22"/>
      <c r="G234" s="62"/>
      <c r="H234" s="22"/>
    </row>
    <row r="235" spans="1:8" ht="18" customHeight="1">
      <c r="A235" s="83"/>
      <c r="B235" s="22"/>
      <c r="C235" s="91"/>
      <c r="D235" s="22"/>
      <c r="E235" s="22"/>
      <c r="F235" s="22"/>
      <c r="G235" s="70"/>
      <c r="H235" s="110"/>
    </row>
    <row r="236" spans="1:8" ht="18" customHeight="1">
      <c r="A236" s="22"/>
      <c r="B236" s="22"/>
      <c r="C236" s="91"/>
      <c r="D236" s="22"/>
      <c r="E236" s="22"/>
      <c r="F236" s="22"/>
      <c r="G236" s="70"/>
      <c r="H236" s="110"/>
    </row>
    <row r="237" spans="1:8" ht="18" customHeight="1">
      <c r="A237" s="22"/>
      <c r="B237" s="22"/>
      <c r="C237" s="22"/>
      <c r="D237" s="22"/>
      <c r="E237" s="22"/>
      <c r="F237" s="22"/>
      <c r="G237" s="22"/>
      <c r="H237" s="22"/>
    </row>
    <row r="238" spans="1:8" ht="18" customHeight="1">
      <c r="A238" s="22"/>
      <c r="B238" s="59"/>
      <c r="C238" s="22"/>
      <c r="D238" s="22"/>
      <c r="E238" s="22"/>
      <c r="F238" s="22"/>
      <c r="G238" s="62"/>
      <c r="H238" s="22"/>
    </row>
    <row r="239" spans="1:8" ht="18" customHeight="1">
      <c r="A239" s="221"/>
      <c r="B239" s="221"/>
      <c r="C239" s="221"/>
      <c r="D239" s="221"/>
      <c r="E239" s="221"/>
      <c r="F239" s="221"/>
      <c r="G239" s="222"/>
      <c r="H239" s="221"/>
    </row>
    <row r="240" spans="1:8" ht="18" customHeight="1">
      <c r="A240" s="601" t="s">
        <v>1044</v>
      </c>
      <c r="B240" s="601"/>
      <c r="C240" s="601"/>
      <c r="D240" s="601"/>
      <c r="E240" s="601"/>
      <c r="F240" s="601"/>
      <c r="G240" s="601"/>
      <c r="H240" s="601"/>
    </row>
    <row r="241" spans="1:8" ht="18" customHeight="1" thickBot="1">
      <c r="A241" s="604" t="s">
        <v>748</v>
      </c>
      <c r="B241" s="604"/>
      <c r="C241" s="2"/>
      <c r="D241" s="2"/>
      <c r="E241" s="2"/>
      <c r="F241" s="2"/>
      <c r="G241" s="1"/>
      <c r="H241" s="1"/>
    </row>
    <row r="242" spans="1:8" ht="38.25" customHeight="1">
      <c r="A242" s="98" t="s">
        <v>1033</v>
      </c>
      <c r="B242" s="99" t="s">
        <v>1034</v>
      </c>
      <c r="C242" s="99" t="s">
        <v>1035</v>
      </c>
      <c r="D242" s="99" t="s">
        <v>1036</v>
      </c>
      <c r="E242" s="99" t="s">
        <v>1334</v>
      </c>
      <c r="F242" s="99" t="s">
        <v>1335</v>
      </c>
      <c r="G242" s="99" t="s">
        <v>1555</v>
      </c>
      <c r="H242" s="96" t="s">
        <v>1586</v>
      </c>
    </row>
    <row r="243" spans="1:8" ht="36.75" customHeight="1">
      <c r="A243" s="41">
        <v>7</v>
      </c>
      <c r="B243" s="15" t="s">
        <v>1149</v>
      </c>
      <c r="C243" s="16" t="s">
        <v>1150</v>
      </c>
      <c r="D243" s="598" t="s">
        <v>178</v>
      </c>
      <c r="E243" s="599"/>
      <c r="F243" s="600"/>
      <c r="G243" s="17"/>
      <c r="H243" s="21">
        <v>40973</v>
      </c>
    </row>
    <row r="244" spans="1:8" ht="18" customHeight="1">
      <c r="A244" s="602">
        <v>18</v>
      </c>
      <c r="B244" s="592" t="s">
        <v>3452</v>
      </c>
      <c r="C244" s="16" t="s">
        <v>2782</v>
      </c>
      <c r="D244" s="19"/>
      <c r="E244" s="17"/>
      <c r="F244" s="17"/>
      <c r="G244" s="20"/>
      <c r="H244" s="595">
        <v>40984</v>
      </c>
    </row>
    <row r="245" spans="1:8" ht="18" customHeight="1">
      <c r="A245" s="596"/>
      <c r="B245" s="593"/>
      <c r="C245" s="17" t="s">
        <v>2049</v>
      </c>
      <c r="D245" s="19" t="s">
        <v>1588</v>
      </c>
      <c r="E245" s="17">
        <v>0.15</v>
      </c>
      <c r="F245" s="17">
        <v>1350</v>
      </c>
      <c r="G245" s="20">
        <f>F245*E245</f>
        <v>202.5</v>
      </c>
      <c r="H245" s="605"/>
    </row>
    <row r="246" spans="1:8" ht="18" customHeight="1">
      <c r="A246" s="597"/>
      <c r="B246" s="594"/>
      <c r="C246" s="17" t="s">
        <v>2050</v>
      </c>
      <c r="D246" s="19" t="s">
        <v>1585</v>
      </c>
      <c r="E246" s="17">
        <v>0.15</v>
      </c>
      <c r="F246" s="17">
        <v>48.05</v>
      </c>
      <c r="G246" s="20">
        <f>F246*E246</f>
        <v>7.21</v>
      </c>
      <c r="H246" s="603"/>
    </row>
    <row r="247" spans="1:8" ht="18" customHeight="1">
      <c r="A247" s="12"/>
      <c r="B247" s="25" t="s">
        <v>1598</v>
      </c>
      <c r="C247" s="12"/>
      <c r="D247" s="12"/>
      <c r="E247" s="12"/>
      <c r="F247" s="12"/>
      <c r="G247" s="26">
        <f>SUM(G243:G246)</f>
        <v>209.71</v>
      </c>
      <c r="H247" s="12"/>
    </row>
    <row r="248" spans="1:8" ht="18" customHeight="1">
      <c r="A248" s="41">
        <v>5</v>
      </c>
      <c r="B248" s="17" t="s">
        <v>994</v>
      </c>
      <c r="C248" s="16" t="s">
        <v>995</v>
      </c>
      <c r="D248" s="598" t="s">
        <v>1050</v>
      </c>
      <c r="E248" s="599"/>
      <c r="F248" s="600"/>
      <c r="G248" s="20"/>
      <c r="H248" s="21">
        <v>40974</v>
      </c>
    </row>
    <row r="249" spans="1:8" ht="18" customHeight="1">
      <c r="A249" s="602">
        <v>19</v>
      </c>
      <c r="B249" s="592" t="s">
        <v>46</v>
      </c>
      <c r="C249" s="16" t="s">
        <v>2782</v>
      </c>
      <c r="D249" s="19"/>
      <c r="E249" s="17"/>
      <c r="F249" s="17"/>
      <c r="G249" s="20"/>
      <c r="H249" s="595">
        <v>40984</v>
      </c>
    </row>
    <row r="250" spans="1:8" ht="18" customHeight="1">
      <c r="A250" s="596"/>
      <c r="B250" s="593"/>
      <c r="C250" s="17" t="s">
        <v>2049</v>
      </c>
      <c r="D250" s="19" t="s">
        <v>1588</v>
      </c>
      <c r="E250" s="17">
        <v>0.15</v>
      </c>
      <c r="F250" s="17">
        <v>1350</v>
      </c>
      <c r="G250" s="20">
        <f>F250*E250</f>
        <v>202.5</v>
      </c>
      <c r="H250" s="605"/>
    </row>
    <row r="251" spans="1:8" ht="18" customHeight="1">
      <c r="A251" s="597"/>
      <c r="B251" s="594"/>
      <c r="C251" s="17" t="s">
        <v>2050</v>
      </c>
      <c r="D251" s="19" t="s">
        <v>1585</v>
      </c>
      <c r="E251" s="17">
        <v>0.15</v>
      </c>
      <c r="F251" s="17">
        <v>48.05</v>
      </c>
      <c r="G251" s="20">
        <f>F251*E251</f>
        <v>7.21</v>
      </c>
      <c r="H251" s="603"/>
    </row>
    <row r="252" spans="1:8" ht="18" customHeight="1">
      <c r="A252" s="602">
        <v>29</v>
      </c>
      <c r="B252" s="592" t="s">
        <v>1481</v>
      </c>
      <c r="C252" s="16" t="s">
        <v>2034</v>
      </c>
      <c r="D252" s="19"/>
      <c r="E252" s="17"/>
      <c r="F252" s="17"/>
      <c r="G252" s="17"/>
      <c r="H252" s="595">
        <v>40996</v>
      </c>
    </row>
    <row r="253" spans="1:8" ht="18" customHeight="1">
      <c r="A253" s="597"/>
      <c r="B253" s="594"/>
      <c r="C253" s="17" t="s">
        <v>1676</v>
      </c>
      <c r="D253" s="19" t="s">
        <v>2968</v>
      </c>
      <c r="E253" s="17">
        <v>1</v>
      </c>
      <c r="F253" s="17">
        <v>400</v>
      </c>
      <c r="G253" s="17">
        <f>F253*E253</f>
        <v>400</v>
      </c>
      <c r="H253" s="603"/>
    </row>
    <row r="254" spans="1:8" ht="18" customHeight="1">
      <c r="A254" s="602">
        <v>30</v>
      </c>
      <c r="B254" s="592" t="s">
        <v>1681</v>
      </c>
      <c r="C254" s="16" t="s">
        <v>1682</v>
      </c>
      <c r="D254" s="19"/>
      <c r="E254" s="17"/>
      <c r="F254" s="17"/>
      <c r="G254" s="17"/>
      <c r="H254" s="595">
        <v>40996</v>
      </c>
    </row>
    <row r="255" spans="1:8" ht="18" customHeight="1">
      <c r="A255" s="597"/>
      <c r="B255" s="594"/>
      <c r="C255" s="28" t="s">
        <v>689</v>
      </c>
      <c r="D255" s="19" t="s">
        <v>2968</v>
      </c>
      <c r="E255" s="19">
        <v>1</v>
      </c>
      <c r="F255" s="29">
        <v>360</v>
      </c>
      <c r="G255" s="17">
        <f>F255*E255</f>
        <v>360</v>
      </c>
      <c r="H255" s="603"/>
    </row>
    <row r="256" spans="1:8" ht="18" customHeight="1">
      <c r="A256" s="41">
        <v>31</v>
      </c>
      <c r="B256" s="17" t="s">
        <v>726</v>
      </c>
      <c r="C256" s="36" t="s">
        <v>2036</v>
      </c>
      <c r="D256" s="598" t="s">
        <v>727</v>
      </c>
      <c r="E256" s="599"/>
      <c r="F256" s="600"/>
      <c r="G256" s="17"/>
      <c r="H256" s="21">
        <v>40997</v>
      </c>
    </row>
    <row r="257" spans="1:8" ht="18" customHeight="1">
      <c r="A257" s="12"/>
      <c r="B257" s="25" t="s">
        <v>1598</v>
      </c>
      <c r="C257" s="12"/>
      <c r="D257" s="12"/>
      <c r="E257" s="12"/>
      <c r="F257" s="12"/>
      <c r="G257" s="26">
        <f>SUM(G248:G256)</f>
        <v>969.71</v>
      </c>
      <c r="H257" s="12"/>
    </row>
    <row r="258" spans="1:8" ht="18" customHeight="1">
      <c r="A258" s="41">
        <v>28</v>
      </c>
      <c r="B258" s="17" t="s">
        <v>3795</v>
      </c>
      <c r="C258" s="36" t="s">
        <v>1452</v>
      </c>
      <c r="D258" s="598" t="s">
        <v>1453</v>
      </c>
      <c r="E258" s="599"/>
      <c r="F258" s="600"/>
      <c r="G258" s="17"/>
      <c r="H258" s="21">
        <v>40996</v>
      </c>
    </row>
    <row r="259" spans="1:8" ht="53.25" customHeight="1">
      <c r="A259" s="610">
        <v>36</v>
      </c>
      <c r="B259" s="606" t="s">
        <v>2458</v>
      </c>
      <c r="C259" s="36" t="s">
        <v>2459</v>
      </c>
      <c r="D259" s="19"/>
      <c r="E259" s="17"/>
      <c r="F259" s="17"/>
      <c r="G259" s="17"/>
      <c r="H259" s="611" t="s">
        <v>2461</v>
      </c>
    </row>
    <row r="260" spans="1:8" ht="18" customHeight="1">
      <c r="A260" s="610"/>
      <c r="B260" s="606"/>
      <c r="C260" s="15" t="s">
        <v>2460</v>
      </c>
      <c r="D260" s="19" t="s">
        <v>1049</v>
      </c>
      <c r="E260" s="19">
        <v>7</v>
      </c>
      <c r="F260" s="19">
        <v>92.39</v>
      </c>
      <c r="G260" s="20">
        <f t="shared" ref="G260:G265" si="1">F260*E260</f>
        <v>646.73</v>
      </c>
      <c r="H260" s="611"/>
    </row>
    <row r="261" spans="1:8" ht="18" customHeight="1">
      <c r="A261" s="610"/>
      <c r="B261" s="606"/>
      <c r="C261" s="15" t="s">
        <v>3569</v>
      </c>
      <c r="D261" s="19" t="s">
        <v>1049</v>
      </c>
      <c r="E261" s="17">
        <v>5</v>
      </c>
      <c r="F261" s="17">
        <v>117.58</v>
      </c>
      <c r="G261" s="20">
        <f t="shared" si="1"/>
        <v>587.9</v>
      </c>
      <c r="H261" s="611"/>
    </row>
    <row r="262" spans="1:8" ht="18" customHeight="1">
      <c r="A262" s="610"/>
      <c r="B262" s="606"/>
      <c r="C262" s="15" t="s">
        <v>2478</v>
      </c>
      <c r="D262" s="19" t="s">
        <v>1046</v>
      </c>
      <c r="E262" s="19">
        <v>1.5</v>
      </c>
      <c r="F262" s="19">
        <v>816</v>
      </c>
      <c r="G262" s="20">
        <f t="shared" si="1"/>
        <v>1224</v>
      </c>
      <c r="H262" s="611"/>
    </row>
    <row r="263" spans="1:8" ht="18" customHeight="1">
      <c r="A263" s="610"/>
      <c r="B263" s="606"/>
      <c r="C263" s="15" t="s">
        <v>1556</v>
      </c>
      <c r="D263" s="19" t="s">
        <v>1109</v>
      </c>
      <c r="E263" s="17">
        <v>1</v>
      </c>
      <c r="F263" s="17">
        <v>59</v>
      </c>
      <c r="G263" s="20">
        <f t="shared" si="1"/>
        <v>59</v>
      </c>
      <c r="H263" s="611"/>
    </row>
    <row r="264" spans="1:8" ht="18" customHeight="1">
      <c r="A264" s="610"/>
      <c r="B264" s="606"/>
      <c r="C264" s="15" t="s">
        <v>2479</v>
      </c>
      <c r="D264" s="19" t="s">
        <v>2480</v>
      </c>
      <c r="E264" s="17">
        <v>1</v>
      </c>
      <c r="F264" s="19">
        <v>126</v>
      </c>
      <c r="G264" s="20">
        <f t="shared" si="1"/>
        <v>126</v>
      </c>
      <c r="H264" s="611"/>
    </row>
    <row r="265" spans="1:8" ht="18" customHeight="1">
      <c r="A265" s="610"/>
      <c r="B265" s="606"/>
      <c r="C265" s="15" t="s">
        <v>2481</v>
      </c>
      <c r="D265" s="19" t="s">
        <v>2968</v>
      </c>
      <c r="E265" s="17">
        <v>2</v>
      </c>
      <c r="F265" s="19">
        <v>340</v>
      </c>
      <c r="G265" s="20">
        <f t="shared" si="1"/>
        <v>680</v>
      </c>
      <c r="H265" s="611"/>
    </row>
    <row r="266" spans="1:8" ht="18" customHeight="1">
      <c r="A266" s="12"/>
      <c r="B266" s="25" t="s">
        <v>1598</v>
      </c>
      <c r="C266" s="12"/>
      <c r="D266" s="12"/>
      <c r="E266" s="12"/>
      <c r="F266" s="12"/>
      <c r="G266" s="26">
        <f>SUM(G259:G265)</f>
        <v>3323.63</v>
      </c>
      <c r="H266" s="12"/>
    </row>
    <row r="267" spans="1:8" ht="35.25" customHeight="1">
      <c r="A267" s="602">
        <v>2</v>
      </c>
      <c r="B267" s="592" t="s">
        <v>3066</v>
      </c>
      <c r="C267" s="16" t="s">
        <v>1396</v>
      </c>
      <c r="D267" s="19"/>
      <c r="E267" s="17"/>
      <c r="F267" s="17"/>
      <c r="G267" s="20"/>
      <c r="H267" s="595">
        <v>40973</v>
      </c>
    </row>
    <row r="268" spans="1:8" ht="18" customHeight="1">
      <c r="A268" s="597"/>
      <c r="B268" s="594"/>
      <c r="C268" s="17" t="s">
        <v>689</v>
      </c>
      <c r="D268" s="19" t="s">
        <v>2968</v>
      </c>
      <c r="E268" s="17">
        <v>1</v>
      </c>
      <c r="F268" s="17">
        <v>360</v>
      </c>
      <c r="G268" s="20">
        <f>F268*E268</f>
        <v>360</v>
      </c>
      <c r="H268" s="603"/>
    </row>
    <row r="269" spans="1:8" ht="36.75" customHeight="1">
      <c r="A269" s="41">
        <v>10</v>
      </c>
      <c r="B269" s="17" t="s">
        <v>744</v>
      </c>
      <c r="C269" s="46" t="s">
        <v>745</v>
      </c>
      <c r="D269" s="598" t="s">
        <v>67</v>
      </c>
      <c r="E269" s="599"/>
      <c r="F269" s="600"/>
      <c r="G269" s="17"/>
      <c r="H269" s="21">
        <v>40982</v>
      </c>
    </row>
    <row r="270" spans="1:8" ht="18" customHeight="1">
      <c r="A270" s="41">
        <v>22</v>
      </c>
      <c r="B270" s="17" t="s">
        <v>497</v>
      </c>
      <c r="C270" s="16" t="s">
        <v>665</v>
      </c>
      <c r="D270" s="634" t="s">
        <v>67</v>
      </c>
      <c r="E270" s="635"/>
      <c r="F270" s="636"/>
      <c r="G270" s="17"/>
      <c r="H270" s="21">
        <v>40991</v>
      </c>
    </row>
    <row r="271" spans="1:8" ht="18" customHeight="1">
      <c r="A271" s="41">
        <v>26</v>
      </c>
      <c r="B271" s="15" t="s">
        <v>1620</v>
      </c>
      <c r="C271" s="16" t="s">
        <v>2270</v>
      </c>
      <c r="D271" s="598" t="s">
        <v>615</v>
      </c>
      <c r="E271" s="599"/>
      <c r="F271" s="600"/>
      <c r="G271" s="17"/>
      <c r="H271" s="21">
        <v>40991</v>
      </c>
    </row>
    <row r="272" spans="1:8" ht="18" customHeight="1">
      <c r="A272" s="12"/>
      <c r="B272" s="25" t="s">
        <v>1598</v>
      </c>
      <c r="C272" s="12"/>
      <c r="D272" s="12"/>
      <c r="E272" s="12"/>
      <c r="F272" s="12"/>
      <c r="G272" s="26">
        <f>SUM(G267:G271)</f>
        <v>360</v>
      </c>
      <c r="H272" s="12"/>
    </row>
    <row r="273" spans="1:8" ht="36.75" customHeight="1">
      <c r="A273" s="41">
        <v>21</v>
      </c>
      <c r="B273" s="17" t="s">
        <v>495</v>
      </c>
      <c r="C273" s="16" t="s">
        <v>496</v>
      </c>
      <c r="D273" s="634" t="s">
        <v>67</v>
      </c>
      <c r="E273" s="635"/>
      <c r="F273" s="636"/>
      <c r="G273" s="17"/>
      <c r="H273" s="21">
        <v>40991</v>
      </c>
    </row>
    <row r="274" spans="1:8" ht="18" customHeight="1">
      <c r="A274" s="41">
        <v>25</v>
      </c>
      <c r="B274" s="15" t="s">
        <v>613</v>
      </c>
      <c r="C274" s="16" t="s">
        <v>614</v>
      </c>
      <c r="D274" s="634" t="s">
        <v>67</v>
      </c>
      <c r="E274" s="635"/>
      <c r="F274" s="636"/>
      <c r="G274" s="17"/>
      <c r="H274" s="21">
        <v>40990</v>
      </c>
    </row>
    <row r="275" spans="1:8" ht="18" customHeight="1">
      <c r="A275" s="602">
        <v>33</v>
      </c>
      <c r="B275" s="592" t="s">
        <v>3444</v>
      </c>
      <c r="C275" s="16" t="s">
        <v>82</v>
      </c>
      <c r="D275" s="19"/>
      <c r="E275" s="17"/>
      <c r="F275" s="17"/>
      <c r="G275" s="17"/>
      <c r="H275" s="595">
        <v>41001</v>
      </c>
    </row>
    <row r="276" spans="1:8" ht="18" customHeight="1">
      <c r="A276" s="596"/>
      <c r="B276" s="593"/>
      <c r="C276" s="28" t="s">
        <v>83</v>
      </c>
      <c r="D276" s="19" t="s">
        <v>1109</v>
      </c>
      <c r="E276" s="19">
        <v>0.1</v>
      </c>
      <c r="F276" s="29">
        <v>54</v>
      </c>
      <c r="G276" s="17">
        <f>F276*E276</f>
        <v>5.4</v>
      </c>
      <c r="H276" s="605"/>
    </row>
    <row r="277" spans="1:8" ht="18" customHeight="1">
      <c r="A277" s="596"/>
      <c r="B277" s="593"/>
      <c r="C277" s="17" t="s">
        <v>84</v>
      </c>
      <c r="D277" s="19" t="s">
        <v>1046</v>
      </c>
      <c r="E277" s="17">
        <v>6.4999999999999997E-3</v>
      </c>
      <c r="F277" s="17">
        <v>8500</v>
      </c>
      <c r="G277" s="17">
        <f>F277*E277</f>
        <v>55.25</v>
      </c>
      <c r="H277" s="605"/>
    </row>
    <row r="278" spans="1:8" ht="18" customHeight="1">
      <c r="A278" s="596"/>
      <c r="B278" s="593"/>
      <c r="C278" s="17" t="s">
        <v>2857</v>
      </c>
      <c r="D278" s="19" t="s">
        <v>2968</v>
      </c>
      <c r="E278" s="17">
        <v>6</v>
      </c>
      <c r="F278" s="17">
        <v>8.5</v>
      </c>
      <c r="G278" s="17">
        <f>F278*E278</f>
        <v>51</v>
      </c>
      <c r="H278" s="605"/>
    </row>
    <row r="279" spans="1:8" ht="18" customHeight="1">
      <c r="A279" s="597"/>
      <c r="B279" s="594"/>
      <c r="C279" s="17" t="s">
        <v>1804</v>
      </c>
      <c r="D279" s="19" t="s">
        <v>2968</v>
      </c>
      <c r="E279" s="17">
        <v>6</v>
      </c>
      <c r="F279" s="17">
        <v>2.5</v>
      </c>
      <c r="G279" s="17">
        <f>F279*E279</f>
        <v>15</v>
      </c>
      <c r="H279" s="603"/>
    </row>
    <row r="280" spans="1:8" ht="18" customHeight="1">
      <c r="A280" s="12"/>
      <c r="B280" s="25" t="s">
        <v>1598</v>
      </c>
      <c r="C280" s="12"/>
      <c r="D280" s="12"/>
      <c r="E280" s="12"/>
      <c r="F280" s="12"/>
      <c r="G280" s="26">
        <f>SUM(G273:G279)</f>
        <v>126.65</v>
      </c>
      <c r="H280" s="12"/>
    </row>
    <row r="281" spans="1:8" ht="18" customHeight="1">
      <c r="A281" s="602">
        <v>17</v>
      </c>
      <c r="B281" s="592" t="s">
        <v>3445</v>
      </c>
      <c r="C281" s="16" t="s">
        <v>2782</v>
      </c>
      <c r="D281" s="19"/>
      <c r="E281" s="17"/>
      <c r="F281" s="17"/>
      <c r="G281" s="20"/>
      <c r="H281" s="595">
        <v>40984</v>
      </c>
    </row>
    <row r="282" spans="1:8" ht="18" customHeight="1">
      <c r="A282" s="596"/>
      <c r="B282" s="593"/>
      <c r="C282" s="17" t="s">
        <v>2049</v>
      </c>
      <c r="D282" s="19" t="s">
        <v>1588</v>
      </c>
      <c r="E282" s="17">
        <v>0.15</v>
      </c>
      <c r="F282" s="17">
        <v>1350</v>
      </c>
      <c r="G282" s="20">
        <f>F282*E282</f>
        <v>202.5</v>
      </c>
      <c r="H282" s="605"/>
    </row>
    <row r="283" spans="1:8" ht="18" customHeight="1">
      <c r="A283" s="597"/>
      <c r="B283" s="594"/>
      <c r="C283" s="17" t="s">
        <v>2050</v>
      </c>
      <c r="D283" s="19" t="s">
        <v>1585</v>
      </c>
      <c r="E283" s="17">
        <v>0.15</v>
      </c>
      <c r="F283" s="17">
        <v>48.05</v>
      </c>
      <c r="G283" s="20">
        <f>F283*E283</f>
        <v>7.21</v>
      </c>
      <c r="H283" s="603"/>
    </row>
    <row r="284" spans="1:8" ht="18" customHeight="1">
      <c r="A284" s="12"/>
      <c r="B284" s="25" t="s">
        <v>1598</v>
      </c>
      <c r="C284" s="12"/>
      <c r="D284" s="12"/>
      <c r="E284" s="12"/>
      <c r="F284" s="12"/>
      <c r="G284" s="26">
        <f>SUM(G281:G283)</f>
        <v>209.71</v>
      </c>
      <c r="H284" s="12"/>
    </row>
    <row r="285" spans="1:8" ht="18" customHeight="1">
      <c r="A285" s="41">
        <v>9</v>
      </c>
      <c r="B285" s="17" t="s">
        <v>742</v>
      </c>
      <c r="C285" s="36" t="s">
        <v>1193</v>
      </c>
      <c r="D285" s="598" t="s">
        <v>1050</v>
      </c>
      <c r="E285" s="599"/>
      <c r="F285" s="600"/>
      <c r="G285" s="17"/>
      <c r="H285" s="21">
        <v>40981</v>
      </c>
    </row>
    <row r="286" spans="1:8" ht="18" customHeight="1">
      <c r="A286" s="602">
        <v>13</v>
      </c>
      <c r="B286" s="592" t="s">
        <v>3447</v>
      </c>
      <c r="C286" s="16" t="s">
        <v>2782</v>
      </c>
      <c r="D286" s="19"/>
      <c r="E286" s="17"/>
      <c r="F286" s="17"/>
      <c r="G286" s="20"/>
      <c r="H286" s="595">
        <v>40984</v>
      </c>
    </row>
    <row r="287" spans="1:8" ht="18" customHeight="1">
      <c r="A287" s="596"/>
      <c r="B287" s="593"/>
      <c r="C287" s="17" t="s">
        <v>2049</v>
      </c>
      <c r="D287" s="19" t="s">
        <v>1588</v>
      </c>
      <c r="E287" s="17">
        <v>0.15</v>
      </c>
      <c r="F287" s="17">
        <v>1350</v>
      </c>
      <c r="G287" s="20">
        <f>F287*E287</f>
        <v>202.5</v>
      </c>
      <c r="H287" s="605"/>
    </row>
    <row r="288" spans="1:8" ht="18" customHeight="1">
      <c r="A288" s="597"/>
      <c r="B288" s="594"/>
      <c r="C288" s="17" t="s">
        <v>2050</v>
      </c>
      <c r="D288" s="19" t="s">
        <v>1585</v>
      </c>
      <c r="E288" s="17">
        <v>0.15</v>
      </c>
      <c r="F288" s="17">
        <v>48.05</v>
      </c>
      <c r="G288" s="20">
        <f>F288*E288</f>
        <v>7.21</v>
      </c>
      <c r="H288" s="603"/>
    </row>
    <row r="289" spans="1:8" ht="18" customHeight="1">
      <c r="A289" s="41">
        <v>24</v>
      </c>
      <c r="B289" s="17" t="s">
        <v>612</v>
      </c>
      <c r="C289" s="16" t="s">
        <v>2177</v>
      </c>
      <c r="D289" s="634" t="s">
        <v>67</v>
      </c>
      <c r="E289" s="635"/>
      <c r="F289" s="636"/>
      <c r="G289" s="17"/>
      <c r="H289" s="21">
        <v>40990</v>
      </c>
    </row>
    <row r="290" spans="1:8" ht="35.25" customHeight="1">
      <c r="A290" s="602">
        <v>27</v>
      </c>
      <c r="B290" s="592" t="s">
        <v>612</v>
      </c>
      <c r="C290" s="16" t="s">
        <v>1627</v>
      </c>
      <c r="D290" s="19"/>
      <c r="E290" s="17"/>
      <c r="F290" s="17"/>
      <c r="G290" s="17"/>
      <c r="H290" s="595">
        <v>40995</v>
      </c>
    </row>
    <row r="291" spans="1:8" ht="18" customHeight="1">
      <c r="A291" s="596"/>
      <c r="B291" s="593"/>
      <c r="C291" s="17" t="s">
        <v>512</v>
      </c>
      <c r="D291" s="19" t="s">
        <v>2968</v>
      </c>
      <c r="E291" s="17">
        <v>1</v>
      </c>
      <c r="F291" s="17">
        <v>50</v>
      </c>
      <c r="G291" s="44">
        <f>E291*F291</f>
        <v>50</v>
      </c>
      <c r="H291" s="605"/>
    </row>
    <row r="292" spans="1:8" ht="18" customHeight="1">
      <c r="A292" s="596"/>
      <c r="B292" s="593"/>
      <c r="C292" s="17" t="s">
        <v>703</v>
      </c>
      <c r="D292" s="19" t="s">
        <v>2968</v>
      </c>
      <c r="E292" s="17">
        <v>2</v>
      </c>
      <c r="F292" s="17">
        <v>45</v>
      </c>
      <c r="G292" s="44">
        <f>E292*F292</f>
        <v>90</v>
      </c>
      <c r="H292" s="605"/>
    </row>
    <row r="293" spans="1:8" ht="18" customHeight="1">
      <c r="A293" s="597"/>
      <c r="B293" s="594"/>
      <c r="C293" s="17" t="s">
        <v>513</v>
      </c>
      <c r="D293" s="19" t="s">
        <v>2968</v>
      </c>
      <c r="E293" s="17">
        <v>1</v>
      </c>
      <c r="F293" s="17">
        <v>25</v>
      </c>
      <c r="G293" s="44">
        <f>E293*F293</f>
        <v>25</v>
      </c>
      <c r="H293" s="603"/>
    </row>
    <row r="294" spans="1:8" ht="39" customHeight="1">
      <c r="A294" s="602">
        <v>34</v>
      </c>
      <c r="B294" s="592" t="s">
        <v>1805</v>
      </c>
      <c r="C294" s="46" t="s">
        <v>1806</v>
      </c>
      <c r="D294" s="19"/>
      <c r="E294" s="17"/>
      <c r="F294" s="29"/>
      <c r="G294" s="17"/>
      <c r="H294" s="595">
        <v>40998</v>
      </c>
    </row>
    <row r="295" spans="1:8" ht="18" customHeight="1">
      <c r="A295" s="596"/>
      <c r="B295" s="593"/>
      <c r="C295" s="17" t="s">
        <v>2454</v>
      </c>
      <c r="D295" s="19" t="s">
        <v>1585</v>
      </c>
      <c r="E295" s="17">
        <v>8.0000000000000002E-3</v>
      </c>
      <c r="F295" s="29">
        <v>8500</v>
      </c>
      <c r="G295" s="17">
        <f>F295*E295</f>
        <v>68</v>
      </c>
      <c r="H295" s="605"/>
    </row>
    <row r="296" spans="1:8" ht="18" customHeight="1">
      <c r="A296" s="596"/>
      <c r="B296" s="593"/>
      <c r="C296" s="17" t="s">
        <v>2455</v>
      </c>
      <c r="D296" s="19" t="s">
        <v>1585</v>
      </c>
      <c r="E296" s="17">
        <v>5.0000000000000001E-3</v>
      </c>
      <c r="F296" s="29">
        <v>8500</v>
      </c>
      <c r="G296" s="17">
        <f>F296*E296</f>
        <v>42.5</v>
      </c>
      <c r="H296" s="605"/>
    </row>
    <row r="297" spans="1:8" ht="18" customHeight="1">
      <c r="A297" s="596"/>
      <c r="B297" s="593"/>
      <c r="C297" s="17" t="s">
        <v>1602</v>
      </c>
      <c r="D297" s="19" t="s">
        <v>1109</v>
      </c>
      <c r="E297" s="17">
        <v>0.2</v>
      </c>
      <c r="F297" s="17">
        <v>85</v>
      </c>
      <c r="G297" s="17">
        <f>F297*E297</f>
        <v>17</v>
      </c>
      <c r="H297" s="605"/>
    </row>
    <row r="298" spans="1:8" ht="18" customHeight="1">
      <c r="A298" s="596"/>
      <c r="B298" s="593"/>
      <c r="C298" s="17" t="s">
        <v>2414</v>
      </c>
      <c r="D298" s="19" t="s">
        <v>2968</v>
      </c>
      <c r="E298" s="17">
        <v>2</v>
      </c>
      <c r="F298" s="17">
        <v>45</v>
      </c>
      <c r="G298" s="17">
        <f>F298*E298</f>
        <v>90</v>
      </c>
      <c r="H298" s="605"/>
    </row>
    <row r="299" spans="1:8" ht="18" customHeight="1">
      <c r="A299" s="597"/>
      <c r="B299" s="594"/>
      <c r="C299" s="17" t="s">
        <v>2205</v>
      </c>
      <c r="D299" s="19" t="s">
        <v>2968</v>
      </c>
      <c r="E299" s="17">
        <v>10</v>
      </c>
      <c r="F299" s="29">
        <v>0.5</v>
      </c>
      <c r="G299" s="17">
        <f>F299*E299</f>
        <v>5</v>
      </c>
      <c r="H299" s="603"/>
    </row>
    <row r="300" spans="1:8" ht="38.25" customHeight="1">
      <c r="A300" s="602">
        <v>35</v>
      </c>
      <c r="B300" s="592" t="s">
        <v>2456</v>
      </c>
      <c r="C300" s="16" t="s">
        <v>2457</v>
      </c>
      <c r="D300" s="19"/>
      <c r="E300" s="17"/>
      <c r="F300" s="17"/>
      <c r="G300" s="17"/>
      <c r="H300" s="595">
        <v>40998</v>
      </c>
    </row>
    <row r="301" spans="1:8" ht="18" customHeight="1">
      <c r="A301" s="597"/>
      <c r="B301" s="594"/>
      <c r="C301" s="17" t="s">
        <v>2286</v>
      </c>
      <c r="D301" s="19" t="s">
        <v>2968</v>
      </c>
      <c r="E301" s="17">
        <v>1</v>
      </c>
      <c r="F301" s="17">
        <v>150</v>
      </c>
      <c r="G301" s="17">
        <f>F301*E301</f>
        <v>150</v>
      </c>
      <c r="H301" s="603"/>
    </row>
    <row r="302" spans="1:8" ht="18" customHeight="1">
      <c r="A302" s="12"/>
      <c r="B302" s="25" t="s">
        <v>1598</v>
      </c>
      <c r="C302" s="12"/>
      <c r="D302" s="12"/>
      <c r="E302" s="12"/>
      <c r="F302" s="12"/>
      <c r="G302" s="26">
        <f>SUM(G285:G301)</f>
        <v>747.21</v>
      </c>
      <c r="H302" s="12"/>
    </row>
    <row r="303" spans="1:8" ht="18" customHeight="1">
      <c r="A303" s="41">
        <v>12</v>
      </c>
      <c r="B303" s="17" t="s">
        <v>553</v>
      </c>
      <c r="C303" s="16" t="s">
        <v>3386</v>
      </c>
      <c r="D303" s="598" t="s">
        <v>1050</v>
      </c>
      <c r="E303" s="599"/>
      <c r="F303" s="600"/>
      <c r="G303" s="17"/>
      <c r="H303" s="21">
        <v>40984</v>
      </c>
    </row>
    <row r="304" spans="1:8" ht="18" customHeight="1">
      <c r="A304" s="602">
        <v>14</v>
      </c>
      <c r="B304" s="592" t="s">
        <v>3448</v>
      </c>
      <c r="C304" s="16" t="s">
        <v>2782</v>
      </c>
      <c r="D304" s="19"/>
      <c r="E304" s="17"/>
      <c r="F304" s="17"/>
      <c r="G304" s="20"/>
      <c r="H304" s="595">
        <v>40984</v>
      </c>
    </row>
    <row r="305" spans="1:8" ht="18" customHeight="1">
      <c r="A305" s="596"/>
      <c r="B305" s="593"/>
      <c r="C305" s="17" t="s">
        <v>2049</v>
      </c>
      <c r="D305" s="19" t="s">
        <v>1588</v>
      </c>
      <c r="E305" s="17">
        <v>0.15</v>
      </c>
      <c r="F305" s="17">
        <v>1350</v>
      </c>
      <c r="G305" s="20">
        <f>F305*E305</f>
        <v>202.5</v>
      </c>
      <c r="H305" s="605"/>
    </row>
    <row r="306" spans="1:8" ht="18" customHeight="1">
      <c r="A306" s="597"/>
      <c r="B306" s="594"/>
      <c r="C306" s="17" t="s">
        <v>2050</v>
      </c>
      <c r="D306" s="19" t="s">
        <v>1585</v>
      </c>
      <c r="E306" s="17">
        <v>0.15</v>
      </c>
      <c r="F306" s="17">
        <v>48.05</v>
      </c>
      <c r="G306" s="20">
        <f>F306*E306</f>
        <v>7.21</v>
      </c>
      <c r="H306" s="603"/>
    </row>
    <row r="307" spans="1:8" ht="36.75" customHeight="1">
      <c r="A307" s="41">
        <v>32</v>
      </c>
      <c r="B307" s="17" t="s">
        <v>3708</v>
      </c>
      <c r="C307" s="36" t="s">
        <v>3709</v>
      </c>
      <c r="D307" s="598" t="s">
        <v>3710</v>
      </c>
      <c r="E307" s="599"/>
      <c r="F307" s="600"/>
      <c r="G307" s="17"/>
      <c r="H307" s="21">
        <v>40997</v>
      </c>
    </row>
    <row r="308" spans="1:8" ht="18" customHeight="1">
      <c r="A308" s="12"/>
      <c r="B308" s="25" t="s">
        <v>1598</v>
      </c>
      <c r="C308" s="12"/>
      <c r="D308" s="12"/>
      <c r="E308" s="12"/>
      <c r="F308" s="12"/>
      <c r="G308" s="26">
        <f>SUM(G305:G307)</f>
        <v>209.71</v>
      </c>
      <c r="H308" s="12"/>
    </row>
    <row r="309" spans="1:8" ht="39" customHeight="1">
      <c r="A309" s="41">
        <v>3</v>
      </c>
      <c r="B309" s="15" t="s">
        <v>294</v>
      </c>
      <c r="C309" s="16" t="s">
        <v>295</v>
      </c>
      <c r="D309" s="598" t="s">
        <v>67</v>
      </c>
      <c r="E309" s="599"/>
      <c r="F309" s="600"/>
      <c r="G309" s="20"/>
      <c r="H309" s="21">
        <v>40974</v>
      </c>
    </row>
    <row r="310" spans="1:8" ht="18" customHeight="1">
      <c r="A310" s="12"/>
      <c r="B310" s="25" t="s">
        <v>1598</v>
      </c>
      <c r="C310" s="12"/>
      <c r="D310" s="12"/>
      <c r="E310" s="12"/>
      <c r="F310" s="12"/>
      <c r="G310" s="26">
        <f>SUM(G309)</f>
        <v>0</v>
      </c>
      <c r="H310" s="12"/>
    </row>
    <row r="311" spans="1:8" ht="18" customHeight="1">
      <c r="A311" s="602">
        <v>15</v>
      </c>
      <c r="B311" s="592" t="s">
        <v>3450</v>
      </c>
      <c r="C311" s="16" t="s">
        <v>2782</v>
      </c>
      <c r="D311" s="19"/>
      <c r="E311" s="17"/>
      <c r="F311" s="17"/>
      <c r="G311" s="20"/>
      <c r="H311" s="595">
        <v>40984</v>
      </c>
    </row>
    <row r="312" spans="1:8" ht="18" customHeight="1">
      <c r="A312" s="596"/>
      <c r="B312" s="593"/>
      <c r="C312" s="17" t="s">
        <v>2049</v>
      </c>
      <c r="D312" s="19" t="s">
        <v>1588</v>
      </c>
      <c r="E312" s="17">
        <v>0.15</v>
      </c>
      <c r="F312" s="17">
        <v>1350</v>
      </c>
      <c r="G312" s="20">
        <f>F312*E312</f>
        <v>202.5</v>
      </c>
      <c r="H312" s="605"/>
    </row>
    <row r="313" spans="1:8" ht="18" customHeight="1">
      <c r="A313" s="597"/>
      <c r="B313" s="594"/>
      <c r="C313" s="17" t="s">
        <v>2050</v>
      </c>
      <c r="D313" s="19" t="s">
        <v>1585</v>
      </c>
      <c r="E313" s="17">
        <v>0.15</v>
      </c>
      <c r="F313" s="17">
        <v>48.05</v>
      </c>
      <c r="G313" s="20">
        <f>F313*E313</f>
        <v>7.21</v>
      </c>
      <c r="H313" s="603"/>
    </row>
    <row r="314" spans="1:8" ht="18" customHeight="1">
      <c r="A314" s="12"/>
      <c r="B314" s="25" t="s">
        <v>1598</v>
      </c>
      <c r="C314" s="12"/>
      <c r="D314" s="12"/>
      <c r="E314" s="12"/>
      <c r="F314" s="12"/>
      <c r="G314" s="26">
        <f>SUM(G311:G313)</f>
        <v>209.71</v>
      </c>
      <c r="H314" s="12"/>
    </row>
    <row r="315" spans="1:8" ht="18" customHeight="1">
      <c r="A315" s="41">
        <v>1</v>
      </c>
      <c r="B315" s="17" t="s">
        <v>173</v>
      </c>
      <c r="C315" s="16" t="s">
        <v>2270</v>
      </c>
      <c r="D315" s="606" t="s">
        <v>174</v>
      </c>
      <c r="E315" s="606"/>
      <c r="F315" s="606"/>
      <c r="G315" s="20"/>
      <c r="H315" s="21">
        <v>40969</v>
      </c>
    </row>
    <row r="316" spans="1:8" ht="54" customHeight="1">
      <c r="A316" s="41">
        <v>4</v>
      </c>
      <c r="B316" s="17" t="s">
        <v>296</v>
      </c>
      <c r="C316" s="16" t="s">
        <v>297</v>
      </c>
      <c r="D316" s="598" t="s">
        <v>1050</v>
      </c>
      <c r="E316" s="599"/>
      <c r="F316" s="600"/>
      <c r="G316" s="20"/>
      <c r="H316" s="21">
        <v>40975</v>
      </c>
    </row>
    <row r="317" spans="1:8" ht="37.5" customHeight="1">
      <c r="A317" s="602">
        <v>6</v>
      </c>
      <c r="B317" s="592" t="s">
        <v>1644</v>
      </c>
      <c r="C317" s="16" t="s">
        <v>1645</v>
      </c>
      <c r="D317" s="19"/>
      <c r="E317" s="17"/>
      <c r="F317" s="17"/>
      <c r="G317" s="20"/>
      <c r="H317" s="595">
        <v>40977</v>
      </c>
    </row>
    <row r="318" spans="1:8" ht="18" customHeight="1">
      <c r="A318" s="597"/>
      <c r="B318" s="594"/>
      <c r="C318" s="17" t="s">
        <v>1600</v>
      </c>
      <c r="D318" s="19" t="s">
        <v>1588</v>
      </c>
      <c r="E318" s="17">
        <v>0.5</v>
      </c>
      <c r="F318" s="17">
        <v>1700</v>
      </c>
      <c r="G318" s="17">
        <f>F318*E318</f>
        <v>850</v>
      </c>
      <c r="H318" s="603"/>
    </row>
    <row r="319" spans="1:8" ht="18" customHeight="1">
      <c r="A319" s="41">
        <v>8</v>
      </c>
      <c r="B319" s="17" t="s">
        <v>735</v>
      </c>
      <c r="C319" s="16" t="s">
        <v>3626</v>
      </c>
      <c r="D319" s="598" t="s">
        <v>1050</v>
      </c>
      <c r="E319" s="599"/>
      <c r="F319" s="600"/>
      <c r="G319" s="17"/>
      <c r="H319" s="21">
        <v>40980</v>
      </c>
    </row>
    <row r="320" spans="1:8" ht="46.5" customHeight="1">
      <c r="A320" s="602">
        <v>11</v>
      </c>
      <c r="B320" s="592" t="s">
        <v>2615</v>
      </c>
      <c r="C320" s="36" t="s">
        <v>398</v>
      </c>
      <c r="D320" s="598" t="s">
        <v>67</v>
      </c>
      <c r="E320" s="599"/>
      <c r="F320" s="600"/>
      <c r="G320" s="17"/>
      <c r="H320" s="595">
        <v>40983</v>
      </c>
    </row>
    <row r="321" spans="1:8" ht="18" customHeight="1">
      <c r="A321" s="597"/>
      <c r="B321" s="594"/>
      <c r="C321" s="17" t="s">
        <v>2967</v>
      </c>
      <c r="D321" s="19" t="s">
        <v>2968</v>
      </c>
      <c r="E321" s="17">
        <v>1</v>
      </c>
      <c r="F321" s="17">
        <v>221</v>
      </c>
      <c r="G321" s="17">
        <f>F321*E321</f>
        <v>221</v>
      </c>
      <c r="H321" s="603"/>
    </row>
    <row r="322" spans="1:8" ht="18" customHeight="1">
      <c r="A322" s="602">
        <v>16</v>
      </c>
      <c r="B322" s="592" t="s">
        <v>3451</v>
      </c>
      <c r="C322" s="16" t="s">
        <v>2782</v>
      </c>
      <c r="D322" s="19"/>
      <c r="E322" s="17"/>
      <c r="F322" s="17"/>
      <c r="G322" s="20"/>
      <c r="H322" s="595">
        <v>40984</v>
      </c>
    </row>
    <row r="323" spans="1:8" ht="18" customHeight="1">
      <c r="A323" s="596"/>
      <c r="B323" s="593"/>
      <c r="C323" s="17" t="s">
        <v>2049</v>
      </c>
      <c r="D323" s="19" t="s">
        <v>1588</v>
      </c>
      <c r="E323" s="17">
        <v>0.15</v>
      </c>
      <c r="F323" s="17">
        <v>1350</v>
      </c>
      <c r="G323" s="20">
        <f>F323*E323</f>
        <v>202.5</v>
      </c>
      <c r="H323" s="605"/>
    </row>
    <row r="324" spans="1:8" ht="18" customHeight="1">
      <c r="A324" s="597"/>
      <c r="B324" s="594"/>
      <c r="C324" s="17" t="s">
        <v>2050</v>
      </c>
      <c r="D324" s="19" t="s">
        <v>1585</v>
      </c>
      <c r="E324" s="17">
        <v>0.15</v>
      </c>
      <c r="F324" s="17">
        <v>48.05</v>
      </c>
      <c r="G324" s="20">
        <f>F324*E324</f>
        <v>7.21</v>
      </c>
      <c r="H324" s="603"/>
    </row>
    <row r="325" spans="1:8" ht="34.5" customHeight="1">
      <c r="A325" s="41">
        <v>20</v>
      </c>
      <c r="B325" s="17" t="s">
        <v>493</v>
      </c>
      <c r="C325" s="16" t="s">
        <v>2978</v>
      </c>
      <c r="D325" s="634" t="s">
        <v>67</v>
      </c>
      <c r="E325" s="635"/>
      <c r="F325" s="636"/>
      <c r="G325" s="17"/>
      <c r="H325" s="21">
        <v>40991</v>
      </c>
    </row>
    <row r="326" spans="1:8" ht="51.75" customHeight="1">
      <c r="A326" s="41">
        <v>23</v>
      </c>
      <c r="B326" s="17" t="s">
        <v>498</v>
      </c>
      <c r="C326" s="16" t="s">
        <v>1627</v>
      </c>
      <c r="D326" s="634" t="s">
        <v>67</v>
      </c>
      <c r="E326" s="635"/>
      <c r="F326" s="636"/>
      <c r="G326" s="17"/>
      <c r="H326" s="21">
        <v>40991</v>
      </c>
    </row>
    <row r="327" spans="1:8" ht="18" customHeight="1">
      <c r="A327" s="12"/>
      <c r="B327" s="25" t="s">
        <v>1598</v>
      </c>
      <c r="C327" s="12"/>
      <c r="D327" s="12"/>
      <c r="E327" s="12"/>
      <c r="F327" s="12"/>
      <c r="G327" s="26">
        <f>SUM(G315:G326)</f>
        <v>1280.71</v>
      </c>
      <c r="H327" s="12"/>
    </row>
    <row r="328" spans="1:8" ht="18" customHeight="1">
      <c r="A328" s="17"/>
      <c r="B328" s="17"/>
      <c r="C328" s="17"/>
      <c r="D328" s="19"/>
      <c r="E328" s="17"/>
      <c r="F328" s="17"/>
      <c r="G328" s="20">
        <f>G327+G314+G310+G308+G302+G284+G280+G272+G266+G257+G247</f>
        <v>7646.75</v>
      </c>
      <c r="H328" s="18"/>
    </row>
    <row r="329" spans="1:8" ht="18" customHeight="1">
      <c r="A329" s="17"/>
      <c r="B329" s="17"/>
      <c r="C329" s="17"/>
      <c r="D329" s="19"/>
      <c r="E329" s="17"/>
      <c r="F329" s="17"/>
      <c r="G329" s="17"/>
      <c r="H329" s="18"/>
    </row>
    <row r="330" spans="1:8" ht="18" customHeight="1">
      <c r="A330" s="41"/>
      <c r="B330" s="17"/>
      <c r="C330" s="16"/>
      <c r="D330" s="17"/>
      <c r="E330" s="17"/>
      <c r="F330" s="17"/>
      <c r="G330" s="17"/>
      <c r="H330" s="21"/>
    </row>
    <row r="331" spans="1:8" ht="18" customHeight="1">
      <c r="A331" s="17"/>
      <c r="B331" s="74"/>
      <c r="C331" s="17"/>
      <c r="D331" s="17"/>
      <c r="E331" s="17"/>
      <c r="F331" s="17"/>
      <c r="G331" s="75"/>
      <c r="H331" s="17"/>
    </row>
    <row r="332" spans="1:8" ht="18" customHeight="1">
      <c r="A332" s="41"/>
      <c r="B332" s="17"/>
      <c r="C332" s="16"/>
      <c r="D332" s="17"/>
      <c r="E332" s="17"/>
      <c r="F332" s="17"/>
      <c r="G332" s="20"/>
      <c r="H332" s="21"/>
    </row>
    <row r="333" spans="1:8" ht="18" customHeight="1">
      <c r="A333" s="41"/>
      <c r="B333" s="17"/>
      <c r="C333" s="16"/>
      <c r="D333" s="17"/>
      <c r="E333" s="17"/>
      <c r="F333" s="17"/>
      <c r="G333" s="20"/>
      <c r="H333" s="21"/>
    </row>
    <row r="334" spans="1:8" ht="18" customHeight="1">
      <c r="A334" s="17"/>
      <c r="B334" s="17"/>
      <c r="C334" s="16"/>
      <c r="D334" s="19"/>
      <c r="E334" s="17"/>
      <c r="F334" s="17"/>
      <c r="G334" s="20"/>
      <c r="H334" s="18"/>
    </row>
    <row r="335" spans="1:8" ht="18" customHeight="1">
      <c r="A335" s="17"/>
      <c r="B335" s="17"/>
      <c r="C335" s="17"/>
      <c r="D335" s="19"/>
      <c r="E335" s="17"/>
      <c r="F335" s="17"/>
      <c r="G335" s="20"/>
      <c r="H335" s="17"/>
    </row>
    <row r="336" spans="1:8" ht="18" customHeight="1">
      <c r="A336" s="17"/>
      <c r="B336" s="17"/>
      <c r="C336" s="17"/>
      <c r="D336" s="19"/>
      <c r="E336" s="17"/>
      <c r="F336" s="17"/>
      <c r="G336" s="20"/>
      <c r="H336" s="17"/>
    </row>
    <row r="337" spans="1:8" ht="18" customHeight="1">
      <c r="A337" s="17"/>
      <c r="B337" s="17"/>
      <c r="C337" s="17"/>
      <c r="D337" s="19"/>
      <c r="E337" s="17"/>
      <c r="F337" s="17"/>
      <c r="G337" s="20"/>
      <c r="H337" s="17"/>
    </row>
    <row r="338" spans="1:8" ht="18" customHeight="1">
      <c r="A338" s="17"/>
      <c r="B338" s="17"/>
      <c r="C338" s="17"/>
      <c r="D338" s="19"/>
      <c r="E338" s="17"/>
      <c r="F338" s="17"/>
      <c r="G338" s="20"/>
      <c r="H338" s="17"/>
    </row>
    <row r="339" spans="1:8" ht="18" customHeight="1">
      <c r="A339" s="17"/>
      <c r="B339" s="17"/>
      <c r="C339" s="17"/>
      <c r="D339" s="19"/>
      <c r="E339" s="17"/>
      <c r="F339" s="17"/>
      <c r="G339" s="20"/>
      <c r="H339" s="17"/>
    </row>
    <row r="340" spans="1:8" ht="18" customHeight="1">
      <c r="A340" s="17"/>
      <c r="B340" s="17"/>
      <c r="C340" s="17"/>
      <c r="D340" s="19"/>
      <c r="E340" s="17"/>
      <c r="F340" s="17"/>
      <c r="G340" s="20"/>
      <c r="H340" s="17"/>
    </row>
    <row r="341" spans="1:8" ht="18" customHeight="1">
      <c r="A341" s="17"/>
      <c r="B341" s="17"/>
      <c r="C341" s="46"/>
      <c r="D341" s="17"/>
      <c r="E341" s="17"/>
      <c r="F341" s="19"/>
      <c r="G341" s="20"/>
      <c r="H341" s="18"/>
    </row>
    <row r="342" spans="1:8" ht="18" customHeight="1">
      <c r="A342" s="17"/>
      <c r="B342" s="17"/>
      <c r="C342" s="17"/>
      <c r="D342" s="19"/>
      <c r="E342" s="17"/>
      <c r="F342" s="17"/>
      <c r="G342" s="20"/>
      <c r="H342" s="18"/>
    </row>
    <row r="343" spans="1:8" ht="18" customHeight="1">
      <c r="A343" s="17"/>
      <c r="B343" s="17"/>
      <c r="C343" s="17"/>
      <c r="D343" s="19"/>
      <c r="E343" s="17"/>
      <c r="F343" s="17"/>
      <c r="G343" s="20"/>
      <c r="H343" s="18"/>
    </row>
    <row r="344" spans="1:8" ht="18" customHeight="1">
      <c r="A344" s="41"/>
      <c r="B344" s="17"/>
      <c r="C344" s="16"/>
      <c r="D344" s="17"/>
      <c r="E344" s="17"/>
      <c r="F344" s="17"/>
      <c r="G344" s="17"/>
      <c r="H344" s="21"/>
    </row>
    <row r="345" spans="1:8" ht="18" customHeight="1">
      <c r="A345" s="41"/>
      <c r="B345" s="17"/>
      <c r="C345" s="16"/>
      <c r="D345" s="17"/>
      <c r="E345" s="17"/>
      <c r="F345" s="17"/>
      <c r="G345" s="17"/>
      <c r="H345" s="21"/>
    </row>
    <row r="346" spans="1:8" ht="18" customHeight="1">
      <c r="A346" s="17"/>
      <c r="B346" s="17"/>
      <c r="C346" s="16"/>
      <c r="D346" s="17"/>
      <c r="E346" s="17"/>
      <c r="F346" s="17"/>
      <c r="G346" s="17"/>
      <c r="H346" s="18"/>
    </row>
    <row r="347" spans="1:8" ht="18" customHeight="1">
      <c r="A347" s="17"/>
      <c r="B347" s="17"/>
      <c r="C347" s="17"/>
      <c r="D347" s="19"/>
      <c r="E347" s="17"/>
      <c r="F347" s="17"/>
      <c r="G347" s="17"/>
      <c r="H347" s="17"/>
    </row>
    <row r="348" spans="1:8" ht="18" customHeight="1">
      <c r="A348" s="17"/>
      <c r="B348" s="17"/>
      <c r="C348" s="15"/>
      <c r="D348" s="19"/>
      <c r="E348" s="19"/>
      <c r="F348" s="19"/>
      <c r="G348" s="47"/>
      <c r="H348" s="17"/>
    </row>
    <row r="349" spans="1:8" ht="18" customHeight="1">
      <c r="A349" s="17"/>
      <c r="B349" s="74"/>
      <c r="C349" s="17"/>
      <c r="D349" s="17"/>
      <c r="E349" s="17"/>
      <c r="F349" s="17"/>
      <c r="G349" s="75"/>
      <c r="H349" s="17"/>
    </row>
    <row r="350" spans="1:8" ht="18" customHeight="1">
      <c r="A350" s="17"/>
      <c r="B350" s="17"/>
      <c r="C350" s="16"/>
      <c r="D350" s="19"/>
      <c r="E350" s="17"/>
      <c r="F350" s="17"/>
      <c r="G350" s="20"/>
      <c r="H350" s="18"/>
    </row>
    <row r="351" spans="1:8" ht="18" customHeight="1">
      <c r="A351" s="17"/>
      <c r="B351" s="17"/>
      <c r="C351" s="17"/>
      <c r="D351" s="19"/>
      <c r="E351" s="17"/>
      <c r="F351" s="17"/>
      <c r="G351" s="20"/>
      <c r="H351" s="17"/>
    </row>
    <row r="352" spans="1:8" ht="18" customHeight="1">
      <c r="A352" s="17"/>
      <c r="B352" s="17"/>
      <c r="C352" s="17"/>
      <c r="D352" s="19"/>
      <c r="E352" s="17"/>
      <c r="F352" s="17"/>
      <c r="G352" s="20"/>
      <c r="H352" s="17"/>
    </row>
    <row r="353" spans="1:8" ht="18" customHeight="1">
      <c r="A353" s="17"/>
      <c r="B353" s="17"/>
      <c r="C353" s="16"/>
      <c r="D353" s="17"/>
      <c r="E353" s="17"/>
      <c r="F353" s="17"/>
      <c r="G353" s="20"/>
      <c r="H353" s="18"/>
    </row>
    <row r="354" spans="1:8" ht="18" customHeight="1">
      <c r="A354" s="17"/>
      <c r="B354" s="17"/>
      <c r="C354" s="17"/>
      <c r="D354" s="17"/>
      <c r="E354" s="17"/>
      <c r="F354" s="17"/>
      <c r="G354" s="20"/>
      <c r="H354" s="17"/>
    </row>
    <row r="355" spans="1:8" ht="18" customHeight="1">
      <c r="A355" s="17"/>
      <c r="B355" s="17"/>
      <c r="C355" s="16"/>
      <c r="D355" s="17"/>
      <c r="E355" s="17"/>
      <c r="F355" s="17"/>
      <c r="G355" s="17"/>
      <c r="H355" s="18"/>
    </row>
    <row r="356" spans="1:8" ht="18" customHeight="1">
      <c r="A356" s="17"/>
      <c r="B356" s="17"/>
      <c r="C356" s="17"/>
      <c r="D356" s="19"/>
      <c r="E356" s="17"/>
      <c r="F356" s="17"/>
      <c r="G356" s="17"/>
      <c r="H356" s="17"/>
    </row>
    <row r="357" spans="1:8" ht="18" customHeight="1">
      <c r="A357" s="17"/>
      <c r="B357" s="17"/>
      <c r="C357" s="17"/>
      <c r="D357" s="19"/>
      <c r="E357" s="17"/>
      <c r="F357" s="17"/>
      <c r="G357" s="17"/>
      <c r="H357" s="17"/>
    </row>
    <row r="358" spans="1:8" ht="18" customHeight="1">
      <c r="A358" s="17"/>
      <c r="B358" s="17"/>
      <c r="C358" s="17"/>
      <c r="D358" s="19"/>
      <c r="E358" s="17"/>
      <c r="F358" s="17"/>
      <c r="G358" s="17"/>
      <c r="H358" s="17"/>
    </row>
    <row r="359" spans="1:8" ht="18" customHeight="1">
      <c r="A359" s="41"/>
      <c r="B359" s="17"/>
      <c r="C359" s="16"/>
      <c r="D359" s="17"/>
      <c r="E359" s="17"/>
      <c r="F359" s="17"/>
      <c r="G359" s="17"/>
      <c r="H359" s="21"/>
    </row>
    <row r="360" spans="1:8" ht="18" customHeight="1">
      <c r="A360" s="41"/>
      <c r="B360" s="17"/>
      <c r="C360" s="16"/>
      <c r="D360" s="17"/>
      <c r="E360" s="17"/>
      <c r="F360" s="17"/>
      <c r="G360" s="17"/>
      <c r="H360" s="21"/>
    </row>
    <row r="361" spans="1:8" ht="18" customHeight="1">
      <c r="A361" s="41"/>
      <c r="B361" s="17"/>
      <c r="C361" s="16"/>
      <c r="D361" s="17"/>
      <c r="E361" s="17"/>
      <c r="F361" s="17"/>
      <c r="G361" s="17"/>
      <c r="H361" s="21"/>
    </row>
    <row r="362" spans="1:8" ht="18" customHeight="1">
      <c r="A362" s="17"/>
      <c r="B362" s="74"/>
      <c r="C362" s="17"/>
      <c r="D362" s="17"/>
      <c r="E362" s="17"/>
      <c r="F362" s="17"/>
      <c r="G362" s="75"/>
      <c r="H362" s="17"/>
    </row>
    <row r="363" spans="1:8" ht="18" customHeight="1">
      <c r="A363" s="17"/>
      <c r="B363" s="17"/>
      <c r="C363" s="16"/>
      <c r="D363" s="17"/>
      <c r="E363" s="17"/>
      <c r="F363" s="17"/>
      <c r="G363" s="20"/>
      <c r="H363" s="18"/>
    </row>
    <row r="364" spans="1:8" ht="18" customHeight="1">
      <c r="A364" s="17"/>
      <c r="B364" s="17"/>
      <c r="C364" s="17"/>
      <c r="D364" s="19"/>
      <c r="E364" s="17"/>
      <c r="F364" s="17"/>
      <c r="G364" s="20"/>
      <c r="H364" s="17"/>
    </row>
    <row r="365" spans="1:8" ht="18" customHeight="1">
      <c r="A365" s="17"/>
      <c r="B365" s="17"/>
      <c r="C365" s="17"/>
      <c r="D365" s="19"/>
      <c r="E365" s="17"/>
      <c r="F365" s="17"/>
      <c r="G365" s="20"/>
      <c r="H365" s="17"/>
    </row>
    <row r="366" spans="1:8" ht="18" customHeight="1">
      <c r="A366" s="17"/>
      <c r="B366" s="17"/>
      <c r="C366" s="17"/>
      <c r="D366" s="19"/>
      <c r="E366" s="17"/>
      <c r="F366" s="17"/>
      <c r="G366" s="20"/>
      <c r="H366" s="17"/>
    </row>
    <row r="367" spans="1:8" ht="18" customHeight="1">
      <c r="A367" s="41"/>
      <c r="B367" s="17"/>
      <c r="C367" s="16"/>
      <c r="D367" s="17"/>
      <c r="E367" s="17"/>
      <c r="F367" s="17"/>
      <c r="G367" s="17"/>
      <c r="H367" s="21"/>
    </row>
    <row r="368" spans="1:8" ht="18" customHeight="1">
      <c r="A368" s="17"/>
      <c r="B368" s="17"/>
      <c r="C368" s="16"/>
      <c r="D368" s="17"/>
      <c r="E368" s="17"/>
      <c r="F368" s="17"/>
      <c r="G368" s="17"/>
      <c r="H368" s="18"/>
    </row>
    <row r="369" spans="1:8" ht="18" customHeight="1">
      <c r="A369" s="17"/>
      <c r="B369" s="17"/>
      <c r="C369" s="17"/>
      <c r="D369" s="19"/>
      <c r="E369" s="17"/>
      <c r="F369" s="17"/>
      <c r="G369" s="17"/>
      <c r="H369" s="18"/>
    </row>
    <row r="370" spans="1:8" ht="18" customHeight="1">
      <c r="A370" s="17"/>
      <c r="B370" s="17"/>
      <c r="C370" s="17"/>
      <c r="D370" s="19"/>
      <c r="E370" s="17"/>
      <c r="F370" s="17"/>
      <c r="G370" s="17"/>
      <c r="H370" s="18"/>
    </row>
    <row r="371" spans="1:8" ht="18" customHeight="1">
      <c r="A371" s="17"/>
      <c r="B371" s="74"/>
      <c r="C371" s="17"/>
      <c r="D371" s="17"/>
      <c r="E371" s="17"/>
      <c r="F371" s="17"/>
      <c r="G371" s="75"/>
      <c r="H371" s="17"/>
    </row>
    <row r="372" spans="1:8" ht="18" customHeight="1">
      <c r="A372" s="41"/>
      <c r="B372" s="17"/>
      <c r="C372" s="16"/>
      <c r="D372" s="17"/>
      <c r="E372" s="17"/>
      <c r="F372" s="17"/>
      <c r="G372" s="17"/>
      <c r="H372" s="21"/>
    </row>
    <row r="373" spans="1:8" ht="18" customHeight="1">
      <c r="A373" s="17"/>
      <c r="B373" s="17"/>
      <c r="C373" s="16"/>
      <c r="D373" s="17"/>
      <c r="E373" s="17"/>
      <c r="F373" s="17"/>
      <c r="G373" s="20"/>
      <c r="H373" s="18"/>
    </row>
    <row r="374" spans="1:8" ht="18" customHeight="1">
      <c r="A374" s="17"/>
      <c r="B374" s="17"/>
      <c r="C374" s="17"/>
      <c r="D374" s="17"/>
      <c r="E374" s="17"/>
      <c r="F374" s="17"/>
      <c r="G374" s="20"/>
      <c r="H374" s="17"/>
    </row>
    <row r="375" spans="1:8" ht="18" customHeight="1">
      <c r="A375" s="17"/>
      <c r="B375" s="74"/>
      <c r="C375" s="17"/>
      <c r="D375" s="17"/>
      <c r="E375" s="17"/>
      <c r="F375" s="17"/>
      <c r="G375" s="75"/>
      <c r="H375" s="17"/>
    </row>
    <row r="376" spans="1:8" ht="18" customHeight="1">
      <c r="A376" s="17"/>
      <c r="B376" s="17"/>
      <c r="C376" s="46"/>
      <c r="D376" s="17"/>
      <c r="E376" s="17"/>
      <c r="F376" s="19"/>
      <c r="G376" s="20"/>
      <c r="H376" s="18"/>
    </row>
    <row r="377" spans="1:8" ht="18" customHeight="1">
      <c r="A377" s="17"/>
      <c r="B377" s="17"/>
      <c r="C377" s="17"/>
      <c r="D377" s="19"/>
      <c r="E377" s="17"/>
      <c r="F377" s="17"/>
      <c r="G377" s="20"/>
      <c r="H377" s="18"/>
    </row>
    <row r="378" spans="1:8" ht="18" customHeight="1">
      <c r="A378" s="601" t="s">
        <v>1044</v>
      </c>
      <c r="B378" s="601"/>
      <c r="C378" s="601"/>
      <c r="D378" s="601"/>
      <c r="E378" s="601"/>
      <c r="F378" s="601"/>
      <c r="G378" s="601"/>
      <c r="H378" s="601"/>
    </row>
    <row r="379" spans="1:8" ht="18" customHeight="1" thickBot="1">
      <c r="A379" s="604" t="s">
        <v>887</v>
      </c>
      <c r="B379" s="604"/>
      <c r="C379" s="22"/>
      <c r="D379" s="90"/>
      <c r="E379" s="22"/>
      <c r="F379" s="22"/>
      <c r="G379" s="70"/>
      <c r="H379" s="110"/>
    </row>
    <row r="380" spans="1:8" ht="40.5" customHeight="1" thickBot="1">
      <c r="A380" s="227" t="s">
        <v>1033</v>
      </c>
      <c r="B380" s="228" t="s">
        <v>1034</v>
      </c>
      <c r="C380" s="228" t="s">
        <v>1035</v>
      </c>
      <c r="D380" s="228" t="s">
        <v>1036</v>
      </c>
      <c r="E380" s="228" t="s">
        <v>1334</v>
      </c>
      <c r="F380" s="228" t="s">
        <v>1335</v>
      </c>
      <c r="G380" s="228" t="s">
        <v>1555</v>
      </c>
      <c r="H380" s="229" t="s">
        <v>1586</v>
      </c>
    </row>
    <row r="381" spans="1:8" ht="18" customHeight="1">
      <c r="A381" s="631">
        <v>3</v>
      </c>
      <c r="B381" s="216" t="s">
        <v>2830</v>
      </c>
      <c r="C381" s="230" t="s">
        <v>1625</v>
      </c>
      <c r="D381" s="231"/>
      <c r="E381" s="232"/>
      <c r="F381" s="232"/>
      <c r="G381" s="216"/>
      <c r="H381" s="605">
        <v>41002</v>
      </c>
    </row>
    <row r="382" spans="1:8" ht="18" customHeight="1">
      <c r="A382" s="631"/>
      <c r="B382" s="127"/>
      <c r="C382" s="17" t="s">
        <v>1330</v>
      </c>
      <c r="D382" s="19" t="s">
        <v>1049</v>
      </c>
      <c r="E382" s="17">
        <v>3</v>
      </c>
      <c r="F382" s="17">
        <v>146.4</v>
      </c>
      <c r="G382" s="17">
        <f t="shared" ref="G382:G387" si="2">E382*F382</f>
        <v>439.2</v>
      </c>
      <c r="H382" s="596"/>
    </row>
    <row r="383" spans="1:8" ht="18" customHeight="1">
      <c r="A383" s="631"/>
      <c r="B383" s="19" t="s">
        <v>1392</v>
      </c>
      <c r="C383" s="17" t="s">
        <v>2831</v>
      </c>
      <c r="D383" s="19" t="s">
        <v>2968</v>
      </c>
      <c r="E383" s="17">
        <v>3</v>
      </c>
      <c r="F383" s="17">
        <v>126</v>
      </c>
      <c r="G383" s="17">
        <f t="shared" si="2"/>
        <v>378</v>
      </c>
      <c r="H383" s="596"/>
    </row>
    <row r="384" spans="1:8" ht="18" customHeight="1">
      <c r="A384" s="631"/>
      <c r="B384" s="17">
        <v>402</v>
      </c>
      <c r="C384" s="17" t="s">
        <v>1391</v>
      </c>
      <c r="D384" s="19" t="s">
        <v>2968</v>
      </c>
      <c r="E384" s="17">
        <v>1</v>
      </c>
      <c r="F384" s="17">
        <v>650</v>
      </c>
      <c r="G384" s="17">
        <f t="shared" si="2"/>
        <v>650</v>
      </c>
      <c r="H384" s="596"/>
    </row>
    <row r="385" spans="1:8" ht="18" customHeight="1">
      <c r="A385" s="631"/>
      <c r="B385" s="615">
        <v>201</v>
      </c>
      <c r="C385" s="17" t="s">
        <v>1393</v>
      </c>
      <c r="D385" s="19" t="s">
        <v>2968</v>
      </c>
      <c r="E385" s="17">
        <v>1</v>
      </c>
      <c r="F385" s="17">
        <v>900</v>
      </c>
      <c r="G385" s="17">
        <f t="shared" si="2"/>
        <v>900</v>
      </c>
      <c r="H385" s="596"/>
    </row>
    <row r="386" spans="1:8" ht="18" customHeight="1">
      <c r="A386" s="631"/>
      <c r="B386" s="618"/>
      <c r="C386" s="17" t="s">
        <v>1391</v>
      </c>
      <c r="D386" s="19" t="s">
        <v>2968</v>
      </c>
      <c r="E386" s="17">
        <v>1</v>
      </c>
      <c r="F386" s="17">
        <v>650</v>
      </c>
      <c r="G386" s="17">
        <f t="shared" si="2"/>
        <v>650</v>
      </c>
      <c r="H386" s="596"/>
    </row>
    <row r="387" spans="1:8" ht="18" customHeight="1">
      <c r="A387" s="632"/>
      <c r="B387" s="616"/>
      <c r="C387" s="17" t="s">
        <v>1394</v>
      </c>
      <c r="D387" s="19" t="s">
        <v>2968</v>
      </c>
      <c r="E387" s="17">
        <v>1</v>
      </c>
      <c r="F387" s="17">
        <v>221</v>
      </c>
      <c r="G387" s="17">
        <f t="shared" si="2"/>
        <v>221</v>
      </c>
      <c r="H387" s="597"/>
    </row>
    <row r="388" spans="1:8" ht="18" customHeight="1">
      <c r="A388" s="233">
        <v>8</v>
      </c>
      <c r="B388" s="28" t="s">
        <v>2306</v>
      </c>
      <c r="C388" s="36" t="s">
        <v>1584</v>
      </c>
      <c r="D388" s="606" t="s">
        <v>67</v>
      </c>
      <c r="E388" s="606"/>
      <c r="F388" s="606"/>
      <c r="G388" s="17"/>
      <c r="H388" s="234">
        <v>41010</v>
      </c>
    </row>
    <row r="389" spans="1:8" ht="54" customHeight="1">
      <c r="A389" s="633">
        <v>22</v>
      </c>
      <c r="B389" s="606" t="s">
        <v>3452</v>
      </c>
      <c r="C389" s="46" t="s">
        <v>853</v>
      </c>
      <c r="D389" s="19"/>
      <c r="E389" s="17"/>
      <c r="F389" s="17"/>
      <c r="G389" s="17"/>
      <c r="H389" s="611">
        <v>41012</v>
      </c>
    </row>
    <row r="390" spans="1:8" ht="18" customHeight="1">
      <c r="A390" s="633"/>
      <c r="B390" s="606"/>
      <c r="C390" s="17" t="s">
        <v>2783</v>
      </c>
      <c r="D390" s="19" t="s">
        <v>1588</v>
      </c>
      <c r="E390" s="17">
        <v>0.28999999999999998</v>
      </c>
      <c r="F390" s="17">
        <v>1350</v>
      </c>
      <c r="G390" s="20">
        <f>E390*F390</f>
        <v>391.5</v>
      </c>
      <c r="H390" s="611"/>
    </row>
    <row r="391" spans="1:8" ht="18" customHeight="1">
      <c r="A391" s="633"/>
      <c r="B391" s="606"/>
      <c r="C391" s="15" t="s">
        <v>854</v>
      </c>
      <c r="D391" s="19" t="s">
        <v>1585</v>
      </c>
      <c r="E391" s="17">
        <v>0.1</v>
      </c>
      <c r="F391" s="17">
        <v>48.05</v>
      </c>
      <c r="G391" s="20">
        <f>E391*F391</f>
        <v>4.8099999999999996</v>
      </c>
      <c r="H391" s="611"/>
    </row>
    <row r="392" spans="1:8" ht="37.5" customHeight="1">
      <c r="A392" s="64">
        <v>25</v>
      </c>
      <c r="B392" s="17" t="s">
        <v>236</v>
      </c>
      <c r="C392" s="16" t="s">
        <v>237</v>
      </c>
      <c r="D392" s="598" t="s">
        <v>238</v>
      </c>
      <c r="E392" s="599"/>
      <c r="F392" s="600"/>
      <c r="G392" s="20"/>
      <c r="H392" s="21">
        <v>41012</v>
      </c>
    </row>
    <row r="393" spans="1:8" ht="36" customHeight="1">
      <c r="A393" s="630">
        <v>32</v>
      </c>
      <c r="B393" s="592" t="s">
        <v>3452</v>
      </c>
      <c r="C393" s="16" t="s">
        <v>1512</v>
      </c>
      <c r="D393" s="19"/>
      <c r="E393" s="17"/>
      <c r="F393" s="17"/>
      <c r="G393" s="20"/>
      <c r="H393" s="595">
        <v>41023</v>
      </c>
    </row>
    <row r="394" spans="1:8" ht="18" customHeight="1">
      <c r="A394" s="631"/>
      <c r="B394" s="593"/>
      <c r="C394" s="17" t="s">
        <v>3382</v>
      </c>
      <c r="D394" s="19" t="s">
        <v>1109</v>
      </c>
      <c r="E394" s="17">
        <v>6</v>
      </c>
      <c r="F394" s="17">
        <v>49.17</v>
      </c>
      <c r="G394" s="17">
        <f>E394*F394</f>
        <v>295.02</v>
      </c>
      <c r="H394" s="605"/>
    </row>
    <row r="395" spans="1:8" ht="18" customHeight="1">
      <c r="A395" s="631"/>
      <c r="B395" s="593"/>
      <c r="C395" s="17" t="s">
        <v>2665</v>
      </c>
      <c r="D395" s="19" t="s">
        <v>1109</v>
      </c>
      <c r="E395" s="17">
        <v>21.25</v>
      </c>
      <c r="F395" s="17">
        <v>49.06</v>
      </c>
      <c r="G395" s="17">
        <f>E395*F395</f>
        <v>1042.5250000000001</v>
      </c>
      <c r="H395" s="605"/>
    </row>
    <row r="396" spans="1:8" ht="18" customHeight="1">
      <c r="A396" s="631"/>
      <c r="B396" s="593"/>
      <c r="C396" s="17" t="s">
        <v>1462</v>
      </c>
      <c r="D396" s="19" t="s">
        <v>1109</v>
      </c>
      <c r="E396" s="17">
        <v>2</v>
      </c>
      <c r="F396" s="17">
        <v>115.2</v>
      </c>
      <c r="G396" s="20">
        <f>F396*E396</f>
        <v>230.4</v>
      </c>
      <c r="H396" s="605"/>
    </row>
    <row r="397" spans="1:8" ht="18" customHeight="1">
      <c r="A397" s="631"/>
      <c r="B397" s="593"/>
      <c r="C397" s="17" t="s">
        <v>586</v>
      </c>
      <c r="D397" s="19" t="s">
        <v>1588</v>
      </c>
      <c r="E397" s="17">
        <v>1.75</v>
      </c>
      <c r="F397" s="17">
        <v>1650</v>
      </c>
      <c r="G397" s="20">
        <f>F397*E397</f>
        <v>2887.5</v>
      </c>
      <c r="H397" s="605"/>
    </row>
    <row r="398" spans="1:8" ht="18" customHeight="1">
      <c r="A398" s="632"/>
      <c r="B398" s="594"/>
      <c r="C398" s="17" t="s">
        <v>1556</v>
      </c>
      <c r="D398" s="19" t="s">
        <v>1109</v>
      </c>
      <c r="E398" s="17">
        <v>0.25</v>
      </c>
      <c r="F398" s="17">
        <v>56</v>
      </c>
      <c r="G398" s="20">
        <f>F398*E398</f>
        <v>14</v>
      </c>
      <c r="H398" s="603"/>
    </row>
    <row r="399" spans="1:8" ht="37.5" customHeight="1">
      <c r="A399" s="64">
        <v>36</v>
      </c>
      <c r="B399" s="17" t="s">
        <v>410</v>
      </c>
      <c r="C399" s="16" t="s">
        <v>3271</v>
      </c>
      <c r="D399" s="598" t="s">
        <v>3272</v>
      </c>
      <c r="E399" s="599"/>
      <c r="F399" s="600"/>
      <c r="G399" s="20"/>
      <c r="H399" s="21">
        <v>41025</v>
      </c>
    </row>
    <row r="400" spans="1:8" ht="18" customHeight="1">
      <c r="A400" s="630">
        <v>41</v>
      </c>
      <c r="B400" s="592" t="s">
        <v>3452</v>
      </c>
      <c r="C400" s="16" t="s">
        <v>2782</v>
      </c>
      <c r="D400" s="17"/>
      <c r="E400" s="17"/>
      <c r="F400" s="17"/>
      <c r="G400" s="20"/>
      <c r="H400" s="595">
        <v>41026</v>
      </c>
    </row>
    <row r="401" spans="1:8" ht="18" customHeight="1">
      <c r="A401" s="631"/>
      <c r="B401" s="593"/>
      <c r="C401" s="17" t="s">
        <v>2783</v>
      </c>
      <c r="D401" s="19" t="s">
        <v>1588</v>
      </c>
      <c r="E401" s="17">
        <v>0.34</v>
      </c>
      <c r="F401" s="17">
        <v>1350</v>
      </c>
      <c r="G401" s="20">
        <f>E401*F401</f>
        <v>459</v>
      </c>
      <c r="H401" s="596"/>
    </row>
    <row r="402" spans="1:8" ht="18" customHeight="1">
      <c r="A402" s="632"/>
      <c r="B402" s="594"/>
      <c r="C402" s="17" t="s">
        <v>854</v>
      </c>
      <c r="D402" s="19" t="s">
        <v>1585</v>
      </c>
      <c r="E402" s="20">
        <v>7.0000000000000007E-2</v>
      </c>
      <c r="F402" s="17">
        <v>48.05</v>
      </c>
      <c r="G402" s="20">
        <f>E402*F402</f>
        <v>3.36</v>
      </c>
      <c r="H402" s="597"/>
    </row>
    <row r="403" spans="1:8" ht="18" customHeight="1">
      <c r="A403" s="633">
        <v>51</v>
      </c>
      <c r="B403" s="606" t="s">
        <v>3452</v>
      </c>
      <c r="C403" s="144" t="s">
        <v>2782</v>
      </c>
      <c r="D403" s="19"/>
      <c r="E403" s="15"/>
      <c r="F403" s="15"/>
      <c r="G403" s="17"/>
      <c r="H403" s="595">
        <v>41029</v>
      </c>
    </row>
    <row r="404" spans="1:8" ht="18" customHeight="1">
      <c r="A404" s="633"/>
      <c r="B404" s="606"/>
      <c r="C404" s="17" t="s">
        <v>2783</v>
      </c>
      <c r="D404" s="19" t="s">
        <v>1588</v>
      </c>
      <c r="E404" s="19">
        <v>0.25</v>
      </c>
      <c r="F404" s="19">
        <v>1350</v>
      </c>
      <c r="G404" s="17">
        <f>E404*F404</f>
        <v>337.5</v>
      </c>
      <c r="H404" s="605"/>
    </row>
    <row r="405" spans="1:8" ht="18" customHeight="1">
      <c r="A405" s="633"/>
      <c r="B405" s="606"/>
      <c r="C405" s="17" t="s">
        <v>854</v>
      </c>
      <c r="D405" s="19" t="s">
        <v>1585</v>
      </c>
      <c r="E405" s="19">
        <v>0.08</v>
      </c>
      <c r="F405" s="19">
        <v>48.05</v>
      </c>
      <c r="G405" s="20">
        <f>E405*F405</f>
        <v>3.84</v>
      </c>
      <c r="H405" s="603"/>
    </row>
    <row r="406" spans="1:8" ht="36" customHeight="1">
      <c r="A406" s="64">
        <v>66</v>
      </c>
      <c r="B406" s="15" t="s">
        <v>3452</v>
      </c>
      <c r="C406" s="16" t="s">
        <v>2576</v>
      </c>
      <c r="D406" s="19"/>
      <c r="E406" s="19"/>
      <c r="F406" s="19"/>
      <c r="G406" s="20">
        <v>3257.84</v>
      </c>
      <c r="H406" s="133">
        <v>41024</v>
      </c>
    </row>
    <row r="407" spans="1:8" ht="19.5" customHeight="1">
      <c r="A407" s="12"/>
      <c r="B407" s="25" t="s">
        <v>1598</v>
      </c>
      <c r="C407" s="12"/>
      <c r="D407" s="12"/>
      <c r="E407" s="12"/>
      <c r="F407" s="12"/>
      <c r="G407" s="26">
        <f>SUM(G381:G406)</f>
        <v>12165.5</v>
      </c>
      <c r="H407" s="12"/>
    </row>
    <row r="408" spans="1:8" ht="52.5" customHeight="1">
      <c r="A408" s="633">
        <v>23</v>
      </c>
      <c r="B408" s="606" t="s">
        <v>46</v>
      </c>
      <c r="C408" s="46" t="s">
        <v>853</v>
      </c>
      <c r="D408" s="19"/>
      <c r="E408" s="17"/>
      <c r="F408" s="17"/>
      <c r="G408" s="17"/>
      <c r="H408" s="611">
        <v>41012</v>
      </c>
    </row>
    <row r="409" spans="1:8" ht="18" customHeight="1">
      <c r="A409" s="633"/>
      <c r="B409" s="606"/>
      <c r="C409" s="17" t="s">
        <v>2783</v>
      </c>
      <c r="D409" s="19" t="s">
        <v>1588</v>
      </c>
      <c r="E409" s="17">
        <v>0.28999999999999998</v>
      </c>
      <c r="F409" s="17">
        <v>1350</v>
      </c>
      <c r="G409" s="20">
        <f>E409*F409</f>
        <v>391.5</v>
      </c>
      <c r="H409" s="611"/>
    </row>
    <row r="410" spans="1:8" ht="18" customHeight="1">
      <c r="A410" s="633"/>
      <c r="B410" s="606"/>
      <c r="C410" s="15" t="s">
        <v>854</v>
      </c>
      <c r="D410" s="19" t="s">
        <v>1585</v>
      </c>
      <c r="E410" s="17">
        <v>0.1</v>
      </c>
      <c r="F410" s="17">
        <v>48.05</v>
      </c>
      <c r="G410" s="20">
        <f>E410*F410</f>
        <v>4.8099999999999996</v>
      </c>
      <c r="H410" s="611"/>
    </row>
    <row r="411" spans="1:8" ht="18" customHeight="1">
      <c r="A411" s="630">
        <v>35</v>
      </c>
      <c r="B411" s="592" t="s">
        <v>46</v>
      </c>
      <c r="C411" s="16" t="s">
        <v>406</v>
      </c>
      <c r="D411" s="17"/>
      <c r="E411" s="17"/>
      <c r="F411" s="17"/>
      <c r="G411" s="20"/>
      <c r="H411" s="595">
        <v>41025</v>
      </c>
    </row>
    <row r="412" spans="1:8" ht="18" customHeight="1">
      <c r="A412" s="632"/>
      <c r="B412" s="594"/>
      <c r="C412" s="17" t="s">
        <v>1600</v>
      </c>
      <c r="D412" s="19" t="s">
        <v>1588</v>
      </c>
      <c r="E412" s="17">
        <v>1</v>
      </c>
      <c r="F412" s="17">
        <v>1700</v>
      </c>
      <c r="G412" s="20">
        <f>E412*F412</f>
        <v>1700</v>
      </c>
      <c r="H412" s="603"/>
    </row>
    <row r="413" spans="1:8" ht="18" customHeight="1">
      <c r="A413" s="630">
        <v>42</v>
      </c>
      <c r="B413" s="592" t="s">
        <v>46</v>
      </c>
      <c r="C413" s="16" t="s">
        <v>2782</v>
      </c>
      <c r="D413" s="17"/>
      <c r="E413" s="17"/>
      <c r="F413" s="17"/>
      <c r="G413" s="20"/>
      <c r="H413" s="595">
        <v>41026</v>
      </c>
    </row>
    <row r="414" spans="1:8" ht="18" customHeight="1">
      <c r="A414" s="631"/>
      <c r="B414" s="593"/>
      <c r="C414" s="17" t="s">
        <v>2783</v>
      </c>
      <c r="D414" s="19" t="s">
        <v>1588</v>
      </c>
      <c r="E414" s="17">
        <v>0.34</v>
      </c>
      <c r="F414" s="17">
        <v>1350</v>
      </c>
      <c r="G414" s="20">
        <f>E414*F414</f>
        <v>459</v>
      </c>
      <c r="H414" s="596"/>
    </row>
    <row r="415" spans="1:8" ht="19.5" customHeight="1">
      <c r="A415" s="632"/>
      <c r="B415" s="594"/>
      <c r="C415" s="17" t="s">
        <v>854</v>
      </c>
      <c r="D415" s="19" t="s">
        <v>1585</v>
      </c>
      <c r="E415" s="20">
        <v>7.0000000000000007E-2</v>
      </c>
      <c r="F415" s="17">
        <v>48.05</v>
      </c>
      <c r="G415" s="20">
        <f>E415*F415</f>
        <v>3.36</v>
      </c>
      <c r="H415" s="597"/>
    </row>
    <row r="416" spans="1:8" ht="39" customHeight="1">
      <c r="A416" s="64">
        <v>48</v>
      </c>
      <c r="B416" s="17" t="s">
        <v>46</v>
      </c>
      <c r="C416" s="16" t="s">
        <v>3769</v>
      </c>
      <c r="D416" s="598" t="s">
        <v>3770</v>
      </c>
      <c r="E416" s="599"/>
      <c r="F416" s="600"/>
      <c r="G416" s="20"/>
      <c r="H416" s="21">
        <v>41023</v>
      </c>
    </row>
    <row r="417" spans="1:8" ht="18" customHeight="1">
      <c r="A417" s="633">
        <v>52</v>
      </c>
      <c r="B417" s="606" t="s">
        <v>46</v>
      </c>
      <c r="C417" s="144" t="s">
        <v>2782</v>
      </c>
      <c r="D417" s="19"/>
      <c r="E417" s="15"/>
      <c r="F417" s="15"/>
      <c r="G417" s="17"/>
      <c r="H417" s="595">
        <v>41029</v>
      </c>
    </row>
    <row r="418" spans="1:8" ht="18" customHeight="1">
      <c r="A418" s="633"/>
      <c r="B418" s="606"/>
      <c r="C418" s="17" t="s">
        <v>2783</v>
      </c>
      <c r="D418" s="19" t="s">
        <v>1588</v>
      </c>
      <c r="E418" s="19">
        <v>0.25</v>
      </c>
      <c r="F418" s="19">
        <v>1350</v>
      </c>
      <c r="G418" s="17">
        <f>E418*F418</f>
        <v>337.5</v>
      </c>
      <c r="H418" s="605"/>
    </row>
    <row r="419" spans="1:8" ht="18" customHeight="1">
      <c r="A419" s="633"/>
      <c r="B419" s="606"/>
      <c r="C419" s="17" t="s">
        <v>854</v>
      </c>
      <c r="D419" s="19" t="s">
        <v>1585</v>
      </c>
      <c r="E419" s="19">
        <v>0.08</v>
      </c>
      <c r="F419" s="19">
        <v>48.05</v>
      </c>
      <c r="G419" s="20">
        <f>E419*F419</f>
        <v>3.84</v>
      </c>
      <c r="H419" s="603"/>
    </row>
    <row r="420" spans="1:8" ht="35.25" customHeight="1">
      <c r="A420" s="64">
        <v>67</v>
      </c>
      <c r="B420" s="15" t="s">
        <v>46</v>
      </c>
      <c r="C420" s="16" t="s">
        <v>2576</v>
      </c>
      <c r="D420" s="19"/>
      <c r="E420" s="19"/>
      <c r="F420" s="19"/>
      <c r="G420" s="20">
        <v>3257.84</v>
      </c>
      <c r="H420" s="133">
        <v>41024</v>
      </c>
    </row>
    <row r="421" spans="1:8" ht="18" customHeight="1">
      <c r="A421" s="12"/>
      <c r="B421" s="25" t="s">
        <v>1598</v>
      </c>
      <c r="C421" s="12"/>
      <c r="D421" s="12"/>
      <c r="E421" s="12"/>
      <c r="F421" s="12"/>
      <c r="G421" s="26">
        <f>SUM(G408:G420)</f>
        <v>6157.85</v>
      </c>
      <c r="H421" s="12"/>
    </row>
    <row r="422" spans="1:8" ht="22.5" customHeight="1">
      <c r="A422" s="64">
        <v>5</v>
      </c>
      <c r="B422" s="17" t="s">
        <v>2424</v>
      </c>
      <c r="C422" s="16" t="s">
        <v>2425</v>
      </c>
      <c r="D422" s="606" t="s">
        <v>67</v>
      </c>
      <c r="E422" s="606"/>
      <c r="F422" s="606"/>
      <c r="G422" s="17"/>
      <c r="H422" s="21">
        <v>41004</v>
      </c>
    </row>
    <row r="423" spans="1:8" ht="19.5" customHeight="1">
      <c r="A423" s="233">
        <v>9</v>
      </c>
      <c r="B423" s="30" t="s">
        <v>2913</v>
      </c>
      <c r="C423" s="16" t="s">
        <v>2844</v>
      </c>
      <c r="D423" s="606" t="s">
        <v>67</v>
      </c>
      <c r="E423" s="606"/>
      <c r="F423" s="606"/>
      <c r="G423" s="17"/>
      <c r="H423" s="21">
        <v>41010</v>
      </c>
    </row>
    <row r="424" spans="1:8" ht="36" customHeight="1">
      <c r="A424" s="64">
        <v>14</v>
      </c>
      <c r="B424" s="17" t="s">
        <v>15</v>
      </c>
      <c r="C424" s="16" t="s">
        <v>16</v>
      </c>
      <c r="D424" s="598" t="s">
        <v>17</v>
      </c>
      <c r="E424" s="599"/>
      <c r="F424" s="600"/>
      <c r="G424" s="17"/>
      <c r="H424" s="21">
        <v>41015</v>
      </c>
    </row>
    <row r="425" spans="1:8" ht="63" customHeight="1">
      <c r="A425" s="630">
        <v>28</v>
      </c>
      <c r="B425" s="606" t="s">
        <v>3778</v>
      </c>
      <c r="C425" s="16" t="s">
        <v>3780</v>
      </c>
      <c r="D425" s="19"/>
      <c r="E425" s="19"/>
      <c r="F425" s="17"/>
      <c r="G425" s="17"/>
      <c r="H425" s="611" t="s">
        <v>3779</v>
      </c>
    </row>
    <row r="426" spans="1:8" ht="18" customHeight="1">
      <c r="A426" s="631"/>
      <c r="B426" s="606"/>
      <c r="C426" s="17" t="s">
        <v>1638</v>
      </c>
      <c r="D426" s="19" t="s">
        <v>1585</v>
      </c>
      <c r="E426" s="19">
        <v>0.9</v>
      </c>
      <c r="F426" s="17">
        <v>8500</v>
      </c>
      <c r="G426" s="17">
        <f>E426*F426</f>
        <v>7650</v>
      </c>
      <c r="H426" s="611"/>
    </row>
    <row r="427" spans="1:8" ht="18" customHeight="1">
      <c r="A427" s="631"/>
      <c r="B427" s="606"/>
      <c r="C427" s="17" t="s">
        <v>1639</v>
      </c>
      <c r="D427" s="19" t="s">
        <v>1585</v>
      </c>
      <c r="E427" s="19">
        <v>0.15</v>
      </c>
      <c r="F427" s="17">
        <v>8500</v>
      </c>
      <c r="G427" s="17">
        <f>E427*F427</f>
        <v>1275</v>
      </c>
      <c r="H427" s="611"/>
    </row>
    <row r="428" spans="1:8" ht="18" customHeight="1">
      <c r="A428" s="632"/>
      <c r="B428" s="606"/>
      <c r="C428" s="17" t="s">
        <v>1637</v>
      </c>
      <c r="D428" s="19" t="s">
        <v>1109</v>
      </c>
      <c r="E428" s="17">
        <v>0.2</v>
      </c>
      <c r="F428" s="17">
        <v>65</v>
      </c>
      <c r="G428" s="17">
        <f>E428*F428</f>
        <v>13</v>
      </c>
      <c r="H428" s="611"/>
    </row>
    <row r="429" spans="1:8" ht="21" customHeight="1">
      <c r="A429" s="630">
        <v>43</v>
      </c>
      <c r="B429" s="592" t="s">
        <v>3778</v>
      </c>
      <c r="C429" s="16" t="s">
        <v>3740</v>
      </c>
      <c r="D429" s="31"/>
      <c r="E429" s="31"/>
      <c r="F429" s="31"/>
      <c r="G429" s="20"/>
      <c r="H429" s="595">
        <v>41026</v>
      </c>
    </row>
    <row r="430" spans="1:8" ht="18" customHeight="1">
      <c r="A430" s="632"/>
      <c r="B430" s="594"/>
      <c r="C430" s="17" t="s">
        <v>44</v>
      </c>
      <c r="D430" s="19" t="s">
        <v>1109</v>
      </c>
      <c r="E430" s="17">
        <v>5</v>
      </c>
      <c r="F430" s="17">
        <v>24</v>
      </c>
      <c r="G430" s="20">
        <f>E430*F430</f>
        <v>120</v>
      </c>
      <c r="H430" s="603"/>
    </row>
    <row r="431" spans="1:8" ht="35.25" customHeight="1">
      <c r="A431" s="64">
        <v>47</v>
      </c>
      <c r="B431" s="17" t="s">
        <v>3765</v>
      </c>
      <c r="C431" s="16" t="s">
        <v>2070</v>
      </c>
      <c r="D431" s="598" t="s">
        <v>1050</v>
      </c>
      <c r="E431" s="599"/>
      <c r="F431" s="600"/>
      <c r="G431" s="20"/>
      <c r="H431" s="21">
        <v>41029</v>
      </c>
    </row>
    <row r="432" spans="1:8" ht="36" customHeight="1">
      <c r="A432" s="64">
        <v>65</v>
      </c>
      <c r="B432" s="15" t="s">
        <v>3778</v>
      </c>
      <c r="C432" s="16" t="s">
        <v>2576</v>
      </c>
      <c r="D432" s="19"/>
      <c r="E432" s="19"/>
      <c r="F432" s="19"/>
      <c r="G432" s="20">
        <v>3257.84</v>
      </c>
      <c r="H432" s="133">
        <v>41024</v>
      </c>
    </row>
    <row r="433" spans="1:8" ht="21.75" customHeight="1">
      <c r="A433" s="12"/>
      <c r="B433" s="25" t="s">
        <v>1598</v>
      </c>
      <c r="C433" s="12"/>
      <c r="D433" s="12"/>
      <c r="E433" s="12"/>
      <c r="F433" s="12"/>
      <c r="G433" s="26">
        <f>SUM(G422:G432)</f>
        <v>12315.84</v>
      </c>
      <c r="H433" s="12"/>
    </row>
    <row r="434" spans="1:8" ht="37.5" customHeight="1">
      <c r="A434" s="630">
        <v>6</v>
      </c>
      <c r="B434" s="592" t="s">
        <v>579</v>
      </c>
      <c r="C434" s="16" t="s">
        <v>2426</v>
      </c>
      <c r="D434" s="19"/>
      <c r="E434" s="17"/>
      <c r="F434" s="17"/>
      <c r="G434" s="17"/>
      <c r="H434" s="595">
        <v>41003</v>
      </c>
    </row>
    <row r="435" spans="1:8" ht="18" customHeight="1">
      <c r="A435" s="632"/>
      <c r="B435" s="594"/>
      <c r="C435" s="17" t="s">
        <v>1045</v>
      </c>
      <c r="D435" s="19" t="s">
        <v>2968</v>
      </c>
      <c r="E435" s="17">
        <v>1</v>
      </c>
      <c r="F435" s="17">
        <v>21</v>
      </c>
      <c r="G435" s="17">
        <f>E435*F435</f>
        <v>21</v>
      </c>
      <c r="H435" s="597"/>
    </row>
    <row r="436" spans="1:8" ht="18" customHeight="1">
      <c r="A436" s="64">
        <v>27</v>
      </c>
      <c r="B436" s="17" t="s">
        <v>270</v>
      </c>
      <c r="C436" s="16" t="s">
        <v>271</v>
      </c>
      <c r="D436" s="598" t="s">
        <v>67</v>
      </c>
      <c r="E436" s="599"/>
      <c r="F436" s="600"/>
      <c r="G436" s="20"/>
      <c r="H436" s="21">
        <v>41022</v>
      </c>
    </row>
    <row r="437" spans="1:8" ht="36.75" customHeight="1">
      <c r="A437" s="630">
        <v>10</v>
      </c>
      <c r="B437" s="592" t="s">
        <v>1269</v>
      </c>
      <c r="C437" s="16" t="s">
        <v>2915</v>
      </c>
      <c r="D437" s="19"/>
      <c r="E437" s="17"/>
      <c r="F437" s="17"/>
      <c r="G437" s="20"/>
      <c r="H437" s="595">
        <v>41009</v>
      </c>
    </row>
    <row r="438" spans="1:8" ht="18" customHeight="1">
      <c r="A438" s="631"/>
      <c r="B438" s="593"/>
      <c r="C438" s="17" t="s">
        <v>2783</v>
      </c>
      <c r="D438" s="19" t="s">
        <v>1588</v>
      </c>
      <c r="E438" s="17">
        <v>2.34</v>
      </c>
      <c r="F438" s="17">
        <v>1350</v>
      </c>
      <c r="G438" s="20">
        <f>E438*F438</f>
        <v>3159</v>
      </c>
      <c r="H438" s="605"/>
    </row>
    <row r="439" spans="1:8" ht="18" customHeight="1">
      <c r="A439" s="631"/>
      <c r="B439" s="593"/>
      <c r="C439" s="17" t="s">
        <v>166</v>
      </c>
      <c r="D439" s="19" t="s">
        <v>1588</v>
      </c>
      <c r="E439" s="17">
        <v>1</v>
      </c>
      <c r="F439" s="17">
        <v>1650</v>
      </c>
      <c r="G439" s="20">
        <f>E439*F439</f>
        <v>1650</v>
      </c>
      <c r="H439" s="605"/>
    </row>
    <row r="440" spans="1:8" ht="20.25" customHeight="1">
      <c r="A440" s="632"/>
      <c r="B440" s="594"/>
      <c r="C440" s="17" t="s">
        <v>480</v>
      </c>
      <c r="D440" s="19" t="s">
        <v>481</v>
      </c>
      <c r="E440" s="17">
        <v>2.5</v>
      </c>
      <c r="F440" s="17">
        <v>28.6</v>
      </c>
      <c r="G440" s="20">
        <f>E440*F440</f>
        <v>71.5</v>
      </c>
      <c r="H440" s="603"/>
    </row>
    <row r="441" spans="1:8" ht="35.25" customHeight="1">
      <c r="A441" s="64">
        <v>64</v>
      </c>
      <c r="B441" s="15" t="s">
        <v>1269</v>
      </c>
      <c r="C441" s="16" t="s">
        <v>2576</v>
      </c>
      <c r="D441" s="19"/>
      <c r="E441" s="19"/>
      <c r="F441" s="19"/>
      <c r="G441" s="20">
        <v>3257.84</v>
      </c>
      <c r="H441" s="133">
        <v>41024</v>
      </c>
    </row>
    <row r="442" spans="1:8" ht="18" customHeight="1">
      <c r="A442" s="12"/>
      <c r="B442" s="25" t="s">
        <v>1598</v>
      </c>
      <c r="C442" s="12"/>
      <c r="D442" s="12"/>
      <c r="E442" s="12"/>
      <c r="F442" s="12"/>
      <c r="G442" s="26">
        <f>SUM(G434:G441)</f>
        <v>8159.34</v>
      </c>
      <c r="H442" s="12"/>
    </row>
    <row r="443" spans="1:8" ht="35.25" customHeight="1">
      <c r="A443" s="64">
        <v>4</v>
      </c>
      <c r="B443" s="17" t="s">
        <v>3551</v>
      </c>
      <c r="C443" s="16" t="s">
        <v>2844</v>
      </c>
      <c r="D443" s="598" t="s">
        <v>1205</v>
      </c>
      <c r="E443" s="599"/>
      <c r="F443" s="600"/>
      <c r="G443" s="17"/>
      <c r="H443" s="21">
        <v>41003</v>
      </c>
    </row>
    <row r="444" spans="1:8" ht="47.25" customHeight="1">
      <c r="A444" s="633">
        <v>21</v>
      </c>
      <c r="B444" s="606" t="s">
        <v>3444</v>
      </c>
      <c r="C444" s="46" t="s">
        <v>853</v>
      </c>
      <c r="D444" s="19"/>
      <c r="E444" s="17"/>
      <c r="F444" s="17"/>
      <c r="G444" s="17"/>
      <c r="H444" s="611">
        <v>41012</v>
      </c>
    </row>
    <row r="445" spans="1:8" ht="18" customHeight="1">
      <c r="A445" s="633"/>
      <c r="B445" s="606"/>
      <c r="C445" s="17" t="s">
        <v>2783</v>
      </c>
      <c r="D445" s="19" t="s">
        <v>1588</v>
      </c>
      <c r="E445" s="17">
        <v>0.28999999999999998</v>
      </c>
      <c r="F445" s="17">
        <v>1350</v>
      </c>
      <c r="G445" s="20">
        <f>E445*F445</f>
        <v>391.5</v>
      </c>
      <c r="H445" s="611"/>
    </row>
    <row r="446" spans="1:8" ht="18" customHeight="1">
      <c r="A446" s="633"/>
      <c r="B446" s="606"/>
      <c r="C446" s="15" t="s">
        <v>854</v>
      </c>
      <c r="D446" s="19" t="s">
        <v>1585</v>
      </c>
      <c r="E446" s="17">
        <v>0.1</v>
      </c>
      <c r="F446" s="17">
        <v>48.05</v>
      </c>
      <c r="G446" s="20">
        <f>E446*F446</f>
        <v>4.8099999999999996</v>
      </c>
      <c r="H446" s="611"/>
    </row>
    <row r="447" spans="1:8" ht="21.75" customHeight="1">
      <c r="A447" s="630">
        <v>30</v>
      </c>
      <c r="B447" s="592" t="s">
        <v>3444</v>
      </c>
      <c r="C447" s="16" t="s">
        <v>82</v>
      </c>
      <c r="D447" s="17"/>
      <c r="E447" s="17"/>
      <c r="F447" s="17"/>
      <c r="G447" s="20"/>
      <c r="H447" s="595">
        <v>41024</v>
      </c>
    </row>
    <row r="448" spans="1:8" ht="18" customHeight="1">
      <c r="A448" s="631"/>
      <c r="B448" s="593"/>
      <c r="C448" s="17" t="s">
        <v>1462</v>
      </c>
      <c r="D448" s="19" t="s">
        <v>1049</v>
      </c>
      <c r="E448" s="19">
        <v>2</v>
      </c>
      <c r="F448" s="19">
        <v>115.2</v>
      </c>
      <c r="G448" s="20">
        <f>F448*E448</f>
        <v>230.4</v>
      </c>
      <c r="H448" s="605"/>
    </row>
    <row r="449" spans="1:8" ht="18" customHeight="1">
      <c r="A449" s="631"/>
      <c r="B449" s="593"/>
      <c r="C449" s="17" t="s">
        <v>3382</v>
      </c>
      <c r="D449" s="19" t="s">
        <v>1049</v>
      </c>
      <c r="E449" s="17">
        <v>3</v>
      </c>
      <c r="F449" s="17">
        <v>84.48</v>
      </c>
      <c r="G449" s="20">
        <f>E449*F449</f>
        <v>253.44</v>
      </c>
      <c r="H449" s="605"/>
    </row>
    <row r="450" spans="1:8" ht="18" customHeight="1">
      <c r="A450" s="632"/>
      <c r="B450" s="594"/>
      <c r="C450" s="17" t="s">
        <v>1822</v>
      </c>
      <c r="D450" s="19" t="s">
        <v>1109</v>
      </c>
      <c r="E450" s="17">
        <v>0.5</v>
      </c>
      <c r="F450" s="17">
        <v>56</v>
      </c>
      <c r="G450" s="20">
        <f>E450*F450</f>
        <v>28</v>
      </c>
      <c r="H450" s="603"/>
    </row>
    <row r="451" spans="1:8" ht="48" customHeight="1">
      <c r="A451" s="633">
        <v>31</v>
      </c>
      <c r="B451" s="606" t="s">
        <v>3444</v>
      </c>
      <c r="C451" s="16" t="s">
        <v>1815</v>
      </c>
      <c r="D451" s="19"/>
      <c r="E451" s="17"/>
      <c r="F451" s="17"/>
      <c r="G451" s="20"/>
      <c r="H451" s="611">
        <v>41024</v>
      </c>
    </row>
    <row r="452" spans="1:8" ht="18" customHeight="1">
      <c r="A452" s="633"/>
      <c r="B452" s="606"/>
      <c r="C452" s="17" t="s">
        <v>1828</v>
      </c>
      <c r="D452" s="19" t="s">
        <v>1585</v>
      </c>
      <c r="E452" s="17">
        <v>0.05</v>
      </c>
      <c r="F452" s="17">
        <v>8500</v>
      </c>
      <c r="G452" s="20">
        <f>F452*E452</f>
        <v>425</v>
      </c>
      <c r="H452" s="611"/>
    </row>
    <row r="453" spans="1:8" ht="18" customHeight="1">
      <c r="A453" s="633"/>
      <c r="B453" s="606"/>
      <c r="C453" s="17" t="s">
        <v>1602</v>
      </c>
      <c r="D453" s="19" t="s">
        <v>1109</v>
      </c>
      <c r="E453" s="17">
        <v>0.15</v>
      </c>
      <c r="F453" s="17">
        <v>58</v>
      </c>
      <c r="G453" s="20">
        <f>F453*E453</f>
        <v>8.6999999999999993</v>
      </c>
      <c r="H453" s="611"/>
    </row>
    <row r="454" spans="1:8" ht="18" customHeight="1">
      <c r="A454" s="633"/>
      <c r="B454" s="606"/>
      <c r="C454" s="17" t="s">
        <v>1092</v>
      </c>
      <c r="D454" s="19" t="s">
        <v>1585</v>
      </c>
      <c r="E454" s="17">
        <v>1.4E-2</v>
      </c>
      <c r="F454" s="17">
        <v>8500</v>
      </c>
      <c r="G454" s="20">
        <f>F454*E454</f>
        <v>119</v>
      </c>
      <c r="H454" s="611"/>
    </row>
    <row r="455" spans="1:8" ht="18" customHeight="1">
      <c r="A455" s="633"/>
      <c r="B455" s="606"/>
      <c r="C455" s="15" t="s">
        <v>2205</v>
      </c>
      <c r="D455" s="19" t="s">
        <v>2968</v>
      </c>
      <c r="E455" s="19">
        <v>16</v>
      </c>
      <c r="F455" s="19">
        <v>2</v>
      </c>
      <c r="G455" s="20">
        <f>F455*E455</f>
        <v>32</v>
      </c>
      <c r="H455" s="611"/>
    </row>
    <row r="456" spans="1:8" ht="18" customHeight="1">
      <c r="A456" s="633"/>
      <c r="B456" s="606"/>
      <c r="C456" s="17" t="s">
        <v>2479</v>
      </c>
      <c r="D456" s="19" t="s">
        <v>1109</v>
      </c>
      <c r="E456" s="17">
        <v>2</v>
      </c>
      <c r="F456" s="17">
        <v>157.5</v>
      </c>
      <c r="G456" s="20">
        <f>E456*F456</f>
        <v>315</v>
      </c>
      <c r="H456" s="611"/>
    </row>
    <row r="457" spans="1:8" ht="21" customHeight="1">
      <c r="A457" s="630">
        <v>44</v>
      </c>
      <c r="B457" s="592" t="s">
        <v>3444</v>
      </c>
      <c r="C457" s="16" t="s">
        <v>3761</v>
      </c>
      <c r="D457" s="31"/>
      <c r="E457" s="23"/>
      <c r="F457" s="23"/>
      <c r="G457" s="20"/>
      <c r="H457" s="595">
        <v>41026</v>
      </c>
    </row>
    <row r="458" spans="1:8" ht="18" customHeight="1">
      <c r="A458" s="631"/>
      <c r="B458" s="593"/>
      <c r="C458" s="17" t="s">
        <v>1437</v>
      </c>
      <c r="D458" s="19" t="s">
        <v>1585</v>
      </c>
      <c r="E458" s="17">
        <v>0.16</v>
      </c>
      <c r="F458" s="17">
        <v>8500</v>
      </c>
      <c r="G458" s="20">
        <f>E458*F458</f>
        <v>1360</v>
      </c>
      <c r="H458" s="605"/>
    </row>
    <row r="459" spans="1:8" ht="18" customHeight="1">
      <c r="A459" s="632"/>
      <c r="B459" s="594"/>
      <c r="C459" s="17" t="s">
        <v>2205</v>
      </c>
      <c r="D459" s="19" t="s">
        <v>2968</v>
      </c>
      <c r="E459" s="17">
        <v>18</v>
      </c>
      <c r="F459" s="17">
        <v>2</v>
      </c>
      <c r="G459" s="20">
        <f>E459*F459</f>
        <v>36</v>
      </c>
      <c r="H459" s="603"/>
    </row>
    <row r="460" spans="1:8" ht="36.75" customHeight="1">
      <c r="A460" s="64">
        <v>63</v>
      </c>
      <c r="B460" s="15" t="s">
        <v>3444</v>
      </c>
      <c r="C460" s="16" t="s">
        <v>2576</v>
      </c>
      <c r="D460" s="19"/>
      <c r="E460" s="19"/>
      <c r="F460" s="19"/>
      <c r="G460" s="20">
        <v>3257.84</v>
      </c>
      <c r="H460" s="133">
        <v>41024</v>
      </c>
    </row>
    <row r="461" spans="1:8" ht="18" customHeight="1">
      <c r="A461" s="12"/>
      <c r="B461" s="25" t="s">
        <v>1598</v>
      </c>
      <c r="C461" s="12"/>
      <c r="D461" s="12"/>
      <c r="E461" s="12"/>
      <c r="F461" s="12"/>
      <c r="G461" s="26">
        <f>SUM(G443:G460)</f>
        <v>6461.69</v>
      </c>
      <c r="H461" s="12"/>
    </row>
    <row r="462" spans="1:8" ht="49.5" customHeight="1">
      <c r="A462" s="633">
        <v>17</v>
      </c>
      <c r="B462" s="606" t="s">
        <v>3445</v>
      </c>
      <c r="C462" s="46" t="s">
        <v>853</v>
      </c>
      <c r="D462" s="19"/>
      <c r="E462" s="17"/>
      <c r="F462" s="17"/>
      <c r="G462" s="17"/>
      <c r="H462" s="611">
        <v>41012</v>
      </c>
    </row>
    <row r="463" spans="1:8" ht="18" customHeight="1">
      <c r="A463" s="633"/>
      <c r="B463" s="606"/>
      <c r="C463" s="17" t="s">
        <v>2783</v>
      </c>
      <c r="D463" s="19" t="s">
        <v>1588</v>
      </c>
      <c r="E463" s="17">
        <v>0.28999999999999998</v>
      </c>
      <c r="F463" s="17">
        <v>1350</v>
      </c>
      <c r="G463" s="20">
        <f>E463*F463</f>
        <v>391.5</v>
      </c>
      <c r="H463" s="611"/>
    </row>
    <row r="464" spans="1:8" ht="18" customHeight="1">
      <c r="A464" s="633"/>
      <c r="B464" s="606"/>
      <c r="C464" s="15" t="s">
        <v>854</v>
      </c>
      <c r="D464" s="19" t="s">
        <v>1585</v>
      </c>
      <c r="E464" s="17">
        <v>0.1</v>
      </c>
      <c r="F464" s="17">
        <v>48.05</v>
      </c>
      <c r="G464" s="20">
        <f>E464*F464</f>
        <v>4.8099999999999996</v>
      </c>
      <c r="H464" s="611"/>
    </row>
    <row r="465" spans="1:8" ht="36.75" customHeight="1">
      <c r="A465" s="630">
        <v>29</v>
      </c>
      <c r="B465" s="592" t="s">
        <v>3445</v>
      </c>
      <c r="C465" s="16" t="s">
        <v>1820</v>
      </c>
      <c r="D465" s="17"/>
      <c r="E465" s="17"/>
      <c r="F465" s="17"/>
      <c r="G465" s="20"/>
      <c r="H465" s="595">
        <v>41024</v>
      </c>
    </row>
    <row r="466" spans="1:8" ht="18" customHeight="1">
      <c r="A466" s="632"/>
      <c r="B466" s="594"/>
      <c r="C466" s="17" t="s">
        <v>1821</v>
      </c>
      <c r="D466" s="19" t="s">
        <v>2968</v>
      </c>
      <c r="E466" s="17">
        <v>1</v>
      </c>
      <c r="F466" s="17">
        <v>1200</v>
      </c>
      <c r="G466" s="20">
        <f>E466*F466</f>
        <v>1200</v>
      </c>
      <c r="H466" s="603"/>
    </row>
    <row r="467" spans="1:8" ht="18" customHeight="1">
      <c r="A467" s="630">
        <v>34</v>
      </c>
      <c r="B467" s="592" t="s">
        <v>3445</v>
      </c>
      <c r="C467" s="16" t="s">
        <v>404</v>
      </c>
      <c r="D467" s="19"/>
      <c r="E467" s="17"/>
      <c r="F467" s="19"/>
      <c r="G467" s="20"/>
      <c r="H467" s="595">
        <v>41024</v>
      </c>
    </row>
    <row r="468" spans="1:8" ht="20.25" customHeight="1">
      <c r="A468" s="631"/>
      <c r="B468" s="593"/>
      <c r="C468" s="17" t="s">
        <v>405</v>
      </c>
      <c r="D468" s="19" t="s">
        <v>1585</v>
      </c>
      <c r="E468" s="17">
        <v>2</v>
      </c>
      <c r="F468" s="17">
        <v>350</v>
      </c>
      <c r="G468" s="20">
        <f>E468*F468</f>
        <v>700</v>
      </c>
      <c r="H468" s="605"/>
    </row>
    <row r="469" spans="1:8" ht="18" customHeight="1">
      <c r="A469" s="632"/>
      <c r="B469" s="594"/>
      <c r="C469" s="17" t="s">
        <v>2783</v>
      </c>
      <c r="D469" s="19" t="s">
        <v>1588</v>
      </c>
      <c r="E469" s="17">
        <v>0.5</v>
      </c>
      <c r="F469" s="17">
        <v>1350</v>
      </c>
      <c r="G469" s="20">
        <f>E469*F469</f>
        <v>675</v>
      </c>
      <c r="H469" s="603"/>
    </row>
    <row r="470" spans="1:8" ht="18" customHeight="1">
      <c r="A470" s="630">
        <v>38</v>
      </c>
      <c r="B470" s="592" t="s">
        <v>3445</v>
      </c>
      <c r="C470" s="16" t="s">
        <v>2782</v>
      </c>
      <c r="D470" s="17"/>
      <c r="E470" s="17"/>
      <c r="F470" s="17"/>
      <c r="G470" s="20"/>
      <c r="H470" s="595">
        <v>41026</v>
      </c>
    </row>
    <row r="471" spans="1:8" ht="18" customHeight="1">
      <c r="A471" s="631"/>
      <c r="B471" s="593"/>
      <c r="C471" s="17" t="s">
        <v>2783</v>
      </c>
      <c r="D471" s="19" t="s">
        <v>1588</v>
      </c>
      <c r="E471" s="17">
        <v>0.34</v>
      </c>
      <c r="F471" s="17">
        <v>1350</v>
      </c>
      <c r="G471" s="20">
        <f>E471*F471</f>
        <v>459</v>
      </c>
      <c r="H471" s="596"/>
    </row>
    <row r="472" spans="1:8" ht="21" customHeight="1">
      <c r="A472" s="632"/>
      <c r="B472" s="594"/>
      <c r="C472" s="17" t="s">
        <v>854</v>
      </c>
      <c r="D472" s="19" t="s">
        <v>1585</v>
      </c>
      <c r="E472" s="20">
        <v>7.0000000000000007E-2</v>
      </c>
      <c r="F472" s="17">
        <v>48.05</v>
      </c>
      <c r="G472" s="20">
        <f>E472*F472</f>
        <v>3.36</v>
      </c>
      <c r="H472" s="597"/>
    </row>
    <row r="473" spans="1:8" ht="36" customHeight="1">
      <c r="A473" s="630">
        <v>46</v>
      </c>
      <c r="B473" s="592" t="s">
        <v>3445</v>
      </c>
      <c r="C473" s="16" t="s">
        <v>3762</v>
      </c>
      <c r="D473" s="17"/>
      <c r="E473" s="17"/>
      <c r="F473" s="17"/>
      <c r="G473" s="20"/>
      <c r="H473" s="595">
        <v>41026</v>
      </c>
    </row>
    <row r="474" spans="1:8" ht="21" customHeight="1">
      <c r="A474" s="632"/>
      <c r="B474" s="594"/>
      <c r="C474" s="17" t="s">
        <v>2551</v>
      </c>
      <c r="D474" s="19" t="s">
        <v>1588</v>
      </c>
      <c r="E474" s="17">
        <v>0.75</v>
      </c>
      <c r="F474" s="17">
        <v>1100</v>
      </c>
      <c r="G474" s="20">
        <f>E474*F474</f>
        <v>825</v>
      </c>
      <c r="H474" s="603"/>
    </row>
    <row r="475" spans="1:8" ht="34.5" customHeight="1">
      <c r="A475" s="64">
        <v>55</v>
      </c>
      <c r="B475" s="15" t="s">
        <v>3445</v>
      </c>
      <c r="C475" s="16" t="s">
        <v>2576</v>
      </c>
      <c r="D475" s="19"/>
      <c r="E475" s="19"/>
      <c r="F475" s="19"/>
      <c r="G475" s="20">
        <v>3257.84</v>
      </c>
      <c r="H475" s="133">
        <v>41024</v>
      </c>
    </row>
    <row r="476" spans="1:8" ht="18" customHeight="1">
      <c r="A476" s="12"/>
      <c r="B476" s="25" t="s">
        <v>1598</v>
      </c>
      <c r="C476" s="12"/>
      <c r="D476" s="12"/>
      <c r="E476" s="12"/>
      <c r="F476" s="12"/>
      <c r="G476" s="26">
        <f>SUM(G462:G475)</f>
        <v>7516.51</v>
      </c>
      <c r="H476" s="12"/>
    </row>
    <row r="477" spans="1:8" ht="52.5" customHeight="1">
      <c r="A477" s="633">
        <v>1</v>
      </c>
      <c r="B477" s="606" t="s">
        <v>3714</v>
      </c>
      <c r="C477" s="16" t="s">
        <v>1097</v>
      </c>
      <c r="D477" s="606" t="s">
        <v>67</v>
      </c>
      <c r="E477" s="606"/>
      <c r="F477" s="606"/>
      <c r="G477" s="20"/>
      <c r="H477" s="611">
        <v>41001</v>
      </c>
    </row>
    <row r="478" spans="1:8" ht="18" customHeight="1">
      <c r="A478" s="633"/>
      <c r="B478" s="606"/>
      <c r="C478" s="17" t="s">
        <v>2265</v>
      </c>
      <c r="D478" s="19" t="s">
        <v>1109</v>
      </c>
      <c r="E478" s="17">
        <v>0.03</v>
      </c>
      <c r="F478" s="17">
        <v>178</v>
      </c>
      <c r="G478" s="20">
        <f>E478*F478</f>
        <v>5.34</v>
      </c>
      <c r="H478" s="611"/>
    </row>
    <row r="479" spans="1:8" ht="33" customHeight="1">
      <c r="A479" s="633">
        <v>18</v>
      </c>
      <c r="B479" s="606" t="s">
        <v>3447</v>
      </c>
      <c r="C479" s="46" t="s">
        <v>853</v>
      </c>
      <c r="D479" s="19"/>
      <c r="E479" s="17"/>
      <c r="F479" s="17"/>
      <c r="G479" s="17"/>
      <c r="H479" s="611">
        <v>41012</v>
      </c>
    </row>
    <row r="480" spans="1:8" ht="18" customHeight="1">
      <c r="A480" s="633"/>
      <c r="B480" s="606"/>
      <c r="C480" s="17" t="s">
        <v>2783</v>
      </c>
      <c r="D480" s="19" t="s">
        <v>1588</v>
      </c>
      <c r="E480" s="17">
        <v>0.28999999999999998</v>
      </c>
      <c r="F480" s="17">
        <v>1350</v>
      </c>
      <c r="G480" s="20">
        <f>E480*F480</f>
        <v>391.5</v>
      </c>
      <c r="H480" s="611"/>
    </row>
    <row r="481" spans="1:8" ht="18" customHeight="1">
      <c r="A481" s="633"/>
      <c r="B481" s="606"/>
      <c r="C481" s="15" t="s">
        <v>854</v>
      </c>
      <c r="D481" s="19" t="s">
        <v>1585</v>
      </c>
      <c r="E481" s="17">
        <v>0.1</v>
      </c>
      <c r="F481" s="17">
        <v>48.05</v>
      </c>
      <c r="G481" s="20">
        <f>E481*F481</f>
        <v>4.8099999999999996</v>
      </c>
      <c r="H481" s="611"/>
    </row>
    <row r="482" spans="1:8" ht="31.5" customHeight="1">
      <c r="A482" s="630">
        <v>37</v>
      </c>
      <c r="B482" s="592" t="s">
        <v>3278</v>
      </c>
      <c r="C482" s="16" t="s">
        <v>1627</v>
      </c>
      <c r="D482" s="17"/>
      <c r="E482" s="17"/>
      <c r="F482" s="17"/>
      <c r="G482" s="20"/>
      <c r="H482" s="595">
        <v>41025</v>
      </c>
    </row>
    <row r="483" spans="1:8" ht="18" customHeight="1">
      <c r="A483" s="632"/>
      <c r="B483" s="594"/>
      <c r="C483" s="17" t="s">
        <v>2265</v>
      </c>
      <c r="D483" s="19" t="s">
        <v>1109</v>
      </c>
      <c r="E483" s="17">
        <v>0.02</v>
      </c>
      <c r="F483" s="17">
        <v>176</v>
      </c>
      <c r="G483" s="20">
        <f>E483*F483</f>
        <v>3.52</v>
      </c>
      <c r="H483" s="597"/>
    </row>
    <row r="484" spans="1:8" ht="20.25" customHeight="1">
      <c r="A484" s="630">
        <v>39</v>
      </c>
      <c r="B484" s="592" t="s">
        <v>3447</v>
      </c>
      <c r="C484" s="16" t="s">
        <v>2782</v>
      </c>
      <c r="D484" s="17"/>
      <c r="E484" s="17"/>
      <c r="F484" s="17"/>
      <c r="G484" s="20"/>
      <c r="H484" s="595">
        <v>41026</v>
      </c>
    </row>
    <row r="485" spans="1:8" ht="18" customHeight="1">
      <c r="A485" s="631"/>
      <c r="B485" s="593"/>
      <c r="C485" s="17" t="s">
        <v>2783</v>
      </c>
      <c r="D485" s="19" t="s">
        <v>1588</v>
      </c>
      <c r="E485" s="17">
        <v>0.34</v>
      </c>
      <c r="F485" s="17">
        <v>1350</v>
      </c>
      <c r="G485" s="20">
        <f>E485*F485</f>
        <v>459</v>
      </c>
      <c r="H485" s="596"/>
    </row>
    <row r="486" spans="1:8" ht="19.5" customHeight="1">
      <c r="A486" s="632"/>
      <c r="B486" s="594"/>
      <c r="C486" s="17" t="s">
        <v>854</v>
      </c>
      <c r="D486" s="19" t="s">
        <v>1585</v>
      </c>
      <c r="E486" s="20">
        <v>7.0000000000000007E-2</v>
      </c>
      <c r="F486" s="17">
        <v>48.05</v>
      </c>
      <c r="G486" s="20">
        <f>E486*F486</f>
        <v>3.36</v>
      </c>
      <c r="H486" s="597"/>
    </row>
    <row r="487" spans="1:8" ht="18.75" customHeight="1">
      <c r="A487" s="630">
        <v>45</v>
      </c>
      <c r="B487" s="592" t="s">
        <v>3447</v>
      </c>
      <c r="C487" s="16" t="s">
        <v>3761</v>
      </c>
      <c r="D487" s="31"/>
      <c r="E487" s="23"/>
      <c r="F487" s="23"/>
      <c r="G487" s="20"/>
      <c r="H487" s="595">
        <v>41026</v>
      </c>
    </row>
    <row r="488" spans="1:8" ht="18" customHeight="1">
      <c r="A488" s="631"/>
      <c r="B488" s="593"/>
      <c r="C488" s="17" t="s">
        <v>1437</v>
      </c>
      <c r="D488" s="19" t="s">
        <v>1585</v>
      </c>
      <c r="E488" s="17">
        <v>0.12</v>
      </c>
      <c r="F488" s="17">
        <v>8500</v>
      </c>
      <c r="G488" s="20">
        <f>E488*F488</f>
        <v>1020</v>
      </c>
      <c r="H488" s="605"/>
    </row>
    <row r="489" spans="1:8" ht="18" customHeight="1">
      <c r="A489" s="631"/>
      <c r="B489" s="593"/>
      <c r="C489" s="17" t="s">
        <v>2205</v>
      </c>
      <c r="D489" s="19" t="s">
        <v>2968</v>
      </c>
      <c r="E489" s="17">
        <v>8</v>
      </c>
      <c r="F489" s="17">
        <v>2</v>
      </c>
      <c r="G489" s="20">
        <f>E489*F489</f>
        <v>16</v>
      </c>
      <c r="H489" s="605"/>
    </row>
    <row r="490" spans="1:8" ht="18" customHeight="1">
      <c r="A490" s="631"/>
      <c r="B490" s="593"/>
      <c r="C490" s="17" t="s">
        <v>2857</v>
      </c>
      <c r="D490" s="19" t="s">
        <v>2968</v>
      </c>
      <c r="E490" s="17">
        <v>2</v>
      </c>
      <c r="F490" s="17">
        <v>3</v>
      </c>
      <c r="G490" s="20">
        <f>E490*F490</f>
        <v>6</v>
      </c>
      <c r="H490" s="605"/>
    </row>
    <row r="491" spans="1:8" ht="18" customHeight="1">
      <c r="A491" s="632"/>
      <c r="B491" s="594"/>
      <c r="C491" s="17" t="s">
        <v>2668</v>
      </c>
      <c r="D491" s="19" t="s">
        <v>2968</v>
      </c>
      <c r="E491" s="17">
        <v>2</v>
      </c>
      <c r="F491" s="17">
        <v>1.5</v>
      </c>
      <c r="G491" s="20">
        <f>E491*F491</f>
        <v>3</v>
      </c>
      <c r="H491" s="603"/>
    </row>
    <row r="492" spans="1:8" ht="33.75" customHeight="1">
      <c r="A492" s="630">
        <v>49</v>
      </c>
      <c r="B492" s="592" t="s">
        <v>3447</v>
      </c>
      <c r="C492" s="16" t="s">
        <v>2525</v>
      </c>
      <c r="D492" s="15"/>
      <c r="E492" s="19"/>
      <c r="F492" s="15"/>
      <c r="G492" s="17"/>
      <c r="H492" s="595">
        <v>41029</v>
      </c>
    </row>
    <row r="493" spans="1:8" ht="18" customHeight="1">
      <c r="A493" s="631"/>
      <c r="B493" s="593"/>
      <c r="C493" s="17" t="s">
        <v>2551</v>
      </c>
      <c r="D493" s="19" t="s">
        <v>1588</v>
      </c>
      <c r="E493" s="19">
        <v>1</v>
      </c>
      <c r="F493" s="15">
        <v>1100</v>
      </c>
      <c r="G493" s="17">
        <f>F493*E493</f>
        <v>1100</v>
      </c>
      <c r="H493" s="596"/>
    </row>
    <row r="494" spans="1:8" ht="33.75" customHeight="1">
      <c r="A494" s="631"/>
      <c r="B494" s="593"/>
      <c r="C494" s="16" t="s">
        <v>1825</v>
      </c>
      <c r="D494" s="17"/>
      <c r="E494" s="17"/>
      <c r="F494" s="17"/>
      <c r="G494" s="17"/>
      <c r="H494" s="596"/>
    </row>
    <row r="495" spans="1:8" ht="18" customHeight="1">
      <c r="A495" s="631"/>
      <c r="B495" s="593"/>
      <c r="C495" s="17" t="s">
        <v>1437</v>
      </c>
      <c r="D495" s="19" t="s">
        <v>1585</v>
      </c>
      <c r="E495" s="17">
        <v>0.2</v>
      </c>
      <c r="F495" s="17">
        <v>8500</v>
      </c>
      <c r="G495" s="17">
        <f>F495*E495</f>
        <v>1700</v>
      </c>
      <c r="H495" s="596"/>
    </row>
    <row r="496" spans="1:8" ht="18.75" customHeight="1">
      <c r="A496" s="631"/>
      <c r="B496" s="593"/>
      <c r="C496" s="17" t="s">
        <v>1087</v>
      </c>
      <c r="D496" s="19" t="s">
        <v>1109</v>
      </c>
      <c r="E496" s="17">
        <v>0.2</v>
      </c>
      <c r="F496" s="17">
        <v>64</v>
      </c>
      <c r="G496" s="17">
        <f>F496*E496</f>
        <v>12.8</v>
      </c>
      <c r="H496" s="596"/>
    </row>
    <row r="497" spans="1:8" ht="19.5" customHeight="1">
      <c r="A497" s="632"/>
      <c r="B497" s="594"/>
      <c r="C497" s="17" t="s">
        <v>677</v>
      </c>
      <c r="D497" s="19" t="s">
        <v>1049</v>
      </c>
      <c r="E497" s="17">
        <v>36</v>
      </c>
      <c r="F497" s="17">
        <v>157.34</v>
      </c>
      <c r="G497" s="20">
        <f>E497*F497</f>
        <v>5664.24</v>
      </c>
      <c r="H497" s="597"/>
    </row>
    <row r="498" spans="1:8" ht="18" customHeight="1">
      <c r="A498" s="633">
        <v>54</v>
      </c>
      <c r="B498" s="606" t="s">
        <v>3447</v>
      </c>
      <c r="C498" s="144" t="s">
        <v>2782</v>
      </c>
      <c r="D498" s="19"/>
      <c r="E498" s="15"/>
      <c r="F498" s="15"/>
      <c r="G498" s="17"/>
      <c r="H498" s="595">
        <v>41029</v>
      </c>
    </row>
    <row r="499" spans="1:8" ht="17.25" customHeight="1">
      <c r="A499" s="633"/>
      <c r="B499" s="606"/>
      <c r="C499" s="17" t="s">
        <v>2783</v>
      </c>
      <c r="D499" s="19" t="s">
        <v>1588</v>
      </c>
      <c r="E499" s="19">
        <v>0.25</v>
      </c>
      <c r="F499" s="19">
        <v>1350</v>
      </c>
      <c r="G499" s="17">
        <f>E499*F499</f>
        <v>337.5</v>
      </c>
      <c r="H499" s="605"/>
    </row>
    <row r="500" spans="1:8" ht="18" customHeight="1">
      <c r="A500" s="633"/>
      <c r="B500" s="606"/>
      <c r="C500" s="17" t="s">
        <v>854</v>
      </c>
      <c r="D500" s="19" t="s">
        <v>1585</v>
      </c>
      <c r="E500" s="19">
        <v>0.08</v>
      </c>
      <c r="F500" s="19">
        <v>48.05</v>
      </c>
      <c r="G500" s="20">
        <f>E500*F500</f>
        <v>3.84</v>
      </c>
      <c r="H500" s="603"/>
    </row>
    <row r="501" spans="1:8" ht="35.25" customHeight="1">
      <c r="A501" s="64">
        <v>56</v>
      </c>
      <c r="B501" s="15" t="s">
        <v>3447</v>
      </c>
      <c r="C501" s="16" t="s">
        <v>2576</v>
      </c>
      <c r="D501" s="19"/>
      <c r="E501" s="19"/>
      <c r="F501" s="19"/>
      <c r="G501" s="20">
        <v>3257.84</v>
      </c>
      <c r="H501" s="133">
        <v>41024</v>
      </c>
    </row>
    <row r="502" spans="1:8" ht="22.5" customHeight="1">
      <c r="A502" s="12"/>
      <c r="B502" s="25" t="s">
        <v>1598</v>
      </c>
      <c r="C502" s="12"/>
      <c r="D502" s="12"/>
      <c r="E502" s="12"/>
      <c r="F502" s="12"/>
      <c r="G502" s="26">
        <f>SUM(G477:G501)</f>
        <v>13988.75</v>
      </c>
      <c r="H502" s="12"/>
    </row>
    <row r="503" spans="1:8" ht="35.25" customHeight="1">
      <c r="A503" s="630">
        <v>50</v>
      </c>
      <c r="B503" s="592" t="s">
        <v>2526</v>
      </c>
      <c r="C503" s="16" t="s">
        <v>2527</v>
      </c>
      <c r="D503" s="17"/>
      <c r="E503" s="17"/>
      <c r="F503" s="17"/>
      <c r="G503" s="20"/>
      <c r="H503" s="595">
        <v>41029</v>
      </c>
    </row>
    <row r="504" spans="1:8" ht="21.75" customHeight="1">
      <c r="A504" s="631"/>
      <c r="B504" s="593"/>
      <c r="C504" s="17" t="s">
        <v>731</v>
      </c>
      <c r="D504" s="19" t="s">
        <v>1585</v>
      </c>
      <c r="E504" s="17">
        <v>0.03</v>
      </c>
      <c r="F504" s="17">
        <v>8500</v>
      </c>
      <c r="G504" s="20">
        <f>E504*F504</f>
        <v>255</v>
      </c>
      <c r="H504" s="596"/>
    </row>
    <row r="505" spans="1:8" ht="21.75" customHeight="1">
      <c r="A505" s="631"/>
      <c r="B505" s="593"/>
      <c r="C505" s="17" t="s">
        <v>2695</v>
      </c>
      <c r="D505" s="19" t="s">
        <v>1109</v>
      </c>
      <c r="E505" s="17">
        <v>0.3</v>
      </c>
      <c r="F505" s="17">
        <v>96</v>
      </c>
      <c r="G505" s="20">
        <f>E505*F505</f>
        <v>28.8</v>
      </c>
      <c r="H505" s="596"/>
    </row>
    <row r="506" spans="1:8" ht="18" customHeight="1">
      <c r="A506" s="632"/>
      <c r="B506" s="594"/>
      <c r="C506" s="17" t="s">
        <v>2528</v>
      </c>
      <c r="D506" s="19" t="s">
        <v>2529</v>
      </c>
      <c r="E506" s="17">
        <v>6</v>
      </c>
      <c r="F506" s="17">
        <v>200</v>
      </c>
      <c r="G506" s="20">
        <f>E506*F506</f>
        <v>1200</v>
      </c>
      <c r="H506" s="597"/>
    </row>
    <row r="507" spans="1:8" ht="36" customHeight="1">
      <c r="A507" s="64">
        <v>57</v>
      </c>
      <c r="B507" s="15" t="s">
        <v>3448</v>
      </c>
      <c r="C507" s="16" t="s">
        <v>2576</v>
      </c>
      <c r="D507" s="19"/>
      <c r="E507" s="19"/>
      <c r="F507" s="19"/>
      <c r="G507" s="20">
        <v>3257.84</v>
      </c>
      <c r="H507" s="133">
        <v>41024</v>
      </c>
    </row>
    <row r="508" spans="1:8" ht="18.75" customHeight="1">
      <c r="A508" s="12"/>
      <c r="B508" s="25" t="s">
        <v>1598</v>
      </c>
      <c r="C508" s="12"/>
      <c r="D508" s="12"/>
      <c r="E508" s="12"/>
      <c r="F508" s="12"/>
      <c r="G508" s="26">
        <f>SUM(G503:G507)</f>
        <v>4741.6400000000003</v>
      </c>
      <c r="H508" s="12"/>
    </row>
    <row r="509" spans="1:8" ht="30.75" customHeight="1">
      <c r="A509" s="630">
        <v>2</v>
      </c>
      <c r="B509" s="592" t="s">
        <v>1717</v>
      </c>
      <c r="C509" s="46" t="s">
        <v>739</v>
      </c>
      <c r="D509" s="19"/>
      <c r="E509" s="17"/>
      <c r="F509" s="29"/>
      <c r="G509" s="20"/>
      <c r="H509" s="595">
        <v>41002</v>
      </c>
    </row>
    <row r="510" spans="1:8" ht="18" customHeight="1">
      <c r="A510" s="631"/>
      <c r="B510" s="593"/>
      <c r="C510" s="17" t="s">
        <v>680</v>
      </c>
      <c r="D510" s="19" t="s">
        <v>2968</v>
      </c>
      <c r="E510" s="17">
        <v>1</v>
      </c>
      <c r="F510" s="17">
        <v>50</v>
      </c>
      <c r="G510" s="17">
        <f>E510*F510</f>
        <v>50</v>
      </c>
      <c r="H510" s="605"/>
    </row>
    <row r="511" spans="1:8" ht="34.5" customHeight="1">
      <c r="A511" s="631"/>
      <c r="B511" s="593"/>
      <c r="C511" s="15" t="s">
        <v>1180</v>
      </c>
      <c r="D511" s="19" t="s">
        <v>1049</v>
      </c>
      <c r="E511" s="17">
        <v>1</v>
      </c>
      <c r="F511" s="17">
        <v>186.67</v>
      </c>
      <c r="G511" s="20">
        <f>E511*F511</f>
        <v>186.67</v>
      </c>
      <c r="H511" s="605"/>
    </row>
    <row r="512" spans="1:8" ht="17.25" customHeight="1">
      <c r="A512" s="631"/>
      <c r="B512" s="593"/>
      <c r="C512" s="28" t="s">
        <v>642</v>
      </c>
      <c r="D512" s="19" t="s">
        <v>2968</v>
      </c>
      <c r="E512" s="29">
        <v>1</v>
      </c>
      <c r="F512" s="29">
        <v>79</v>
      </c>
      <c r="G512" s="169">
        <f>E512*F512</f>
        <v>79</v>
      </c>
      <c r="H512" s="605"/>
    </row>
    <row r="513" spans="1:8" ht="21" customHeight="1">
      <c r="A513" s="631"/>
      <c r="B513" s="593"/>
      <c r="C513" s="17" t="s">
        <v>1331</v>
      </c>
      <c r="D513" s="19" t="s">
        <v>2968</v>
      </c>
      <c r="E513" s="17">
        <v>1</v>
      </c>
      <c r="F513" s="17">
        <v>92</v>
      </c>
      <c r="G513" s="173">
        <f>E513*F513</f>
        <v>92</v>
      </c>
      <c r="H513" s="605"/>
    </row>
    <row r="514" spans="1:8" ht="18" customHeight="1">
      <c r="A514" s="632"/>
      <c r="B514" s="594"/>
      <c r="C514" s="17" t="s">
        <v>1330</v>
      </c>
      <c r="D514" s="19" t="s">
        <v>1049</v>
      </c>
      <c r="E514" s="17">
        <v>0.5</v>
      </c>
      <c r="F514" s="17">
        <v>302.39999999999998</v>
      </c>
      <c r="G514" s="17">
        <f>E514*F514</f>
        <v>151.19999999999999</v>
      </c>
      <c r="H514" s="603"/>
    </row>
    <row r="515" spans="1:8" ht="33.75" customHeight="1">
      <c r="A515" s="630">
        <v>11</v>
      </c>
      <c r="B515" s="592" t="s">
        <v>3449</v>
      </c>
      <c r="C515" s="16" t="s">
        <v>3413</v>
      </c>
      <c r="D515" s="19"/>
      <c r="E515" s="17"/>
      <c r="F515" s="17"/>
      <c r="G515" s="20"/>
      <c r="H515" s="595">
        <v>41009</v>
      </c>
    </row>
    <row r="516" spans="1:8" ht="17.25" customHeight="1">
      <c r="A516" s="631"/>
      <c r="B516" s="593"/>
      <c r="C516" s="17" t="s">
        <v>2783</v>
      </c>
      <c r="D516" s="19" t="s">
        <v>1588</v>
      </c>
      <c r="E516" s="17">
        <v>2.34</v>
      </c>
      <c r="F516" s="17">
        <v>1350</v>
      </c>
      <c r="G516" s="20">
        <f>E516*F516</f>
        <v>3159</v>
      </c>
      <c r="H516" s="605"/>
    </row>
    <row r="517" spans="1:8" ht="18" customHeight="1">
      <c r="A517" s="631"/>
      <c r="B517" s="593"/>
      <c r="C517" s="17" t="s">
        <v>166</v>
      </c>
      <c r="D517" s="19" t="s">
        <v>1588</v>
      </c>
      <c r="E517" s="17">
        <v>1</v>
      </c>
      <c r="F517" s="17">
        <v>1650</v>
      </c>
      <c r="G517" s="20">
        <f>E517*F517</f>
        <v>1650</v>
      </c>
      <c r="H517" s="605"/>
    </row>
    <row r="518" spans="1:8" ht="21" customHeight="1">
      <c r="A518" s="632"/>
      <c r="B518" s="594"/>
      <c r="C518" s="17" t="s">
        <v>480</v>
      </c>
      <c r="D518" s="19" t="s">
        <v>481</v>
      </c>
      <c r="E518" s="17">
        <v>2.5</v>
      </c>
      <c r="F518" s="17">
        <v>28.6</v>
      </c>
      <c r="G518" s="20">
        <f>E518*F518</f>
        <v>71.5</v>
      </c>
      <c r="H518" s="603"/>
    </row>
    <row r="519" spans="1:8" ht="36" customHeight="1">
      <c r="A519" s="64">
        <v>15</v>
      </c>
      <c r="B519" s="17" t="s">
        <v>3449</v>
      </c>
      <c r="C519" s="16" t="s">
        <v>30</v>
      </c>
      <c r="D519" s="19"/>
      <c r="E519" s="17"/>
      <c r="F519" s="17"/>
      <c r="G519" s="20"/>
      <c r="H519" s="139"/>
    </row>
    <row r="520" spans="1:8" ht="21" customHeight="1">
      <c r="A520" s="630">
        <v>15</v>
      </c>
      <c r="B520" s="592" t="s">
        <v>3449</v>
      </c>
      <c r="C520" s="17" t="s">
        <v>2783</v>
      </c>
      <c r="D520" s="19" t="s">
        <v>1588</v>
      </c>
      <c r="E520" s="17">
        <v>1.5</v>
      </c>
      <c r="F520" s="17">
        <v>1350</v>
      </c>
      <c r="G520" s="20">
        <f>E520*F520</f>
        <v>2025</v>
      </c>
      <c r="H520" s="605"/>
    </row>
    <row r="521" spans="1:8" ht="19.5" customHeight="1">
      <c r="A521" s="632"/>
      <c r="B521" s="594"/>
      <c r="C521" s="17" t="s">
        <v>480</v>
      </c>
      <c r="D521" s="19" t="s">
        <v>481</v>
      </c>
      <c r="E521" s="17">
        <v>1.5</v>
      </c>
      <c r="F521" s="17">
        <v>28.6</v>
      </c>
      <c r="G521" s="20">
        <f>E521*F521</f>
        <v>42.9</v>
      </c>
      <c r="H521" s="603"/>
    </row>
    <row r="522" spans="1:8" ht="17.25" customHeight="1">
      <c r="A522" s="64">
        <v>26</v>
      </c>
      <c r="B522" s="17" t="s">
        <v>1084</v>
      </c>
      <c r="C522" s="16" t="s">
        <v>1085</v>
      </c>
      <c r="D522" s="598" t="s">
        <v>67</v>
      </c>
      <c r="E522" s="599"/>
      <c r="F522" s="600"/>
      <c r="G522" s="20"/>
      <c r="H522" s="21">
        <v>41018</v>
      </c>
    </row>
    <row r="523" spans="1:8" ht="19.5" customHeight="1">
      <c r="A523" s="630">
        <v>33</v>
      </c>
      <c r="B523" s="592" t="s">
        <v>3449</v>
      </c>
      <c r="C523" s="16" t="s">
        <v>454</v>
      </c>
      <c r="D523" s="17"/>
      <c r="E523" s="17"/>
      <c r="F523" s="17"/>
      <c r="G523" s="20"/>
      <c r="H523" s="595">
        <v>41024</v>
      </c>
    </row>
    <row r="524" spans="1:8" ht="19.5" customHeight="1">
      <c r="A524" s="632"/>
      <c r="B524" s="594"/>
      <c r="C524" s="17" t="s">
        <v>455</v>
      </c>
      <c r="D524" s="19" t="s">
        <v>481</v>
      </c>
      <c r="E524" s="17">
        <v>125</v>
      </c>
      <c r="F524" s="17">
        <v>122.32</v>
      </c>
      <c r="G524" s="20">
        <f>E524*F524</f>
        <v>15290</v>
      </c>
      <c r="H524" s="603"/>
    </row>
    <row r="525" spans="1:8" ht="32.25" customHeight="1">
      <c r="A525" s="64">
        <v>58</v>
      </c>
      <c r="B525" s="15" t="s">
        <v>3449</v>
      </c>
      <c r="C525" s="16" t="s">
        <v>2576</v>
      </c>
      <c r="D525" s="19"/>
      <c r="E525" s="19"/>
      <c r="F525" s="19"/>
      <c r="G525" s="20">
        <v>3257.84</v>
      </c>
      <c r="H525" s="133">
        <v>41024</v>
      </c>
    </row>
    <row r="526" spans="1:8" ht="19.5" customHeight="1">
      <c r="A526" s="12"/>
      <c r="B526" s="25" t="s">
        <v>1598</v>
      </c>
      <c r="C526" s="12"/>
      <c r="D526" s="12"/>
      <c r="E526" s="12"/>
      <c r="F526" s="12"/>
      <c r="G526" s="26">
        <f>SUM(G509:G525)</f>
        <v>26055.11</v>
      </c>
      <c r="H526" s="12"/>
    </row>
    <row r="527" spans="1:8" ht="51" customHeight="1">
      <c r="A527" s="633">
        <v>19</v>
      </c>
      <c r="B527" s="606" t="s">
        <v>3450</v>
      </c>
      <c r="C527" s="46" t="s">
        <v>853</v>
      </c>
      <c r="D527" s="19"/>
      <c r="E527" s="17"/>
      <c r="F527" s="17"/>
      <c r="G527" s="17"/>
      <c r="H527" s="611">
        <v>41012</v>
      </c>
    </row>
    <row r="528" spans="1:8" ht="18.75" customHeight="1">
      <c r="A528" s="633"/>
      <c r="B528" s="606"/>
      <c r="C528" s="17" t="s">
        <v>2783</v>
      </c>
      <c r="D528" s="19" t="s">
        <v>1588</v>
      </c>
      <c r="E528" s="17">
        <v>0.28999999999999998</v>
      </c>
      <c r="F528" s="17">
        <v>1350</v>
      </c>
      <c r="G528" s="20">
        <f>E528*F528</f>
        <v>391.5</v>
      </c>
      <c r="H528" s="611"/>
    </row>
    <row r="529" spans="1:8" ht="18" customHeight="1">
      <c r="A529" s="633"/>
      <c r="B529" s="606"/>
      <c r="C529" s="15" t="s">
        <v>854</v>
      </c>
      <c r="D529" s="19" t="s">
        <v>1585</v>
      </c>
      <c r="E529" s="17">
        <v>0.1</v>
      </c>
      <c r="F529" s="17">
        <v>48.05</v>
      </c>
      <c r="G529" s="20">
        <f>E529*F529</f>
        <v>4.8099999999999996</v>
      </c>
      <c r="H529" s="611"/>
    </row>
    <row r="530" spans="1:8" ht="39" customHeight="1">
      <c r="A530" s="64">
        <v>59</v>
      </c>
      <c r="B530" s="15" t="s">
        <v>3450</v>
      </c>
      <c r="C530" s="16" t="s">
        <v>2576</v>
      </c>
      <c r="D530" s="19"/>
      <c r="E530" s="19"/>
      <c r="F530" s="19"/>
      <c r="G530" s="20">
        <v>3257.84</v>
      </c>
      <c r="H530" s="133">
        <v>41024</v>
      </c>
    </row>
    <row r="531" spans="1:8" ht="19.5" customHeight="1">
      <c r="A531" s="12"/>
      <c r="B531" s="25" t="s">
        <v>1598</v>
      </c>
      <c r="C531" s="12"/>
      <c r="D531" s="12"/>
      <c r="E531" s="12"/>
      <c r="F531" s="12"/>
      <c r="G531" s="26">
        <f>SUM(G527:G530)</f>
        <v>3654.15</v>
      </c>
      <c r="H531" s="12"/>
    </row>
    <row r="532" spans="1:8" ht="33.75" customHeight="1">
      <c r="A532" s="64">
        <v>60</v>
      </c>
      <c r="B532" s="15" t="s">
        <v>207</v>
      </c>
      <c r="C532" s="16" t="s">
        <v>2576</v>
      </c>
      <c r="D532" s="19"/>
      <c r="E532" s="19"/>
      <c r="F532" s="19"/>
      <c r="G532" s="20">
        <v>3257.84</v>
      </c>
      <c r="H532" s="133">
        <v>41024</v>
      </c>
    </row>
    <row r="533" spans="1:8" ht="24" customHeight="1">
      <c r="A533" s="12"/>
      <c r="B533" s="25" t="s">
        <v>1598</v>
      </c>
      <c r="C533" s="12"/>
      <c r="D533" s="12"/>
      <c r="E533" s="12"/>
      <c r="F533" s="12"/>
      <c r="G533" s="26">
        <f>SUM(G532)</f>
        <v>3257.84</v>
      </c>
      <c r="H533" s="12"/>
    </row>
    <row r="534" spans="1:8" ht="32.25" customHeight="1">
      <c r="A534" s="233">
        <v>7</v>
      </c>
      <c r="B534" s="28" t="s">
        <v>2427</v>
      </c>
      <c r="C534" s="36" t="s">
        <v>3386</v>
      </c>
      <c r="D534" s="606" t="s">
        <v>1810</v>
      </c>
      <c r="E534" s="606"/>
      <c r="F534" s="606"/>
      <c r="G534" s="17"/>
      <c r="H534" s="27"/>
    </row>
    <row r="535" spans="1:8" ht="36.75" customHeight="1">
      <c r="A535" s="630">
        <v>12</v>
      </c>
      <c r="B535" s="592" t="s">
        <v>3451</v>
      </c>
      <c r="C535" s="16" t="s">
        <v>3413</v>
      </c>
      <c r="D535" s="19"/>
      <c r="E535" s="17"/>
      <c r="F535" s="17"/>
      <c r="G535" s="20"/>
      <c r="H535" s="595">
        <v>41009</v>
      </c>
    </row>
    <row r="536" spans="1:8" ht="18" customHeight="1">
      <c r="A536" s="631"/>
      <c r="B536" s="593"/>
      <c r="C536" s="17" t="s">
        <v>2783</v>
      </c>
      <c r="D536" s="19" t="s">
        <v>1588</v>
      </c>
      <c r="E536" s="17">
        <v>2.34</v>
      </c>
      <c r="F536" s="17">
        <v>1350</v>
      </c>
      <c r="G536" s="20">
        <f>E536*F536</f>
        <v>3159</v>
      </c>
      <c r="H536" s="605"/>
    </row>
    <row r="537" spans="1:8" ht="19.5" customHeight="1">
      <c r="A537" s="631"/>
      <c r="B537" s="593"/>
      <c r="C537" s="17" t="s">
        <v>166</v>
      </c>
      <c r="D537" s="19" t="s">
        <v>1588</v>
      </c>
      <c r="E537" s="17">
        <v>1</v>
      </c>
      <c r="F537" s="17">
        <v>1650</v>
      </c>
      <c r="G537" s="20">
        <f>E537*F537</f>
        <v>1650</v>
      </c>
      <c r="H537" s="605"/>
    </row>
    <row r="538" spans="1:8" ht="18" customHeight="1">
      <c r="A538" s="632"/>
      <c r="B538" s="594"/>
      <c r="C538" s="17" t="s">
        <v>480</v>
      </c>
      <c r="D538" s="19" t="s">
        <v>481</v>
      </c>
      <c r="E538" s="17">
        <v>2.5</v>
      </c>
      <c r="F538" s="17">
        <v>28.6</v>
      </c>
      <c r="G538" s="20">
        <f>E538*F538</f>
        <v>71.5</v>
      </c>
      <c r="H538" s="603"/>
    </row>
    <row r="539" spans="1:8" ht="36.75" customHeight="1">
      <c r="A539" s="233">
        <v>13</v>
      </c>
      <c r="B539" s="30" t="s">
        <v>493</v>
      </c>
      <c r="C539" s="16" t="s">
        <v>2978</v>
      </c>
      <c r="D539" s="598" t="s">
        <v>9</v>
      </c>
      <c r="E539" s="599"/>
      <c r="F539" s="599"/>
      <c r="G539" s="600"/>
      <c r="H539" s="21">
        <v>41012</v>
      </c>
    </row>
    <row r="540" spans="1:8" ht="18.75" customHeight="1">
      <c r="A540" s="630">
        <v>16</v>
      </c>
      <c r="B540" s="592" t="s">
        <v>3451</v>
      </c>
      <c r="C540" s="16" t="s">
        <v>851</v>
      </c>
      <c r="D540" s="19"/>
      <c r="E540" s="17"/>
      <c r="F540" s="17"/>
      <c r="G540" s="20"/>
      <c r="H540" s="595"/>
    </row>
    <row r="541" spans="1:8" ht="18" customHeight="1">
      <c r="A541" s="631"/>
      <c r="B541" s="593"/>
      <c r="C541" s="17" t="s">
        <v>2783</v>
      </c>
      <c r="D541" s="19" t="s">
        <v>1588</v>
      </c>
      <c r="E541" s="17">
        <v>1.5</v>
      </c>
      <c r="F541" s="17">
        <v>1350</v>
      </c>
      <c r="G541" s="20">
        <f>E541*F541</f>
        <v>2025</v>
      </c>
      <c r="H541" s="605"/>
    </row>
    <row r="542" spans="1:8" ht="16.5" customHeight="1">
      <c r="A542" s="632"/>
      <c r="B542" s="594"/>
      <c r="C542" s="17" t="s">
        <v>480</v>
      </c>
      <c r="D542" s="19" t="s">
        <v>481</v>
      </c>
      <c r="E542" s="17">
        <v>1.5</v>
      </c>
      <c r="F542" s="17">
        <v>28.6</v>
      </c>
      <c r="G542" s="20">
        <f>E542*F542</f>
        <v>42.9</v>
      </c>
      <c r="H542" s="603"/>
    </row>
    <row r="543" spans="1:8" ht="18" customHeight="1">
      <c r="A543" s="633">
        <v>20</v>
      </c>
      <c r="B543" s="606" t="s">
        <v>3451</v>
      </c>
      <c r="C543" s="46" t="s">
        <v>853</v>
      </c>
      <c r="D543" s="19"/>
      <c r="E543" s="17"/>
      <c r="F543" s="17"/>
      <c r="G543" s="17"/>
      <c r="H543" s="611">
        <v>41012</v>
      </c>
    </row>
    <row r="544" spans="1:8" ht="18.75" customHeight="1">
      <c r="A544" s="633"/>
      <c r="B544" s="606"/>
      <c r="C544" s="17" t="s">
        <v>2783</v>
      </c>
      <c r="D544" s="19" t="s">
        <v>1588</v>
      </c>
      <c r="E544" s="17">
        <v>0.28999999999999998</v>
      </c>
      <c r="F544" s="17">
        <v>1350</v>
      </c>
      <c r="G544" s="20">
        <f>E544*F544</f>
        <v>391.5</v>
      </c>
      <c r="H544" s="611"/>
    </row>
    <row r="545" spans="1:8" ht="18" customHeight="1">
      <c r="A545" s="633"/>
      <c r="B545" s="606"/>
      <c r="C545" s="15" t="s">
        <v>854</v>
      </c>
      <c r="D545" s="19" t="s">
        <v>1585</v>
      </c>
      <c r="E545" s="17">
        <v>0.1</v>
      </c>
      <c r="F545" s="17">
        <v>48.05</v>
      </c>
      <c r="G545" s="20">
        <f>E545*F545</f>
        <v>4.8099999999999996</v>
      </c>
      <c r="H545" s="611"/>
    </row>
    <row r="546" spans="1:8" ht="47.25" customHeight="1">
      <c r="A546" s="64">
        <v>24</v>
      </c>
      <c r="B546" s="17" t="s">
        <v>1518</v>
      </c>
      <c r="C546" s="16" t="s">
        <v>1135</v>
      </c>
      <c r="D546" s="598" t="s">
        <v>1519</v>
      </c>
      <c r="E546" s="599"/>
      <c r="F546" s="600"/>
      <c r="G546" s="20"/>
      <c r="H546" s="21">
        <v>41016</v>
      </c>
    </row>
    <row r="547" spans="1:8" ht="20.25" customHeight="1">
      <c r="A547" s="630">
        <v>40</v>
      </c>
      <c r="B547" s="592" t="s">
        <v>3451</v>
      </c>
      <c r="C547" s="16" t="s">
        <v>2782</v>
      </c>
      <c r="D547" s="17"/>
      <c r="E547" s="17"/>
      <c r="F547" s="17"/>
      <c r="G547" s="20"/>
      <c r="H547" s="595">
        <v>41026</v>
      </c>
    </row>
    <row r="548" spans="1:8" ht="18" customHeight="1">
      <c r="A548" s="631"/>
      <c r="B548" s="593"/>
      <c r="C548" s="17" t="s">
        <v>2783</v>
      </c>
      <c r="D548" s="19" t="s">
        <v>1588</v>
      </c>
      <c r="E548" s="17">
        <v>0.34</v>
      </c>
      <c r="F548" s="17">
        <v>1350</v>
      </c>
      <c r="G548" s="20">
        <f>E548*F548</f>
        <v>459</v>
      </c>
      <c r="H548" s="596"/>
    </row>
    <row r="549" spans="1:8" ht="18" customHeight="1">
      <c r="A549" s="632"/>
      <c r="B549" s="594"/>
      <c r="C549" s="17" t="s">
        <v>854</v>
      </c>
      <c r="D549" s="19" t="s">
        <v>1585</v>
      </c>
      <c r="E549" s="20">
        <v>7.0000000000000007E-2</v>
      </c>
      <c r="F549" s="17">
        <v>48.05</v>
      </c>
      <c r="G549" s="20">
        <f>E549*F549</f>
        <v>3.36</v>
      </c>
      <c r="H549" s="597"/>
    </row>
    <row r="550" spans="1:8" ht="18" customHeight="1">
      <c r="A550" s="633">
        <v>53</v>
      </c>
      <c r="B550" s="606" t="s">
        <v>3451</v>
      </c>
      <c r="C550" s="144" t="s">
        <v>2782</v>
      </c>
      <c r="D550" s="19"/>
      <c r="E550" s="15"/>
      <c r="F550" s="15"/>
      <c r="G550" s="17"/>
      <c r="H550" s="595">
        <v>41029</v>
      </c>
    </row>
    <row r="551" spans="1:8" ht="18" customHeight="1">
      <c r="A551" s="633"/>
      <c r="B551" s="606"/>
      <c r="C551" s="17" t="s">
        <v>2783</v>
      </c>
      <c r="D551" s="19" t="s">
        <v>1588</v>
      </c>
      <c r="E551" s="19">
        <v>0.25</v>
      </c>
      <c r="F551" s="19">
        <v>1350</v>
      </c>
      <c r="G551" s="17">
        <f>E551*F551</f>
        <v>337.5</v>
      </c>
      <c r="H551" s="605"/>
    </row>
    <row r="552" spans="1:8" ht="18" customHeight="1">
      <c r="A552" s="633"/>
      <c r="B552" s="606"/>
      <c r="C552" s="17" t="s">
        <v>854</v>
      </c>
      <c r="D552" s="19" t="s">
        <v>1585</v>
      </c>
      <c r="E552" s="19">
        <v>0.08</v>
      </c>
      <c r="F552" s="19">
        <v>48.05</v>
      </c>
      <c r="G552" s="20">
        <f>E552*F552</f>
        <v>3.84</v>
      </c>
      <c r="H552" s="603"/>
    </row>
    <row r="553" spans="1:8" ht="31.5" customHeight="1">
      <c r="A553" s="64">
        <v>61</v>
      </c>
      <c r="B553" s="15" t="s">
        <v>3451</v>
      </c>
      <c r="C553" s="16" t="s">
        <v>2576</v>
      </c>
      <c r="D553" s="19"/>
      <c r="E553" s="19"/>
      <c r="F553" s="19"/>
      <c r="G553" s="20">
        <v>3257.84</v>
      </c>
      <c r="H553" s="133">
        <v>41024</v>
      </c>
    </row>
    <row r="554" spans="1:8" ht="18" customHeight="1">
      <c r="A554" s="12"/>
      <c r="B554" s="25" t="s">
        <v>1598</v>
      </c>
      <c r="C554" s="12"/>
      <c r="D554" s="12"/>
      <c r="E554" s="12"/>
      <c r="F554" s="12"/>
      <c r="G554" s="26">
        <f>SUM(G534:G553)</f>
        <v>11406.25</v>
      </c>
      <c r="H554" s="12"/>
    </row>
    <row r="555" spans="1:8" ht="30.75" customHeight="1">
      <c r="A555" s="64">
        <v>62</v>
      </c>
      <c r="B555" s="15" t="s">
        <v>206</v>
      </c>
      <c r="C555" s="16" t="s">
        <v>2576</v>
      </c>
      <c r="D555" s="19"/>
      <c r="E555" s="19"/>
      <c r="F555" s="19"/>
      <c r="G555" s="20">
        <v>3257.84</v>
      </c>
      <c r="H555" s="133">
        <v>41024</v>
      </c>
    </row>
    <row r="556" spans="1:8" ht="18" customHeight="1">
      <c r="A556" s="12"/>
      <c r="B556" s="25" t="s">
        <v>1598</v>
      </c>
      <c r="C556" s="12"/>
      <c r="D556" s="12"/>
      <c r="E556" s="12"/>
      <c r="F556" s="12"/>
      <c r="G556" s="26">
        <f>SUM(G555)</f>
        <v>3257.84</v>
      </c>
      <c r="H556" s="12"/>
    </row>
    <row r="557" spans="1:8" ht="18" customHeight="1">
      <c r="A557" s="17"/>
      <c r="B557" s="17"/>
      <c r="C557" s="63"/>
      <c r="D557" s="19"/>
      <c r="E557" s="17"/>
      <c r="F557" s="19"/>
      <c r="G557" s="20">
        <f>G554+G531+G526+G508+G502+G476+G461+G442+G433+G421+G407+G556+G533</f>
        <v>119138.31</v>
      </c>
      <c r="H557" s="18"/>
    </row>
    <row r="558" spans="1:8" ht="18" customHeight="1">
      <c r="A558" s="22"/>
      <c r="B558" s="22"/>
      <c r="C558" s="106"/>
      <c r="D558" s="90"/>
      <c r="E558" s="22"/>
      <c r="F558" s="90"/>
      <c r="G558" s="70"/>
      <c r="H558" s="110"/>
    </row>
    <row r="559" spans="1:8" ht="18" customHeight="1">
      <c r="A559" s="22"/>
      <c r="B559" s="22"/>
      <c r="C559" s="106"/>
      <c r="D559" s="90"/>
      <c r="E559" s="22"/>
      <c r="F559" s="90"/>
      <c r="G559" s="70"/>
      <c r="H559" s="110"/>
    </row>
    <row r="560" spans="1:8" ht="18" customHeight="1">
      <c r="A560" s="22"/>
      <c r="B560" s="22"/>
      <c r="C560" s="106"/>
      <c r="D560" s="90"/>
      <c r="E560" s="22"/>
      <c r="F560" s="90"/>
      <c r="G560" s="70"/>
      <c r="H560" s="110"/>
    </row>
    <row r="561" spans="1:8" ht="18" customHeight="1">
      <c r="A561" s="22"/>
      <c r="B561" s="22"/>
      <c r="C561" s="106"/>
      <c r="D561" s="90"/>
      <c r="E561" s="22"/>
      <c r="F561" s="90"/>
      <c r="G561" s="70"/>
      <c r="H561" s="110"/>
    </row>
    <row r="562" spans="1:8" ht="18" customHeight="1">
      <c r="A562" s="22"/>
      <c r="B562" s="22"/>
      <c r="C562" s="106"/>
      <c r="D562" s="90"/>
      <c r="E562" s="22"/>
      <c r="F562" s="90"/>
      <c r="G562" s="70"/>
      <c r="H562" s="110"/>
    </row>
    <row r="563" spans="1:8" ht="18" customHeight="1">
      <c r="A563" s="22"/>
      <c r="B563" s="22"/>
      <c r="C563" s="106"/>
      <c r="D563" s="90"/>
      <c r="E563" s="22"/>
      <c r="F563" s="90"/>
      <c r="G563" s="70"/>
      <c r="H563" s="110"/>
    </row>
    <row r="564" spans="1:8" ht="18" customHeight="1">
      <c r="A564" s="22"/>
      <c r="B564" s="22"/>
      <c r="C564" s="106"/>
      <c r="D564" s="90"/>
      <c r="E564" s="22"/>
      <c r="F564" s="90"/>
      <c r="G564" s="70"/>
      <c r="H564" s="110"/>
    </row>
    <row r="565" spans="1:8" ht="18" customHeight="1">
      <c r="A565" s="22"/>
      <c r="B565" s="22"/>
      <c r="C565" s="106"/>
      <c r="D565" s="90"/>
      <c r="E565" s="22"/>
      <c r="F565" s="90"/>
      <c r="G565" s="70"/>
      <c r="H565" s="110"/>
    </row>
    <row r="566" spans="1:8" ht="18" customHeight="1">
      <c r="A566" s="22"/>
      <c r="B566" s="22"/>
      <c r="C566" s="106"/>
      <c r="D566" s="90"/>
      <c r="E566" s="22"/>
      <c r="F566" s="90"/>
      <c r="G566" s="70"/>
      <c r="H566" s="110"/>
    </row>
    <row r="567" spans="1:8" ht="18" customHeight="1">
      <c r="A567" s="22"/>
      <c r="B567" s="22"/>
      <c r="C567" s="106"/>
      <c r="D567" s="90"/>
      <c r="E567" s="22"/>
      <c r="F567" s="90"/>
      <c r="G567" s="70"/>
      <c r="H567" s="110"/>
    </row>
    <row r="568" spans="1:8" ht="18" customHeight="1">
      <c r="A568" s="22"/>
      <c r="B568" s="22"/>
      <c r="C568" s="106"/>
      <c r="D568" s="90"/>
      <c r="E568" s="22"/>
      <c r="F568" s="90"/>
      <c r="G568" s="70"/>
      <c r="H568" s="110"/>
    </row>
    <row r="569" spans="1:8" ht="18" customHeight="1">
      <c r="A569" s="22"/>
      <c r="B569" s="22"/>
      <c r="C569" s="106"/>
      <c r="D569" s="90"/>
      <c r="E569" s="22"/>
      <c r="F569" s="90"/>
      <c r="G569" s="70"/>
      <c r="H569" s="110"/>
    </row>
    <row r="570" spans="1:8" ht="18" customHeight="1">
      <c r="A570" s="22"/>
      <c r="B570" s="22"/>
      <c r="C570" s="106"/>
      <c r="D570" s="90"/>
      <c r="E570" s="22"/>
      <c r="F570" s="90"/>
      <c r="G570" s="70"/>
      <c r="H570" s="110"/>
    </row>
    <row r="571" spans="1:8" ht="18" customHeight="1">
      <c r="A571" s="22"/>
      <c r="B571" s="22"/>
      <c r="C571" s="106"/>
      <c r="D571" s="90"/>
      <c r="E571" s="22"/>
      <c r="F571" s="90"/>
      <c r="G571" s="70"/>
      <c r="H571" s="110"/>
    </row>
    <row r="572" spans="1:8" ht="18" customHeight="1">
      <c r="A572" s="22"/>
      <c r="B572" s="22"/>
      <c r="C572" s="106"/>
      <c r="D572" s="90"/>
      <c r="E572" s="22"/>
      <c r="F572" s="90"/>
      <c r="G572" s="70"/>
      <c r="H572" s="110"/>
    </row>
    <row r="573" spans="1:8" ht="18" customHeight="1">
      <c r="A573" s="22"/>
      <c r="B573" s="22"/>
      <c r="C573" s="106"/>
      <c r="D573" s="90"/>
      <c r="E573" s="22"/>
      <c r="F573" s="90"/>
      <c r="G573" s="70"/>
      <c r="H573" s="110"/>
    </row>
    <row r="574" spans="1:8" ht="18" customHeight="1">
      <c r="A574" s="22"/>
      <c r="B574" s="22"/>
      <c r="C574" s="106"/>
      <c r="D574" s="90"/>
      <c r="E574" s="22"/>
      <c r="F574" s="90"/>
      <c r="G574" s="70"/>
      <c r="H574" s="110"/>
    </row>
    <row r="575" spans="1:8" ht="18" customHeight="1">
      <c r="A575" s="22"/>
      <c r="B575" s="22"/>
      <c r="C575" s="106"/>
      <c r="D575" s="90"/>
      <c r="E575" s="22"/>
      <c r="F575" s="90"/>
      <c r="G575" s="70"/>
      <c r="H575" s="110"/>
    </row>
    <row r="576" spans="1:8" ht="18" customHeight="1">
      <c r="A576" s="22"/>
      <c r="B576" s="22"/>
      <c r="C576" s="106"/>
      <c r="D576" s="90"/>
      <c r="E576" s="22"/>
      <c r="F576" s="90"/>
      <c r="G576" s="70"/>
      <c r="H576" s="110"/>
    </row>
    <row r="577" spans="1:8" ht="18" customHeight="1">
      <c r="A577" s="22"/>
      <c r="B577" s="22"/>
      <c r="C577" s="106"/>
      <c r="D577" s="90"/>
      <c r="E577" s="22"/>
      <c r="F577" s="90"/>
      <c r="G577" s="70"/>
      <c r="H577" s="110"/>
    </row>
    <row r="578" spans="1:8" ht="18" customHeight="1">
      <c r="A578" s="22"/>
      <c r="B578" s="22"/>
      <c r="C578" s="106"/>
      <c r="D578" s="90"/>
      <c r="E578" s="22"/>
      <c r="F578" s="90"/>
      <c r="G578" s="70"/>
      <c r="H578" s="110"/>
    </row>
    <row r="579" spans="1:8" ht="18" customHeight="1">
      <c r="A579" s="22"/>
      <c r="B579" s="22"/>
      <c r="C579" s="106"/>
      <c r="D579" s="90"/>
      <c r="E579" s="22"/>
      <c r="F579" s="90"/>
      <c r="G579" s="70"/>
      <c r="H579" s="110"/>
    </row>
    <row r="580" spans="1:8" ht="18" customHeight="1">
      <c r="A580" s="22"/>
      <c r="B580" s="22"/>
      <c r="C580" s="106"/>
      <c r="D580" s="90"/>
      <c r="E580" s="22"/>
      <c r="F580" s="90"/>
      <c r="G580" s="70"/>
      <c r="H580" s="110"/>
    </row>
    <row r="581" spans="1:8" ht="18" customHeight="1">
      <c r="A581" s="22"/>
      <c r="B581" s="22"/>
      <c r="C581" s="106"/>
      <c r="D581" s="90"/>
      <c r="E581" s="22"/>
      <c r="F581" s="90"/>
      <c r="G581" s="70"/>
      <c r="H581" s="110"/>
    </row>
    <row r="582" spans="1:8" ht="18" customHeight="1">
      <c r="A582" s="22"/>
      <c r="B582" s="22"/>
      <c r="C582" s="106"/>
      <c r="D582" s="90"/>
      <c r="E582" s="22"/>
      <c r="F582" s="90"/>
      <c r="G582" s="70"/>
      <c r="H582" s="110"/>
    </row>
    <row r="583" spans="1:8" ht="18" customHeight="1">
      <c r="A583" s="22"/>
      <c r="B583" s="22"/>
      <c r="C583" s="106"/>
      <c r="D583" s="90"/>
      <c r="E583" s="22"/>
      <c r="F583" s="90"/>
      <c r="G583" s="70"/>
      <c r="H583" s="110"/>
    </row>
    <row r="584" spans="1:8" ht="18" customHeight="1">
      <c r="A584" s="22"/>
      <c r="B584" s="22"/>
      <c r="C584" s="106"/>
      <c r="D584" s="90"/>
      <c r="E584" s="22"/>
      <c r="F584" s="90"/>
      <c r="G584" s="70"/>
      <c r="H584" s="110"/>
    </row>
    <row r="585" spans="1:8" ht="18" customHeight="1">
      <c r="A585" s="22"/>
      <c r="B585" s="22"/>
      <c r="C585" s="106"/>
      <c r="D585" s="90"/>
      <c r="E585" s="22"/>
      <c r="F585" s="90"/>
      <c r="G585" s="70"/>
      <c r="H585" s="110"/>
    </row>
    <row r="586" spans="1:8" ht="18" customHeight="1">
      <c r="A586" s="22"/>
      <c r="B586" s="22"/>
      <c r="C586" s="106"/>
      <c r="D586" s="90"/>
      <c r="E586" s="22"/>
      <c r="F586" s="90"/>
      <c r="G586" s="70"/>
      <c r="H586" s="110"/>
    </row>
    <row r="587" spans="1:8" ht="18" customHeight="1">
      <c r="A587" s="22"/>
      <c r="B587" s="22"/>
      <c r="C587" s="106"/>
      <c r="D587" s="90"/>
      <c r="E587" s="22"/>
      <c r="F587" s="90"/>
      <c r="G587" s="70"/>
      <c r="H587" s="110"/>
    </row>
    <row r="588" spans="1:8" ht="18" customHeight="1">
      <c r="A588" s="22"/>
      <c r="B588" s="22"/>
      <c r="C588" s="106"/>
      <c r="D588" s="90"/>
      <c r="E588" s="22"/>
      <c r="F588" s="90"/>
      <c r="G588" s="70"/>
      <c r="H588" s="110"/>
    </row>
    <row r="589" spans="1:8" ht="18" customHeight="1">
      <c r="A589" s="22"/>
      <c r="B589" s="22"/>
      <c r="C589" s="106"/>
      <c r="D589" s="90"/>
      <c r="E589" s="22"/>
      <c r="F589" s="90"/>
      <c r="G589" s="70"/>
      <c r="H589" s="110"/>
    </row>
    <row r="590" spans="1:8" ht="18" customHeight="1">
      <c r="A590" s="22"/>
      <c r="B590" s="22"/>
      <c r="C590" s="106"/>
      <c r="D590" s="90"/>
      <c r="E590" s="22"/>
      <c r="F590" s="90"/>
      <c r="G590" s="70"/>
      <c r="H590" s="110"/>
    </row>
    <row r="591" spans="1:8" ht="18" customHeight="1">
      <c r="A591" s="22"/>
      <c r="B591" s="22"/>
      <c r="C591" s="106"/>
      <c r="D591" s="90"/>
      <c r="E591" s="22"/>
      <c r="F591" s="90"/>
      <c r="G591" s="70"/>
      <c r="H591" s="110"/>
    </row>
    <row r="592" spans="1:8" ht="18" customHeight="1">
      <c r="A592" s="22"/>
      <c r="B592" s="22"/>
      <c r="C592" s="106"/>
      <c r="D592" s="90"/>
      <c r="E592" s="22"/>
      <c r="F592" s="90"/>
      <c r="G592" s="70"/>
      <c r="H592" s="110"/>
    </row>
    <row r="593" spans="1:8" ht="18" customHeight="1">
      <c r="A593" s="22"/>
      <c r="B593" s="22"/>
      <c r="C593" s="106"/>
      <c r="D593" s="90"/>
      <c r="E593" s="22"/>
      <c r="F593" s="90"/>
      <c r="G593" s="70"/>
      <c r="H593" s="110"/>
    </row>
    <row r="594" spans="1:8" ht="18" customHeight="1">
      <c r="A594" s="22"/>
      <c r="B594" s="22"/>
      <c r="C594" s="106"/>
      <c r="D594" s="90"/>
      <c r="E594" s="22"/>
      <c r="F594" s="90"/>
      <c r="G594" s="70"/>
      <c r="H594" s="110"/>
    </row>
    <row r="595" spans="1:8" ht="18" customHeight="1">
      <c r="A595" s="22"/>
      <c r="B595" s="22"/>
      <c r="C595" s="106"/>
      <c r="D595" s="90"/>
      <c r="E595" s="22"/>
      <c r="F595" s="90"/>
      <c r="G595" s="70"/>
      <c r="H595" s="110"/>
    </row>
    <row r="596" spans="1:8" ht="18" customHeight="1">
      <c r="A596" s="601" t="s">
        <v>1044</v>
      </c>
      <c r="B596" s="601"/>
      <c r="C596" s="601"/>
      <c r="D596" s="601"/>
      <c r="E596" s="601"/>
      <c r="F596" s="601"/>
      <c r="G596" s="601"/>
      <c r="H596" s="601"/>
    </row>
    <row r="597" spans="1:8" ht="21" customHeight="1" thickBot="1">
      <c r="A597" s="604" t="s">
        <v>2448</v>
      </c>
      <c r="B597" s="604"/>
      <c r="C597" s="22"/>
      <c r="D597" s="90"/>
      <c r="E597" s="22"/>
      <c r="F597" s="22"/>
      <c r="G597" s="70"/>
      <c r="H597" s="110"/>
    </row>
    <row r="598" spans="1:8" ht="35.25" customHeight="1" thickBot="1">
      <c r="A598" s="227" t="s">
        <v>1033</v>
      </c>
      <c r="B598" s="228" t="s">
        <v>1034</v>
      </c>
      <c r="C598" s="228" t="s">
        <v>1035</v>
      </c>
      <c r="D598" s="228" t="s">
        <v>1036</v>
      </c>
      <c r="E598" s="228" t="s">
        <v>1334</v>
      </c>
      <c r="F598" s="228" t="s">
        <v>1335</v>
      </c>
      <c r="G598" s="228" t="s">
        <v>1555</v>
      </c>
      <c r="H598" s="229" t="s">
        <v>1586</v>
      </c>
    </row>
    <row r="599" spans="1:8" ht="18" customHeight="1">
      <c r="A599" s="602">
        <v>30</v>
      </c>
      <c r="B599" s="592" t="s">
        <v>3452</v>
      </c>
      <c r="C599" s="16" t="s">
        <v>2782</v>
      </c>
      <c r="D599" s="19"/>
      <c r="E599" s="17"/>
      <c r="F599" s="17"/>
      <c r="G599" s="20"/>
      <c r="H599" s="595">
        <v>41046</v>
      </c>
    </row>
    <row r="600" spans="1:8" ht="18" customHeight="1">
      <c r="A600" s="596"/>
      <c r="B600" s="593"/>
      <c r="C600" s="17" t="s">
        <v>2049</v>
      </c>
      <c r="D600" s="19" t="s">
        <v>1588</v>
      </c>
      <c r="E600" s="17">
        <v>0.15</v>
      </c>
      <c r="F600" s="17">
        <v>1350</v>
      </c>
      <c r="G600" s="20">
        <f>F600*E600</f>
        <v>202.5</v>
      </c>
      <c r="H600" s="605"/>
    </row>
    <row r="601" spans="1:8" ht="21.75" customHeight="1">
      <c r="A601" s="597"/>
      <c r="B601" s="594"/>
      <c r="C601" s="17" t="s">
        <v>2050</v>
      </c>
      <c r="D601" s="19" t="s">
        <v>1585</v>
      </c>
      <c r="E601" s="17">
        <v>0.08</v>
      </c>
      <c r="F601" s="17">
        <v>48.05</v>
      </c>
      <c r="G601" s="20">
        <f>F601*E601</f>
        <v>3.84</v>
      </c>
      <c r="H601" s="603"/>
    </row>
    <row r="602" spans="1:8" ht="35.25" customHeight="1">
      <c r="A602" s="610">
        <v>45</v>
      </c>
      <c r="B602" s="606" t="s">
        <v>3452</v>
      </c>
      <c r="C602" s="16" t="s">
        <v>893</v>
      </c>
      <c r="D602" s="19"/>
      <c r="E602" s="17"/>
      <c r="F602" s="17"/>
      <c r="G602" s="20"/>
      <c r="H602" s="611">
        <v>41050</v>
      </c>
    </row>
    <row r="603" spans="1:8" ht="18" customHeight="1">
      <c r="A603" s="610"/>
      <c r="B603" s="606"/>
      <c r="C603" s="17" t="s">
        <v>1600</v>
      </c>
      <c r="D603" s="19" t="s">
        <v>1588</v>
      </c>
      <c r="E603" s="17">
        <v>0.5</v>
      </c>
      <c r="F603" s="17">
        <v>1700</v>
      </c>
      <c r="G603" s="20">
        <f>E603*F603</f>
        <v>850</v>
      </c>
      <c r="H603" s="610"/>
    </row>
    <row r="604" spans="1:8" ht="18" customHeight="1">
      <c r="A604" s="41">
        <v>68</v>
      </c>
      <c r="B604" s="15" t="s">
        <v>3452</v>
      </c>
      <c r="C604" s="16" t="s">
        <v>1042</v>
      </c>
      <c r="D604" s="606" t="s">
        <v>3581</v>
      </c>
      <c r="E604" s="606"/>
      <c r="F604" s="606"/>
      <c r="G604" s="20"/>
      <c r="H604" s="21">
        <v>41058</v>
      </c>
    </row>
    <row r="605" spans="1:8" ht="18" customHeight="1">
      <c r="A605" s="610">
        <v>70</v>
      </c>
      <c r="B605" s="606" t="s">
        <v>3452</v>
      </c>
      <c r="C605" s="16" t="s">
        <v>1132</v>
      </c>
      <c r="D605" s="19"/>
      <c r="E605" s="17"/>
      <c r="F605" s="17"/>
      <c r="G605" s="20"/>
      <c r="H605" s="611" t="s">
        <v>425</v>
      </c>
    </row>
    <row r="606" spans="1:8" ht="18" customHeight="1">
      <c r="A606" s="610"/>
      <c r="B606" s="606"/>
      <c r="C606" s="17" t="s">
        <v>480</v>
      </c>
      <c r="D606" s="19" t="s">
        <v>481</v>
      </c>
      <c r="E606" s="17">
        <v>4</v>
      </c>
      <c r="F606" s="17">
        <v>28</v>
      </c>
      <c r="G606" s="20">
        <f>E606*F606</f>
        <v>112</v>
      </c>
      <c r="H606" s="610"/>
    </row>
    <row r="607" spans="1:8" ht="23.25" customHeight="1">
      <c r="A607" s="610"/>
      <c r="B607" s="606"/>
      <c r="C607" s="17" t="s">
        <v>1133</v>
      </c>
      <c r="D607" s="19" t="s">
        <v>1049</v>
      </c>
      <c r="E607" s="17">
        <v>4</v>
      </c>
      <c r="F607" s="17">
        <v>7</v>
      </c>
      <c r="G607" s="20">
        <f>E607*F607</f>
        <v>28</v>
      </c>
      <c r="H607" s="610"/>
    </row>
    <row r="608" spans="1:8" ht="18" customHeight="1">
      <c r="A608" s="610"/>
      <c r="B608" s="606"/>
      <c r="C608" s="17" t="s">
        <v>480</v>
      </c>
      <c r="D608" s="19" t="s">
        <v>481</v>
      </c>
      <c r="E608" s="17">
        <v>1.5</v>
      </c>
      <c r="F608" s="17">
        <v>28</v>
      </c>
      <c r="G608" s="20">
        <f>E608*F608</f>
        <v>42</v>
      </c>
      <c r="H608" s="611">
        <v>41060</v>
      </c>
    </row>
    <row r="609" spans="1:8" ht="18" customHeight="1">
      <c r="A609" s="610"/>
      <c r="B609" s="606"/>
      <c r="C609" s="17" t="s">
        <v>1133</v>
      </c>
      <c r="D609" s="19" t="s">
        <v>1049</v>
      </c>
      <c r="E609" s="17">
        <v>2</v>
      </c>
      <c r="F609" s="17">
        <v>7</v>
      </c>
      <c r="G609" s="20">
        <f>E609*F609</f>
        <v>14</v>
      </c>
      <c r="H609" s="610"/>
    </row>
    <row r="610" spans="1:8" ht="18" customHeight="1">
      <c r="A610" s="12"/>
      <c r="B610" s="25" t="s">
        <v>1598</v>
      </c>
      <c r="C610" s="12"/>
      <c r="D610" s="12"/>
      <c r="E610" s="12"/>
      <c r="F610" s="12"/>
      <c r="G610" s="26">
        <f>SUM(G599:G609)</f>
        <v>1252.3399999999999</v>
      </c>
      <c r="H610" s="12"/>
    </row>
    <row r="611" spans="1:8" ht="49.5" customHeight="1">
      <c r="A611" s="602">
        <v>7</v>
      </c>
      <c r="B611" s="592" t="s">
        <v>46</v>
      </c>
      <c r="C611" s="16" t="s">
        <v>1166</v>
      </c>
      <c r="D611" s="17"/>
      <c r="E611" s="17"/>
      <c r="F611" s="17"/>
      <c r="G611" s="20"/>
      <c r="H611" s="595">
        <v>41032</v>
      </c>
    </row>
    <row r="612" spans="1:8" ht="30.75" customHeight="1">
      <c r="A612" s="596"/>
      <c r="B612" s="593"/>
      <c r="C612" s="17" t="s">
        <v>1180</v>
      </c>
      <c r="D612" s="19" t="s">
        <v>1049</v>
      </c>
      <c r="E612" s="17">
        <v>3</v>
      </c>
      <c r="F612" s="17">
        <v>157.34</v>
      </c>
      <c r="G612" s="20">
        <f>E612*F612</f>
        <v>472.02</v>
      </c>
      <c r="H612" s="596"/>
    </row>
    <row r="613" spans="1:8" ht="18" customHeight="1">
      <c r="A613" s="596"/>
      <c r="B613" s="593"/>
      <c r="C613" s="17" t="s">
        <v>680</v>
      </c>
      <c r="D613" s="19" t="s">
        <v>2968</v>
      </c>
      <c r="E613" s="17">
        <v>3</v>
      </c>
      <c r="F613" s="17">
        <v>33.67</v>
      </c>
      <c r="G613" s="20">
        <f>E613*F613</f>
        <v>101.01</v>
      </c>
      <c r="H613" s="596"/>
    </row>
    <row r="614" spans="1:8" ht="18" customHeight="1">
      <c r="A614" s="597"/>
      <c r="B614" s="594"/>
      <c r="C614" s="17" t="s">
        <v>1521</v>
      </c>
      <c r="D614" s="19" t="s">
        <v>1049</v>
      </c>
      <c r="E614" s="17">
        <v>32</v>
      </c>
      <c r="F614" s="17">
        <v>80</v>
      </c>
      <c r="G614" s="20">
        <f>E614*F614</f>
        <v>2560</v>
      </c>
      <c r="H614" s="597"/>
    </row>
    <row r="615" spans="1:8" ht="48.75" customHeight="1">
      <c r="A615" s="602">
        <v>8</v>
      </c>
      <c r="B615" s="592" t="s">
        <v>763</v>
      </c>
      <c r="C615" s="16" t="s">
        <v>1166</v>
      </c>
      <c r="D615" s="17"/>
      <c r="E615" s="17"/>
      <c r="F615" s="17"/>
      <c r="G615" s="20"/>
      <c r="H615" s="595">
        <v>41033</v>
      </c>
    </row>
    <row r="616" spans="1:8" ht="18" customHeight="1">
      <c r="A616" s="596"/>
      <c r="B616" s="593"/>
      <c r="C616" s="17" t="s">
        <v>1601</v>
      </c>
      <c r="D616" s="19" t="s">
        <v>1109</v>
      </c>
      <c r="E616" s="17">
        <v>5</v>
      </c>
      <c r="F616" s="17">
        <v>4.2</v>
      </c>
      <c r="G616" s="20">
        <f>E616*F616</f>
        <v>21</v>
      </c>
      <c r="H616" s="605"/>
    </row>
    <row r="617" spans="1:8" ht="18" customHeight="1">
      <c r="A617" s="597"/>
      <c r="B617" s="594"/>
      <c r="C617" s="17" t="s">
        <v>1534</v>
      </c>
      <c r="D617" s="19" t="s">
        <v>1585</v>
      </c>
      <c r="E617" s="17">
        <v>0.03</v>
      </c>
      <c r="F617" s="17">
        <v>360</v>
      </c>
      <c r="G617" s="20">
        <f>E617*F617</f>
        <v>10.8</v>
      </c>
      <c r="H617" s="603"/>
    </row>
    <row r="618" spans="1:8" ht="18" customHeight="1">
      <c r="A618" s="602">
        <v>12</v>
      </c>
      <c r="B618" s="592" t="s">
        <v>46</v>
      </c>
      <c r="C618" s="16" t="s">
        <v>82</v>
      </c>
      <c r="D618" s="19"/>
      <c r="E618" s="17"/>
      <c r="F618" s="17"/>
      <c r="G618" s="20"/>
      <c r="H618" s="595">
        <v>41037</v>
      </c>
    </row>
    <row r="619" spans="1:8" ht="18" customHeight="1">
      <c r="A619" s="596"/>
      <c r="B619" s="593"/>
      <c r="C619" s="17" t="s">
        <v>83</v>
      </c>
      <c r="D619" s="19" t="s">
        <v>1109</v>
      </c>
      <c r="E619" s="17">
        <v>0.2</v>
      </c>
      <c r="F619" s="17">
        <v>60</v>
      </c>
      <c r="G619" s="20">
        <f>F619*E619</f>
        <v>12</v>
      </c>
      <c r="H619" s="605"/>
    </row>
    <row r="620" spans="1:8" ht="18" customHeight="1">
      <c r="A620" s="597"/>
      <c r="B620" s="594"/>
      <c r="C620" s="17" t="s">
        <v>480</v>
      </c>
      <c r="D620" s="19" t="s">
        <v>481</v>
      </c>
      <c r="E620" s="17">
        <v>1</v>
      </c>
      <c r="F620" s="17">
        <v>28.2</v>
      </c>
      <c r="G620" s="20">
        <f>F620*E620</f>
        <v>28.2</v>
      </c>
      <c r="H620" s="603"/>
    </row>
    <row r="621" spans="1:8" ht="34.5" customHeight="1">
      <c r="A621" s="602">
        <v>22</v>
      </c>
      <c r="B621" s="627" t="s">
        <v>46</v>
      </c>
      <c r="C621" s="65" t="s">
        <v>98</v>
      </c>
      <c r="D621" s="17"/>
      <c r="E621" s="17"/>
      <c r="F621" s="17"/>
      <c r="G621" s="20"/>
      <c r="H621" s="595">
        <v>41039</v>
      </c>
    </row>
    <row r="622" spans="1:8" ht="18" customHeight="1">
      <c r="A622" s="596"/>
      <c r="B622" s="628"/>
      <c r="C622" s="23" t="s">
        <v>3382</v>
      </c>
      <c r="D622" s="17" t="s">
        <v>1109</v>
      </c>
      <c r="E622" s="17">
        <v>44.6</v>
      </c>
      <c r="F622" s="17">
        <v>44</v>
      </c>
      <c r="G622" s="20">
        <f t="shared" ref="G622:G631" si="3">E622*F622</f>
        <v>1962.4</v>
      </c>
      <c r="H622" s="605"/>
    </row>
    <row r="623" spans="1:8" ht="18" customHeight="1">
      <c r="A623" s="596"/>
      <c r="B623" s="628"/>
      <c r="C623" s="23" t="s">
        <v>1330</v>
      </c>
      <c r="D623" s="17" t="s">
        <v>1109</v>
      </c>
      <c r="E623" s="17">
        <v>112</v>
      </c>
      <c r="F623" s="17">
        <v>49</v>
      </c>
      <c r="G623" s="20">
        <f t="shared" si="3"/>
        <v>5488</v>
      </c>
      <c r="H623" s="605"/>
    </row>
    <row r="624" spans="1:8" ht="18" customHeight="1">
      <c r="A624" s="596"/>
      <c r="B624" s="628"/>
      <c r="C624" s="23" t="s">
        <v>3568</v>
      </c>
      <c r="D624" s="17" t="s">
        <v>1049</v>
      </c>
      <c r="E624" s="17">
        <v>7</v>
      </c>
      <c r="F624" s="17">
        <v>108</v>
      </c>
      <c r="G624" s="20">
        <f t="shared" si="3"/>
        <v>756</v>
      </c>
      <c r="H624" s="605"/>
    </row>
    <row r="625" spans="1:8" ht="18" customHeight="1">
      <c r="A625" s="596"/>
      <c r="B625" s="628"/>
      <c r="C625" s="23" t="s">
        <v>2723</v>
      </c>
      <c r="D625" s="17" t="s">
        <v>1109</v>
      </c>
      <c r="E625" s="17">
        <v>10</v>
      </c>
      <c r="F625" s="17">
        <v>44</v>
      </c>
      <c r="G625" s="20">
        <f t="shared" si="3"/>
        <v>440</v>
      </c>
      <c r="H625" s="605"/>
    </row>
    <row r="626" spans="1:8" ht="18" customHeight="1">
      <c r="A626" s="596"/>
      <c r="B626" s="628"/>
      <c r="C626" s="23" t="s">
        <v>83</v>
      </c>
      <c r="D626" s="17" t="s">
        <v>1109</v>
      </c>
      <c r="E626" s="17">
        <v>2</v>
      </c>
      <c r="F626" s="17">
        <v>60</v>
      </c>
      <c r="G626" s="20">
        <f t="shared" si="3"/>
        <v>120</v>
      </c>
      <c r="H626" s="605"/>
    </row>
    <row r="627" spans="1:8" ht="18.75" customHeight="1">
      <c r="A627" s="596"/>
      <c r="B627" s="628"/>
      <c r="C627" s="23" t="s">
        <v>3576</v>
      </c>
      <c r="D627" s="17" t="s">
        <v>1109</v>
      </c>
      <c r="E627" s="17">
        <v>1.34</v>
      </c>
      <c r="F627" s="17">
        <v>145</v>
      </c>
      <c r="G627" s="20">
        <f t="shared" si="3"/>
        <v>194.3</v>
      </c>
      <c r="H627" s="605"/>
    </row>
    <row r="628" spans="1:8" ht="18" customHeight="1">
      <c r="A628" s="596"/>
      <c r="B628" s="628"/>
      <c r="C628" s="23" t="s">
        <v>3577</v>
      </c>
      <c r="D628" s="17" t="s">
        <v>1109</v>
      </c>
      <c r="E628" s="17">
        <v>0.5</v>
      </c>
      <c r="F628" s="17">
        <v>157</v>
      </c>
      <c r="G628" s="20">
        <f t="shared" si="3"/>
        <v>78.5</v>
      </c>
      <c r="H628" s="605"/>
    </row>
    <row r="629" spans="1:8" ht="18" customHeight="1">
      <c r="A629" s="596"/>
      <c r="B629" s="628"/>
      <c r="C629" s="23" t="s">
        <v>2479</v>
      </c>
      <c r="D629" s="17" t="s">
        <v>1109</v>
      </c>
      <c r="E629" s="17">
        <v>3.4</v>
      </c>
      <c r="F629" s="17">
        <v>138.53</v>
      </c>
      <c r="G629" s="20">
        <f t="shared" si="3"/>
        <v>471</v>
      </c>
      <c r="H629" s="603"/>
    </row>
    <row r="630" spans="1:8" ht="18" customHeight="1">
      <c r="A630" s="596"/>
      <c r="B630" s="628"/>
      <c r="C630" s="23" t="s">
        <v>209</v>
      </c>
      <c r="D630" s="17" t="s">
        <v>1049</v>
      </c>
      <c r="E630" s="17">
        <v>1</v>
      </c>
      <c r="F630" s="17">
        <v>53.88</v>
      </c>
      <c r="G630" s="20">
        <f>E630*F630</f>
        <v>53.88</v>
      </c>
      <c r="H630" s="605">
        <v>41057</v>
      </c>
    </row>
    <row r="631" spans="1:8" ht="18" customHeight="1">
      <c r="A631" s="597"/>
      <c r="B631" s="629"/>
      <c r="C631" s="23" t="s">
        <v>210</v>
      </c>
      <c r="D631" s="17" t="s">
        <v>1109</v>
      </c>
      <c r="E631" s="17">
        <v>4.84</v>
      </c>
      <c r="F631" s="17">
        <v>56.37</v>
      </c>
      <c r="G631" s="20">
        <f t="shared" si="3"/>
        <v>272.83</v>
      </c>
      <c r="H631" s="603"/>
    </row>
    <row r="632" spans="1:8" ht="18" customHeight="1">
      <c r="A632" s="602">
        <v>31</v>
      </c>
      <c r="B632" s="592" t="s">
        <v>46</v>
      </c>
      <c r="C632" s="16" t="s">
        <v>2782</v>
      </c>
      <c r="D632" s="19"/>
      <c r="E632" s="17"/>
      <c r="F632" s="17"/>
      <c r="G632" s="20"/>
      <c r="H632" s="595">
        <v>41046</v>
      </c>
    </row>
    <row r="633" spans="1:8" ht="18" customHeight="1">
      <c r="A633" s="596"/>
      <c r="B633" s="593"/>
      <c r="C633" s="17" t="s">
        <v>2049</v>
      </c>
      <c r="D633" s="19" t="s">
        <v>1588</v>
      </c>
      <c r="E633" s="17">
        <v>0.15</v>
      </c>
      <c r="F633" s="17">
        <v>1350</v>
      </c>
      <c r="G633" s="20">
        <f>F633*E633</f>
        <v>202.5</v>
      </c>
      <c r="H633" s="605"/>
    </row>
    <row r="634" spans="1:8" ht="18" customHeight="1">
      <c r="A634" s="597"/>
      <c r="B634" s="594"/>
      <c r="C634" s="17" t="s">
        <v>2050</v>
      </c>
      <c r="D634" s="19" t="s">
        <v>1585</v>
      </c>
      <c r="E634" s="17">
        <v>0.08</v>
      </c>
      <c r="F634" s="17">
        <v>48.05</v>
      </c>
      <c r="G634" s="20">
        <f>F634*E634</f>
        <v>3.84</v>
      </c>
      <c r="H634" s="603"/>
    </row>
    <row r="635" spans="1:8" ht="36" customHeight="1">
      <c r="A635" s="602">
        <v>32</v>
      </c>
      <c r="B635" s="592" t="s">
        <v>46</v>
      </c>
      <c r="C635" s="16" t="s">
        <v>893</v>
      </c>
      <c r="D635" s="17"/>
      <c r="E635" s="17"/>
      <c r="F635" s="17"/>
      <c r="G635" s="20"/>
      <c r="H635" s="595">
        <v>41047</v>
      </c>
    </row>
    <row r="636" spans="1:8" ht="18" customHeight="1">
      <c r="A636" s="596"/>
      <c r="B636" s="593"/>
      <c r="C636" s="17" t="s">
        <v>2462</v>
      </c>
      <c r="D636" s="19" t="s">
        <v>1588</v>
      </c>
      <c r="E636" s="17">
        <v>1</v>
      </c>
      <c r="F636" s="17">
        <v>1700</v>
      </c>
      <c r="G636" s="20">
        <f>E636*F636</f>
        <v>1700</v>
      </c>
      <c r="H636" s="605"/>
    </row>
    <row r="637" spans="1:8" ht="18" customHeight="1">
      <c r="A637" s="596"/>
      <c r="B637" s="593"/>
      <c r="C637" s="17" t="s">
        <v>2865</v>
      </c>
      <c r="D637" s="19" t="s">
        <v>2968</v>
      </c>
      <c r="E637" s="17">
        <v>1</v>
      </c>
      <c r="F637" s="17">
        <v>50</v>
      </c>
      <c r="G637" s="17">
        <f>F637*E637</f>
        <v>50</v>
      </c>
      <c r="H637" s="605"/>
    </row>
    <row r="638" spans="1:8" ht="18" customHeight="1">
      <c r="A638" s="596"/>
      <c r="B638" s="593"/>
      <c r="C638" s="15" t="s">
        <v>2190</v>
      </c>
      <c r="D638" s="19" t="s">
        <v>2968</v>
      </c>
      <c r="E638" s="19">
        <v>1</v>
      </c>
      <c r="F638" s="19">
        <v>90</v>
      </c>
      <c r="G638" s="17">
        <f>F638*E638</f>
        <v>90</v>
      </c>
      <c r="H638" s="605"/>
    </row>
    <row r="639" spans="1:8" ht="18" customHeight="1">
      <c r="A639" s="596"/>
      <c r="B639" s="593"/>
      <c r="C639" s="17" t="s">
        <v>1153</v>
      </c>
      <c r="D639" s="19" t="s">
        <v>2968</v>
      </c>
      <c r="E639" s="17">
        <v>2</v>
      </c>
      <c r="F639" s="17">
        <v>50</v>
      </c>
      <c r="G639" s="17">
        <f>F639*E639</f>
        <v>100</v>
      </c>
      <c r="H639" s="605"/>
    </row>
    <row r="640" spans="1:8" ht="18" customHeight="1">
      <c r="A640" s="597"/>
      <c r="B640" s="594"/>
      <c r="C640" s="17" t="s">
        <v>1366</v>
      </c>
      <c r="D640" s="154" t="s">
        <v>2968</v>
      </c>
      <c r="E640" s="19">
        <v>6</v>
      </c>
      <c r="F640" s="19">
        <v>90</v>
      </c>
      <c r="G640" s="17">
        <f>F640*E640</f>
        <v>540</v>
      </c>
      <c r="H640" s="603"/>
    </row>
    <row r="641" spans="1:8" ht="18" customHeight="1">
      <c r="A641" s="602">
        <v>39</v>
      </c>
      <c r="B641" s="592" t="s">
        <v>46</v>
      </c>
      <c r="C641" s="16" t="s">
        <v>1128</v>
      </c>
      <c r="D641" s="17"/>
      <c r="E641" s="17"/>
      <c r="F641" s="17"/>
      <c r="G641" s="20"/>
      <c r="H641" s="595">
        <v>41050</v>
      </c>
    </row>
    <row r="642" spans="1:8" ht="18" customHeight="1">
      <c r="A642" s="596"/>
      <c r="B642" s="593"/>
      <c r="C642" s="17" t="s">
        <v>1129</v>
      </c>
      <c r="D642" s="19" t="s">
        <v>1588</v>
      </c>
      <c r="E642" s="17">
        <v>1</v>
      </c>
      <c r="F642" s="17">
        <v>1500</v>
      </c>
      <c r="G642" s="20">
        <f>E642*F642</f>
        <v>1500</v>
      </c>
      <c r="H642" s="596"/>
    </row>
    <row r="643" spans="1:8" ht="18" customHeight="1">
      <c r="A643" s="596"/>
      <c r="B643" s="593"/>
      <c r="C643" s="17" t="s">
        <v>1158</v>
      </c>
      <c r="D643" s="19" t="s">
        <v>1588</v>
      </c>
      <c r="E643" s="17">
        <v>0.5</v>
      </c>
      <c r="F643" s="17">
        <v>1650</v>
      </c>
      <c r="G643" s="20">
        <f>E643*F643</f>
        <v>825</v>
      </c>
      <c r="H643" s="596"/>
    </row>
    <row r="644" spans="1:8" ht="18" customHeight="1">
      <c r="A644" s="597"/>
      <c r="B644" s="594"/>
      <c r="C644" s="17" t="s">
        <v>1130</v>
      </c>
      <c r="D644" s="19" t="s">
        <v>1585</v>
      </c>
      <c r="E644" s="17">
        <v>1.5</v>
      </c>
      <c r="F644" s="17">
        <v>696</v>
      </c>
      <c r="G644" s="20">
        <f>E644*F644</f>
        <v>1044</v>
      </c>
      <c r="H644" s="597"/>
    </row>
    <row r="645" spans="1:8" ht="43.5" customHeight="1">
      <c r="A645" s="41">
        <v>52</v>
      </c>
      <c r="B645" s="17" t="s">
        <v>1103</v>
      </c>
      <c r="C645" s="16" t="s">
        <v>1104</v>
      </c>
      <c r="D645" s="598" t="s">
        <v>67</v>
      </c>
      <c r="E645" s="599"/>
      <c r="F645" s="600"/>
      <c r="G645" s="20"/>
      <c r="H645" s="21">
        <v>41050</v>
      </c>
    </row>
    <row r="646" spans="1:8" ht="22.5" customHeight="1">
      <c r="A646" s="41">
        <v>55</v>
      </c>
      <c r="B646" s="17" t="s">
        <v>3637</v>
      </c>
      <c r="C646" s="16" t="s">
        <v>1584</v>
      </c>
      <c r="D646" s="598" t="s">
        <v>67</v>
      </c>
      <c r="E646" s="599"/>
      <c r="F646" s="600"/>
      <c r="G646" s="20"/>
      <c r="H646" s="21">
        <v>41054</v>
      </c>
    </row>
    <row r="647" spans="1:8" ht="18" customHeight="1">
      <c r="A647" s="41">
        <v>59</v>
      </c>
      <c r="B647" s="17" t="s">
        <v>2714</v>
      </c>
      <c r="C647" s="16" t="s">
        <v>3292</v>
      </c>
      <c r="D647" s="19"/>
      <c r="E647" s="17"/>
      <c r="F647" s="17"/>
      <c r="G647" s="20"/>
      <c r="H647" s="21">
        <v>41054</v>
      </c>
    </row>
    <row r="648" spans="1:8" ht="18" customHeight="1">
      <c r="A648" s="610">
        <v>71</v>
      </c>
      <c r="B648" s="606" t="s">
        <v>46</v>
      </c>
      <c r="C648" s="16" t="s">
        <v>1132</v>
      </c>
      <c r="D648" s="19"/>
      <c r="E648" s="17"/>
      <c r="F648" s="17"/>
      <c r="G648" s="20"/>
      <c r="H648" s="611" t="s">
        <v>426</v>
      </c>
    </row>
    <row r="649" spans="1:8" ht="18" customHeight="1">
      <c r="A649" s="610"/>
      <c r="B649" s="606"/>
      <c r="C649" s="17" t="s">
        <v>480</v>
      </c>
      <c r="D649" s="19" t="s">
        <v>481</v>
      </c>
      <c r="E649" s="17">
        <v>4</v>
      </c>
      <c r="F649" s="17">
        <v>28</v>
      </c>
      <c r="G649" s="20">
        <f>E649*F649</f>
        <v>112</v>
      </c>
      <c r="H649" s="610"/>
    </row>
    <row r="650" spans="1:8" ht="21" customHeight="1">
      <c r="A650" s="610"/>
      <c r="B650" s="606"/>
      <c r="C650" s="17" t="s">
        <v>1133</v>
      </c>
      <c r="D650" s="19" t="s">
        <v>1049</v>
      </c>
      <c r="E650" s="17">
        <v>4</v>
      </c>
      <c r="F650" s="17">
        <v>7</v>
      </c>
      <c r="G650" s="20">
        <f>E650*F650</f>
        <v>28</v>
      </c>
      <c r="H650" s="610"/>
    </row>
    <row r="651" spans="1:8" ht="18" customHeight="1">
      <c r="A651" s="610"/>
      <c r="B651" s="606"/>
      <c r="C651" s="17" t="s">
        <v>480</v>
      </c>
      <c r="D651" s="19" t="s">
        <v>481</v>
      </c>
      <c r="E651" s="17">
        <v>1.5</v>
      </c>
      <c r="F651" s="17">
        <v>28</v>
      </c>
      <c r="G651" s="20">
        <f>E651*F651</f>
        <v>42</v>
      </c>
      <c r="H651" s="611">
        <v>41060</v>
      </c>
    </row>
    <row r="652" spans="1:8" ht="18" customHeight="1">
      <c r="A652" s="610"/>
      <c r="B652" s="606"/>
      <c r="C652" s="17" t="s">
        <v>1133</v>
      </c>
      <c r="D652" s="19" t="s">
        <v>1049</v>
      </c>
      <c r="E652" s="17">
        <v>2</v>
      </c>
      <c r="F652" s="17">
        <v>7</v>
      </c>
      <c r="G652" s="20">
        <f>E652*F652</f>
        <v>14</v>
      </c>
      <c r="H652" s="610"/>
    </row>
    <row r="653" spans="1:8" ht="18" customHeight="1">
      <c r="A653" s="12"/>
      <c r="B653" s="25" t="s">
        <v>1598</v>
      </c>
      <c r="C653" s="12"/>
      <c r="D653" s="12"/>
      <c r="E653" s="12"/>
      <c r="F653" s="12"/>
      <c r="G653" s="26">
        <f>SUM(G611:G652)</f>
        <v>19293.28</v>
      </c>
      <c r="H653" s="12"/>
    </row>
    <row r="654" spans="1:8" ht="22.5" customHeight="1">
      <c r="A654" s="41">
        <v>6</v>
      </c>
      <c r="B654" s="17" t="s">
        <v>1028</v>
      </c>
      <c r="C654" s="16" t="s">
        <v>1193</v>
      </c>
      <c r="D654" s="606" t="s">
        <v>67</v>
      </c>
      <c r="E654" s="606"/>
      <c r="F654" s="606"/>
      <c r="G654" s="20"/>
      <c r="H654" s="21">
        <v>41032</v>
      </c>
    </row>
    <row r="655" spans="1:8" ht="18" customHeight="1">
      <c r="A655" s="41">
        <v>56</v>
      </c>
      <c r="B655" s="17" t="s">
        <v>3419</v>
      </c>
      <c r="C655" s="16" t="s">
        <v>2425</v>
      </c>
      <c r="D655" s="598" t="s">
        <v>67</v>
      </c>
      <c r="E655" s="599"/>
      <c r="F655" s="600"/>
      <c r="G655" s="20"/>
      <c r="H655" s="21">
        <v>41051</v>
      </c>
    </row>
    <row r="656" spans="1:8" ht="18" customHeight="1">
      <c r="A656" s="602">
        <v>57</v>
      </c>
      <c r="B656" s="592" t="s">
        <v>3778</v>
      </c>
      <c r="C656" s="16" t="s">
        <v>1132</v>
      </c>
      <c r="D656" s="19"/>
      <c r="E656" s="17"/>
      <c r="F656" s="17"/>
      <c r="G656" s="20"/>
      <c r="H656" s="595">
        <v>41054</v>
      </c>
    </row>
    <row r="657" spans="1:8" ht="18" customHeight="1">
      <c r="A657" s="596"/>
      <c r="B657" s="593"/>
      <c r="C657" s="17" t="s">
        <v>480</v>
      </c>
      <c r="D657" s="19" t="s">
        <v>481</v>
      </c>
      <c r="E657" s="17">
        <v>0.5</v>
      </c>
      <c r="F657" s="17">
        <v>28</v>
      </c>
      <c r="G657" s="20">
        <f>E657*F657</f>
        <v>14</v>
      </c>
      <c r="H657" s="596"/>
    </row>
    <row r="658" spans="1:8" ht="18" customHeight="1">
      <c r="A658" s="597"/>
      <c r="B658" s="594"/>
      <c r="C658" s="17" t="s">
        <v>1133</v>
      </c>
      <c r="D658" s="19" t="s">
        <v>1049</v>
      </c>
      <c r="E658" s="17">
        <v>2</v>
      </c>
      <c r="F658" s="17">
        <v>5</v>
      </c>
      <c r="G658" s="20">
        <f>E658*F658</f>
        <v>10</v>
      </c>
      <c r="H658" s="597"/>
    </row>
    <row r="659" spans="1:8" ht="34.5" customHeight="1">
      <c r="A659" s="41">
        <v>58</v>
      </c>
      <c r="B659" s="17" t="s">
        <v>670</v>
      </c>
      <c r="C659" s="16" t="s">
        <v>687</v>
      </c>
      <c r="D659" s="598" t="s">
        <v>1992</v>
      </c>
      <c r="E659" s="599"/>
      <c r="F659" s="599"/>
      <c r="G659" s="600"/>
      <c r="H659" s="21">
        <v>41053</v>
      </c>
    </row>
    <row r="660" spans="1:8" ht="36" customHeight="1">
      <c r="A660" s="41">
        <v>61</v>
      </c>
      <c r="B660" s="17" t="s">
        <v>1707</v>
      </c>
      <c r="C660" s="16" t="s">
        <v>1708</v>
      </c>
      <c r="D660" s="598" t="s">
        <v>67</v>
      </c>
      <c r="E660" s="599"/>
      <c r="F660" s="600"/>
      <c r="G660" s="20"/>
      <c r="H660" s="21">
        <v>41054</v>
      </c>
    </row>
    <row r="661" spans="1:8" ht="18" customHeight="1">
      <c r="A661" s="602">
        <v>62</v>
      </c>
      <c r="B661" s="592" t="s">
        <v>3778</v>
      </c>
      <c r="C661" s="16" t="s">
        <v>1132</v>
      </c>
      <c r="D661" s="19"/>
      <c r="E661" s="17"/>
      <c r="F661" s="17"/>
      <c r="G661" s="20"/>
      <c r="H661" s="595">
        <v>41057</v>
      </c>
    </row>
    <row r="662" spans="1:8" ht="18" customHeight="1">
      <c r="A662" s="596"/>
      <c r="B662" s="593"/>
      <c r="C662" s="17" t="s">
        <v>480</v>
      </c>
      <c r="D662" s="19" t="s">
        <v>481</v>
      </c>
      <c r="E662" s="17">
        <v>1</v>
      </c>
      <c r="F662" s="17">
        <v>28</v>
      </c>
      <c r="G662" s="20">
        <f>E662*F662</f>
        <v>28</v>
      </c>
      <c r="H662" s="596"/>
    </row>
    <row r="663" spans="1:8" ht="18" customHeight="1">
      <c r="A663" s="597"/>
      <c r="B663" s="594"/>
      <c r="C663" s="17" t="s">
        <v>1133</v>
      </c>
      <c r="D663" s="19" t="s">
        <v>1049</v>
      </c>
      <c r="E663" s="17">
        <v>1.34</v>
      </c>
      <c r="F663" s="17">
        <v>7</v>
      </c>
      <c r="G663" s="20">
        <f>E663*F663</f>
        <v>9.3800000000000008</v>
      </c>
      <c r="H663" s="597"/>
    </row>
    <row r="664" spans="1:8" ht="18" customHeight="1">
      <c r="A664" s="602">
        <v>65</v>
      </c>
      <c r="B664" s="592" t="s">
        <v>3778</v>
      </c>
      <c r="C664" s="16" t="s">
        <v>1037</v>
      </c>
      <c r="D664" s="19"/>
      <c r="E664" s="17"/>
      <c r="F664" s="17"/>
      <c r="G664" s="20"/>
      <c r="H664" s="595">
        <v>41057</v>
      </c>
    </row>
    <row r="665" spans="1:8" ht="18" customHeight="1">
      <c r="A665" s="596"/>
      <c r="B665" s="593"/>
      <c r="C665" s="17" t="s">
        <v>480</v>
      </c>
      <c r="D665" s="19" t="s">
        <v>481</v>
      </c>
      <c r="E665" s="17">
        <v>1.34</v>
      </c>
      <c r="F665" s="17">
        <v>28</v>
      </c>
      <c r="G665" s="20">
        <f>E665*F665</f>
        <v>37.520000000000003</v>
      </c>
      <c r="H665" s="596"/>
    </row>
    <row r="666" spans="1:8" ht="18" customHeight="1">
      <c r="A666" s="597"/>
      <c r="B666" s="594"/>
      <c r="C666" s="17" t="s">
        <v>1133</v>
      </c>
      <c r="D666" s="19" t="s">
        <v>1049</v>
      </c>
      <c r="E666" s="17">
        <v>2</v>
      </c>
      <c r="F666" s="17">
        <v>7</v>
      </c>
      <c r="G666" s="20">
        <f>E666*F666</f>
        <v>14</v>
      </c>
      <c r="H666" s="597"/>
    </row>
    <row r="667" spans="1:8" ht="20.25" customHeight="1">
      <c r="A667" s="12"/>
      <c r="B667" s="25" t="s">
        <v>1598</v>
      </c>
      <c r="C667" s="12"/>
      <c r="D667" s="12"/>
      <c r="E667" s="12"/>
      <c r="F667" s="12"/>
      <c r="G667" s="26">
        <f>SUM(G654:G666)</f>
        <v>112.9</v>
      </c>
      <c r="H667" s="12"/>
    </row>
    <row r="668" spans="1:8" ht="35.25" customHeight="1">
      <c r="A668" s="41">
        <v>9</v>
      </c>
      <c r="B668" s="17" t="s">
        <v>1663</v>
      </c>
      <c r="C668" s="16" t="s">
        <v>1664</v>
      </c>
      <c r="D668" s="598" t="s">
        <v>1050</v>
      </c>
      <c r="E668" s="599"/>
      <c r="F668" s="600"/>
      <c r="G668" s="20"/>
      <c r="H668" s="21">
        <v>41033</v>
      </c>
    </row>
    <row r="669" spans="1:8" ht="18" customHeight="1">
      <c r="A669" s="602">
        <v>29</v>
      </c>
      <c r="B669" s="592" t="s">
        <v>1269</v>
      </c>
      <c r="C669" s="16" t="s">
        <v>2782</v>
      </c>
      <c r="D669" s="19"/>
      <c r="E669" s="17"/>
      <c r="F669" s="17"/>
      <c r="G669" s="20"/>
      <c r="H669" s="595">
        <v>41046</v>
      </c>
    </row>
    <row r="670" spans="1:8" ht="18" customHeight="1">
      <c r="A670" s="596"/>
      <c r="B670" s="593"/>
      <c r="C670" s="17" t="s">
        <v>2049</v>
      </c>
      <c r="D670" s="19" t="s">
        <v>1588</v>
      </c>
      <c r="E670" s="17">
        <v>0.15</v>
      </c>
      <c r="F670" s="17">
        <v>1350</v>
      </c>
      <c r="G670" s="20">
        <f>F670*E670</f>
        <v>202.5</v>
      </c>
      <c r="H670" s="605"/>
    </row>
    <row r="671" spans="1:8" ht="18" customHeight="1">
      <c r="A671" s="597"/>
      <c r="B671" s="594"/>
      <c r="C671" s="17" t="s">
        <v>2050</v>
      </c>
      <c r="D671" s="19" t="s">
        <v>1585</v>
      </c>
      <c r="E671" s="17">
        <v>0.08</v>
      </c>
      <c r="F671" s="17">
        <v>48.05</v>
      </c>
      <c r="G671" s="20">
        <f>F671*E671</f>
        <v>3.84</v>
      </c>
      <c r="H671" s="603"/>
    </row>
    <row r="672" spans="1:8" ht="36.75" customHeight="1">
      <c r="A672" s="602">
        <v>33</v>
      </c>
      <c r="B672" s="592" t="s">
        <v>3151</v>
      </c>
      <c r="C672" s="16" t="s">
        <v>1627</v>
      </c>
      <c r="D672" s="598" t="s">
        <v>67</v>
      </c>
      <c r="E672" s="599"/>
      <c r="F672" s="600"/>
      <c r="G672" s="20"/>
      <c r="H672" s="595">
        <v>41045</v>
      </c>
    </row>
    <row r="673" spans="1:8" ht="18" customHeight="1">
      <c r="A673" s="597"/>
      <c r="B673" s="594"/>
      <c r="C673" s="17" t="s">
        <v>3152</v>
      </c>
      <c r="D673" s="19" t="s">
        <v>1109</v>
      </c>
      <c r="E673" s="17">
        <v>0.03</v>
      </c>
      <c r="F673" s="17">
        <v>178</v>
      </c>
      <c r="G673" s="20">
        <f>E673*F673</f>
        <v>5.34</v>
      </c>
      <c r="H673" s="597"/>
    </row>
    <row r="674" spans="1:8" ht="18" customHeight="1">
      <c r="A674" s="41">
        <v>34</v>
      </c>
      <c r="B674" s="17" t="s">
        <v>3153</v>
      </c>
      <c r="C674" s="16" t="s">
        <v>3154</v>
      </c>
      <c r="D674" s="598" t="s">
        <v>1050</v>
      </c>
      <c r="E674" s="599"/>
      <c r="F674" s="600"/>
      <c r="G674" s="20"/>
      <c r="H674" s="21">
        <v>41047</v>
      </c>
    </row>
    <row r="675" spans="1:8" ht="18" customHeight="1">
      <c r="A675" s="610">
        <v>50</v>
      </c>
      <c r="B675" s="606" t="s">
        <v>1269</v>
      </c>
      <c r="C675" s="16" t="s">
        <v>1132</v>
      </c>
      <c r="D675" s="19"/>
      <c r="E675" s="17"/>
      <c r="F675" s="17"/>
      <c r="G675" s="20"/>
      <c r="H675" s="611">
        <v>41052</v>
      </c>
    </row>
    <row r="676" spans="1:8" ht="18" customHeight="1">
      <c r="A676" s="610"/>
      <c r="B676" s="606"/>
      <c r="C676" s="17" t="s">
        <v>480</v>
      </c>
      <c r="D676" s="19" t="s">
        <v>481</v>
      </c>
      <c r="E676" s="17">
        <v>0.75</v>
      </c>
      <c r="F676" s="17">
        <v>28</v>
      </c>
      <c r="G676" s="20">
        <f>E676*F676</f>
        <v>21</v>
      </c>
      <c r="H676" s="610"/>
    </row>
    <row r="677" spans="1:8" ht="18" customHeight="1">
      <c r="A677" s="610"/>
      <c r="B677" s="606"/>
      <c r="C677" s="17" t="s">
        <v>1133</v>
      </c>
      <c r="D677" s="19" t="s">
        <v>1049</v>
      </c>
      <c r="E677" s="17">
        <v>1.34</v>
      </c>
      <c r="F677" s="17">
        <v>7</v>
      </c>
      <c r="G677" s="20">
        <f>E677*F677</f>
        <v>9.3800000000000008</v>
      </c>
      <c r="H677" s="610"/>
    </row>
    <row r="678" spans="1:8" ht="18" customHeight="1">
      <c r="A678" s="602">
        <v>63</v>
      </c>
      <c r="B678" s="592" t="s">
        <v>1269</v>
      </c>
      <c r="C678" s="16" t="s">
        <v>1132</v>
      </c>
      <c r="D678" s="19"/>
      <c r="E678" s="17"/>
      <c r="F678" s="17"/>
      <c r="G678" s="20"/>
      <c r="H678" s="595">
        <v>41057</v>
      </c>
    </row>
    <row r="679" spans="1:8" ht="18" customHeight="1">
      <c r="A679" s="596"/>
      <c r="B679" s="593"/>
      <c r="C679" s="17" t="s">
        <v>480</v>
      </c>
      <c r="D679" s="19" t="s">
        <v>481</v>
      </c>
      <c r="E679" s="17">
        <v>1</v>
      </c>
      <c r="F679" s="17">
        <v>28</v>
      </c>
      <c r="G679" s="20">
        <f>E679*F679</f>
        <v>28</v>
      </c>
      <c r="H679" s="596"/>
    </row>
    <row r="680" spans="1:8" ht="22.5" customHeight="1">
      <c r="A680" s="597"/>
      <c r="B680" s="594"/>
      <c r="C680" s="17" t="s">
        <v>1133</v>
      </c>
      <c r="D680" s="19" t="s">
        <v>1049</v>
      </c>
      <c r="E680" s="17">
        <v>1.34</v>
      </c>
      <c r="F680" s="17">
        <v>7</v>
      </c>
      <c r="G680" s="20">
        <f>E680*F680</f>
        <v>9.3800000000000008</v>
      </c>
      <c r="H680" s="597"/>
    </row>
    <row r="681" spans="1:8" ht="18" customHeight="1">
      <c r="A681" s="602">
        <v>66</v>
      </c>
      <c r="B681" s="592" t="s">
        <v>1269</v>
      </c>
      <c r="C681" s="16" t="s">
        <v>1037</v>
      </c>
      <c r="D681" s="19"/>
      <c r="E681" s="17"/>
      <c r="F681" s="17"/>
      <c r="G681" s="20"/>
      <c r="H681" s="595">
        <v>41057</v>
      </c>
    </row>
    <row r="682" spans="1:8" ht="18" customHeight="1">
      <c r="A682" s="596"/>
      <c r="B682" s="593"/>
      <c r="C682" s="17" t="s">
        <v>480</v>
      </c>
      <c r="D682" s="19" t="s">
        <v>481</v>
      </c>
      <c r="E682" s="17">
        <v>1.34</v>
      </c>
      <c r="F682" s="17">
        <v>28</v>
      </c>
      <c r="G682" s="20">
        <f>E682*F682</f>
        <v>37.520000000000003</v>
      </c>
      <c r="H682" s="596"/>
    </row>
    <row r="683" spans="1:8" ht="18" customHeight="1">
      <c r="A683" s="597"/>
      <c r="B683" s="594"/>
      <c r="C683" s="17" t="s">
        <v>1133</v>
      </c>
      <c r="D683" s="19" t="s">
        <v>1049</v>
      </c>
      <c r="E683" s="17">
        <v>2</v>
      </c>
      <c r="F683" s="17">
        <v>7</v>
      </c>
      <c r="G683" s="20">
        <f>E683*F683</f>
        <v>14</v>
      </c>
      <c r="H683" s="597"/>
    </row>
    <row r="684" spans="1:8" ht="18" customHeight="1">
      <c r="A684" s="141">
        <v>73</v>
      </c>
      <c r="B684" s="134" t="s">
        <v>504</v>
      </c>
      <c r="C684" s="16" t="s">
        <v>3621</v>
      </c>
      <c r="D684" s="598" t="s">
        <v>67</v>
      </c>
      <c r="E684" s="599"/>
      <c r="F684" s="600"/>
      <c r="G684" s="20"/>
      <c r="H684" s="133">
        <v>41065</v>
      </c>
    </row>
    <row r="685" spans="1:8" ht="18" customHeight="1">
      <c r="A685" s="12"/>
      <c r="B685" s="25" t="s">
        <v>1598</v>
      </c>
      <c r="C685" s="12"/>
      <c r="D685" s="12"/>
      <c r="E685" s="12"/>
      <c r="F685" s="12"/>
      <c r="G685" s="26">
        <f>SUM(G668:G684)</f>
        <v>330.96</v>
      </c>
      <c r="H685" s="12"/>
    </row>
    <row r="686" spans="1:8" ht="35.25" customHeight="1">
      <c r="A686" s="602">
        <v>11</v>
      </c>
      <c r="B686" s="592" t="s">
        <v>3444</v>
      </c>
      <c r="C686" s="16" t="s">
        <v>3752</v>
      </c>
      <c r="D686" s="17"/>
      <c r="E686" s="17"/>
      <c r="F686" s="17"/>
      <c r="G686" s="20"/>
      <c r="H686" s="602"/>
    </row>
    <row r="687" spans="1:8" ht="18" customHeight="1">
      <c r="A687" s="597"/>
      <c r="B687" s="594"/>
      <c r="C687" s="17" t="s">
        <v>3243</v>
      </c>
      <c r="D687" s="19" t="s">
        <v>2968</v>
      </c>
      <c r="E687" s="17">
        <v>1</v>
      </c>
      <c r="F687" s="17">
        <v>1000</v>
      </c>
      <c r="G687" s="20">
        <f>E687*F687</f>
        <v>1000</v>
      </c>
      <c r="H687" s="597"/>
    </row>
    <row r="688" spans="1:8" ht="24" customHeight="1">
      <c r="A688" s="610">
        <v>51</v>
      </c>
      <c r="B688" s="606" t="s">
        <v>3444</v>
      </c>
      <c r="C688" s="16" t="s">
        <v>1132</v>
      </c>
      <c r="D688" s="19"/>
      <c r="E688" s="17"/>
      <c r="F688" s="17"/>
      <c r="G688" s="20"/>
      <c r="H688" s="611">
        <v>41052</v>
      </c>
    </row>
    <row r="689" spans="1:8" ht="18" customHeight="1">
      <c r="A689" s="610"/>
      <c r="B689" s="606"/>
      <c r="C689" s="17" t="s">
        <v>480</v>
      </c>
      <c r="D689" s="19" t="s">
        <v>481</v>
      </c>
      <c r="E689" s="17">
        <v>0.75</v>
      </c>
      <c r="F689" s="17">
        <v>28</v>
      </c>
      <c r="G689" s="20">
        <f>E689*F689</f>
        <v>21</v>
      </c>
      <c r="H689" s="610"/>
    </row>
    <row r="690" spans="1:8" ht="18" customHeight="1">
      <c r="A690" s="610"/>
      <c r="B690" s="606"/>
      <c r="C690" s="17" t="s">
        <v>1133</v>
      </c>
      <c r="D690" s="19" t="s">
        <v>1049</v>
      </c>
      <c r="E690" s="17">
        <v>1.34</v>
      </c>
      <c r="F690" s="17">
        <v>7</v>
      </c>
      <c r="G690" s="20">
        <f>E690*F690</f>
        <v>9.3800000000000008</v>
      </c>
      <c r="H690" s="610"/>
    </row>
    <row r="691" spans="1:8" ht="18" customHeight="1">
      <c r="A691" s="602">
        <v>64</v>
      </c>
      <c r="B691" s="592" t="s">
        <v>3444</v>
      </c>
      <c r="C691" s="16" t="s">
        <v>1132</v>
      </c>
      <c r="D691" s="19"/>
      <c r="E691" s="17"/>
      <c r="F691" s="17"/>
      <c r="G691" s="20"/>
      <c r="H691" s="595">
        <v>41057</v>
      </c>
    </row>
    <row r="692" spans="1:8" ht="18" customHeight="1">
      <c r="A692" s="596"/>
      <c r="B692" s="593"/>
      <c r="C692" s="17" t="s">
        <v>480</v>
      </c>
      <c r="D692" s="19" t="s">
        <v>481</v>
      </c>
      <c r="E692" s="17">
        <v>1</v>
      </c>
      <c r="F692" s="17">
        <v>28</v>
      </c>
      <c r="G692" s="20">
        <f>E692*F692</f>
        <v>28</v>
      </c>
      <c r="H692" s="596"/>
    </row>
    <row r="693" spans="1:8" ht="18" customHeight="1">
      <c r="A693" s="597"/>
      <c r="B693" s="594"/>
      <c r="C693" s="17" t="s">
        <v>1133</v>
      </c>
      <c r="D693" s="19" t="s">
        <v>1049</v>
      </c>
      <c r="E693" s="17">
        <v>1.34</v>
      </c>
      <c r="F693" s="17">
        <v>7</v>
      </c>
      <c r="G693" s="20">
        <f>E693*F693</f>
        <v>9.3800000000000008</v>
      </c>
      <c r="H693" s="597"/>
    </row>
    <row r="694" spans="1:8" ht="33" customHeight="1">
      <c r="A694" s="602">
        <v>67</v>
      </c>
      <c r="B694" s="592" t="s">
        <v>3444</v>
      </c>
      <c r="C694" s="16" t="s">
        <v>1037</v>
      </c>
      <c r="D694" s="19"/>
      <c r="E694" s="17"/>
      <c r="F694" s="17"/>
      <c r="G694" s="20"/>
      <c r="H694" s="595">
        <v>41057</v>
      </c>
    </row>
    <row r="695" spans="1:8" ht="18" customHeight="1">
      <c r="A695" s="596"/>
      <c r="B695" s="593"/>
      <c r="C695" s="17" t="s">
        <v>480</v>
      </c>
      <c r="D695" s="19" t="s">
        <v>481</v>
      </c>
      <c r="E695" s="17">
        <v>1.34</v>
      </c>
      <c r="F695" s="17">
        <v>28</v>
      </c>
      <c r="G695" s="20">
        <f>E695*F695</f>
        <v>37.520000000000003</v>
      </c>
      <c r="H695" s="596"/>
    </row>
    <row r="696" spans="1:8" ht="18" customHeight="1">
      <c r="A696" s="597"/>
      <c r="B696" s="594"/>
      <c r="C696" s="17" t="s">
        <v>1133</v>
      </c>
      <c r="D696" s="19" t="s">
        <v>1049</v>
      </c>
      <c r="E696" s="17">
        <v>2</v>
      </c>
      <c r="F696" s="17">
        <v>7</v>
      </c>
      <c r="G696" s="20">
        <f>E696*F696</f>
        <v>14</v>
      </c>
      <c r="H696" s="597"/>
    </row>
    <row r="697" spans="1:8" ht="18" customHeight="1">
      <c r="A697" s="12"/>
      <c r="B697" s="25" t="s">
        <v>1598</v>
      </c>
      <c r="C697" s="12"/>
      <c r="D697" s="12"/>
      <c r="E697" s="12"/>
      <c r="F697" s="12"/>
      <c r="G697" s="26">
        <f>SUM(G686:G696)</f>
        <v>1119.28</v>
      </c>
      <c r="H697" s="12"/>
    </row>
    <row r="698" spans="1:8" ht="18" customHeight="1">
      <c r="A698" s="610">
        <v>5</v>
      </c>
      <c r="B698" s="606" t="s">
        <v>3445</v>
      </c>
      <c r="C698" s="144" t="s">
        <v>2782</v>
      </c>
      <c r="D698" s="19"/>
      <c r="E698" s="15"/>
      <c r="F698" s="15"/>
      <c r="G698" s="17"/>
      <c r="H698" s="595">
        <v>41031</v>
      </c>
    </row>
    <row r="699" spans="1:8" ht="15.75" customHeight="1">
      <c r="A699" s="610"/>
      <c r="B699" s="606"/>
      <c r="C699" s="17" t="s">
        <v>2783</v>
      </c>
      <c r="D699" s="19" t="s">
        <v>1588</v>
      </c>
      <c r="E699" s="19">
        <v>0.6</v>
      </c>
      <c r="F699" s="19">
        <v>1350</v>
      </c>
      <c r="G699" s="17">
        <f>E699*F699</f>
        <v>810</v>
      </c>
      <c r="H699" s="605"/>
    </row>
    <row r="700" spans="1:8" ht="18" customHeight="1">
      <c r="A700" s="610"/>
      <c r="B700" s="606"/>
      <c r="C700" s="17" t="s">
        <v>854</v>
      </c>
      <c r="D700" s="19" t="s">
        <v>1585</v>
      </c>
      <c r="E700" s="19">
        <v>0.1</v>
      </c>
      <c r="F700" s="19">
        <v>48.05</v>
      </c>
      <c r="G700" s="20">
        <f>E700*F700</f>
        <v>4.8099999999999996</v>
      </c>
      <c r="H700" s="603"/>
    </row>
    <row r="701" spans="1:8" ht="18" customHeight="1">
      <c r="A701" s="41">
        <v>10</v>
      </c>
      <c r="B701" s="17" t="s">
        <v>969</v>
      </c>
      <c r="C701" s="16" t="s">
        <v>2844</v>
      </c>
      <c r="D701" s="598" t="s">
        <v>817</v>
      </c>
      <c r="E701" s="599"/>
      <c r="F701" s="600"/>
      <c r="G701" s="20"/>
      <c r="H701" s="21">
        <v>41037</v>
      </c>
    </row>
    <row r="702" spans="1:8" ht="36.75" customHeight="1">
      <c r="A702" s="41">
        <v>18</v>
      </c>
      <c r="B702" s="17" t="s">
        <v>2503</v>
      </c>
      <c r="C702" s="16" t="s">
        <v>2449</v>
      </c>
      <c r="D702" s="19"/>
      <c r="E702" s="19"/>
      <c r="F702" s="17"/>
      <c r="G702" s="20"/>
      <c r="H702" s="18"/>
    </row>
    <row r="703" spans="1:8" ht="18" customHeight="1">
      <c r="A703" s="610">
        <v>19</v>
      </c>
      <c r="B703" s="606" t="s">
        <v>2503</v>
      </c>
      <c r="C703" s="17" t="s">
        <v>2450</v>
      </c>
      <c r="D703" s="19" t="s">
        <v>2968</v>
      </c>
      <c r="E703" s="17">
        <v>9</v>
      </c>
      <c r="F703" s="17">
        <v>170</v>
      </c>
      <c r="G703" s="20">
        <f t="shared" ref="G703:G709" si="4">E703*F703</f>
        <v>1530</v>
      </c>
      <c r="H703" s="611" t="s">
        <v>3314</v>
      </c>
    </row>
    <row r="704" spans="1:8" ht="18" customHeight="1">
      <c r="A704" s="610"/>
      <c r="B704" s="606"/>
      <c r="C704" s="17" t="s">
        <v>2451</v>
      </c>
      <c r="D704" s="19" t="s">
        <v>2968</v>
      </c>
      <c r="E704" s="17">
        <v>6</v>
      </c>
      <c r="F704" s="17">
        <v>170</v>
      </c>
      <c r="G704" s="20">
        <f t="shared" si="4"/>
        <v>1020</v>
      </c>
      <c r="H704" s="611"/>
    </row>
    <row r="705" spans="1:8" ht="22.5" customHeight="1">
      <c r="A705" s="610"/>
      <c r="B705" s="606"/>
      <c r="C705" s="17" t="s">
        <v>2452</v>
      </c>
      <c r="D705" s="19" t="s">
        <v>2968</v>
      </c>
      <c r="E705" s="17">
        <v>9</v>
      </c>
      <c r="F705" s="17">
        <v>156</v>
      </c>
      <c r="G705" s="20">
        <f t="shared" si="4"/>
        <v>1404</v>
      </c>
      <c r="H705" s="611"/>
    </row>
    <row r="706" spans="1:8" ht="18" customHeight="1">
      <c r="A706" s="610"/>
      <c r="B706" s="606"/>
      <c r="C706" s="17" t="s">
        <v>3667</v>
      </c>
      <c r="D706" s="19" t="s">
        <v>2968</v>
      </c>
      <c r="E706" s="17">
        <v>15</v>
      </c>
      <c r="F706" s="17">
        <v>10</v>
      </c>
      <c r="G706" s="20">
        <f t="shared" si="4"/>
        <v>150</v>
      </c>
      <c r="H706" s="611"/>
    </row>
    <row r="707" spans="1:8" ht="18" customHeight="1">
      <c r="A707" s="610"/>
      <c r="B707" s="606"/>
      <c r="C707" s="17" t="s">
        <v>1319</v>
      </c>
      <c r="D707" s="19" t="s">
        <v>2968</v>
      </c>
      <c r="E707" s="17">
        <v>48</v>
      </c>
      <c r="F707" s="17">
        <v>0.5</v>
      </c>
      <c r="G707" s="20">
        <f t="shared" si="4"/>
        <v>24</v>
      </c>
      <c r="H707" s="611"/>
    </row>
    <row r="708" spans="1:8" ht="18" customHeight="1">
      <c r="A708" s="610"/>
      <c r="B708" s="606"/>
      <c r="C708" s="17" t="s">
        <v>3313</v>
      </c>
      <c r="D708" s="19" t="s">
        <v>2968</v>
      </c>
      <c r="E708" s="17">
        <v>48</v>
      </c>
      <c r="F708" s="17">
        <v>2</v>
      </c>
      <c r="G708" s="20">
        <f t="shared" si="4"/>
        <v>96</v>
      </c>
      <c r="H708" s="611"/>
    </row>
    <row r="709" spans="1:8" ht="18" customHeight="1">
      <c r="A709" s="610"/>
      <c r="B709" s="606"/>
      <c r="C709" s="17" t="s">
        <v>259</v>
      </c>
      <c r="D709" s="19" t="s">
        <v>1049</v>
      </c>
      <c r="E709" s="17">
        <v>9</v>
      </c>
      <c r="F709" s="17">
        <v>8</v>
      </c>
      <c r="G709" s="20">
        <f t="shared" si="4"/>
        <v>72</v>
      </c>
      <c r="H709" s="611"/>
    </row>
    <row r="710" spans="1:8" ht="18" customHeight="1">
      <c r="A710" s="602">
        <v>26</v>
      </c>
      <c r="B710" s="592" t="s">
        <v>3447</v>
      </c>
      <c r="C710" s="16" t="s">
        <v>2782</v>
      </c>
      <c r="D710" s="19"/>
      <c r="E710" s="17"/>
      <c r="F710" s="17"/>
      <c r="G710" s="20"/>
      <c r="H710" s="595">
        <v>41046</v>
      </c>
    </row>
    <row r="711" spans="1:8" ht="18" customHeight="1">
      <c r="A711" s="596"/>
      <c r="B711" s="593"/>
      <c r="C711" s="17" t="s">
        <v>2049</v>
      </c>
      <c r="D711" s="19" t="s">
        <v>1588</v>
      </c>
      <c r="E711" s="17">
        <v>0.15</v>
      </c>
      <c r="F711" s="17">
        <v>1350</v>
      </c>
      <c r="G711" s="20">
        <f>F711*E711</f>
        <v>202.5</v>
      </c>
      <c r="H711" s="605"/>
    </row>
    <row r="712" spans="1:8" ht="18" customHeight="1">
      <c r="A712" s="597"/>
      <c r="B712" s="594"/>
      <c r="C712" s="17" t="s">
        <v>2050</v>
      </c>
      <c r="D712" s="19" t="s">
        <v>1585</v>
      </c>
      <c r="E712" s="17">
        <v>0.08</v>
      </c>
      <c r="F712" s="17">
        <v>48.05</v>
      </c>
      <c r="G712" s="20">
        <f>F712*E712</f>
        <v>3.84</v>
      </c>
      <c r="H712" s="603"/>
    </row>
    <row r="713" spans="1:8" ht="52.5" customHeight="1">
      <c r="A713" s="602">
        <v>35</v>
      </c>
      <c r="B713" s="592" t="s">
        <v>3445</v>
      </c>
      <c r="C713" s="16" t="s">
        <v>3262</v>
      </c>
      <c r="D713" s="17"/>
      <c r="E713" s="17"/>
      <c r="F713" s="17"/>
      <c r="G713" s="20"/>
      <c r="H713" s="595">
        <v>41050</v>
      </c>
    </row>
    <row r="714" spans="1:8" ht="18" customHeight="1">
      <c r="A714" s="597"/>
      <c r="B714" s="594"/>
      <c r="C714" s="17" t="s">
        <v>2040</v>
      </c>
      <c r="D714" s="19" t="s">
        <v>2968</v>
      </c>
      <c r="E714" s="17">
        <v>1</v>
      </c>
      <c r="F714" s="17">
        <v>1000</v>
      </c>
      <c r="G714" s="20">
        <f>E714*F714</f>
        <v>1000</v>
      </c>
      <c r="H714" s="597"/>
    </row>
    <row r="715" spans="1:8" ht="18" customHeight="1">
      <c r="A715" s="602">
        <v>40</v>
      </c>
      <c r="B715" s="592" t="s">
        <v>3445</v>
      </c>
      <c r="C715" s="16" t="s">
        <v>1132</v>
      </c>
      <c r="D715" s="19"/>
      <c r="E715" s="17"/>
      <c r="F715" s="17"/>
      <c r="G715" s="20"/>
      <c r="H715" s="595">
        <v>41050</v>
      </c>
    </row>
    <row r="716" spans="1:8" ht="18" customHeight="1">
      <c r="A716" s="596"/>
      <c r="B716" s="593"/>
      <c r="C716" s="17" t="s">
        <v>480</v>
      </c>
      <c r="D716" s="19" t="s">
        <v>481</v>
      </c>
      <c r="E716" s="17">
        <v>1.5</v>
      </c>
      <c r="F716" s="17">
        <v>28</v>
      </c>
      <c r="G716" s="20">
        <f>E716*F716</f>
        <v>42</v>
      </c>
      <c r="H716" s="596"/>
    </row>
    <row r="717" spans="1:8" ht="18" customHeight="1">
      <c r="A717" s="597"/>
      <c r="B717" s="594"/>
      <c r="C717" s="17" t="s">
        <v>1133</v>
      </c>
      <c r="D717" s="19" t="s">
        <v>1049</v>
      </c>
      <c r="E717" s="17">
        <v>4</v>
      </c>
      <c r="F717" s="17">
        <v>7</v>
      </c>
      <c r="G717" s="20">
        <f>E717*F717</f>
        <v>28</v>
      </c>
      <c r="H717" s="597"/>
    </row>
    <row r="718" spans="1:8" ht="18.75" customHeight="1">
      <c r="A718" s="602">
        <v>72</v>
      </c>
      <c r="B718" s="592" t="s">
        <v>427</v>
      </c>
      <c r="C718" s="16" t="s">
        <v>428</v>
      </c>
      <c r="D718" s="19"/>
      <c r="E718" s="17"/>
      <c r="F718" s="17"/>
      <c r="G718" s="20"/>
      <c r="H718" s="595">
        <v>41060</v>
      </c>
    </row>
    <row r="719" spans="1:8" ht="36" customHeight="1">
      <c r="A719" s="596"/>
      <c r="B719" s="593"/>
      <c r="C719" s="17" t="s">
        <v>3687</v>
      </c>
      <c r="D719" s="19" t="s">
        <v>1046</v>
      </c>
      <c r="E719" s="17">
        <v>1.2</v>
      </c>
      <c r="F719" s="17">
        <v>360</v>
      </c>
      <c r="G719" s="20">
        <f>E719*F719</f>
        <v>432</v>
      </c>
      <c r="H719" s="605"/>
    </row>
    <row r="720" spans="1:8" ht="18" customHeight="1">
      <c r="A720" s="597"/>
      <c r="B720" s="594"/>
      <c r="C720" s="17" t="s">
        <v>869</v>
      </c>
      <c r="D720" s="19" t="s">
        <v>1109</v>
      </c>
      <c r="E720" s="17">
        <v>0.2</v>
      </c>
      <c r="F720" s="17">
        <v>59</v>
      </c>
      <c r="G720" s="20">
        <f>E720*F720</f>
        <v>11.8</v>
      </c>
      <c r="H720" s="603"/>
    </row>
    <row r="721" spans="1:8" ht="18" customHeight="1">
      <c r="A721" s="602">
        <v>25</v>
      </c>
      <c r="B721" s="592" t="s">
        <v>3445</v>
      </c>
      <c r="C721" s="16" t="s">
        <v>2782</v>
      </c>
      <c r="D721" s="19"/>
      <c r="E721" s="17"/>
      <c r="F721" s="17"/>
      <c r="G721" s="20"/>
      <c r="H721" s="595">
        <v>41046</v>
      </c>
    </row>
    <row r="722" spans="1:8" ht="18" customHeight="1">
      <c r="A722" s="596"/>
      <c r="B722" s="593"/>
      <c r="C722" s="17" t="s">
        <v>2049</v>
      </c>
      <c r="D722" s="19" t="s">
        <v>1588</v>
      </c>
      <c r="E722" s="17">
        <v>0.15</v>
      </c>
      <c r="F722" s="17">
        <v>1350</v>
      </c>
      <c r="G722" s="20">
        <f>F722*E722</f>
        <v>202.5</v>
      </c>
      <c r="H722" s="605"/>
    </row>
    <row r="723" spans="1:8" ht="18" customHeight="1">
      <c r="A723" s="597"/>
      <c r="B723" s="594"/>
      <c r="C723" s="17" t="s">
        <v>2050</v>
      </c>
      <c r="D723" s="19" t="s">
        <v>1585</v>
      </c>
      <c r="E723" s="17">
        <v>0.08</v>
      </c>
      <c r="F723" s="17">
        <v>48.05</v>
      </c>
      <c r="G723" s="20">
        <f>F723*E723</f>
        <v>3.84</v>
      </c>
      <c r="H723" s="603"/>
    </row>
    <row r="724" spans="1:8" ht="18" customHeight="1">
      <c r="A724" s="12"/>
      <c r="B724" s="25" t="s">
        <v>1598</v>
      </c>
      <c r="C724" s="12"/>
      <c r="D724" s="12"/>
      <c r="E724" s="12"/>
      <c r="F724" s="12"/>
      <c r="G724" s="26">
        <f>SUM(G698:G723)</f>
        <v>7037.29</v>
      </c>
      <c r="H724" s="12"/>
    </row>
    <row r="725" spans="1:8" ht="18" customHeight="1">
      <c r="A725" s="41">
        <v>15</v>
      </c>
      <c r="B725" s="17" t="s">
        <v>742</v>
      </c>
      <c r="C725" s="16" t="s">
        <v>3386</v>
      </c>
      <c r="D725" s="598" t="s">
        <v>3172</v>
      </c>
      <c r="E725" s="599"/>
      <c r="F725" s="600"/>
      <c r="G725" s="20"/>
      <c r="H725" s="18"/>
    </row>
    <row r="726" spans="1:8" ht="18" customHeight="1">
      <c r="A726" s="610">
        <v>47</v>
      </c>
      <c r="B726" s="606" t="s">
        <v>3447</v>
      </c>
      <c r="C726" s="16" t="s">
        <v>1132</v>
      </c>
      <c r="D726" s="19"/>
      <c r="E726" s="17"/>
      <c r="F726" s="17"/>
      <c r="G726" s="20"/>
      <c r="H726" s="595">
        <v>41052</v>
      </c>
    </row>
    <row r="727" spans="1:8" ht="18" customHeight="1">
      <c r="A727" s="610"/>
      <c r="B727" s="606"/>
      <c r="C727" s="17" t="s">
        <v>480</v>
      </c>
      <c r="D727" s="19" t="s">
        <v>481</v>
      </c>
      <c r="E727" s="17">
        <v>0.5</v>
      </c>
      <c r="F727" s="17">
        <v>28</v>
      </c>
      <c r="G727" s="20">
        <f>E727*F727</f>
        <v>14</v>
      </c>
      <c r="H727" s="596"/>
    </row>
    <row r="728" spans="1:8" ht="18" customHeight="1">
      <c r="A728" s="610"/>
      <c r="B728" s="606"/>
      <c r="C728" s="17" t="s">
        <v>1133</v>
      </c>
      <c r="D728" s="19" t="s">
        <v>1049</v>
      </c>
      <c r="E728" s="17">
        <v>1.34</v>
      </c>
      <c r="F728" s="17">
        <v>7</v>
      </c>
      <c r="G728" s="20">
        <f>E728*F728</f>
        <v>9.3800000000000008</v>
      </c>
      <c r="H728" s="597"/>
    </row>
    <row r="729" spans="1:8" ht="18" customHeight="1">
      <c r="A729" s="602">
        <v>60</v>
      </c>
      <c r="B729" s="592" t="s">
        <v>3447</v>
      </c>
      <c r="C729" s="16" t="s">
        <v>1128</v>
      </c>
      <c r="D729" s="17"/>
      <c r="E729" s="17"/>
      <c r="F729" s="17"/>
      <c r="G729" s="20"/>
      <c r="H729" s="595">
        <v>41054</v>
      </c>
    </row>
    <row r="730" spans="1:8" ht="18" customHeight="1">
      <c r="A730" s="596"/>
      <c r="B730" s="593"/>
      <c r="C730" s="17" t="s">
        <v>1129</v>
      </c>
      <c r="D730" s="19" t="s">
        <v>1588</v>
      </c>
      <c r="E730" s="17">
        <v>0.5</v>
      </c>
      <c r="F730" s="17">
        <v>1500</v>
      </c>
      <c r="G730" s="20">
        <f>E730*F730</f>
        <v>750</v>
      </c>
      <c r="H730" s="596"/>
    </row>
    <row r="731" spans="1:8" ht="18" customHeight="1">
      <c r="A731" s="596"/>
      <c r="B731" s="593"/>
      <c r="C731" s="17" t="s">
        <v>1158</v>
      </c>
      <c r="D731" s="19" t="s">
        <v>1588</v>
      </c>
      <c r="E731" s="17">
        <v>0.5</v>
      </c>
      <c r="F731" s="17">
        <v>1650</v>
      </c>
      <c r="G731" s="20">
        <f>E731*F731</f>
        <v>825</v>
      </c>
      <c r="H731" s="596"/>
    </row>
    <row r="732" spans="1:8" ht="18" customHeight="1">
      <c r="A732" s="597"/>
      <c r="B732" s="594"/>
      <c r="C732" s="17" t="s">
        <v>1130</v>
      </c>
      <c r="D732" s="19" t="s">
        <v>1585</v>
      </c>
      <c r="E732" s="17">
        <v>2</v>
      </c>
      <c r="F732" s="17">
        <v>696</v>
      </c>
      <c r="G732" s="20">
        <f>E732*F732</f>
        <v>1392</v>
      </c>
      <c r="H732" s="597"/>
    </row>
    <row r="733" spans="1:8" ht="18" customHeight="1">
      <c r="A733" s="12"/>
      <c r="B733" s="25" t="s">
        <v>1598</v>
      </c>
      <c r="C733" s="12"/>
      <c r="D733" s="12"/>
      <c r="E733" s="12"/>
      <c r="F733" s="12"/>
      <c r="G733" s="26">
        <f>SUM(G725:G732)</f>
        <v>2990.38</v>
      </c>
      <c r="H733" s="12"/>
    </row>
    <row r="734" spans="1:8" ht="18" customHeight="1">
      <c r="A734" s="610">
        <v>4</v>
      </c>
      <c r="B734" s="606" t="s">
        <v>3448</v>
      </c>
      <c r="C734" s="144" t="s">
        <v>2782</v>
      </c>
      <c r="D734" s="19"/>
      <c r="E734" s="15"/>
      <c r="F734" s="15"/>
      <c r="G734" s="17"/>
      <c r="H734" s="595">
        <v>41031</v>
      </c>
    </row>
    <row r="735" spans="1:8" ht="18" customHeight="1">
      <c r="A735" s="610"/>
      <c r="B735" s="606"/>
      <c r="C735" s="17" t="s">
        <v>2783</v>
      </c>
      <c r="D735" s="19" t="s">
        <v>1588</v>
      </c>
      <c r="E735" s="19">
        <v>0.6</v>
      </c>
      <c r="F735" s="19">
        <v>1350</v>
      </c>
      <c r="G735" s="17">
        <f>E735*F735</f>
        <v>810</v>
      </c>
      <c r="H735" s="605"/>
    </row>
    <row r="736" spans="1:8" ht="18" customHeight="1">
      <c r="A736" s="610"/>
      <c r="B736" s="606"/>
      <c r="C736" s="17" t="s">
        <v>854</v>
      </c>
      <c r="D736" s="19" t="s">
        <v>1585</v>
      </c>
      <c r="E736" s="19">
        <v>0.1</v>
      </c>
      <c r="F736" s="19">
        <v>48.05</v>
      </c>
      <c r="G736" s="20">
        <f>E736*F736</f>
        <v>4.8099999999999996</v>
      </c>
      <c r="H736" s="603"/>
    </row>
    <row r="737" spans="1:8" ht="18" customHeight="1">
      <c r="A737" s="602">
        <v>27</v>
      </c>
      <c r="B737" s="592" t="s">
        <v>3448</v>
      </c>
      <c r="C737" s="16" t="s">
        <v>2782</v>
      </c>
      <c r="D737" s="19"/>
      <c r="E737" s="17"/>
      <c r="F737" s="17"/>
      <c r="G737" s="20"/>
      <c r="H737" s="595">
        <v>41046</v>
      </c>
    </row>
    <row r="738" spans="1:8" ht="18" customHeight="1">
      <c r="A738" s="596"/>
      <c r="B738" s="593"/>
      <c r="C738" s="17" t="s">
        <v>2049</v>
      </c>
      <c r="D738" s="19" t="s">
        <v>1588</v>
      </c>
      <c r="E738" s="17">
        <v>0.15</v>
      </c>
      <c r="F738" s="17">
        <v>1350</v>
      </c>
      <c r="G738" s="20">
        <f>F738*E738</f>
        <v>202.5</v>
      </c>
      <c r="H738" s="605"/>
    </row>
    <row r="739" spans="1:8" ht="18" customHeight="1">
      <c r="A739" s="597"/>
      <c r="B739" s="594"/>
      <c r="C739" s="17" t="s">
        <v>2050</v>
      </c>
      <c r="D739" s="19" t="s">
        <v>1585</v>
      </c>
      <c r="E739" s="17">
        <v>0.08</v>
      </c>
      <c r="F739" s="17">
        <v>48.05</v>
      </c>
      <c r="G739" s="20">
        <f>F739*E739</f>
        <v>3.84</v>
      </c>
      <c r="H739" s="603"/>
    </row>
    <row r="740" spans="1:8" ht="18" customHeight="1">
      <c r="A740" s="602">
        <v>41</v>
      </c>
      <c r="B740" s="592" t="s">
        <v>3448</v>
      </c>
      <c r="C740" s="16" t="s">
        <v>1132</v>
      </c>
      <c r="D740" s="19"/>
      <c r="E740" s="17"/>
      <c r="F740" s="17"/>
      <c r="G740" s="20"/>
      <c r="H740" s="595">
        <v>41050</v>
      </c>
    </row>
    <row r="741" spans="1:8" ht="18" customHeight="1">
      <c r="A741" s="596"/>
      <c r="B741" s="593"/>
      <c r="C741" s="17" t="s">
        <v>480</v>
      </c>
      <c r="D741" s="19" t="s">
        <v>481</v>
      </c>
      <c r="E741" s="17">
        <v>1.5</v>
      </c>
      <c r="F741" s="17">
        <v>28</v>
      </c>
      <c r="G741" s="20">
        <f>E741*F741</f>
        <v>42</v>
      </c>
      <c r="H741" s="596"/>
    </row>
    <row r="742" spans="1:8" ht="18" customHeight="1">
      <c r="A742" s="597"/>
      <c r="B742" s="594"/>
      <c r="C742" s="17" t="s">
        <v>1133</v>
      </c>
      <c r="D742" s="19" t="s">
        <v>1049</v>
      </c>
      <c r="E742" s="17">
        <v>4</v>
      </c>
      <c r="F742" s="17">
        <v>7</v>
      </c>
      <c r="G742" s="20">
        <f>E742*F742</f>
        <v>28</v>
      </c>
      <c r="H742" s="597"/>
    </row>
    <row r="743" spans="1:8" ht="18" customHeight="1">
      <c r="A743" s="12"/>
      <c r="B743" s="25" t="s">
        <v>1598</v>
      </c>
      <c r="C743" s="12"/>
      <c r="D743" s="12"/>
      <c r="E743" s="12"/>
      <c r="F743" s="12"/>
      <c r="G743" s="26">
        <f>SUM(G734:G742)</f>
        <v>1091.1500000000001</v>
      </c>
      <c r="H743" s="12"/>
    </row>
    <row r="744" spans="1:8" ht="18" customHeight="1">
      <c r="A744" s="602">
        <v>21</v>
      </c>
      <c r="B744" s="592" t="s">
        <v>3449</v>
      </c>
      <c r="C744" s="16" t="s">
        <v>2057</v>
      </c>
      <c r="D744" s="17"/>
      <c r="E744" s="17"/>
      <c r="F744" s="17"/>
      <c r="G744" s="20"/>
      <c r="H744" s="595">
        <v>41039</v>
      </c>
    </row>
    <row r="745" spans="1:8" ht="18" customHeight="1">
      <c r="A745" s="596"/>
      <c r="B745" s="593"/>
      <c r="C745" s="17" t="s">
        <v>44</v>
      </c>
      <c r="D745" s="19" t="s">
        <v>1109</v>
      </c>
      <c r="E745" s="17">
        <v>20</v>
      </c>
      <c r="F745" s="17">
        <v>24</v>
      </c>
      <c r="G745" s="20">
        <f>F745*E745</f>
        <v>480</v>
      </c>
      <c r="H745" s="596"/>
    </row>
    <row r="746" spans="1:8" ht="18" customHeight="1">
      <c r="A746" s="596"/>
      <c r="B746" s="593"/>
      <c r="C746" s="17" t="s">
        <v>45</v>
      </c>
      <c r="D746" s="19" t="s">
        <v>2480</v>
      </c>
      <c r="E746" s="17">
        <v>2</v>
      </c>
      <c r="F746" s="17">
        <v>39</v>
      </c>
      <c r="G746" s="20">
        <f>F746*E746</f>
        <v>78</v>
      </c>
      <c r="H746" s="596"/>
    </row>
    <row r="747" spans="1:8" ht="19.5" customHeight="1">
      <c r="A747" s="596"/>
      <c r="B747" s="593"/>
      <c r="C747" s="17" t="s">
        <v>2479</v>
      </c>
      <c r="D747" s="19" t="s">
        <v>1109</v>
      </c>
      <c r="E747" s="17">
        <v>2.4</v>
      </c>
      <c r="F747" s="17">
        <v>212.5</v>
      </c>
      <c r="G747" s="20">
        <f>F747*E747</f>
        <v>510</v>
      </c>
      <c r="H747" s="596"/>
    </row>
    <row r="748" spans="1:8" ht="18" customHeight="1">
      <c r="A748" s="596"/>
      <c r="B748" s="593"/>
      <c r="C748" s="17" t="s">
        <v>2056</v>
      </c>
      <c r="D748" s="19" t="s">
        <v>2968</v>
      </c>
      <c r="E748" s="17">
        <v>2</v>
      </c>
      <c r="F748" s="17">
        <v>140</v>
      </c>
      <c r="G748" s="20">
        <f>F748*E748</f>
        <v>280</v>
      </c>
      <c r="H748" s="596"/>
    </row>
    <row r="749" spans="1:8" ht="18" customHeight="1">
      <c r="A749" s="597"/>
      <c r="B749" s="594"/>
      <c r="C749" s="17" t="s">
        <v>1241</v>
      </c>
      <c r="D749" s="19" t="s">
        <v>481</v>
      </c>
      <c r="E749" s="17">
        <v>1.5</v>
      </c>
      <c r="F749" s="17">
        <v>63.34</v>
      </c>
      <c r="G749" s="20">
        <f>F749*E749</f>
        <v>95.01</v>
      </c>
      <c r="H749" s="597"/>
    </row>
    <row r="750" spans="1:8" ht="18" customHeight="1">
      <c r="A750" s="602">
        <v>37</v>
      </c>
      <c r="B750" s="592" t="s">
        <v>1131</v>
      </c>
      <c r="C750" s="16" t="s">
        <v>1128</v>
      </c>
      <c r="D750" s="17"/>
      <c r="E750" s="17"/>
      <c r="F750" s="17"/>
      <c r="G750" s="20"/>
      <c r="H750" s="595">
        <v>41050</v>
      </c>
    </row>
    <row r="751" spans="1:8" ht="18" customHeight="1">
      <c r="A751" s="596"/>
      <c r="B751" s="593"/>
      <c r="C751" s="17" t="s">
        <v>1129</v>
      </c>
      <c r="D751" s="19" t="s">
        <v>1588</v>
      </c>
      <c r="E751" s="17">
        <v>1</v>
      </c>
      <c r="F751" s="17">
        <v>1500</v>
      </c>
      <c r="G751" s="20">
        <f>E751*F751</f>
        <v>1500</v>
      </c>
      <c r="H751" s="596"/>
    </row>
    <row r="752" spans="1:8" ht="18" customHeight="1">
      <c r="A752" s="596"/>
      <c r="B752" s="593"/>
      <c r="C752" s="17" t="s">
        <v>1158</v>
      </c>
      <c r="D752" s="19" t="s">
        <v>1588</v>
      </c>
      <c r="E752" s="17">
        <v>0.5</v>
      </c>
      <c r="F752" s="17">
        <v>1650</v>
      </c>
      <c r="G752" s="20">
        <f>E752*F752</f>
        <v>825</v>
      </c>
      <c r="H752" s="596"/>
    </row>
    <row r="753" spans="1:8" ht="18" customHeight="1">
      <c r="A753" s="597"/>
      <c r="B753" s="594"/>
      <c r="C753" s="17" t="s">
        <v>1130</v>
      </c>
      <c r="D753" s="19" t="s">
        <v>1585</v>
      </c>
      <c r="E753" s="17">
        <v>2</v>
      </c>
      <c r="F753" s="17">
        <v>696</v>
      </c>
      <c r="G753" s="20">
        <f>E753*F753</f>
        <v>1392</v>
      </c>
      <c r="H753" s="597"/>
    </row>
    <row r="754" spans="1:8" ht="18" customHeight="1">
      <c r="A754" s="610">
        <v>46</v>
      </c>
      <c r="B754" s="606" t="s">
        <v>3449</v>
      </c>
      <c r="C754" s="16" t="s">
        <v>1128</v>
      </c>
      <c r="D754" s="17"/>
      <c r="E754" s="17"/>
      <c r="F754" s="17"/>
      <c r="G754" s="20"/>
      <c r="H754" s="595">
        <v>41051</v>
      </c>
    </row>
    <row r="755" spans="1:8" ht="18" customHeight="1">
      <c r="A755" s="610"/>
      <c r="B755" s="606"/>
      <c r="C755" s="17" t="s">
        <v>1129</v>
      </c>
      <c r="D755" s="19" t="s">
        <v>1588</v>
      </c>
      <c r="E755" s="17">
        <v>1</v>
      </c>
      <c r="F755" s="17">
        <v>1500</v>
      </c>
      <c r="G755" s="20">
        <f>E755*F755</f>
        <v>1500</v>
      </c>
      <c r="H755" s="596"/>
    </row>
    <row r="756" spans="1:8" ht="18" customHeight="1">
      <c r="A756" s="610"/>
      <c r="B756" s="606"/>
      <c r="C756" s="17" t="s">
        <v>1158</v>
      </c>
      <c r="D756" s="19" t="s">
        <v>1588</v>
      </c>
      <c r="E756" s="17">
        <v>0.5</v>
      </c>
      <c r="F756" s="17">
        <v>1650</v>
      </c>
      <c r="G756" s="20">
        <f>E756*F756</f>
        <v>825</v>
      </c>
      <c r="H756" s="596"/>
    </row>
    <row r="757" spans="1:8" ht="18" customHeight="1">
      <c r="A757" s="610"/>
      <c r="B757" s="606"/>
      <c r="C757" s="17" t="s">
        <v>1130</v>
      </c>
      <c r="D757" s="19" t="s">
        <v>1585</v>
      </c>
      <c r="E757" s="17">
        <v>2.5</v>
      </c>
      <c r="F757" s="17">
        <v>696</v>
      </c>
      <c r="G757" s="20">
        <f>E757*F757</f>
        <v>1740</v>
      </c>
      <c r="H757" s="597"/>
    </row>
    <row r="758" spans="1:8" ht="18" customHeight="1">
      <c r="A758" s="610">
        <v>48</v>
      </c>
      <c r="B758" s="606" t="s">
        <v>3449</v>
      </c>
      <c r="C758" s="16" t="s">
        <v>1132</v>
      </c>
      <c r="D758" s="19"/>
      <c r="E758" s="17"/>
      <c r="F758" s="17"/>
      <c r="G758" s="20"/>
      <c r="H758" s="595">
        <v>41052</v>
      </c>
    </row>
    <row r="759" spans="1:8" ht="18" customHeight="1">
      <c r="A759" s="610"/>
      <c r="B759" s="606"/>
      <c r="C759" s="17" t="s">
        <v>480</v>
      </c>
      <c r="D759" s="19" t="s">
        <v>481</v>
      </c>
      <c r="E759" s="17">
        <v>0.5</v>
      </c>
      <c r="F759" s="17">
        <v>28</v>
      </c>
      <c r="G759" s="20">
        <f>E759*F759</f>
        <v>14</v>
      </c>
      <c r="H759" s="596"/>
    </row>
    <row r="760" spans="1:8" ht="18" customHeight="1">
      <c r="A760" s="610"/>
      <c r="B760" s="606"/>
      <c r="C760" s="17" t="s">
        <v>1133</v>
      </c>
      <c r="D760" s="19" t="s">
        <v>1049</v>
      </c>
      <c r="E760" s="17">
        <v>1.34</v>
      </c>
      <c r="F760" s="17">
        <v>7</v>
      </c>
      <c r="G760" s="20">
        <f>E760*F760</f>
        <v>9.3800000000000008</v>
      </c>
      <c r="H760" s="597"/>
    </row>
    <row r="761" spans="1:8" ht="35.25" customHeight="1">
      <c r="A761" s="41">
        <v>53</v>
      </c>
      <c r="B761" s="17" t="s">
        <v>1105</v>
      </c>
      <c r="C761" s="16" t="s">
        <v>810</v>
      </c>
      <c r="D761" s="598" t="s">
        <v>67</v>
      </c>
      <c r="E761" s="599"/>
      <c r="F761" s="600"/>
      <c r="G761" s="20"/>
      <c r="H761" s="21">
        <v>41050</v>
      </c>
    </row>
    <row r="762" spans="1:8" ht="35.25" customHeight="1">
      <c r="A762" s="41">
        <v>24</v>
      </c>
      <c r="B762" s="17" t="s">
        <v>3449</v>
      </c>
      <c r="C762" s="16" t="s">
        <v>893</v>
      </c>
      <c r="D762" s="598" t="s">
        <v>14</v>
      </c>
      <c r="E762" s="599"/>
      <c r="F762" s="600"/>
      <c r="G762" s="20"/>
      <c r="H762" s="21">
        <v>41046</v>
      </c>
    </row>
    <row r="763" spans="1:8" ht="18" customHeight="1">
      <c r="A763" s="12"/>
      <c r="B763" s="25" t="s">
        <v>1598</v>
      </c>
      <c r="C763" s="12"/>
      <c r="D763" s="12"/>
      <c r="E763" s="12"/>
      <c r="F763" s="12"/>
      <c r="G763" s="26">
        <f>SUM(G744:G762)</f>
        <v>9248.39</v>
      </c>
      <c r="H763" s="12"/>
    </row>
    <row r="764" spans="1:8" ht="18.75" customHeight="1">
      <c r="A764" s="610">
        <v>3</v>
      </c>
      <c r="B764" s="606" t="s">
        <v>3450</v>
      </c>
      <c r="C764" s="144" t="s">
        <v>2782</v>
      </c>
      <c r="D764" s="19"/>
      <c r="E764" s="15"/>
      <c r="F764" s="15"/>
      <c r="G764" s="17"/>
      <c r="H764" s="595">
        <v>41031</v>
      </c>
    </row>
    <row r="765" spans="1:8" ht="18.75" customHeight="1">
      <c r="A765" s="610"/>
      <c r="B765" s="606"/>
      <c r="C765" s="17" t="s">
        <v>2783</v>
      </c>
      <c r="D765" s="19" t="s">
        <v>1588</v>
      </c>
      <c r="E765" s="19">
        <v>0.6</v>
      </c>
      <c r="F765" s="19">
        <v>1350</v>
      </c>
      <c r="G765" s="17">
        <f>E765*F765</f>
        <v>810</v>
      </c>
      <c r="H765" s="605"/>
    </row>
    <row r="766" spans="1:8" ht="18" customHeight="1">
      <c r="A766" s="610"/>
      <c r="B766" s="606"/>
      <c r="C766" s="17" t="s">
        <v>854</v>
      </c>
      <c r="D766" s="19" t="s">
        <v>1585</v>
      </c>
      <c r="E766" s="19">
        <v>0.1</v>
      </c>
      <c r="F766" s="19">
        <v>48.05</v>
      </c>
      <c r="G766" s="20">
        <f>E766*F766</f>
        <v>4.8099999999999996</v>
      </c>
      <c r="H766" s="603"/>
    </row>
    <row r="767" spans="1:8" ht="18" customHeight="1">
      <c r="A767" s="602">
        <v>38</v>
      </c>
      <c r="B767" s="592" t="s">
        <v>3450</v>
      </c>
      <c r="C767" s="16" t="s">
        <v>1128</v>
      </c>
      <c r="D767" s="17"/>
      <c r="E767" s="17"/>
      <c r="F767" s="17"/>
      <c r="G767" s="20"/>
      <c r="H767" s="595">
        <v>41050</v>
      </c>
    </row>
    <row r="768" spans="1:8" ht="18" customHeight="1">
      <c r="A768" s="596"/>
      <c r="B768" s="593"/>
      <c r="C768" s="17" t="s">
        <v>1129</v>
      </c>
      <c r="D768" s="19" t="s">
        <v>1588</v>
      </c>
      <c r="E768" s="17">
        <v>1</v>
      </c>
      <c r="F768" s="17">
        <v>1500</v>
      </c>
      <c r="G768" s="20">
        <f>E768*F768</f>
        <v>1500</v>
      </c>
      <c r="H768" s="596"/>
    </row>
    <row r="769" spans="1:8" ht="18" customHeight="1">
      <c r="A769" s="596"/>
      <c r="B769" s="593"/>
      <c r="C769" s="17" t="s">
        <v>1158</v>
      </c>
      <c r="D769" s="19" t="s">
        <v>1588</v>
      </c>
      <c r="E769" s="17">
        <v>0.5</v>
      </c>
      <c r="F769" s="17">
        <v>1650</v>
      </c>
      <c r="G769" s="20">
        <f>E769*F769</f>
        <v>825</v>
      </c>
      <c r="H769" s="596"/>
    </row>
    <row r="770" spans="1:8" ht="21.75" customHeight="1">
      <c r="A770" s="597"/>
      <c r="B770" s="594"/>
      <c r="C770" s="17" t="s">
        <v>1130</v>
      </c>
      <c r="D770" s="19" t="s">
        <v>1585</v>
      </c>
      <c r="E770" s="17">
        <v>1.5</v>
      </c>
      <c r="F770" s="17">
        <v>696</v>
      </c>
      <c r="G770" s="20">
        <f>E770*F770</f>
        <v>1044</v>
      </c>
      <c r="H770" s="597"/>
    </row>
    <row r="771" spans="1:8" ht="18" customHeight="1">
      <c r="A771" s="602">
        <v>42</v>
      </c>
      <c r="B771" s="592" t="s">
        <v>3450</v>
      </c>
      <c r="C771" s="16" t="s">
        <v>1132</v>
      </c>
      <c r="D771" s="19"/>
      <c r="E771" s="17"/>
      <c r="F771" s="17"/>
      <c r="G771" s="20"/>
      <c r="H771" s="595">
        <v>41051</v>
      </c>
    </row>
    <row r="772" spans="1:8" ht="18" customHeight="1">
      <c r="A772" s="596"/>
      <c r="B772" s="593"/>
      <c r="C772" s="17" t="s">
        <v>480</v>
      </c>
      <c r="D772" s="19" t="s">
        <v>481</v>
      </c>
      <c r="E772" s="17">
        <v>0.5</v>
      </c>
      <c r="F772" s="17">
        <v>28</v>
      </c>
      <c r="G772" s="20">
        <f>E772*F772</f>
        <v>14</v>
      </c>
      <c r="H772" s="596"/>
    </row>
    <row r="773" spans="1:8" ht="18" customHeight="1">
      <c r="A773" s="597"/>
      <c r="B773" s="594"/>
      <c r="C773" s="17" t="s">
        <v>1133</v>
      </c>
      <c r="D773" s="19" t="s">
        <v>1049</v>
      </c>
      <c r="E773" s="17">
        <v>1.34</v>
      </c>
      <c r="F773" s="17">
        <v>7</v>
      </c>
      <c r="G773" s="20">
        <f>E773*F773</f>
        <v>9.3800000000000008</v>
      </c>
      <c r="H773" s="597"/>
    </row>
    <row r="774" spans="1:8" ht="18" customHeight="1">
      <c r="A774" s="12"/>
      <c r="B774" s="25" t="s">
        <v>1598</v>
      </c>
      <c r="C774" s="12"/>
      <c r="D774" s="12"/>
      <c r="E774" s="12"/>
      <c r="F774" s="12"/>
      <c r="G774" s="26">
        <f>SUM(G764:G773)</f>
        <v>4207.1899999999996</v>
      </c>
      <c r="H774" s="12"/>
    </row>
    <row r="775" spans="1:8" ht="18" customHeight="1">
      <c r="A775" s="610">
        <v>2</v>
      </c>
      <c r="B775" s="606" t="s">
        <v>207</v>
      </c>
      <c r="C775" s="144" t="s">
        <v>2782</v>
      </c>
      <c r="D775" s="19"/>
      <c r="E775" s="15"/>
      <c r="F775" s="15"/>
      <c r="G775" s="17"/>
      <c r="H775" s="595">
        <v>41031</v>
      </c>
    </row>
    <row r="776" spans="1:8" ht="18" customHeight="1">
      <c r="A776" s="610"/>
      <c r="B776" s="606"/>
      <c r="C776" s="17" t="s">
        <v>2783</v>
      </c>
      <c r="D776" s="19" t="s">
        <v>1588</v>
      </c>
      <c r="E776" s="19">
        <v>0.6</v>
      </c>
      <c r="F776" s="19">
        <v>1350</v>
      </c>
      <c r="G776" s="17">
        <f>E776*F776</f>
        <v>810</v>
      </c>
      <c r="H776" s="605"/>
    </row>
    <row r="777" spans="1:8" ht="18" customHeight="1">
      <c r="A777" s="610"/>
      <c r="B777" s="606"/>
      <c r="C777" s="17" t="s">
        <v>854</v>
      </c>
      <c r="D777" s="19" t="s">
        <v>1585</v>
      </c>
      <c r="E777" s="19">
        <v>0.1</v>
      </c>
      <c r="F777" s="19">
        <v>48.05</v>
      </c>
      <c r="G777" s="20">
        <f>E777*F777</f>
        <v>4.8099999999999996</v>
      </c>
      <c r="H777" s="603"/>
    </row>
    <row r="778" spans="1:8" ht="37.5" customHeight="1">
      <c r="A778" s="41">
        <v>16</v>
      </c>
      <c r="B778" s="17" t="s">
        <v>3542</v>
      </c>
      <c r="C778" s="16" t="s">
        <v>3543</v>
      </c>
      <c r="D778" s="598" t="s">
        <v>67</v>
      </c>
      <c r="E778" s="599"/>
      <c r="F778" s="600"/>
      <c r="G778" s="20"/>
      <c r="H778" s="21">
        <v>41043</v>
      </c>
    </row>
    <row r="779" spans="1:8" ht="49.5" customHeight="1">
      <c r="A779" s="41">
        <v>17</v>
      </c>
      <c r="B779" s="17" t="s">
        <v>3544</v>
      </c>
      <c r="C779" s="16" t="s">
        <v>1862</v>
      </c>
      <c r="D779" s="598" t="s">
        <v>67</v>
      </c>
      <c r="E779" s="599"/>
      <c r="F779" s="600"/>
      <c r="G779" s="20"/>
      <c r="H779" s="21">
        <v>41043</v>
      </c>
    </row>
    <row r="780" spans="1:8" ht="18" customHeight="1">
      <c r="A780" s="602">
        <v>43</v>
      </c>
      <c r="B780" s="592" t="s">
        <v>207</v>
      </c>
      <c r="C780" s="16" t="s">
        <v>1132</v>
      </c>
      <c r="D780" s="19"/>
      <c r="E780" s="17"/>
      <c r="F780" s="17"/>
      <c r="G780" s="20"/>
      <c r="H780" s="595">
        <v>41051</v>
      </c>
    </row>
    <row r="781" spans="1:8" ht="18" customHeight="1">
      <c r="A781" s="596"/>
      <c r="B781" s="593"/>
      <c r="C781" s="17" t="s">
        <v>480</v>
      </c>
      <c r="D781" s="19" t="s">
        <v>481</v>
      </c>
      <c r="E781" s="17">
        <v>0.5</v>
      </c>
      <c r="F781" s="17">
        <v>28</v>
      </c>
      <c r="G781" s="20">
        <f>E781*F781</f>
        <v>14</v>
      </c>
      <c r="H781" s="596"/>
    </row>
    <row r="782" spans="1:8" ht="18" customHeight="1">
      <c r="A782" s="597"/>
      <c r="B782" s="594"/>
      <c r="C782" s="17" t="s">
        <v>1133</v>
      </c>
      <c r="D782" s="19" t="s">
        <v>1049</v>
      </c>
      <c r="E782" s="17">
        <v>1.34</v>
      </c>
      <c r="F782" s="17">
        <v>7</v>
      </c>
      <c r="G782" s="20">
        <f>E782*F782</f>
        <v>9.3800000000000008</v>
      </c>
      <c r="H782" s="597"/>
    </row>
    <row r="783" spans="1:8" ht="18" customHeight="1">
      <c r="A783" s="12"/>
      <c r="B783" s="25" t="s">
        <v>1598</v>
      </c>
      <c r="C783" s="12"/>
      <c r="D783" s="12"/>
      <c r="E783" s="12"/>
      <c r="F783" s="12"/>
      <c r="G783" s="26">
        <f>SUM(G775:G782)</f>
        <v>838.19</v>
      </c>
      <c r="H783" s="12"/>
    </row>
    <row r="784" spans="1:8" ht="45.75" customHeight="1">
      <c r="A784" s="602">
        <v>13</v>
      </c>
      <c r="B784" s="592" t="s">
        <v>3451</v>
      </c>
      <c r="C784" s="16" t="s">
        <v>1815</v>
      </c>
      <c r="D784" s="19"/>
      <c r="E784" s="17"/>
      <c r="F784" s="17"/>
      <c r="G784" s="20"/>
      <c r="H784" s="595">
        <v>41039</v>
      </c>
    </row>
    <row r="785" spans="1:8" ht="18" customHeight="1">
      <c r="A785" s="596"/>
      <c r="B785" s="593"/>
      <c r="C785" s="17" t="s">
        <v>3756</v>
      </c>
      <c r="D785" s="19" t="s">
        <v>1585</v>
      </c>
      <c r="E785" s="17">
        <v>0.05</v>
      </c>
      <c r="F785" s="17">
        <v>8500</v>
      </c>
      <c r="G785" s="20">
        <f>E785*F785</f>
        <v>425</v>
      </c>
      <c r="H785" s="605"/>
    </row>
    <row r="786" spans="1:8" ht="18" customHeight="1">
      <c r="A786" s="596"/>
      <c r="B786" s="593"/>
      <c r="C786" s="17" t="s">
        <v>3162</v>
      </c>
      <c r="D786" s="19" t="s">
        <v>1109</v>
      </c>
      <c r="E786" s="17">
        <v>0.2</v>
      </c>
      <c r="F786" s="17">
        <v>76</v>
      </c>
      <c r="G786" s="20">
        <f>E786*F786</f>
        <v>15.2</v>
      </c>
      <c r="H786" s="605"/>
    </row>
    <row r="787" spans="1:8" ht="18" customHeight="1">
      <c r="A787" s="596"/>
      <c r="B787" s="593"/>
      <c r="C787" s="17" t="s">
        <v>3757</v>
      </c>
      <c r="D787" s="19" t="s">
        <v>2968</v>
      </c>
      <c r="E787" s="17">
        <v>20</v>
      </c>
      <c r="F787" s="17">
        <v>0.7</v>
      </c>
      <c r="G787" s="20">
        <f>E787*F787</f>
        <v>14</v>
      </c>
      <c r="H787" s="605"/>
    </row>
    <row r="788" spans="1:8" ht="18" customHeight="1">
      <c r="A788" s="596"/>
      <c r="B788" s="593"/>
      <c r="C788" s="17" t="s">
        <v>2010</v>
      </c>
      <c r="D788" s="19" t="s">
        <v>1585</v>
      </c>
      <c r="E788" s="17">
        <v>2.5999999999999999E-2</v>
      </c>
      <c r="F788" s="17">
        <v>8500</v>
      </c>
      <c r="G788" s="20">
        <f>E788*F788</f>
        <v>221</v>
      </c>
      <c r="H788" s="605"/>
    </row>
    <row r="789" spans="1:8" ht="18.75" customHeight="1">
      <c r="A789" s="597"/>
      <c r="B789" s="594"/>
      <c r="C789" s="17" t="s">
        <v>2479</v>
      </c>
      <c r="D789" s="19" t="s">
        <v>1109</v>
      </c>
      <c r="E789" s="17">
        <v>1</v>
      </c>
      <c r="F789" s="17">
        <v>150</v>
      </c>
      <c r="G789" s="20">
        <f>E789*F789</f>
        <v>150</v>
      </c>
      <c r="H789" s="603"/>
    </row>
    <row r="790" spans="1:8" ht="18" customHeight="1">
      <c r="A790" s="602">
        <v>14</v>
      </c>
      <c r="B790" s="592" t="s">
        <v>3535</v>
      </c>
      <c r="C790" s="16" t="s">
        <v>1625</v>
      </c>
      <c r="D790" s="19"/>
      <c r="E790" s="17"/>
      <c r="F790" s="17"/>
      <c r="G790" s="20"/>
      <c r="H790" s="595">
        <v>41040</v>
      </c>
    </row>
    <row r="791" spans="1:8" ht="18" customHeight="1">
      <c r="A791" s="597"/>
      <c r="B791" s="594"/>
      <c r="C791" s="17" t="s">
        <v>1462</v>
      </c>
      <c r="D791" s="19" t="s">
        <v>1049</v>
      </c>
      <c r="E791" s="19">
        <v>2.5</v>
      </c>
      <c r="F791" s="19">
        <v>115.2</v>
      </c>
      <c r="G791" s="20">
        <f>F791*E791</f>
        <v>288</v>
      </c>
      <c r="H791" s="603"/>
    </row>
    <row r="792" spans="1:8" ht="18" customHeight="1">
      <c r="A792" s="41">
        <v>20</v>
      </c>
      <c r="B792" s="17" t="s">
        <v>3317</v>
      </c>
      <c r="C792" s="16" t="s">
        <v>3318</v>
      </c>
      <c r="D792" s="598" t="s">
        <v>1050</v>
      </c>
      <c r="E792" s="599"/>
      <c r="F792" s="600"/>
      <c r="G792" s="20"/>
      <c r="H792" s="21">
        <v>41043</v>
      </c>
    </row>
    <row r="793" spans="1:8" ht="18" customHeight="1">
      <c r="A793" s="602">
        <v>28</v>
      </c>
      <c r="B793" s="592" t="s">
        <v>3451</v>
      </c>
      <c r="C793" s="16" t="s">
        <v>2782</v>
      </c>
      <c r="D793" s="19"/>
      <c r="E793" s="17"/>
      <c r="F793" s="17"/>
      <c r="G793" s="20"/>
      <c r="H793" s="595">
        <v>41046</v>
      </c>
    </row>
    <row r="794" spans="1:8" ht="17.25" customHeight="1">
      <c r="A794" s="596"/>
      <c r="B794" s="593"/>
      <c r="C794" s="17" t="s">
        <v>2049</v>
      </c>
      <c r="D794" s="19" t="s">
        <v>1588</v>
      </c>
      <c r="E794" s="17">
        <v>0.15</v>
      </c>
      <c r="F794" s="17">
        <v>1350</v>
      </c>
      <c r="G794" s="20">
        <f>F794*E794</f>
        <v>202.5</v>
      </c>
      <c r="H794" s="605"/>
    </row>
    <row r="795" spans="1:8" ht="18" customHeight="1">
      <c r="A795" s="597"/>
      <c r="B795" s="594"/>
      <c r="C795" s="17" t="s">
        <v>2050</v>
      </c>
      <c r="D795" s="19" t="s">
        <v>1585</v>
      </c>
      <c r="E795" s="17">
        <v>0.08</v>
      </c>
      <c r="F795" s="17">
        <v>48.05</v>
      </c>
      <c r="G795" s="20">
        <f>F795*E795</f>
        <v>3.84</v>
      </c>
      <c r="H795" s="603"/>
    </row>
    <row r="796" spans="1:8" ht="18" customHeight="1">
      <c r="A796" s="602">
        <v>36</v>
      </c>
      <c r="B796" s="592" t="s">
        <v>3263</v>
      </c>
      <c r="C796" s="16" t="s">
        <v>1128</v>
      </c>
      <c r="D796" s="17"/>
      <c r="E796" s="17"/>
      <c r="F796" s="17"/>
      <c r="G796" s="20"/>
      <c r="H796" s="595">
        <v>41050</v>
      </c>
    </row>
    <row r="797" spans="1:8" ht="18" customHeight="1">
      <c r="A797" s="596"/>
      <c r="B797" s="593"/>
      <c r="C797" s="17" t="s">
        <v>1129</v>
      </c>
      <c r="D797" s="19" t="s">
        <v>1588</v>
      </c>
      <c r="E797" s="17">
        <v>1</v>
      </c>
      <c r="F797" s="17">
        <v>1500</v>
      </c>
      <c r="G797" s="20">
        <f>E797*F797</f>
        <v>1500</v>
      </c>
      <c r="H797" s="596"/>
    </row>
    <row r="798" spans="1:8" ht="18" customHeight="1">
      <c r="A798" s="596"/>
      <c r="B798" s="593"/>
      <c r="C798" s="17" t="s">
        <v>1158</v>
      </c>
      <c r="D798" s="19" t="s">
        <v>1588</v>
      </c>
      <c r="E798" s="17">
        <v>0.5</v>
      </c>
      <c r="F798" s="17">
        <v>1650</v>
      </c>
      <c r="G798" s="20">
        <f>E798*F798</f>
        <v>825</v>
      </c>
      <c r="H798" s="596"/>
    </row>
    <row r="799" spans="1:8" ht="18.75" customHeight="1">
      <c r="A799" s="597"/>
      <c r="B799" s="594"/>
      <c r="C799" s="30" t="s">
        <v>1130</v>
      </c>
      <c r="D799" s="29" t="s">
        <v>1585</v>
      </c>
      <c r="E799" s="30">
        <v>1.5</v>
      </c>
      <c r="F799" s="30">
        <v>696</v>
      </c>
      <c r="G799" s="20">
        <f>E799*F799</f>
        <v>1044</v>
      </c>
      <c r="H799" s="597"/>
    </row>
    <row r="800" spans="1:8" ht="18" customHeight="1">
      <c r="A800" s="610">
        <v>49</v>
      </c>
      <c r="B800" s="606" t="s">
        <v>3451</v>
      </c>
      <c r="C800" s="16" t="s">
        <v>1132</v>
      </c>
      <c r="D800" s="19"/>
      <c r="E800" s="17"/>
      <c r="F800" s="17"/>
      <c r="G800" s="20"/>
      <c r="H800" s="595">
        <v>41052</v>
      </c>
    </row>
    <row r="801" spans="1:8" ht="18" customHeight="1">
      <c r="A801" s="610"/>
      <c r="B801" s="606"/>
      <c r="C801" s="17" t="s">
        <v>480</v>
      </c>
      <c r="D801" s="19" t="s">
        <v>481</v>
      </c>
      <c r="E801" s="17">
        <v>0.5</v>
      </c>
      <c r="F801" s="17">
        <v>28</v>
      </c>
      <c r="G801" s="20">
        <f>E801*F801</f>
        <v>14</v>
      </c>
      <c r="H801" s="596"/>
    </row>
    <row r="802" spans="1:8" ht="18" customHeight="1">
      <c r="A802" s="610"/>
      <c r="B802" s="606"/>
      <c r="C802" s="17" t="s">
        <v>1133</v>
      </c>
      <c r="D802" s="19" t="s">
        <v>1049</v>
      </c>
      <c r="E802" s="17">
        <v>1.34</v>
      </c>
      <c r="F802" s="17">
        <v>7</v>
      </c>
      <c r="G802" s="20">
        <f>E802*F802</f>
        <v>9.3800000000000008</v>
      </c>
      <c r="H802" s="597"/>
    </row>
    <row r="803" spans="1:8" ht="18" customHeight="1">
      <c r="A803" s="41">
        <v>69</v>
      </c>
      <c r="B803" s="17" t="s">
        <v>2102</v>
      </c>
      <c r="C803" s="46" t="s">
        <v>2103</v>
      </c>
      <c r="D803" s="598" t="s">
        <v>67</v>
      </c>
      <c r="E803" s="599"/>
      <c r="F803" s="600"/>
      <c r="G803" s="20"/>
      <c r="H803" s="21">
        <v>41058</v>
      </c>
    </row>
    <row r="804" spans="1:8" ht="18" customHeight="1">
      <c r="A804" s="12"/>
      <c r="B804" s="25" t="s">
        <v>1598</v>
      </c>
      <c r="C804" s="12"/>
      <c r="D804" s="12"/>
      <c r="E804" s="12"/>
      <c r="F804" s="12"/>
      <c r="G804" s="26">
        <f>SUM(G784:G803)</f>
        <v>4711.92</v>
      </c>
      <c r="H804" s="12"/>
    </row>
    <row r="805" spans="1:8" ht="18" customHeight="1">
      <c r="A805" s="610">
        <v>1</v>
      </c>
      <c r="B805" s="606" t="s">
        <v>206</v>
      </c>
      <c r="C805" s="144" t="s">
        <v>2782</v>
      </c>
      <c r="D805" s="19"/>
      <c r="E805" s="15"/>
      <c r="F805" s="15"/>
      <c r="G805" s="17"/>
      <c r="H805" s="595">
        <v>41031</v>
      </c>
    </row>
    <row r="806" spans="1:8" ht="18" customHeight="1">
      <c r="A806" s="610"/>
      <c r="B806" s="606"/>
      <c r="C806" s="17" t="s">
        <v>2783</v>
      </c>
      <c r="D806" s="19" t="s">
        <v>1588</v>
      </c>
      <c r="E806" s="19">
        <v>0.6</v>
      </c>
      <c r="F806" s="19">
        <v>1350</v>
      </c>
      <c r="G806" s="17">
        <f>E806*F806</f>
        <v>810</v>
      </c>
      <c r="H806" s="605"/>
    </row>
    <row r="807" spans="1:8" ht="18" customHeight="1">
      <c r="A807" s="610"/>
      <c r="B807" s="606"/>
      <c r="C807" s="17" t="s">
        <v>854</v>
      </c>
      <c r="D807" s="19" t="s">
        <v>1585</v>
      </c>
      <c r="E807" s="19">
        <v>0.1</v>
      </c>
      <c r="F807" s="19">
        <v>48.05</v>
      </c>
      <c r="G807" s="20">
        <f>E807*F807</f>
        <v>4.8099999999999996</v>
      </c>
      <c r="H807" s="603"/>
    </row>
    <row r="808" spans="1:8" ht="33" customHeight="1">
      <c r="A808" s="602">
        <v>23</v>
      </c>
      <c r="B808" s="592" t="s">
        <v>1954</v>
      </c>
      <c r="C808" s="16" t="s">
        <v>1955</v>
      </c>
      <c r="D808" s="17"/>
      <c r="E808" s="17"/>
      <c r="F808" s="17"/>
      <c r="G808" s="20"/>
      <c r="H808" s="595">
        <v>41043</v>
      </c>
    </row>
    <row r="809" spans="1:8" ht="18" customHeight="1">
      <c r="A809" s="597"/>
      <c r="B809" s="594"/>
      <c r="C809" s="17" t="s">
        <v>2286</v>
      </c>
      <c r="D809" s="19" t="s">
        <v>2968</v>
      </c>
      <c r="E809" s="17">
        <v>1</v>
      </c>
      <c r="F809" s="17">
        <v>96</v>
      </c>
      <c r="G809" s="20">
        <f>E809*F809</f>
        <v>96</v>
      </c>
      <c r="H809" s="597"/>
    </row>
    <row r="810" spans="1:8" ht="18" customHeight="1">
      <c r="A810" s="602">
        <v>44</v>
      </c>
      <c r="B810" s="592" t="s">
        <v>206</v>
      </c>
      <c r="C810" s="16" t="s">
        <v>1132</v>
      </c>
      <c r="D810" s="19"/>
      <c r="E810" s="17"/>
      <c r="F810" s="17"/>
      <c r="G810" s="20"/>
      <c r="H810" s="595">
        <v>41051</v>
      </c>
    </row>
    <row r="811" spans="1:8" ht="18" customHeight="1">
      <c r="A811" s="596"/>
      <c r="B811" s="593"/>
      <c r="C811" s="17" t="s">
        <v>480</v>
      </c>
      <c r="D811" s="19" t="s">
        <v>481</v>
      </c>
      <c r="E811" s="17">
        <v>0.5</v>
      </c>
      <c r="F811" s="17">
        <v>28</v>
      </c>
      <c r="G811" s="20">
        <f>E811*F811</f>
        <v>14</v>
      </c>
      <c r="H811" s="596"/>
    </row>
    <row r="812" spans="1:8" ht="18" customHeight="1">
      <c r="A812" s="597"/>
      <c r="B812" s="594"/>
      <c r="C812" s="17" t="s">
        <v>1133</v>
      </c>
      <c r="D812" s="19" t="s">
        <v>1049</v>
      </c>
      <c r="E812" s="17">
        <v>1.34</v>
      </c>
      <c r="F812" s="17">
        <v>7</v>
      </c>
      <c r="G812" s="20">
        <f>E812*F812</f>
        <v>9.3800000000000008</v>
      </c>
      <c r="H812" s="597"/>
    </row>
    <row r="813" spans="1:8" ht="33.75" customHeight="1">
      <c r="A813" s="602">
        <v>54</v>
      </c>
      <c r="B813" s="592" t="s">
        <v>2387</v>
      </c>
      <c r="C813" s="16" t="s">
        <v>2388</v>
      </c>
      <c r="D813" s="17"/>
      <c r="E813" s="17"/>
      <c r="F813" s="17"/>
      <c r="G813" s="20"/>
      <c r="H813" s="595" t="s">
        <v>2039</v>
      </c>
    </row>
    <row r="814" spans="1:8" ht="18" customHeight="1">
      <c r="A814" s="596"/>
      <c r="B814" s="593"/>
      <c r="C814" s="17" t="s">
        <v>2450</v>
      </c>
      <c r="D814" s="19" t="s">
        <v>2968</v>
      </c>
      <c r="E814" s="17">
        <v>9</v>
      </c>
      <c r="F814" s="17">
        <v>170</v>
      </c>
      <c r="G814" s="20">
        <f t="shared" ref="G814:G820" si="5">E814*F814</f>
        <v>1530</v>
      </c>
      <c r="H814" s="605"/>
    </row>
    <row r="815" spans="1:8" ht="18" customHeight="1">
      <c r="A815" s="596"/>
      <c r="B815" s="593"/>
      <c r="C815" s="17" t="s">
        <v>2389</v>
      </c>
      <c r="D815" s="19" t="s">
        <v>2968</v>
      </c>
      <c r="E815" s="17">
        <v>4</v>
      </c>
      <c r="F815" s="17">
        <v>170</v>
      </c>
      <c r="G815" s="20">
        <f t="shared" si="5"/>
        <v>680</v>
      </c>
      <c r="H815" s="605"/>
    </row>
    <row r="816" spans="1:8" ht="18" customHeight="1">
      <c r="A816" s="596"/>
      <c r="B816" s="593"/>
      <c r="C816" s="17" t="s">
        <v>3667</v>
      </c>
      <c r="D816" s="19" t="s">
        <v>2968</v>
      </c>
      <c r="E816" s="17">
        <v>12</v>
      </c>
      <c r="F816" s="17">
        <v>13</v>
      </c>
      <c r="G816" s="20">
        <f t="shared" si="5"/>
        <v>156</v>
      </c>
      <c r="H816" s="605"/>
    </row>
    <row r="817" spans="1:8" ht="18" customHeight="1">
      <c r="A817" s="596"/>
      <c r="B817" s="593"/>
      <c r="C817" s="17" t="s">
        <v>256</v>
      </c>
      <c r="D817" s="19" t="s">
        <v>2968</v>
      </c>
      <c r="E817" s="17">
        <v>3</v>
      </c>
      <c r="F817" s="17">
        <v>42</v>
      </c>
      <c r="G817" s="20">
        <f t="shared" si="5"/>
        <v>126</v>
      </c>
      <c r="H817" s="605"/>
    </row>
    <row r="818" spans="1:8" ht="18" customHeight="1">
      <c r="A818" s="596"/>
      <c r="B818" s="593"/>
      <c r="C818" s="17" t="s">
        <v>2390</v>
      </c>
      <c r="D818" s="19" t="s">
        <v>2968</v>
      </c>
      <c r="E818" s="17">
        <v>24</v>
      </c>
      <c r="F818" s="17">
        <v>2</v>
      </c>
      <c r="G818" s="20">
        <f t="shared" si="5"/>
        <v>48</v>
      </c>
      <c r="H818" s="605"/>
    </row>
    <row r="819" spans="1:8" ht="18" customHeight="1">
      <c r="A819" s="596"/>
      <c r="B819" s="593"/>
      <c r="C819" s="17" t="s">
        <v>1319</v>
      </c>
      <c r="D819" s="19" t="s">
        <v>2968</v>
      </c>
      <c r="E819" s="17">
        <v>42</v>
      </c>
      <c r="F819" s="17">
        <v>0.5</v>
      </c>
      <c r="G819" s="20">
        <f t="shared" si="5"/>
        <v>21</v>
      </c>
      <c r="H819" s="605"/>
    </row>
    <row r="820" spans="1:8" ht="18" customHeight="1">
      <c r="A820" s="597"/>
      <c r="B820" s="594"/>
      <c r="C820" s="17" t="s">
        <v>1879</v>
      </c>
      <c r="D820" s="19" t="s">
        <v>2968</v>
      </c>
      <c r="E820" s="17">
        <v>9</v>
      </c>
      <c r="F820" s="17">
        <v>300</v>
      </c>
      <c r="G820" s="20">
        <f t="shared" si="5"/>
        <v>2700</v>
      </c>
      <c r="H820" s="603"/>
    </row>
    <row r="821" spans="1:8" ht="18" customHeight="1">
      <c r="A821" s="12"/>
      <c r="B821" s="25" t="s">
        <v>1598</v>
      </c>
      <c r="C821" s="12"/>
      <c r="D821" s="12"/>
      <c r="E821" s="12"/>
      <c r="F821" s="12"/>
      <c r="G821" s="26">
        <f>SUM(G805:G820)</f>
        <v>6195.19</v>
      </c>
      <c r="H821" s="12"/>
    </row>
    <row r="822" spans="1:8" ht="18" customHeight="1">
      <c r="A822" s="120"/>
      <c r="B822" s="22"/>
      <c r="C822" s="91"/>
      <c r="D822" s="22"/>
      <c r="E822" s="22"/>
      <c r="F822" s="22"/>
      <c r="G822" s="70">
        <f>G821+G804+G783+G774+G763+G743+G733+G724+G697+G685+G667+G653+G610</f>
        <v>58428.46</v>
      </c>
      <c r="H822" s="113"/>
    </row>
    <row r="823" spans="1:8" ht="18" customHeight="1">
      <c r="A823" s="117"/>
      <c r="B823" s="22"/>
      <c r="C823" s="270"/>
      <c r="D823" s="90"/>
      <c r="E823" s="22"/>
      <c r="F823" s="90"/>
      <c r="G823" s="70"/>
      <c r="H823" s="110"/>
    </row>
    <row r="824" spans="1:8" ht="18" customHeight="1">
      <c r="A824" s="117"/>
      <c r="B824" s="22"/>
      <c r="C824" s="270"/>
      <c r="D824" s="90"/>
      <c r="E824" s="22"/>
      <c r="F824" s="90"/>
      <c r="G824" s="70"/>
      <c r="H824" s="110"/>
    </row>
    <row r="825" spans="1:8" ht="18" customHeight="1">
      <c r="A825" s="117"/>
      <c r="B825" s="22"/>
      <c r="C825" s="270"/>
      <c r="D825" s="90"/>
      <c r="E825" s="22"/>
      <c r="F825" s="90"/>
      <c r="G825" s="70"/>
      <c r="H825" s="110"/>
    </row>
    <row r="826" spans="1:8" ht="18" customHeight="1">
      <c r="A826" s="117"/>
      <c r="B826" s="22"/>
      <c r="C826" s="270"/>
      <c r="D826" s="90"/>
      <c r="E826" s="22"/>
      <c r="F826" s="90"/>
      <c r="G826" s="70"/>
      <c r="H826" s="110"/>
    </row>
    <row r="827" spans="1:8" ht="18" customHeight="1">
      <c r="A827" s="117"/>
      <c r="B827" s="22"/>
      <c r="C827" s="270"/>
      <c r="D827" s="90"/>
      <c r="E827" s="22"/>
      <c r="F827" s="90"/>
      <c r="G827" s="70"/>
      <c r="H827" s="110"/>
    </row>
    <row r="828" spans="1:8" ht="18" customHeight="1">
      <c r="A828" s="117"/>
      <c r="B828" s="22"/>
      <c r="C828" s="270"/>
      <c r="D828" s="90"/>
      <c r="E828" s="22"/>
      <c r="F828" s="90"/>
      <c r="G828" s="70"/>
      <c r="H828" s="110"/>
    </row>
    <row r="829" spans="1:8" ht="18" customHeight="1">
      <c r="A829" s="117"/>
      <c r="B829" s="22"/>
      <c r="C829" s="270"/>
      <c r="D829" s="90"/>
      <c r="E829" s="22"/>
      <c r="F829" s="90"/>
      <c r="G829" s="70"/>
      <c r="H829" s="110"/>
    </row>
    <row r="830" spans="1:8" ht="18" customHeight="1">
      <c r="A830" s="117"/>
      <c r="B830" s="22"/>
      <c r="C830" s="270"/>
      <c r="D830" s="90"/>
      <c r="E830" s="22"/>
      <c r="F830" s="90"/>
      <c r="G830" s="70"/>
      <c r="H830" s="110"/>
    </row>
    <row r="831" spans="1:8" ht="18" customHeight="1">
      <c r="A831" s="117"/>
      <c r="B831" s="22"/>
      <c r="C831" s="270"/>
      <c r="D831" s="90"/>
      <c r="E831" s="22"/>
      <c r="F831" s="90"/>
      <c r="G831" s="70"/>
      <c r="H831" s="110"/>
    </row>
    <row r="832" spans="1:8" ht="18" customHeight="1">
      <c r="A832" s="117"/>
      <c r="B832" s="22"/>
      <c r="C832" s="270"/>
      <c r="D832" s="90"/>
      <c r="E832" s="22"/>
      <c r="F832" s="90"/>
      <c r="G832" s="70"/>
      <c r="H832" s="110"/>
    </row>
    <row r="833" spans="1:8" ht="18" customHeight="1">
      <c r="A833" s="117"/>
      <c r="B833" s="22"/>
      <c r="C833" s="270"/>
      <c r="D833" s="90"/>
      <c r="E833" s="22"/>
      <c r="F833" s="90"/>
      <c r="G833" s="70"/>
      <c r="H833" s="110"/>
    </row>
    <row r="834" spans="1:8" ht="18" customHeight="1">
      <c r="A834" s="117"/>
      <c r="B834" s="22"/>
      <c r="C834" s="270"/>
      <c r="D834" s="90"/>
      <c r="E834" s="22"/>
      <c r="F834" s="90"/>
      <c r="G834" s="70"/>
      <c r="H834" s="110"/>
    </row>
    <row r="835" spans="1:8" ht="18" customHeight="1">
      <c r="A835" s="601" t="s">
        <v>1044</v>
      </c>
      <c r="B835" s="601"/>
      <c r="C835" s="601"/>
      <c r="D835" s="601"/>
      <c r="E835" s="601"/>
      <c r="F835" s="601"/>
      <c r="G835" s="601"/>
      <c r="H835" s="601"/>
    </row>
    <row r="836" spans="1:8" ht="18" customHeight="1" thickBot="1">
      <c r="A836" s="604" t="s">
        <v>486</v>
      </c>
      <c r="B836" s="604"/>
      <c r="C836" s="22"/>
      <c r="D836" s="90"/>
      <c r="E836" s="22"/>
      <c r="F836" s="22"/>
      <c r="G836" s="70"/>
      <c r="H836" s="110"/>
    </row>
    <row r="837" spans="1:8" ht="18" customHeight="1" thickBot="1">
      <c r="A837" s="227" t="s">
        <v>1033</v>
      </c>
      <c r="B837" s="228" t="s">
        <v>1034</v>
      </c>
      <c r="C837" s="228" t="s">
        <v>1035</v>
      </c>
      <c r="D837" s="228" t="s">
        <v>1036</v>
      </c>
      <c r="E837" s="228" t="s">
        <v>1334</v>
      </c>
      <c r="F837" s="228" t="s">
        <v>1335</v>
      </c>
      <c r="G837" s="228" t="s">
        <v>1555</v>
      </c>
      <c r="H837" s="229" t="s">
        <v>1586</v>
      </c>
    </row>
    <row r="838" spans="1:8" ht="35.25" customHeight="1">
      <c r="A838" s="602">
        <v>9</v>
      </c>
      <c r="B838" s="592" t="s">
        <v>3452</v>
      </c>
      <c r="C838" s="16" t="s">
        <v>893</v>
      </c>
      <c r="D838" s="598" t="s">
        <v>3516</v>
      </c>
      <c r="E838" s="599"/>
      <c r="F838" s="600"/>
      <c r="G838" s="17"/>
      <c r="H838" s="595">
        <v>41061</v>
      </c>
    </row>
    <row r="839" spans="1:8" ht="18" customHeight="1">
      <c r="A839" s="597"/>
      <c r="B839" s="594"/>
      <c r="C839" s="17" t="s">
        <v>1600</v>
      </c>
      <c r="D839" s="19" t="s">
        <v>1588</v>
      </c>
      <c r="E839" s="17">
        <v>0.25</v>
      </c>
      <c r="F839" s="17">
        <v>1700</v>
      </c>
      <c r="G839" s="17">
        <f>F839*E839</f>
        <v>425</v>
      </c>
      <c r="H839" s="603"/>
    </row>
    <row r="840" spans="1:8" ht="18" customHeight="1">
      <c r="A840" s="602">
        <v>16</v>
      </c>
      <c r="B840" s="592" t="s">
        <v>3452</v>
      </c>
      <c r="C840" s="261" t="s">
        <v>2782</v>
      </c>
      <c r="D840" s="19"/>
      <c r="E840" s="19"/>
      <c r="F840" s="19"/>
      <c r="G840" s="17"/>
      <c r="H840" s="595">
        <v>41061</v>
      </c>
    </row>
    <row r="841" spans="1:8" ht="18" customHeight="1">
      <c r="A841" s="596"/>
      <c r="B841" s="593"/>
      <c r="C841" s="17" t="s">
        <v>2049</v>
      </c>
      <c r="D841" s="19" t="s">
        <v>1588</v>
      </c>
      <c r="E841" s="17">
        <v>0.28999999999999998</v>
      </c>
      <c r="F841" s="17">
        <v>1350</v>
      </c>
      <c r="G841" s="17">
        <f>F841*E841</f>
        <v>391.5</v>
      </c>
      <c r="H841" s="596"/>
    </row>
    <row r="842" spans="1:8" ht="18" customHeight="1">
      <c r="A842" s="597"/>
      <c r="B842" s="594"/>
      <c r="C842" s="17" t="s">
        <v>2656</v>
      </c>
      <c r="D842" s="19" t="s">
        <v>1585</v>
      </c>
      <c r="E842" s="17">
        <v>0.08</v>
      </c>
      <c r="F842" s="17">
        <v>48.05</v>
      </c>
      <c r="G842" s="20">
        <f>F842*E842</f>
        <v>3.84</v>
      </c>
      <c r="H842" s="597"/>
    </row>
    <row r="843" spans="1:8" ht="18" customHeight="1">
      <c r="A843" s="610">
        <v>26</v>
      </c>
      <c r="B843" s="625" t="s">
        <v>3452</v>
      </c>
      <c r="C843" s="16" t="s">
        <v>1882</v>
      </c>
      <c r="D843" s="17"/>
      <c r="E843" s="17"/>
      <c r="F843" s="17"/>
      <c r="G843" s="20"/>
      <c r="H843" s="595">
        <v>41071</v>
      </c>
    </row>
    <row r="844" spans="1:8" ht="21" customHeight="1">
      <c r="A844" s="610"/>
      <c r="B844" s="626"/>
      <c r="C844" s="17" t="s">
        <v>1129</v>
      </c>
      <c r="D844" s="19" t="s">
        <v>1588</v>
      </c>
      <c r="E844" s="17">
        <v>0.25</v>
      </c>
      <c r="F844" s="17">
        <v>1500</v>
      </c>
      <c r="G844" s="20">
        <f>E844*F844</f>
        <v>375</v>
      </c>
      <c r="H844" s="596"/>
    </row>
    <row r="845" spans="1:8" ht="18" customHeight="1">
      <c r="A845" s="610"/>
      <c r="B845" s="626"/>
      <c r="C845" s="17" t="s">
        <v>1534</v>
      </c>
      <c r="D845" s="19" t="s">
        <v>1585</v>
      </c>
      <c r="E845" s="17">
        <v>0.4</v>
      </c>
      <c r="F845" s="17">
        <v>400</v>
      </c>
      <c r="G845" s="20">
        <f>E845*F845</f>
        <v>160</v>
      </c>
      <c r="H845" s="597"/>
    </row>
    <row r="846" spans="1:8" ht="35.25" customHeight="1">
      <c r="A846" s="602">
        <v>30</v>
      </c>
      <c r="B846" s="592" t="s">
        <v>3452</v>
      </c>
      <c r="C846" s="16" t="s">
        <v>1885</v>
      </c>
      <c r="D846" s="17"/>
      <c r="E846" s="17"/>
      <c r="F846" s="17"/>
      <c r="G846" s="20"/>
      <c r="H846" s="595">
        <v>41073</v>
      </c>
    </row>
    <row r="847" spans="1:8" ht="18" customHeight="1">
      <c r="A847" s="596"/>
      <c r="B847" s="593"/>
      <c r="C847" s="17" t="s">
        <v>2666</v>
      </c>
      <c r="D847" s="19" t="s">
        <v>1585</v>
      </c>
      <c r="E847" s="17">
        <v>0.12</v>
      </c>
      <c r="F847" s="17">
        <v>8500</v>
      </c>
      <c r="G847" s="20">
        <f>E847*F847</f>
        <v>1020</v>
      </c>
      <c r="H847" s="605"/>
    </row>
    <row r="848" spans="1:8" ht="18" customHeight="1">
      <c r="A848" s="596"/>
      <c r="B848" s="593"/>
      <c r="C848" s="17" t="s">
        <v>889</v>
      </c>
      <c r="D848" s="19" t="s">
        <v>1585</v>
      </c>
      <c r="E848" s="17">
        <v>0.06</v>
      </c>
      <c r="F848" s="17">
        <v>8500</v>
      </c>
      <c r="G848" s="20">
        <f>E848*F848</f>
        <v>510</v>
      </c>
      <c r="H848" s="605"/>
    </row>
    <row r="849" spans="1:8" ht="18" customHeight="1">
      <c r="A849" s="596"/>
      <c r="B849" s="593"/>
      <c r="C849" s="17" t="s">
        <v>869</v>
      </c>
      <c r="D849" s="19" t="s">
        <v>1109</v>
      </c>
      <c r="E849" s="17">
        <v>0.2</v>
      </c>
      <c r="F849" s="17">
        <v>96</v>
      </c>
      <c r="G849" s="20">
        <f>E849*F849</f>
        <v>19.2</v>
      </c>
      <c r="H849" s="605"/>
    </row>
    <row r="850" spans="1:8" ht="18" customHeight="1">
      <c r="A850" s="597"/>
      <c r="B850" s="594"/>
      <c r="C850" s="17" t="s">
        <v>3162</v>
      </c>
      <c r="D850" s="19" t="s">
        <v>1109</v>
      </c>
      <c r="E850" s="17">
        <v>0.15</v>
      </c>
      <c r="F850" s="17">
        <v>78</v>
      </c>
      <c r="G850" s="20">
        <f>E850*F850</f>
        <v>11.7</v>
      </c>
      <c r="H850" s="603"/>
    </row>
    <row r="851" spans="1:8" ht="18" customHeight="1">
      <c r="A851" s="602">
        <v>38</v>
      </c>
      <c r="B851" s="592" t="s">
        <v>3452</v>
      </c>
      <c r="C851" s="16" t="s">
        <v>1882</v>
      </c>
      <c r="D851" s="17"/>
      <c r="E851" s="17"/>
      <c r="F851" s="17"/>
      <c r="G851" s="20"/>
      <c r="H851" s="595">
        <v>41078</v>
      </c>
    </row>
    <row r="852" spans="1:8" ht="18" customHeight="1">
      <c r="A852" s="596"/>
      <c r="B852" s="593"/>
      <c r="C852" s="17" t="s">
        <v>1129</v>
      </c>
      <c r="D852" s="19" t="s">
        <v>1588</v>
      </c>
      <c r="E852" s="17">
        <v>0.34</v>
      </c>
      <c r="F852" s="17">
        <v>1500</v>
      </c>
      <c r="G852" s="20">
        <f>E852*F852</f>
        <v>510</v>
      </c>
      <c r="H852" s="596"/>
    </row>
    <row r="853" spans="1:8" ht="18" customHeight="1">
      <c r="A853" s="597"/>
      <c r="B853" s="594"/>
      <c r="C853" s="17" t="s">
        <v>1534</v>
      </c>
      <c r="D853" s="19" t="s">
        <v>1585</v>
      </c>
      <c r="E853" s="17">
        <v>1.17</v>
      </c>
      <c r="F853" s="17">
        <v>400</v>
      </c>
      <c r="G853" s="20">
        <f>E853*F853</f>
        <v>468</v>
      </c>
      <c r="H853" s="597"/>
    </row>
    <row r="854" spans="1:8" ht="18" customHeight="1">
      <c r="A854" s="602">
        <v>39</v>
      </c>
      <c r="B854" s="592" t="s">
        <v>3452</v>
      </c>
      <c r="C854" s="16" t="s">
        <v>1549</v>
      </c>
      <c r="D854" s="19"/>
      <c r="E854" s="17"/>
      <c r="F854" s="19"/>
      <c r="G854" s="17"/>
      <c r="H854" s="595">
        <v>41079</v>
      </c>
    </row>
    <row r="855" spans="1:8" ht="18" customHeight="1">
      <c r="A855" s="596"/>
      <c r="B855" s="593"/>
      <c r="C855" s="63" t="s">
        <v>2049</v>
      </c>
      <c r="D855" s="19" t="s">
        <v>1588</v>
      </c>
      <c r="E855" s="17">
        <v>0.13</v>
      </c>
      <c r="F855" s="17">
        <v>1350</v>
      </c>
      <c r="G855" s="17">
        <f>F855*E855</f>
        <v>175.5</v>
      </c>
      <c r="H855" s="605"/>
    </row>
    <row r="856" spans="1:8" ht="18" customHeight="1">
      <c r="A856" s="597"/>
      <c r="B856" s="594"/>
      <c r="C856" s="63" t="s">
        <v>2050</v>
      </c>
      <c r="D856" s="19" t="s">
        <v>1585</v>
      </c>
      <c r="E856" s="17">
        <v>0.13</v>
      </c>
      <c r="F856" s="17">
        <v>48.05</v>
      </c>
      <c r="G856" s="20">
        <f>F856*E856</f>
        <v>6.25</v>
      </c>
      <c r="H856" s="603"/>
    </row>
    <row r="857" spans="1:8" ht="33" customHeight="1">
      <c r="A857" s="141">
        <v>59</v>
      </c>
      <c r="B857" s="134" t="s">
        <v>3452</v>
      </c>
      <c r="C857" s="16" t="s">
        <v>893</v>
      </c>
      <c r="D857" s="598" t="s">
        <v>3516</v>
      </c>
      <c r="E857" s="599"/>
      <c r="F857" s="600"/>
      <c r="G857" s="17"/>
      <c r="H857" s="21">
        <v>41082</v>
      </c>
    </row>
    <row r="858" spans="1:8" ht="31.5" customHeight="1">
      <c r="A858" s="141">
        <v>82</v>
      </c>
      <c r="B858" s="134" t="s">
        <v>3452</v>
      </c>
      <c r="C858" s="16" t="s">
        <v>3643</v>
      </c>
      <c r="D858" s="19"/>
      <c r="E858" s="17"/>
      <c r="F858" s="19"/>
      <c r="G858" s="20">
        <v>15053.33</v>
      </c>
      <c r="H858" s="133">
        <v>41087</v>
      </c>
    </row>
    <row r="859" spans="1:8" ht="21" customHeight="1">
      <c r="A859" s="12"/>
      <c r="B859" s="25" t="s">
        <v>1598</v>
      </c>
      <c r="C859" s="12"/>
      <c r="D859" s="12"/>
      <c r="E859" s="12"/>
      <c r="F859" s="12"/>
      <c r="G859" s="26">
        <f>SUM(G838:G858)</f>
        <v>19129.32</v>
      </c>
      <c r="H859" s="12"/>
    </row>
    <row r="860" spans="1:8" ht="35.25" customHeight="1">
      <c r="A860" s="602">
        <v>10</v>
      </c>
      <c r="B860" s="592" t="s">
        <v>46</v>
      </c>
      <c r="C860" s="16" t="s">
        <v>893</v>
      </c>
      <c r="D860" s="598" t="s">
        <v>3516</v>
      </c>
      <c r="E860" s="599"/>
      <c r="F860" s="600"/>
      <c r="G860" s="17"/>
      <c r="H860" s="595">
        <v>41061</v>
      </c>
    </row>
    <row r="861" spans="1:8" ht="18.75" customHeight="1">
      <c r="A861" s="597"/>
      <c r="B861" s="594"/>
      <c r="C861" s="17" t="s">
        <v>1600</v>
      </c>
      <c r="D861" s="19" t="s">
        <v>1588</v>
      </c>
      <c r="E861" s="17">
        <v>0.25</v>
      </c>
      <c r="F861" s="17">
        <v>1700</v>
      </c>
      <c r="G861" s="17">
        <f>F861*E861</f>
        <v>425</v>
      </c>
      <c r="H861" s="603"/>
    </row>
    <row r="862" spans="1:8" ht="22.5" customHeight="1">
      <c r="A862" s="602">
        <v>17</v>
      </c>
      <c r="B862" s="592" t="s">
        <v>46</v>
      </c>
      <c r="C862" s="261" t="s">
        <v>2782</v>
      </c>
      <c r="D862" s="19"/>
      <c r="E862" s="19"/>
      <c r="F862" s="19"/>
      <c r="G862" s="17"/>
      <c r="H862" s="595">
        <v>41061</v>
      </c>
    </row>
    <row r="863" spans="1:8" ht="18" customHeight="1">
      <c r="A863" s="596"/>
      <c r="B863" s="593"/>
      <c r="C863" s="17" t="s">
        <v>2049</v>
      </c>
      <c r="D863" s="19" t="s">
        <v>1588</v>
      </c>
      <c r="E863" s="17">
        <v>0.28999999999999998</v>
      </c>
      <c r="F863" s="17">
        <v>1350</v>
      </c>
      <c r="G863" s="17">
        <f>F863*E863</f>
        <v>391.5</v>
      </c>
      <c r="H863" s="596"/>
    </row>
    <row r="864" spans="1:8" ht="20.25" customHeight="1">
      <c r="A864" s="597"/>
      <c r="B864" s="594"/>
      <c r="C864" s="17" t="s">
        <v>2656</v>
      </c>
      <c r="D864" s="19" t="s">
        <v>1585</v>
      </c>
      <c r="E864" s="17">
        <v>0.08</v>
      </c>
      <c r="F864" s="17">
        <v>48.05</v>
      </c>
      <c r="G864" s="20">
        <f>F864*E864</f>
        <v>3.84</v>
      </c>
      <c r="H864" s="597"/>
    </row>
    <row r="865" spans="1:8" ht="18" customHeight="1">
      <c r="A865" s="610">
        <v>27</v>
      </c>
      <c r="B865" s="625" t="s">
        <v>46</v>
      </c>
      <c r="C865" s="16" t="s">
        <v>1882</v>
      </c>
      <c r="D865" s="17"/>
      <c r="E865" s="17"/>
      <c r="F865" s="17"/>
      <c r="G865" s="20"/>
      <c r="H865" s="595">
        <v>41071</v>
      </c>
    </row>
    <row r="866" spans="1:8" ht="19.5" customHeight="1">
      <c r="A866" s="610"/>
      <c r="B866" s="626"/>
      <c r="C866" s="17" t="s">
        <v>1129</v>
      </c>
      <c r="D866" s="19" t="s">
        <v>1588</v>
      </c>
      <c r="E866" s="17">
        <v>0.25</v>
      </c>
      <c r="F866" s="17">
        <v>1500</v>
      </c>
      <c r="G866" s="20">
        <f>E866*F866</f>
        <v>375</v>
      </c>
      <c r="H866" s="596"/>
    </row>
    <row r="867" spans="1:8" ht="18" customHeight="1">
      <c r="A867" s="610"/>
      <c r="B867" s="626"/>
      <c r="C867" s="17" t="s">
        <v>1534</v>
      </c>
      <c r="D867" s="19" t="s">
        <v>1585</v>
      </c>
      <c r="E867" s="17">
        <v>0.4</v>
      </c>
      <c r="F867" s="17">
        <v>400</v>
      </c>
      <c r="G867" s="20">
        <f>E867*F867</f>
        <v>160</v>
      </c>
      <c r="H867" s="597"/>
    </row>
    <row r="868" spans="1:8" ht="21" customHeight="1">
      <c r="A868" s="602">
        <v>40</v>
      </c>
      <c r="B868" s="592" t="s">
        <v>46</v>
      </c>
      <c r="C868" s="16" t="s">
        <v>1549</v>
      </c>
      <c r="D868" s="19"/>
      <c r="E868" s="17"/>
      <c r="F868" s="19"/>
      <c r="G868" s="17"/>
      <c r="H868" s="595">
        <v>41079</v>
      </c>
    </row>
    <row r="869" spans="1:8" ht="18" customHeight="1">
      <c r="A869" s="596"/>
      <c r="B869" s="593"/>
      <c r="C869" s="63" t="s">
        <v>2049</v>
      </c>
      <c r="D869" s="19" t="s">
        <v>1588</v>
      </c>
      <c r="E869" s="17">
        <v>0.13</v>
      </c>
      <c r="F869" s="17">
        <v>1350</v>
      </c>
      <c r="G869" s="17">
        <f>F869*E869</f>
        <v>175.5</v>
      </c>
      <c r="H869" s="605"/>
    </row>
    <row r="870" spans="1:8" ht="18" customHeight="1">
      <c r="A870" s="597"/>
      <c r="B870" s="594"/>
      <c r="C870" s="63" t="s">
        <v>2050</v>
      </c>
      <c r="D870" s="19" t="s">
        <v>1585</v>
      </c>
      <c r="E870" s="17">
        <v>0.13</v>
      </c>
      <c r="F870" s="17">
        <v>48.05</v>
      </c>
      <c r="G870" s="20">
        <f>F870*E870</f>
        <v>6.25</v>
      </c>
      <c r="H870" s="603"/>
    </row>
    <row r="871" spans="1:8" ht="18" customHeight="1">
      <c r="A871" s="141">
        <v>47</v>
      </c>
      <c r="B871" s="134" t="s">
        <v>2447</v>
      </c>
      <c r="C871" s="50" t="s">
        <v>741</v>
      </c>
      <c r="D871" s="598" t="s">
        <v>1050</v>
      </c>
      <c r="E871" s="599"/>
      <c r="F871" s="600"/>
      <c r="G871" s="20"/>
      <c r="H871" s="133">
        <v>41079</v>
      </c>
    </row>
    <row r="872" spans="1:8" ht="34.5" customHeight="1">
      <c r="A872" s="141">
        <v>60</v>
      </c>
      <c r="B872" s="134" t="s">
        <v>46</v>
      </c>
      <c r="C872" s="16" t="s">
        <v>893</v>
      </c>
      <c r="D872" s="598" t="s">
        <v>3516</v>
      </c>
      <c r="E872" s="599"/>
      <c r="F872" s="600"/>
      <c r="G872" s="17"/>
      <c r="H872" s="21">
        <v>41082</v>
      </c>
    </row>
    <row r="873" spans="1:8" ht="35.25" customHeight="1">
      <c r="A873" s="141">
        <v>84</v>
      </c>
      <c r="B873" s="134" t="s">
        <v>1950</v>
      </c>
      <c r="C873" s="16" t="s">
        <v>1951</v>
      </c>
      <c r="D873" s="598" t="s">
        <v>67</v>
      </c>
      <c r="E873" s="599"/>
      <c r="F873" s="600"/>
      <c r="G873" s="20"/>
      <c r="H873" s="133">
        <v>41089</v>
      </c>
    </row>
    <row r="874" spans="1:8" ht="33.75" customHeight="1">
      <c r="A874" s="602">
        <v>86</v>
      </c>
      <c r="B874" s="592" t="s">
        <v>46</v>
      </c>
      <c r="C874" s="16" t="s">
        <v>893</v>
      </c>
      <c r="D874" s="598"/>
      <c r="E874" s="599"/>
      <c r="F874" s="600"/>
      <c r="G874" s="20"/>
      <c r="H874" s="21">
        <v>41089</v>
      </c>
    </row>
    <row r="875" spans="1:8" ht="18" customHeight="1">
      <c r="A875" s="597"/>
      <c r="B875" s="594"/>
      <c r="C875" s="17" t="s">
        <v>2462</v>
      </c>
      <c r="D875" s="19" t="s">
        <v>1588</v>
      </c>
      <c r="E875" s="17">
        <v>1</v>
      </c>
      <c r="F875" s="19">
        <v>1700</v>
      </c>
      <c r="G875" s="20">
        <f>F875*E875</f>
        <v>1700</v>
      </c>
      <c r="H875" s="133">
        <v>41089</v>
      </c>
    </row>
    <row r="876" spans="1:8" ht="34.5" customHeight="1">
      <c r="A876" s="141">
        <v>83</v>
      </c>
      <c r="B876" s="134" t="s">
        <v>46</v>
      </c>
      <c r="C876" s="16" t="s">
        <v>3643</v>
      </c>
      <c r="D876" s="19"/>
      <c r="E876" s="17"/>
      <c r="F876" s="19"/>
      <c r="G876" s="20">
        <v>15053.33</v>
      </c>
      <c r="H876" s="133">
        <v>41088</v>
      </c>
    </row>
    <row r="877" spans="1:8" ht="18" customHeight="1">
      <c r="A877" s="12"/>
      <c r="B877" s="25" t="s">
        <v>1598</v>
      </c>
      <c r="C877" s="12"/>
      <c r="D877" s="12"/>
      <c r="E877" s="12"/>
      <c r="F877" s="12"/>
      <c r="G877" s="26">
        <f>SUM(G860:G876)</f>
        <v>18290.419999999998</v>
      </c>
      <c r="H877" s="12"/>
    </row>
    <row r="878" spans="1:8" ht="31.5" customHeight="1">
      <c r="A878" s="602">
        <v>2</v>
      </c>
      <c r="B878" s="592" t="s">
        <v>1898</v>
      </c>
      <c r="C878" s="16" t="s">
        <v>1899</v>
      </c>
      <c r="D878" s="19"/>
      <c r="E878" s="17"/>
      <c r="F878" s="17"/>
      <c r="G878" s="17"/>
      <c r="H878" s="595">
        <v>41061</v>
      </c>
    </row>
    <row r="879" spans="1:8" ht="18" customHeight="1">
      <c r="A879" s="597"/>
      <c r="B879" s="594"/>
      <c r="C879" s="17" t="s">
        <v>2967</v>
      </c>
      <c r="D879" s="19" t="s">
        <v>2968</v>
      </c>
      <c r="E879" s="17">
        <v>1</v>
      </c>
      <c r="F879" s="17">
        <v>221</v>
      </c>
      <c r="G879" s="17">
        <f>F879*E879</f>
        <v>221</v>
      </c>
      <c r="H879" s="603"/>
    </row>
    <row r="880" spans="1:8" ht="18" customHeight="1">
      <c r="A880" s="602">
        <v>6</v>
      </c>
      <c r="B880" s="592" t="s">
        <v>1898</v>
      </c>
      <c r="C880" s="16" t="s">
        <v>1193</v>
      </c>
      <c r="D880" s="19"/>
      <c r="E880" s="17"/>
      <c r="F880" s="17"/>
      <c r="G880" s="17"/>
      <c r="H880" s="595">
        <v>41061</v>
      </c>
    </row>
    <row r="881" spans="1:8" ht="22.5" customHeight="1">
      <c r="A881" s="597"/>
      <c r="B881" s="594"/>
      <c r="C881" s="17" t="s">
        <v>2967</v>
      </c>
      <c r="D881" s="19" t="s">
        <v>2968</v>
      </c>
      <c r="E881" s="17">
        <v>1</v>
      </c>
      <c r="F881" s="17">
        <v>221</v>
      </c>
      <c r="G881" s="17">
        <f>F881*E881</f>
        <v>221</v>
      </c>
      <c r="H881" s="603"/>
    </row>
    <row r="882" spans="1:8" ht="30.75" customHeight="1">
      <c r="A882" s="610">
        <v>7</v>
      </c>
      <c r="B882" s="606" t="s">
        <v>3513</v>
      </c>
      <c r="C882" s="16" t="s">
        <v>3514</v>
      </c>
      <c r="D882" s="19"/>
      <c r="E882" s="17"/>
      <c r="F882" s="17"/>
      <c r="G882" s="17"/>
      <c r="H882" s="611">
        <v>41065</v>
      </c>
    </row>
    <row r="883" spans="1:8" ht="18" customHeight="1">
      <c r="A883" s="610"/>
      <c r="B883" s="606"/>
      <c r="C883" s="17" t="s">
        <v>2722</v>
      </c>
      <c r="D883" s="19" t="s">
        <v>2968</v>
      </c>
      <c r="E883" s="17">
        <v>1</v>
      </c>
      <c r="F883" s="17">
        <v>42</v>
      </c>
      <c r="G883" s="173">
        <f>F883*E883</f>
        <v>42</v>
      </c>
      <c r="H883" s="611"/>
    </row>
    <row r="884" spans="1:8" ht="18" customHeight="1">
      <c r="A884" s="610"/>
      <c r="B884" s="606"/>
      <c r="C884" s="15" t="s">
        <v>3144</v>
      </c>
      <c r="D884" s="19" t="s">
        <v>2968</v>
      </c>
      <c r="E884" s="19">
        <v>1</v>
      </c>
      <c r="F884" s="19">
        <v>28</v>
      </c>
      <c r="G884" s="84">
        <f>F884*E884</f>
        <v>28</v>
      </c>
      <c r="H884" s="611"/>
    </row>
    <row r="885" spans="1:8" ht="18" customHeight="1">
      <c r="A885" s="610"/>
      <c r="B885" s="606"/>
      <c r="C885" s="15" t="s">
        <v>1581</v>
      </c>
      <c r="D885" s="19" t="s">
        <v>1109</v>
      </c>
      <c r="E885" s="19">
        <v>1</v>
      </c>
      <c r="F885" s="19">
        <v>90</v>
      </c>
      <c r="G885" s="169">
        <f>F885*E885</f>
        <v>90</v>
      </c>
      <c r="H885" s="611"/>
    </row>
    <row r="886" spans="1:8" ht="19.5" customHeight="1">
      <c r="A886" s="602">
        <v>11</v>
      </c>
      <c r="B886" s="592" t="s">
        <v>3778</v>
      </c>
      <c r="C886" s="261" t="s">
        <v>2782</v>
      </c>
      <c r="D886" s="19"/>
      <c r="E886" s="19"/>
      <c r="F886" s="19"/>
      <c r="G886" s="17"/>
      <c r="H886" s="595">
        <v>41061</v>
      </c>
    </row>
    <row r="887" spans="1:8" ht="18" customHeight="1">
      <c r="A887" s="596"/>
      <c r="B887" s="593"/>
      <c r="C887" s="17" t="s">
        <v>2049</v>
      </c>
      <c r="D887" s="19" t="s">
        <v>1588</v>
      </c>
      <c r="E887" s="17">
        <v>0.28999999999999998</v>
      </c>
      <c r="F887" s="17">
        <v>1350</v>
      </c>
      <c r="G887" s="17">
        <f>F887*E887</f>
        <v>391.5</v>
      </c>
      <c r="H887" s="596"/>
    </row>
    <row r="888" spans="1:8" ht="19.5" customHeight="1">
      <c r="A888" s="597"/>
      <c r="B888" s="594"/>
      <c r="C888" s="17" t="s">
        <v>2656</v>
      </c>
      <c r="D888" s="19" t="s">
        <v>1585</v>
      </c>
      <c r="E888" s="17">
        <v>0.08</v>
      </c>
      <c r="F888" s="17">
        <v>48.05</v>
      </c>
      <c r="G888" s="20">
        <f>F888*E888</f>
        <v>3.84</v>
      </c>
      <c r="H888" s="597"/>
    </row>
    <row r="889" spans="1:8" ht="18" customHeight="1">
      <c r="A889" s="602">
        <v>23</v>
      </c>
      <c r="B889" s="592" t="s">
        <v>3778</v>
      </c>
      <c r="C889" s="36" t="s">
        <v>82</v>
      </c>
      <c r="D889" s="97"/>
      <c r="E889" s="97"/>
      <c r="F889" s="97"/>
      <c r="G889" s="17"/>
      <c r="H889" s="595">
        <v>41066</v>
      </c>
    </row>
    <row r="890" spans="1:8" ht="18" customHeight="1">
      <c r="A890" s="597"/>
      <c r="B890" s="594"/>
      <c r="C890" s="17" t="s">
        <v>83</v>
      </c>
      <c r="D890" s="17" t="s">
        <v>1109</v>
      </c>
      <c r="E890" s="17">
        <v>0.15</v>
      </c>
      <c r="F890" s="17">
        <v>54</v>
      </c>
      <c r="G890" s="17">
        <f>F890*E890</f>
        <v>8.1</v>
      </c>
      <c r="H890" s="597"/>
    </row>
    <row r="891" spans="1:8" ht="18" customHeight="1">
      <c r="A891" s="610">
        <v>28</v>
      </c>
      <c r="B891" s="625" t="s">
        <v>3778</v>
      </c>
      <c r="C891" s="16" t="s">
        <v>1882</v>
      </c>
      <c r="D891" s="17"/>
      <c r="E891" s="17"/>
      <c r="F891" s="17"/>
      <c r="G891" s="20"/>
      <c r="H891" s="595">
        <v>41071</v>
      </c>
    </row>
    <row r="892" spans="1:8" ht="19.5" customHeight="1">
      <c r="A892" s="610"/>
      <c r="B892" s="626"/>
      <c r="C892" s="17" t="s">
        <v>1129</v>
      </c>
      <c r="D892" s="19" t="s">
        <v>1588</v>
      </c>
      <c r="E892" s="17">
        <v>0.25</v>
      </c>
      <c r="F892" s="17">
        <v>1500</v>
      </c>
      <c r="G892" s="20">
        <f>E892*F892</f>
        <v>375</v>
      </c>
      <c r="H892" s="596"/>
    </row>
    <row r="893" spans="1:8" ht="18" customHeight="1">
      <c r="A893" s="610"/>
      <c r="B893" s="626"/>
      <c r="C893" s="17" t="s">
        <v>1534</v>
      </c>
      <c r="D893" s="19" t="s">
        <v>1585</v>
      </c>
      <c r="E893" s="17">
        <v>0.4</v>
      </c>
      <c r="F893" s="17">
        <v>400</v>
      </c>
      <c r="G893" s="20">
        <f>E893*F893</f>
        <v>160</v>
      </c>
      <c r="H893" s="597"/>
    </row>
    <row r="894" spans="1:8" ht="18" customHeight="1">
      <c r="A894" s="602">
        <v>31</v>
      </c>
      <c r="B894" s="592" t="s">
        <v>2948</v>
      </c>
      <c r="C894" s="16" t="s">
        <v>1187</v>
      </c>
      <c r="D894" s="17"/>
      <c r="E894" s="17"/>
      <c r="F894" s="17"/>
      <c r="G894" s="20"/>
      <c r="H894" s="595"/>
    </row>
    <row r="895" spans="1:8" ht="22.5" customHeight="1">
      <c r="A895" s="596"/>
      <c r="B895" s="593"/>
      <c r="C895" s="17" t="s">
        <v>1240</v>
      </c>
      <c r="D895" s="19" t="s">
        <v>1109</v>
      </c>
      <c r="E895" s="17">
        <v>90</v>
      </c>
      <c r="F895" s="17">
        <v>15</v>
      </c>
      <c r="G895" s="20">
        <f>F895*E895</f>
        <v>1350</v>
      </c>
      <c r="H895" s="605"/>
    </row>
    <row r="896" spans="1:8" ht="16.5" customHeight="1">
      <c r="A896" s="596"/>
      <c r="B896" s="594"/>
      <c r="C896" s="17" t="s">
        <v>1601</v>
      </c>
      <c r="D896" s="19" t="s">
        <v>1109</v>
      </c>
      <c r="E896" s="17">
        <v>50</v>
      </c>
      <c r="F896" s="17">
        <v>4.3</v>
      </c>
      <c r="G896" s="20">
        <f>F896*E896</f>
        <v>215</v>
      </c>
      <c r="H896" s="605"/>
    </row>
    <row r="897" spans="1:8" ht="18" customHeight="1">
      <c r="A897" s="596"/>
      <c r="B897" s="615" t="s">
        <v>2949</v>
      </c>
      <c r="C897" s="17" t="s">
        <v>1240</v>
      </c>
      <c r="D897" s="19" t="s">
        <v>1109</v>
      </c>
      <c r="E897" s="17">
        <v>90</v>
      </c>
      <c r="F897" s="17">
        <v>15</v>
      </c>
      <c r="G897" s="20">
        <f>E897*F897</f>
        <v>1350</v>
      </c>
      <c r="H897" s="605"/>
    </row>
    <row r="898" spans="1:8" ht="18" customHeight="1">
      <c r="A898" s="596"/>
      <c r="B898" s="618"/>
      <c r="C898" s="17" t="s">
        <v>1240</v>
      </c>
      <c r="D898" s="19" t="s">
        <v>1109</v>
      </c>
      <c r="E898" s="17">
        <v>90</v>
      </c>
      <c r="F898" s="17">
        <v>15</v>
      </c>
      <c r="G898" s="20">
        <f>E898*F898</f>
        <v>1350</v>
      </c>
      <c r="H898" s="605"/>
    </row>
    <row r="899" spans="1:8" ht="18" customHeight="1">
      <c r="A899" s="597"/>
      <c r="B899" s="616"/>
      <c r="C899" s="63" t="s">
        <v>1241</v>
      </c>
      <c r="D899" s="19" t="s">
        <v>2480</v>
      </c>
      <c r="E899" s="17">
        <v>1</v>
      </c>
      <c r="F899" s="19">
        <v>95</v>
      </c>
      <c r="G899" s="20">
        <f>E899*F899</f>
        <v>95</v>
      </c>
      <c r="H899" s="603"/>
    </row>
    <row r="900" spans="1:8" ht="37.5" customHeight="1">
      <c r="A900" s="602">
        <v>32</v>
      </c>
      <c r="B900" s="592" t="s">
        <v>1886</v>
      </c>
      <c r="C900" s="16" t="s">
        <v>1887</v>
      </c>
      <c r="D900" s="17"/>
      <c r="E900" s="17"/>
      <c r="F900" s="17"/>
      <c r="G900" s="20"/>
      <c r="H900" s="595"/>
    </row>
    <row r="901" spans="1:8" ht="18" customHeight="1">
      <c r="A901" s="597"/>
      <c r="B901" s="594"/>
      <c r="C901" s="15" t="s">
        <v>2286</v>
      </c>
      <c r="D901" s="19" t="s">
        <v>2968</v>
      </c>
      <c r="E901" s="19">
        <v>1</v>
      </c>
      <c r="F901" s="19">
        <v>96</v>
      </c>
      <c r="G901" s="20">
        <f>E901*F901</f>
        <v>96</v>
      </c>
      <c r="H901" s="603"/>
    </row>
    <row r="902" spans="1:8" ht="51.75" customHeight="1">
      <c r="A902" s="602">
        <v>34</v>
      </c>
      <c r="B902" s="637" t="s">
        <v>1329</v>
      </c>
      <c r="C902" s="153" t="s">
        <v>3606</v>
      </c>
      <c r="D902" s="17"/>
      <c r="E902" s="17"/>
      <c r="F902" s="17"/>
      <c r="G902" s="640" t="s">
        <v>2501</v>
      </c>
      <c r="H902" s="595">
        <v>41071</v>
      </c>
    </row>
    <row r="903" spans="1:8" ht="17.25" customHeight="1">
      <c r="A903" s="596"/>
      <c r="B903" s="638"/>
      <c r="C903" s="266" t="s">
        <v>2967</v>
      </c>
      <c r="D903" s="19" t="s">
        <v>2968</v>
      </c>
      <c r="E903" s="17">
        <v>10</v>
      </c>
      <c r="F903" s="19">
        <v>135</v>
      </c>
      <c r="G903" s="641"/>
      <c r="H903" s="605"/>
    </row>
    <row r="904" spans="1:8" ht="20.25" customHeight="1">
      <c r="A904" s="596"/>
      <c r="B904" s="638"/>
      <c r="C904" s="266" t="s">
        <v>3089</v>
      </c>
      <c r="D904" s="19" t="s">
        <v>2968</v>
      </c>
      <c r="E904" s="17">
        <v>10</v>
      </c>
      <c r="F904" s="19">
        <v>73</v>
      </c>
      <c r="G904" s="641"/>
      <c r="H904" s="605"/>
    </row>
    <row r="905" spans="1:8" ht="21" customHeight="1">
      <c r="A905" s="596"/>
      <c r="B905" s="638"/>
      <c r="C905" s="266" t="s">
        <v>1570</v>
      </c>
      <c r="D905" s="19" t="s">
        <v>2968</v>
      </c>
      <c r="E905" s="17">
        <v>20</v>
      </c>
      <c r="F905" s="19">
        <v>72.5</v>
      </c>
      <c r="G905" s="641"/>
      <c r="H905" s="605"/>
    </row>
    <row r="906" spans="1:8" ht="23.25" customHeight="1">
      <c r="A906" s="596"/>
      <c r="B906" s="638"/>
      <c r="C906" s="266" t="s">
        <v>3607</v>
      </c>
      <c r="D906" s="19" t="s">
        <v>2968</v>
      </c>
      <c r="E906" s="17">
        <v>10</v>
      </c>
      <c r="F906" s="19">
        <v>32</v>
      </c>
      <c r="G906" s="641"/>
      <c r="H906" s="605"/>
    </row>
    <row r="907" spans="1:8" ht="18" customHeight="1">
      <c r="A907" s="596"/>
      <c r="B907" s="638"/>
      <c r="C907" s="266" t="s">
        <v>1462</v>
      </c>
      <c r="D907" s="19" t="s">
        <v>1049</v>
      </c>
      <c r="E907" s="17">
        <v>2</v>
      </c>
      <c r="F907" s="19">
        <v>51</v>
      </c>
      <c r="G907" s="641"/>
      <c r="H907" s="605"/>
    </row>
    <row r="908" spans="1:8" ht="18" customHeight="1">
      <c r="A908" s="597"/>
      <c r="B908" s="639"/>
      <c r="C908" s="266" t="s">
        <v>1045</v>
      </c>
      <c r="D908" s="19" t="s">
        <v>2968</v>
      </c>
      <c r="E908" s="17">
        <v>3</v>
      </c>
      <c r="F908" s="19">
        <v>43</v>
      </c>
      <c r="G908" s="642"/>
      <c r="H908" s="603"/>
    </row>
    <row r="909" spans="1:8" ht="47.25" customHeight="1">
      <c r="A909" s="41">
        <v>87</v>
      </c>
      <c r="B909" s="155" t="s">
        <v>2496</v>
      </c>
      <c r="C909" s="16" t="s">
        <v>3329</v>
      </c>
      <c r="D909" s="598" t="s">
        <v>2500</v>
      </c>
      <c r="E909" s="599"/>
      <c r="F909" s="600"/>
      <c r="G909" s="20">
        <v>26995.99</v>
      </c>
      <c r="H909" s="76"/>
    </row>
    <row r="910" spans="1:8" ht="18" customHeight="1">
      <c r="A910" s="602">
        <v>62</v>
      </c>
      <c r="B910" s="637" t="s">
        <v>3778</v>
      </c>
      <c r="C910" s="267" t="s">
        <v>3497</v>
      </c>
      <c r="D910" s="19"/>
      <c r="E910" s="17"/>
      <c r="F910" s="19"/>
      <c r="G910" s="20"/>
      <c r="H910" s="595" t="s">
        <v>3501</v>
      </c>
    </row>
    <row r="911" spans="1:8" ht="18" customHeight="1">
      <c r="A911" s="596"/>
      <c r="B911" s="638"/>
      <c r="C911" s="265" t="s">
        <v>1340</v>
      </c>
      <c r="D911" s="19" t="s">
        <v>2968</v>
      </c>
      <c r="E911" s="17">
        <v>25</v>
      </c>
      <c r="F911" s="17">
        <v>5</v>
      </c>
      <c r="G911" s="20">
        <f>F911*E911</f>
        <v>125</v>
      </c>
      <c r="H911" s="605"/>
    </row>
    <row r="912" spans="1:8" ht="18" customHeight="1">
      <c r="A912" s="596"/>
      <c r="B912" s="638"/>
      <c r="C912" s="266" t="s">
        <v>3498</v>
      </c>
      <c r="D912" s="19" t="s">
        <v>1049</v>
      </c>
      <c r="E912" s="17">
        <v>32</v>
      </c>
      <c r="F912" s="19">
        <v>10</v>
      </c>
      <c r="G912" s="20">
        <f t="shared" ref="G912:G919" si="6">F912*E912</f>
        <v>320</v>
      </c>
      <c r="H912" s="605"/>
    </row>
    <row r="913" spans="1:8" ht="18.75" customHeight="1">
      <c r="A913" s="596"/>
      <c r="B913" s="638"/>
      <c r="C913" s="266" t="s">
        <v>213</v>
      </c>
      <c r="D913" s="19" t="s">
        <v>2968</v>
      </c>
      <c r="E913" s="17">
        <v>43</v>
      </c>
      <c r="F913" s="19">
        <v>5</v>
      </c>
      <c r="G913" s="20">
        <f t="shared" si="6"/>
        <v>215</v>
      </c>
      <c r="H913" s="605"/>
    </row>
    <row r="914" spans="1:8" ht="18" customHeight="1">
      <c r="A914" s="596"/>
      <c r="B914" s="638"/>
      <c r="C914" s="266" t="s">
        <v>2390</v>
      </c>
      <c r="D914" s="19" t="s">
        <v>2968</v>
      </c>
      <c r="E914" s="17">
        <v>64</v>
      </c>
      <c r="F914" s="19">
        <v>3</v>
      </c>
      <c r="G914" s="20">
        <f t="shared" si="6"/>
        <v>192</v>
      </c>
      <c r="H914" s="605"/>
    </row>
    <row r="915" spans="1:8" ht="20.25" customHeight="1">
      <c r="A915" s="596"/>
      <c r="B915" s="638"/>
      <c r="C915" s="266" t="s">
        <v>3768</v>
      </c>
      <c r="D915" s="19" t="s">
        <v>2968</v>
      </c>
      <c r="E915" s="17">
        <v>80</v>
      </c>
      <c r="F915" s="19">
        <v>0.5</v>
      </c>
      <c r="G915" s="20">
        <f t="shared" si="6"/>
        <v>40</v>
      </c>
      <c r="H915" s="605"/>
    </row>
    <row r="916" spans="1:8" ht="18" customHeight="1">
      <c r="A916" s="596"/>
      <c r="B916" s="638"/>
      <c r="C916" s="266" t="s">
        <v>3499</v>
      </c>
      <c r="D916" s="19" t="s">
        <v>2968</v>
      </c>
      <c r="E916" s="17">
        <v>5</v>
      </c>
      <c r="F916" s="19">
        <v>35</v>
      </c>
      <c r="G916" s="20">
        <f t="shared" si="6"/>
        <v>175</v>
      </c>
      <c r="H916" s="605"/>
    </row>
    <row r="917" spans="1:8" ht="18" customHeight="1">
      <c r="A917" s="596"/>
      <c r="B917" s="638"/>
      <c r="C917" s="268" t="s">
        <v>3500</v>
      </c>
      <c r="D917" s="19" t="s">
        <v>2968</v>
      </c>
      <c r="E917" s="17">
        <v>6</v>
      </c>
      <c r="F917" s="17">
        <v>156</v>
      </c>
      <c r="G917" s="20">
        <f t="shared" si="6"/>
        <v>936</v>
      </c>
      <c r="H917" s="605"/>
    </row>
    <row r="918" spans="1:8" ht="18.75" customHeight="1">
      <c r="A918" s="596"/>
      <c r="B918" s="638"/>
      <c r="C918" s="268" t="s">
        <v>3667</v>
      </c>
      <c r="D918" s="19" t="s">
        <v>2968</v>
      </c>
      <c r="E918" s="17">
        <v>6</v>
      </c>
      <c r="F918" s="17">
        <v>13</v>
      </c>
      <c r="G918" s="20">
        <f t="shared" si="6"/>
        <v>78</v>
      </c>
      <c r="H918" s="605"/>
    </row>
    <row r="919" spans="1:8" ht="18" customHeight="1">
      <c r="A919" s="597"/>
      <c r="B919" s="639"/>
      <c r="C919" s="268" t="s">
        <v>259</v>
      </c>
      <c r="D919" s="19" t="s">
        <v>1049</v>
      </c>
      <c r="E919" s="17">
        <v>24</v>
      </c>
      <c r="F919" s="17">
        <v>8</v>
      </c>
      <c r="G919" s="20">
        <f t="shared" si="6"/>
        <v>192</v>
      </c>
      <c r="H919" s="603"/>
    </row>
    <row r="920" spans="1:8" ht="21" customHeight="1">
      <c r="A920" s="602">
        <v>68</v>
      </c>
      <c r="B920" s="592" t="s">
        <v>3305</v>
      </c>
      <c r="C920" s="16" t="s">
        <v>3306</v>
      </c>
      <c r="D920" s="19"/>
      <c r="E920" s="17"/>
      <c r="F920" s="19"/>
      <c r="G920" s="20"/>
      <c r="H920" s="595">
        <v>41088</v>
      </c>
    </row>
    <row r="921" spans="1:8" ht="19.5" customHeight="1">
      <c r="A921" s="596"/>
      <c r="B921" s="643"/>
      <c r="C921" s="17" t="s">
        <v>2268</v>
      </c>
      <c r="D921" s="19" t="s">
        <v>1046</v>
      </c>
      <c r="E921" s="17">
        <v>0.5</v>
      </c>
      <c r="F921" s="19">
        <v>350</v>
      </c>
      <c r="G921" s="20">
        <f t="shared" ref="G921:G926" si="7">F921*E921</f>
        <v>175</v>
      </c>
      <c r="H921" s="605"/>
    </row>
    <row r="922" spans="1:8" ht="22.5" customHeight="1">
      <c r="A922" s="596"/>
      <c r="B922" s="644"/>
      <c r="C922" s="17" t="s">
        <v>1047</v>
      </c>
      <c r="D922" s="19" t="s">
        <v>1049</v>
      </c>
      <c r="E922" s="17">
        <v>0.5</v>
      </c>
      <c r="F922" s="19">
        <v>25</v>
      </c>
      <c r="G922" s="20">
        <f t="shared" si="7"/>
        <v>12.5</v>
      </c>
      <c r="H922" s="605"/>
    </row>
    <row r="923" spans="1:8" ht="20.25" customHeight="1">
      <c r="A923" s="596"/>
      <c r="B923" s="615" t="s">
        <v>1771</v>
      </c>
      <c r="C923" s="16" t="s">
        <v>3307</v>
      </c>
      <c r="D923" s="19"/>
      <c r="E923" s="17"/>
      <c r="F923" s="19"/>
      <c r="G923" s="20"/>
      <c r="H923" s="605"/>
    </row>
    <row r="924" spans="1:8" ht="21.75" customHeight="1">
      <c r="A924" s="596"/>
      <c r="B924" s="618"/>
      <c r="C924" s="17" t="s">
        <v>2268</v>
      </c>
      <c r="D924" s="19" t="s">
        <v>1046</v>
      </c>
      <c r="E924" s="17">
        <v>1</v>
      </c>
      <c r="F924" s="19">
        <v>350</v>
      </c>
      <c r="G924" s="20">
        <f>F924*E924</f>
        <v>350</v>
      </c>
      <c r="H924" s="605"/>
    </row>
    <row r="925" spans="1:8" ht="18" customHeight="1">
      <c r="A925" s="596"/>
      <c r="B925" s="618"/>
      <c r="C925" s="17" t="s">
        <v>1047</v>
      </c>
      <c r="D925" s="19" t="s">
        <v>1049</v>
      </c>
      <c r="E925" s="17">
        <v>1</v>
      </c>
      <c r="F925" s="19">
        <v>25</v>
      </c>
      <c r="G925" s="20">
        <f>F925*E925</f>
        <v>25</v>
      </c>
      <c r="H925" s="605"/>
    </row>
    <row r="926" spans="1:8" ht="18" customHeight="1">
      <c r="A926" s="597"/>
      <c r="B926" s="616"/>
      <c r="C926" s="17" t="s">
        <v>1602</v>
      </c>
      <c r="D926" s="19" t="s">
        <v>1109</v>
      </c>
      <c r="E926" s="17">
        <v>0.1</v>
      </c>
      <c r="F926" s="19">
        <v>54</v>
      </c>
      <c r="G926" s="20">
        <f t="shared" si="7"/>
        <v>5.4</v>
      </c>
      <c r="H926" s="603"/>
    </row>
    <row r="927" spans="1:8" ht="32.25" customHeight="1">
      <c r="A927" s="141">
        <v>81</v>
      </c>
      <c r="B927" s="134" t="s">
        <v>3778</v>
      </c>
      <c r="C927" s="16" t="s">
        <v>3643</v>
      </c>
      <c r="D927" s="19"/>
      <c r="E927" s="17"/>
      <c r="F927" s="19"/>
      <c r="G927" s="20">
        <v>15053.33</v>
      </c>
      <c r="H927" s="133">
        <v>41087</v>
      </c>
    </row>
    <row r="928" spans="1:8" ht="21.75" customHeight="1">
      <c r="A928" s="12"/>
      <c r="B928" s="25" t="s">
        <v>1598</v>
      </c>
      <c r="C928" s="12"/>
      <c r="D928" s="12"/>
      <c r="E928" s="12"/>
      <c r="F928" s="12"/>
      <c r="G928" s="26">
        <f>SUM(G878:G927)</f>
        <v>50886.66</v>
      </c>
      <c r="H928" s="12"/>
    </row>
    <row r="929" spans="1:8" ht="36.75" customHeight="1">
      <c r="A929" s="41">
        <v>20</v>
      </c>
      <c r="B929" s="17" t="s">
        <v>1115</v>
      </c>
      <c r="C929" s="16" t="s">
        <v>1116</v>
      </c>
      <c r="D929" s="598" t="s">
        <v>1117</v>
      </c>
      <c r="E929" s="599"/>
      <c r="F929" s="600"/>
      <c r="G929" s="17"/>
      <c r="H929" s="21">
        <v>41068</v>
      </c>
    </row>
    <row r="930" spans="1:8" ht="51" customHeight="1">
      <c r="A930" s="610">
        <v>35</v>
      </c>
      <c r="B930" s="645" t="s">
        <v>3608</v>
      </c>
      <c r="C930" s="153" t="s">
        <v>3606</v>
      </c>
      <c r="D930" s="17"/>
      <c r="E930" s="17"/>
      <c r="F930" s="17"/>
      <c r="G930" s="640" t="s">
        <v>2501</v>
      </c>
      <c r="H930" s="611">
        <v>41074</v>
      </c>
    </row>
    <row r="931" spans="1:8" ht="21" customHeight="1">
      <c r="A931" s="610"/>
      <c r="B931" s="645"/>
      <c r="C931" s="266" t="s">
        <v>2967</v>
      </c>
      <c r="D931" s="19" t="s">
        <v>2968</v>
      </c>
      <c r="E931" s="17">
        <v>9</v>
      </c>
      <c r="F931" s="19">
        <v>135</v>
      </c>
      <c r="G931" s="641"/>
      <c r="H931" s="611"/>
    </row>
    <row r="932" spans="1:8" ht="18" customHeight="1">
      <c r="A932" s="610"/>
      <c r="B932" s="645"/>
      <c r="C932" s="266" t="s">
        <v>3089</v>
      </c>
      <c r="D932" s="19" t="s">
        <v>2968</v>
      </c>
      <c r="E932" s="17">
        <v>9</v>
      </c>
      <c r="F932" s="19">
        <v>73</v>
      </c>
      <c r="G932" s="641"/>
      <c r="H932" s="611"/>
    </row>
    <row r="933" spans="1:8" ht="20.25" customHeight="1">
      <c r="A933" s="610">
        <v>35</v>
      </c>
      <c r="B933" s="645" t="s">
        <v>3608</v>
      </c>
      <c r="C933" s="266" t="s">
        <v>1570</v>
      </c>
      <c r="D933" s="19" t="s">
        <v>2968</v>
      </c>
      <c r="E933" s="17">
        <v>18</v>
      </c>
      <c r="F933" s="19">
        <v>72.5</v>
      </c>
      <c r="G933" s="641"/>
      <c r="H933" s="611">
        <v>41074</v>
      </c>
    </row>
    <row r="934" spans="1:8" ht="18" customHeight="1">
      <c r="A934" s="610"/>
      <c r="B934" s="645"/>
      <c r="C934" s="266" t="s">
        <v>3607</v>
      </c>
      <c r="D934" s="19" t="s">
        <v>2968</v>
      </c>
      <c r="E934" s="17">
        <v>9</v>
      </c>
      <c r="F934" s="19">
        <v>32</v>
      </c>
      <c r="G934" s="641"/>
      <c r="H934" s="611"/>
    </row>
    <row r="935" spans="1:8" ht="20.25" customHeight="1">
      <c r="A935" s="610"/>
      <c r="B935" s="645"/>
      <c r="C935" s="266" t="s">
        <v>1462</v>
      </c>
      <c r="D935" s="19" t="s">
        <v>1049</v>
      </c>
      <c r="E935" s="17">
        <v>2</v>
      </c>
      <c r="F935" s="19">
        <v>51</v>
      </c>
      <c r="G935" s="641"/>
      <c r="H935" s="611"/>
    </row>
    <row r="936" spans="1:8" ht="21" customHeight="1">
      <c r="A936" s="610"/>
      <c r="B936" s="645"/>
      <c r="C936" s="266" t="s">
        <v>1045</v>
      </c>
      <c r="D936" s="19" t="s">
        <v>2968</v>
      </c>
      <c r="E936" s="17">
        <v>3</v>
      </c>
      <c r="F936" s="19">
        <v>43</v>
      </c>
      <c r="G936" s="642"/>
      <c r="H936" s="611"/>
    </row>
    <row r="937" spans="1:8" ht="50.25" customHeight="1">
      <c r="A937" s="41">
        <v>88</v>
      </c>
      <c r="B937" s="155" t="s">
        <v>2497</v>
      </c>
      <c r="C937" s="16" t="s">
        <v>3329</v>
      </c>
      <c r="D937" s="598" t="s">
        <v>2500</v>
      </c>
      <c r="E937" s="599"/>
      <c r="F937" s="600"/>
      <c r="G937" s="20">
        <v>23722.1</v>
      </c>
      <c r="H937" s="76"/>
    </row>
    <row r="938" spans="1:8" ht="21" customHeight="1">
      <c r="A938" s="602">
        <v>41</v>
      </c>
      <c r="B938" s="592" t="s">
        <v>1269</v>
      </c>
      <c r="C938" s="16" t="s">
        <v>1549</v>
      </c>
      <c r="D938" s="19"/>
      <c r="E938" s="17"/>
      <c r="F938" s="19"/>
      <c r="G938" s="17"/>
      <c r="H938" s="595">
        <v>41079</v>
      </c>
    </row>
    <row r="939" spans="1:8" ht="18" customHeight="1">
      <c r="A939" s="596"/>
      <c r="B939" s="593"/>
      <c r="C939" s="63" t="s">
        <v>2049</v>
      </c>
      <c r="D939" s="17" t="s">
        <v>1588</v>
      </c>
      <c r="E939" s="17">
        <v>0.13</v>
      </c>
      <c r="F939" s="17">
        <v>1350</v>
      </c>
      <c r="G939" s="17">
        <f>F939*E939</f>
        <v>175.5</v>
      </c>
      <c r="H939" s="605"/>
    </row>
    <row r="940" spans="1:8" ht="20.25" customHeight="1">
      <c r="A940" s="597"/>
      <c r="B940" s="594"/>
      <c r="C940" s="63" t="s">
        <v>2050</v>
      </c>
      <c r="D940" s="17" t="s">
        <v>1585</v>
      </c>
      <c r="E940" s="17">
        <v>0.13</v>
      </c>
      <c r="F940" s="17">
        <v>48.05</v>
      </c>
      <c r="G940" s="20">
        <f>F940*E940</f>
        <v>6.25</v>
      </c>
      <c r="H940" s="603"/>
    </row>
    <row r="941" spans="1:8" ht="30" customHeight="1">
      <c r="A941" s="141">
        <v>65</v>
      </c>
      <c r="B941" s="134" t="s">
        <v>3151</v>
      </c>
      <c r="C941" s="16" t="s">
        <v>1671</v>
      </c>
      <c r="D941" s="598" t="s">
        <v>3417</v>
      </c>
      <c r="E941" s="599"/>
      <c r="F941" s="600"/>
      <c r="G941" s="20"/>
      <c r="H941" s="133">
        <v>41086</v>
      </c>
    </row>
    <row r="942" spans="1:8" ht="18" customHeight="1">
      <c r="A942" s="602">
        <v>69</v>
      </c>
      <c r="B942" s="592" t="s">
        <v>1807</v>
      </c>
      <c r="C942" s="16" t="s">
        <v>2860</v>
      </c>
      <c r="D942" s="598" t="s">
        <v>3417</v>
      </c>
      <c r="E942" s="599"/>
      <c r="F942" s="600"/>
      <c r="G942" s="20"/>
      <c r="H942" s="595">
        <v>41089</v>
      </c>
    </row>
    <row r="943" spans="1:8" ht="18.75" customHeight="1">
      <c r="A943" s="597"/>
      <c r="B943" s="594"/>
      <c r="C943" s="17" t="s">
        <v>1045</v>
      </c>
      <c r="D943" s="19" t="s">
        <v>1049</v>
      </c>
      <c r="E943" s="17">
        <v>2</v>
      </c>
      <c r="F943" s="19">
        <v>1</v>
      </c>
      <c r="G943" s="20">
        <f>F943*E943</f>
        <v>2</v>
      </c>
      <c r="H943" s="603"/>
    </row>
    <row r="944" spans="1:8" ht="30" customHeight="1">
      <c r="A944" s="141">
        <v>79</v>
      </c>
      <c r="B944" s="134" t="s">
        <v>1269</v>
      </c>
      <c r="C944" s="16" t="s">
        <v>3643</v>
      </c>
      <c r="D944" s="19"/>
      <c r="E944" s="17"/>
      <c r="F944" s="19"/>
      <c r="G944" s="20">
        <v>15053.33</v>
      </c>
      <c r="H944" s="133">
        <v>41085</v>
      </c>
    </row>
    <row r="945" spans="1:8" ht="18" customHeight="1">
      <c r="A945" s="12"/>
      <c r="B945" s="25" t="s">
        <v>1598</v>
      </c>
      <c r="C945" s="12"/>
      <c r="D945" s="12"/>
      <c r="E945" s="12"/>
      <c r="F945" s="12"/>
      <c r="G945" s="26">
        <f>SUM(G929:G944)</f>
        <v>38959.18</v>
      </c>
      <c r="H945" s="12"/>
    </row>
    <row r="946" spans="1:8" ht="21" customHeight="1">
      <c r="A946" s="41">
        <v>1</v>
      </c>
      <c r="B946" s="17" t="s">
        <v>1897</v>
      </c>
      <c r="C946" s="16" t="s">
        <v>3621</v>
      </c>
      <c r="D946" s="606" t="s">
        <v>67</v>
      </c>
      <c r="E946" s="606"/>
      <c r="F946" s="606"/>
      <c r="G946" s="17"/>
      <c r="H946" s="21">
        <v>41065</v>
      </c>
    </row>
    <row r="947" spans="1:8" ht="37.5" customHeight="1">
      <c r="A947" s="41">
        <v>25</v>
      </c>
      <c r="B947" s="17" t="s">
        <v>1881</v>
      </c>
      <c r="C947" s="16" t="s">
        <v>2070</v>
      </c>
      <c r="D947" s="598" t="s">
        <v>325</v>
      </c>
      <c r="E947" s="599"/>
      <c r="F947" s="600"/>
      <c r="G947" s="17"/>
      <c r="H947" s="21">
        <v>41073</v>
      </c>
    </row>
    <row r="948" spans="1:8" ht="46.5" customHeight="1">
      <c r="A948" s="602">
        <v>49</v>
      </c>
      <c r="B948" s="637" t="s">
        <v>3414</v>
      </c>
      <c r="C948" s="153" t="s">
        <v>3329</v>
      </c>
      <c r="D948" s="17"/>
      <c r="E948" s="17"/>
      <c r="F948" s="17"/>
      <c r="G948" s="640" t="s">
        <v>2501</v>
      </c>
      <c r="H948" s="595" t="s">
        <v>3330</v>
      </c>
    </row>
    <row r="949" spans="1:8" ht="21.75" customHeight="1">
      <c r="A949" s="596"/>
      <c r="B949" s="638"/>
      <c r="C949" s="266" t="s">
        <v>2967</v>
      </c>
      <c r="D949" s="19" t="s">
        <v>2968</v>
      </c>
      <c r="E949" s="17">
        <v>10</v>
      </c>
      <c r="F949" s="19">
        <v>149.5</v>
      </c>
      <c r="G949" s="641"/>
      <c r="H949" s="605"/>
    </row>
    <row r="950" spans="1:8" ht="19.5" customHeight="1">
      <c r="A950" s="596"/>
      <c r="B950" s="638"/>
      <c r="C950" s="266" t="s">
        <v>3089</v>
      </c>
      <c r="D950" s="19" t="s">
        <v>2968</v>
      </c>
      <c r="E950" s="17">
        <v>10</v>
      </c>
      <c r="F950" s="19">
        <v>117.2</v>
      </c>
      <c r="G950" s="641"/>
      <c r="H950" s="605"/>
    </row>
    <row r="951" spans="1:8" ht="18" customHeight="1">
      <c r="A951" s="596"/>
      <c r="B951" s="638"/>
      <c r="C951" s="266" t="s">
        <v>1570</v>
      </c>
      <c r="D951" s="19" t="s">
        <v>2968</v>
      </c>
      <c r="E951" s="17">
        <v>20</v>
      </c>
      <c r="F951" s="19">
        <v>72.25</v>
      </c>
      <c r="G951" s="641"/>
      <c r="H951" s="605"/>
    </row>
    <row r="952" spans="1:8" ht="18" customHeight="1">
      <c r="A952" s="596"/>
      <c r="B952" s="638"/>
      <c r="C952" s="266" t="s">
        <v>3607</v>
      </c>
      <c r="D952" s="19" t="s">
        <v>2968</v>
      </c>
      <c r="E952" s="17">
        <v>10</v>
      </c>
      <c r="F952" s="19">
        <v>35</v>
      </c>
      <c r="G952" s="641"/>
      <c r="H952" s="605"/>
    </row>
    <row r="953" spans="1:8" ht="22.5" customHeight="1">
      <c r="A953" s="596"/>
      <c r="B953" s="638"/>
      <c r="C953" s="266" t="s">
        <v>1462</v>
      </c>
      <c r="D953" s="19" t="s">
        <v>1049</v>
      </c>
      <c r="E953" s="17">
        <v>2</v>
      </c>
      <c r="F953" s="19">
        <v>51</v>
      </c>
      <c r="G953" s="641"/>
      <c r="H953" s="605"/>
    </row>
    <row r="954" spans="1:8" ht="19.5" customHeight="1">
      <c r="A954" s="597"/>
      <c r="B954" s="639"/>
      <c r="C954" s="266" t="s">
        <v>1045</v>
      </c>
      <c r="D954" s="19" t="s">
        <v>2968</v>
      </c>
      <c r="E954" s="17">
        <v>4</v>
      </c>
      <c r="F954" s="19">
        <v>25</v>
      </c>
      <c r="G954" s="642"/>
      <c r="H954" s="603"/>
    </row>
    <row r="955" spans="1:8" ht="51.75" customHeight="1">
      <c r="A955" s="41">
        <v>89</v>
      </c>
      <c r="B955" s="155" t="s">
        <v>2498</v>
      </c>
      <c r="C955" s="16" t="s">
        <v>3329</v>
      </c>
      <c r="D955" s="598" t="s">
        <v>2500</v>
      </c>
      <c r="E955" s="599"/>
      <c r="F955" s="600"/>
      <c r="G955" s="20">
        <v>27241.07</v>
      </c>
      <c r="H955" s="76"/>
    </row>
    <row r="956" spans="1:8" ht="18" customHeight="1">
      <c r="A956" s="141">
        <v>52</v>
      </c>
      <c r="B956" s="134" t="s">
        <v>613</v>
      </c>
      <c r="C956" s="50" t="s">
        <v>2184</v>
      </c>
      <c r="D956" s="598" t="s">
        <v>1050</v>
      </c>
      <c r="E956" s="599"/>
      <c r="F956" s="600"/>
      <c r="G956" s="20"/>
      <c r="H956" s="133">
        <v>41080</v>
      </c>
    </row>
    <row r="957" spans="1:8" ht="31.5" customHeight="1">
      <c r="A957" s="141">
        <v>80</v>
      </c>
      <c r="B957" s="134" t="s">
        <v>3444</v>
      </c>
      <c r="C957" s="16" t="s">
        <v>3643</v>
      </c>
      <c r="D957" s="19"/>
      <c r="E957" s="17"/>
      <c r="F957" s="19"/>
      <c r="G957" s="20">
        <v>15053.33</v>
      </c>
      <c r="H957" s="133">
        <v>41085</v>
      </c>
    </row>
    <row r="958" spans="1:8" ht="18" customHeight="1">
      <c r="A958" s="141">
        <v>85</v>
      </c>
      <c r="B958" s="134" t="s">
        <v>1952</v>
      </c>
      <c r="C958" s="144" t="s">
        <v>3621</v>
      </c>
      <c r="D958" s="598" t="s">
        <v>1953</v>
      </c>
      <c r="E958" s="599"/>
      <c r="F958" s="600"/>
      <c r="G958" s="20"/>
      <c r="H958" s="133">
        <v>41092</v>
      </c>
    </row>
    <row r="959" spans="1:8" ht="21.75" customHeight="1">
      <c r="A959" s="12"/>
      <c r="B959" s="25" t="s">
        <v>1598</v>
      </c>
      <c r="C959" s="12"/>
      <c r="D959" s="12"/>
      <c r="E959" s="12"/>
      <c r="F959" s="12"/>
      <c r="G959" s="26">
        <f>SUM(G946:G958)</f>
        <v>42294.400000000001</v>
      </c>
      <c r="H959" s="12"/>
    </row>
    <row r="960" spans="1:8" ht="18.75" customHeight="1">
      <c r="A960" s="602">
        <v>42</v>
      </c>
      <c r="B960" s="592" t="s">
        <v>3445</v>
      </c>
      <c r="C960" s="16" t="s">
        <v>1549</v>
      </c>
      <c r="D960" s="19"/>
      <c r="E960" s="17"/>
      <c r="F960" s="19"/>
      <c r="G960" s="17"/>
      <c r="H960" s="595">
        <v>41079</v>
      </c>
    </row>
    <row r="961" spans="1:8" ht="18" customHeight="1">
      <c r="A961" s="596"/>
      <c r="B961" s="593"/>
      <c r="C961" s="63" t="s">
        <v>2049</v>
      </c>
      <c r="D961" s="17" t="s">
        <v>1588</v>
      </c>
      <c r="E961" s="17">
        <v>0.13</v>
      </c>
      <c r="F961" s="17">
        <v>1350</v>
      </c>
      <c r="G961" s="17">
        <f>F961*E961</f>
        <v>175.5</v>
      </c>
      <c r="H961" s="605"/>
    </row>
    <row r="962" spans="1:8" ht="18" customHeight="1">
      <c r="A962" s="597"/>
      <c r="B962" s="594"/>
      <c r="C962" s="63" t="s">
        <v>2050</v>
      </c>
      <c r="D962" s="17" t="s">
        <v>1585</v>
      </c>
      <c r="E962" s="17">
        <v>0.13</v>
      </c>
      <c r="F962" s="17">
        <v>48.05</v>
      </c>
      <c r="G962" s="20">
        <f>F962*E962</f>
        <v>6.25</v>
      </c>
      <c r="H962" s="603"/>
    </row>
    <row r="963" spans="1:8" ht="29.25" customHeight="1">
      <c r="A963" s="141">
        <v>70</v>
      </c>
      <c r="B963" s="134" t="s">
        <v>1808</v>
      </c>
      <c r="C963" s="16" t="s">
        <v>2453</v>
      </c>
      <c r="D963" s="598" t="s">
        <v>3417</v>
      </c>
      <c r="E963" s="599"/>
      <c r="F963" s="600"/>
      <c r="G963" s="20"/>
      <c r="H963" s="133">
        <v>41089</v>
      </c>
    </row>
    <row r="964" spans="1:8" ht="20.25" customHeight="1">
      <c r="A964" s="141">
        <v>67</v>
      </c>
      <c r="B964" s="134" t="s">
        <v>2146</v>
      </c>
      <c r="C964" s="16" t="s">
        <v>1193</v>
      </c>
      <c r="D964" s="598" t="s">
        <v>3417</v>
      </c>
      <c r="E964" s="599"/>
      <c r="F964" s="600"/>
      <c r="G964" s="20"/>
      <c r="H964" s="133">
        <v>41088</v>
      </c>
    </row>
    <row r="965" spans="1:8" ht="42" customHeight="1">
      <c r="A965" s="141">
        <v>71</v>
      </c>
      <c r="B965" s="134" t="s">
        <v>3445</v>
      </c>
      <c r="C965" s="16" t="s">
        <v>3643</v>
      </c>
      <c r="D965" s="19"/>
      <c r="E965" s="17"/>
      <c r="F965" s="19"/>
      <c r="G965" s="20">
        <v>15053.33</v>
      </c>
      <c r="H965" s="133">
        <v>41079</v>
      </c>
    </row>
    <row r="966" spans="1:8" ht="25.5" customHeight="1">
      <c r="A966" s="12"/>
      <c r="B966" s="25" t="s">
        <v>1598</v>
      </c>
      <c r="C966" s="12"/>
      <c r="D966" s="12"/>
      <c r="E966" s="12"/>
      <c r="F966" s="12"/>
      <c r="G966" s="26">
        <f>SUM(G960:G965)</f>
        <v>15235.08</v>
      </c>
      <c r="H966" s="12"/>
    </row>
    <row r="967" spans="1:8" ht="24" customHeight="1">
      <c r="A967" s="602">
        <v>12</v>
      </c>
      <c r="B967" s="592" t="s">
        <v>3447</v>
      </c>
      <c r="C967" s="262" t="s">
        <v>2782</v>
      </c>
      <c r="D967" s="19"/>
      <c r="E967" s="19"/>
      <c r="F967" s="19"/>
      <c r="G967" s="17"/>
      <c r="H967" s="595">
        <v>41061</v>
      </c>
    </row>
    <row r="968" spans="1:8" ht="19.5" customHeight="1">
      <c r="A968" s="596"/>
      <c r="B968" s="593"/>
      <c r="C968" s="17" t="s">
        <v>2049</v>
      </c>
      <c r="D968" s="19" t="s">
        <v>1588</v>
      </c>
      <c r="E968" s="17">
        <v>0.28999999999999998</v>
      </c>
      <c r="F968" s="17">
        <v>1350</v>
      </c>
      <c r="G968" s="17">
        <f>F968*E968</f>
        <v>391.5</v>
      </c>
      <c r="H968" s="596"/>
    </row>
    <row r="969" spans="1:8" ht="18" customHeight="1">
      <c r="A969" s="597"/>
      <c r="B969" s="594"/>
      <c r="C969" s="17" t="s">
        <v>2656</v>
      </c>
      <c r="D969" s="19" t="s">
        <v>1585</v>
      </c>
      <c r="E969" s="17">
        <v>0.08</v>
      </c>
      <c r="F969" s="17">
        <v>48.05</v>
      </c>
      <c r="G969" s="20">
        <f>F969*E969</f>
        <v>3.84</v>
      </c>
      <c r="H969" s="597"/>
    </row>
    <row r="970" spans="1:8" ht="19.5" customHeight="1">
      <c r="A970" s="602">
        <v>43</v>
      </c>
      <c r="B970" s="592" t="s">
        <v>3447</v>
      </c>
      <c r="C970" s="16" t="s">
        <v>1549</v>
      </c>
      <c r="D970" s="19"/>
      <c r="E970" s="17"/>
      <c r="F970" s="19"/>
      <c r="G970" s="17"/>
      <c r="H970" s="595">
        <v>41079</v>
      </c>
    </row>
    <row r="971" spans="1:8" ht="18.75" customHeight="1">
      <c r="A971" s="596"/>
      <c r="B971" s="593"/>
      <c r="C971" s="63" t="s">
        <v>2049</v>
      </c>
      <c r="D971" s="19" t="s">
        <v>1588</v>
      </c>
      <c r="E971" s="17">
        <v>0.13</v>
      </c>
      <c r="F971" s="17">
        <v>1350</v>
      </c>
      <c r="G971" s="17">
        <f>F971*E971</f>
        <v>175.5</v>
      </c>
      <c r="H971" s="605"/>
    </row>
    <row r="972" spans="1:8" ht="21" customHeight="1">
      <c r="A972" s="597"/>
      <c r="B972" s="594"/>
      <c r="C972" s="63" t="s">
        <v>2050</v>
      </c>
      <c r="D972" s="19" t="s">
        <v>1585</v>
      </c>
      <c r="E972" s="17">
        <v>0.13</v>
      </c>
      <c r="F972" s="17">
        <v>48.05</v>
      </c>
      <c r="G972" s="20">
        <f>F972*E972</f>
        <v>6.25</v>
      </c>
      <c r="H972" s="603"/>
    </row>
    <row r="973" spans="1:8" ht="45.75" customHeight="1">
      <c r="A973" s="602">
        <v>50</v>
      </c>
      <c r="B973" s="637" t="s">
        <v>3331</v>
      </c>
      <c r="C973" s="153" t="s">
        <v>3329</v>
      </c>
      <c r="D973" s="17"/>
      <c r="E973" s="17"/>
      <c r="F973" s="17"/>
      <c r="G973" s="640" t="s">
        <v>2501</v>
      </c>
      <c r="H973" s="595" t="s">
        <v>3332</v>
      </c>
    </row>
    <row r="974" spans="1:8" ht="18" customHeight="1">
      <c r="A974" s="596"/>
      <c r="B974" s="638"/>
      <c r="C974" s="266" t="s">
        <v>2967</v>
      </c>
      <c r="D974" s="19" t="s">
        <v>2968</v>
      </c>
      <c r="E974" s="17">
        <v>8</v>
      </c>
      <c r="F974" s="19">
        <v>149.5</v>
      </c>
      <c r="G974" s="641"/>
      <c r="H974" s="605"/>
    </row>
    <row r="975" spans="1:8" ht="21" customHeight="1">
      <c r="A975" s="596"/>
      <c r="B975" s="638"/>
      <c r="C975" s="266" t="s">
        <v>3089</v>
      </c>
      <c r="D975" s="19" t="s">
        <v>2968</v>
      </c>
      <c r="E975" s="17">
        <v>10</v>
      </c>
      <c r="F975" s="19">
        <v>117.2</v>
      </c>
      <c r="G975" s="641"/>
      <c r="H975" s="605"/>
    </row>
    <row r="976" spans="1:8" ht="19.5" customHeight="1">
      <c r="A976" s="596"/>
      <c r="B976" s="638"/>
      <c r="C976" s="266" t="s">
        <v>1570</v>
      </c>
      <c r="D976" s="19" t="s">
        <v>2968</v>
      </c>
      <c r="E976" s="17">
        <v>16</v>
      </c>
      <c r="F976" s="19">
        <v>72.25</v>
      </c>
      <c r="G976" s="641"/>
      <c r="H976" s="605"/>
    </row>
    <row r="977" spans="1:8" ht="18" customHeight="1">
      <c r="A977" s="596"/>
      <c r="B977" s="638"/>
      <c r="C977" s="266" t="s">
        <v>3607</v>
      </c>
      <c r="D977" s="19" t="s">
        <v>2968</v>
      </c>
      <c r="E977" s="17">
        <v>8</v>
      </c>
      <c r="F977" s="19">
        <v>35</v>
      </c>
      <c r="G977" s="641"/>
      <c r="H977" s="605"/>
    </row>
    <row r="978" spans="1:8" ht="18.75" customHeight="1">
      <c r="A978" s="596"/>
      <c r="B978" s="638"/>
      <c r="C978" s="266" t="s">
        <v>1462</v>
      </c>
      <c r="D978" s="19" t="s">
        <v>1049</v>
      </c>
      <c r="E978" s="17">
        <v>4</v>
      </c>
      <c r="F978" s="19">
        <v>51</v>
      </c>
      <c r="G978" s="641"/>
      <c r="H978" s="605"/>
    </row>
    <row r="979" spans="1:8" ht="20.25" customHeight="1">
      <c r="A979" s="597"/>
      <c r="B979" s="639"/>
      <c r="C979" s="266" t="s">
        <v>1045</v>
      </c>
      <c r="D979" s="19" t="s">
        <v>2968</v>
      </c>
      <c r="E979" s="17">
        <v>3</v>
      </c>
      <c r="F979" s="19">
        <v>25</v>
      </c>
      <c r="G979" s="642"/>
      <c r="H979" s="603"/>
    </row>
    <row r="980" spans="1:8" ht="53.25" customHeight="1">
      <c r="A980" s="41">
        <v>90</v>
      </c>
      <c r="B980" s="155" t="s">
        <v>2499</v>
      </c>
      <c r="C980" s="16" t="s">
        <v>3329</v>
      </c>
      <c r="D980" s="612" t="s">
        <v>2500</v>
      </c>
      <c r="E980" s="613"/>
      <c r="F980" s="614"/>
      <c r="G980" s="20">
        <v>19707.47</v>
      </c>
      <c r="H980" s="76"/>
    </row>
    <row r="981" spans="1:8" ht="36.75" customHeight="1">
      <c r="A981" s="602">
        <v>63</v>
      </c>
      <c r="B981" s="592" t="s">
        <v>3504</v>
      </c>
      <c r="C981" s="50" t="s">
        <v>2015</v>
      </c>
      <c r="D981" s="17"/>
      <c r="E981" s="17"/>
      <c r="F981" s="17"/>
      <c r="G981" s="20"/>
      <c r="H981" s="595">
        <v>41085</v>
      </c>
    </row>
    <row r="982" spans="1:8" ht="18" customHeight="1">
      <c r="A982" s="596"/>
      <c r="B982" s="593"/>
      <c r="C982" s="63" t="s">
        <v>3505</v>
      </c>
      <c r="D982" s="19" t="s">
        <v>2968</v>
      </c>
      <c r="E982" s="17">
        <v>1</v>
      </c>
      <c r="F982" s="17">
        <v>160</v>
      </c>
      <c r="G982" s="20">
        <f>F982*E982</f>
        <v>160</v>
      </c>
      <c r="H982" s="605"/>
    </row>
    <row r="983" spans="1:8" ht="18" customHeight="1">
      <c r="A983" s="597"/>
      <c r="B983" s="594"/>
      <c r="C983" s="17" t="s">
        <v>2204</v>
      </c>
      <c r="D983" s="19" t="s">
        <v>2968</v>
      </c>
      <c r="E983" s="17">
        <v>3</v>
      </c>
      <c r="F983" s="19">
        <v>15</v>
      </c>
      <c r="G983" s="20">
        <f>F983*E983</f>
        <v>45</v>
      </c>
      <c r="H983" s="603"/>
    </row>
    <row r="984" spans="1:8" ht="36" customHeight="1">
      <c r="A984" s="141">
        <v>77</v>
      </c>
      <c r="B984" s="134" t="s">
        <v>3447</v>
      </c>
      <c r="C984" s="16" t="s">
        <v>3643</v>
      </c>
      <c r="D984" s="19"/>
      <c r="E984" s="17"/>
      <c r="F984" s="19"/>
      <c r="G984" s="20">
        <v>15053.33</v>
      </c>
      <c r="H984" s="133">
        <v>41082</v>
      </c>
    </row>
    <row r="985" spans="1:8" ht="22.5" customHeight="1">
      <c r="A985" s="12"/>
      <c r="B985" s="25" t="s">
        <v>1598</v>
      </c>
      <c r="C985" s="12"/>
      <c r="D985" s="12"/>
      <c r="E985" s="12"/>
      <c r="F985" s="12"/>
      <c r="G985" s="26">
        <f>SUM(G967:G984)</f>
        <v>35542.89</v>
      </c>
      <c r="H985" s="12"/>
    </row>
    <row r="986" spans="1:8" ht="18" customHeight="1">
      <c r="A986" s="602">
        <v>13</v>
      </c>
      <c r="B986" s="592" t="s">
        <v>3448</v>
      </c>
      <c r="C986" s="262" t="s">
        <v>2782</v>
      </c>
      <c r="D986" s="19"/>
      <c r="E986" s="19"/>
      <c r="F986" s="19"/>
      <c r="G986" s="17"/>
      <c r="H986" s="595">
        <v>41061</v>
      </c>
    </row>
    <row r="987" spans="1:8" ht="18" customHeight="1">
      <c r="A987" s="596"/>
      <c r="B987" s="593"/>
      <c r="C987" s="17" t="s">
        <v>2049</v>
      </c>
      <c r="D987" s="19" t="s">
        <v>1588</v>
      </c>
      <c r="E987" s="17">
        <v>0.28999999999999998</v>
      </c>
      <c r="F987" s="17">
        <v>1350</v>
      </c>
      <c r="G987" s="17">
        <f>F987*E987</f>
        <v>391.5</v>
      </c>
      <c r="H987" s="596"/>
    </row>
    <row r="988" spans="1:8" ht="18.75" customHeight="1">
      <c r="A988" s="597"/>
      <c r="B988" s="594"/>
      <c r="C988" s="17" t="s">
        <v>2656</v>
      </c>
      <c r="D988" s="19" t="s">
        <v>1585</v>
      </c>
      <c r="E988" s="17">
        <v>0.08</v>
      </c>
      <c r="F988" s="17">
        <v>48.05</v>
      </c>
      <c r="G988" s="20">
        <f>F988*E988</f>
        <v>3.84</v>
      </c>
      <c r="H988" s="597"/>
    </row>
    <row r="989" spans="1:8" ht="18" customHeight="1">
      <c r="A989" s="602">
        <v>44</v>
      </c>
      <c r="B989" s="592" t="s">
        <v>3448</v>
      </c>
      <c r="C989" s="16" t="s">
        <v>1549</v>
      </c>
      <c r="D989" s="19"/>
      <c r="E989" s="17"/>
      <c r="F989" s="19"/>
      <c r="G989" s="17"/>
      <c r="H989" s="595">
        <v>41079</v>
      </c>
    </row>
    <row r="990" spans="1:8" ht="18.75" customHeight="1">
      <c r="A990" s="596"/>
      <c r="B990" s="593"/>
      <c r="C990" s="63" t="s">
        <v>2049</v>
      </c>
      <c r="D990" s="17" t="s">
        <v>1588</v>
      </c>
      <c r="E990" s="17">
        <v>0.13</v>
      </c>
      <c r="F990" s="17">
        <v>1350</v>
      </c>
      <c r="G990" s="17">
        <f>F990*E990</f>
        <v>175.5</v>
      </c>
      <c r="H990" s="605"/>
    </row>
    <row r="991" spans="1:8" ht="20.25" customHeight="1">
      <c r="A991" s="597"/>
      <c r="B991" s="594"/>
      <c r="C991" s="63" t="s">
        <v>2050</v>
      </c>
      <c r="D991" s="17" t="s">
        <v>1585</v>
      </c>
      <c r="E991" s="17">
        <v>0.13</v>
      </c>
      <c r="F991" s="17">
        <v>48.05</v>
      </c>
      <c r="G991" s="20">
        <f>F991*E991</f>
        <v>6.25</v>
      </c>
      <c r="H991" s="603"/>
    </row>
    <row r="992" spans="1:8" ht="36.75" customHeight="1">
      <c r="A992" s="602">
        <v>51</v>
      </c>
      <c r="B992" s="592" t="s">
        <v>2946</v>
      </c>
      <c r="C992" s="50" t="s">
        <v>2947</v>
      </c>
      <c r="D992" s="19"/>
      <c r="E992" s="17"/>
      <c r="F992" s="19"/>
      <c r="G992" s="20"/>
      <c r="H992" s="595">
        <v>41081</v>
      </c>
    </row>
    <row r="993" spans="1:8" ht="24" customHeight="1">
      <c r="A993" s="596"/>
      <c r="B993" s="593"/>
      <c r="C993" s="63" t="s">
        <v>2967</v>
      </c>
      <c r="D993" s="19" t="s">
        <v>2968</v>
      </c>
      <c r="E993" s="17">
        <v>1</v>
      </c>
      <c r="F993" s="19">
        <v>149.5</v>
      </c>
      <c r="G993" s="20">
        <f>F993*E993</f>
        <v>149.5</v>
      </c>
      <c r="H993" s="605"/>
    </row>
    <row r="994" spans="1:8" ht="18" customHeight="1">
      <c r="A994" s="597"/>
      <c r="B994" s="594"/>
      <c r="C994" s="17" t="s">
        <v>689</v>
      </c>
      <c r="D994" s="19" t="s">
        <v>2968</v>
      </c>
      <c r="E994" s="17">
        <v>1</v>
      </c>
      <c r="F994" s="17">
        <v>500</v>
      </c>
      <c r="G994" s="20">
        <f>F994*E994</f>
        <v>500</v>
      </c>
      <c r="H994" s="603"/>
    </row>
    <row r="995" spans="1:8" ht="36.75" customHeight="1">
      <c r="A995" s="602">
        <v>61</v>
      </c>
      <c r="B995" s="592" t="s">
        <v>1987</v>
      </c>
      <c r="C995" s="16" t="s">
        <v>893</v>
      </c>
      <c r="D995" s="19"/>
      <c r="E995" s="17"/>
      <c r="F995" s="19"/>
      <c r="G995" s="20"/>
      <c r="H995" s="595">
        <v>41085</v>
      </c>
    </row>
    <row r="996" spans="1:8" ht="18" customHeight="1">
      <c r="A996" s="597"/>
      <c r="B996" s="594"/>
      <c r="C996" s="63" t="s">
        <v>1601</v>
      </c>
      <c r="D996" s="19" t="s">
        <v>1109</v>
      </c>
      <c r="E996" s="17">
        <v>2</v>
      </c>
      <c r="F996" s="19">
        <v>4.3</v>
      </c>
      <c r="G996" s="20">
        <f>F996*E996</f>
        <v>8.6</v>
      </c>
      <c r="H996" s="603"/>
    </row>
    <row r="997" spans="1:8" ht="38.25" customHeight="1">
      <c r="A997" s="602">
        <v>64</v>
      </c>
      <c r="B997" s="592" t="s">
        <v>909</v>
      </c>
      <c r="C997" s="16" t="s">
        <v>910</v>
      </c>
      <c r="D997" s="19"/>
      <c r="E997" s="17"/>
      <c r="F997" s="19"/>
      <c r="G997" s="20"/>
      <c r="H997" s="595">
        <v>41082</v>
      </c>
    </row>
    <row r="998" spans="1:8" ht="18.75" customHeight="1">
      <c r="A998" s="596"/>
      <c r="B998" s="593"/>
      <c r="C998" s="17" t="s">
        <v>911</v>
      </c>
      <c r="D998" s="19" t="s">
        <v>1109</v>
      </c>
      <c r="E998" s="17">
        <v>2.5000000000000001E-3</v>
      </c>
      <c r="F998" s="19">
        <v>178</v>
      </c>
      <c r="G998" s="20">
        <f>F998*E998</f>
        <v>0.45</v>
      </c>
      <c r="H998" s="605"/>
    </row>
    <row r="999" spans="1:8" ht="21.75" customHeight="1">
      <c r="A999" s="597"/>
      <c r="B999" s="594"/>
      <c r="C999" s="17" t="s">
        <v>1199</v>
      </c>
      <c r="D999" s="19" t="s">
        <v>2968</v>
      </c>
      <c r="E999" s="17">
        <v>1</v>
      </c>
      <c r="F999" s="19">
        <v>35</v>
      </c>
      <c r="G999" s="20">
        <f>F999*E999</f>
        <v>35</v>
      </c>
      <c r="H999" s="603"/>
    </row>
    <row r="1000" spans="1:8" ht="33" customHeight="1">
      <c r="A1000" s="141">
        <v>72</v>
      </c>
      <c r="B1000" s="134" t="s">
        <v>3448</v>
      </c>
      <c r="C1000" s="16" t="s">
        <v>3643</v>
      </c>
      <c r="D1000" s="19"/>
      <c r="E1000" s="17"/>
      <c r="F1000" s="19"/>
      <c r="G1000" s="20">
        <v>15053.33</v>
      </c>
      <c r="H1000" s="133">
        <v>41079</v>
      </c>
    </row>
    <row r="1001" spans="1:8" ht="18" customHeight="1">
      <c r="A1001" s="12"/>
      <c r="B1001" s="25" t="s">
        <v>1598</v>
      </c>
      <c r="C1001" s="12"/>
      <c r="D1001" s="12"/>
      <c r="E1001" s="12"/>
      <c r="F1001" s="12"/>
      <c r="G1001" s="26">
        <f>SUM(G986:G1000)</f>
        <v>16323.97</v>
      </c>
      <c r="H1001" s="12"/>
    </row>
    <row r="1002" spans="1:8" ht="40.5" customHeight="1">
      <c r="A1002" s="41">
        <v>3</v>
      </c>
      <c r="B1002" s="17" t="s">
        <v>1900</v>
      </c>
      <c r="C1002" s="16" t="s">
        <v>3386</v>
      </c>
      <c r="D1002" s="606" t="s">
        <v>1901</v>
      </c>
      <c r="E1002" s="606"/>
      <c r="F1002" s="606"/>
      <c r="G1002" s="17"/>
      <c r="H1002" s="21">
        <v>41061</v>
      </c>
    </row>
    <row r="1003" spans="1:8" ht="38.25" customHeight="1">
      <c r="A1003" s="41">
        <v>4</v>
      </c>
      <c r="B1003" s="17" t="s">
        <v>294</v>
      </c>
      <c r="C1003" s="16" t="s">
        <v>3511</v>
      </c>
      <c r="D1003" s="606" t="s">
        <v>3512</v>
      </c>
      <c r="E1003" s="606"/>
      <c r="F1003" s="606"/>
      <c r="G1003" s="17"/>
      <c r="H1003" s="21">
        <v>41061</v>
      </c>
    </row>
    <row r="1004" spans="1:8" ht="24" customHeight="1">
      <c r="A1004" s="41">
        <v>18</v>
      </c>
      <c r="B1004" s="17" t="s">
        <v>88</v>
      </c>
      <c r="C1004" s="16" t="s">
        <v>694</v>
      </c>
      <c r="D1004" s="598" t="s">
        <v>1050</v>
      </c>
      <c r="E1004" s="599"/>
      <c r="F1004" s="600"/>
      <c r="G1004" s="17"/>
      <c r="H1004" s="21">
        <v>41066</v>
      </c>
    </row>
    <row r="1005" spans="1:8" ht="32.25" customHeight="1">
      <c r="A1005" s="141">
        <v>48</v>
      </c>
      <c r="B1005" s="134" t="s">
        <v>1084</v>
      </c>
      <c r="C1005" s="50" t="s">
        <v>2261</v>
      </c>
      <c r="D1005" s="598" t="s">
        <v>1050</v>
      </c>
      <c r="E1005" s="599"/>
      <c r="F1005" s="600"/>
      <c r="G1005" s="20"/>
      <c r="H1005" s="133">
        <v>41079</v>
      </c>
    </row>
    <row r="1006" spans="1:8" ht="18" customHeight="1">
      <c r="A1006" s="141">
        <v>78</v>
      </c>
      <c r="B1006" s="134" t="s">
        <v>3449</v>
      </c>
      <c r="C1006" s="16" t="s">
        <v>3643</v>
      </c>
      <c r="D1006" s="19"/>
      <c r="E1006" s="17"/>
      <c r="F1006" s="19"/>
      <c r="G1006" s="20">
        <v>15053.33</v>
      </c>
      <c r="H1006" s="133">
        <v>41082</v>
      </c>
    </row>
    <row r="1007" spans="1:8" ht="33" customHeight="1">
      <c r="A1007" s="602">
        <v>58</v>
      </c>
      <c r="B1007" s="592" t="s">
        <v>3449</v>
      </c>
      <c r="C1007" s="50" t="s">
        <v>893</v>
      </c>
      <c r="D1007" s="19"/>
      <c r="E1007" s="17"/>
      <c r="F1007" s="19"/>
      <c r="G1007" s="20"/>
      <c r="H1007" s="595">
        <v>41081</v>
      </c>
    </row>
    <row r="1008" spans="1:8" ht="18" customHeight="1">
      <c r="A1008" s="597"/>
      <c r="B1008" s="594"/>
      <c r="C1008" s="63" t="s">
        <v>1600</v>
      </c>
      <c r="D1008" s="19" t="s">
        <v>1588</v>
      </c>
      <c r="E1008" s="17">
        <v>0.5</v>
      </c>
      <c r="F1008" s="19">
        <v>1700</v>
      </c>
      <c r="G1008" s="20">
        <f>F1008*E1008</f>
        <v>850</v>
      </c>
      <c r="H1008" s="603"/>
    </row>
    <row r="1009" spans="1:8" ht="36.75" customHeight="1">
      <c r="A1009" s="12"/>
      <c r="B1009" s="25" t="s">
        <v>1598</v>
      </c>
      <c r="C1009" s="12"/>
      <c r="D1009" s="12"/>
      <c r="E1009" s="12"/>
      <c r="F1009" s="12"/>
      <c r="G1009" s="26">
        <f>SUM(G1002:G1008)</f>
        <v>15903.33</v>
      </c>
      <c r="H1009" s="12"/>
    </row>
    <row r="1010" spans="1:8" ht="21" customHeight="1">
      <c r="A1010" s="602">
        <v>14</v>
      </c>
      <c r="B1010" s="592" t="s">
        <v>3450</v>
      </c>
      <c r="C1010" s="262" t="s">
        <v>2782</v>
      </c>
      <c r="D1010" s="19"/>
      <c r="E1010" s="19"/>
      <c r="F1010" s="19"/>
      <c r="G1010" s="17"/>
      <c r="H1010" s="595">
        <v>41061</v>
      </c>
    </row>
    <row r="1011" spans="1:8" ht="18" customHeight="1">
      <c r="A1011" s="596"/>
      <c r="B1011" s="593"/>
      <c r="C1011" s="17" t="s">
        <v>2049</v>
      </c>
      <c r="D1011" s="19" t="s">
        <v>1588</v>
      </c>
      <c r="E1011" s="17">
        <v>0.28999999999999998</v>
      </c>
      <c r="F1011" s="17">
        <v>1350</v>
      </c>
      <c r="G1011" s="17">
        <f>F1011*E1011</f>
        <v>391.5</v>
      </c>
      <c r="H1011" s="596"/>
    </row>
    <row r="1012" spans="1:8" ht="21" customHeight="1">
      <c r="A1012" s="597"/>
      <c r="B1012" s="594"/>
      <c r="C1012" s="17" t="s">
        <v>2656</v>
      </c>
      <c r="D1012" s="19" t="s">
        <v>1585</v>
      </c>
      <c r="E1012" s="17">
        <v>0.08</v>
      </c>
      <c r="F1012" s="17">
        <v>48.05</v>
      </c>
      <c r="G1012" s="20">
        <f>F1012*E1012</f>
        <v>3.84</v>
      </c>
      <c r="H1012" s="597"/>
    </row>
    <row r="1013" spans="1:8" ht="36" customHeight="1">
      <c r="A1013" s="141">
        <v>53</v>
      </c>
      <c r="B1013" s="134" t="s">
        <v>3450</v>
      </c>
      <c r="C1013" s="50" t="s">
        <v>2950</v>
      </c>
      <c r="D1013" s="598" t="s">
        <v>3417</v>
      </c>
      <c r="E1013" s="599"/>
      <c r="F1013" s="600"/>
      <c r="G1013" s="20">
        <v>13039.34</v>
      </c>
      <c r="H1013" s="133">
        <v>41080</v>
      </c>
    </row>
    <row r="1014" spans="1:8" ht="34.5" customHeight="1">
      <c r="A1014" s="602">
        <v>56</v>
      </c>
      <c r="B1014" s="592" t="s">
        <v>3450</v>
      </c>
      <c r="C1014" s="50" t="s">
        <v>2950</v>
      </c>
      <c r="D1014" s="19"/>
      <c r="E1014" s="17"/>
      <c r="F1014" s="19"/>
      <c r="G1014" s="20"/>
      <c r="H1014" s="595">
        <v>41080</v>
      </c>
    </row>
    <row r="1015" spans="1:8" ht="18" customHeight="1">
      <c r="A1015" s="597"/>
      <c r="B1015" s="594"/>
      <c r="C1015" s="63" t="s">
        <v>2951</v>
      </c>
      <c r="D1015" s="19" t="s">
        <v>2480</v>
      </c>
      <c r="E1015" s="17">
        <v>1</v>
      </c>
      <c r="F1015" s="19">
        <v>70</v>
      </c>
      <c r="G1015" s="20">
        <f>F1015*E1015</f>
        <v>70</v>
      </c>
      <c r="H1015" s="603"/>
    </row>
    <row r="1016" spans="1:8" ht="33.75" customHeight="1">
      <c r="A1016" s="602">
        <v>66</v>
      </c>
      <c r="B1016" s="592" t="s">
        <v>1673</v>
      </c>
      <c r="C1016" s="16" t="s">
        <v>1627</v>
      </c>
      <c r="D1016" s="19"/>
      <c r="E1016" s="17"/>
      <c r="F1016" s="19"/>
      <c r="G1016" s="20"/>
      <c r="H1016" s="595">
        <v>41087</v>
      </c>
    </row>
    <row r="1017" spans="1:8" ht="20.25" customHeight="1">
      <c r="A1017" s="597"/>
      <c r="B1017" s="594"/>
      <c r="C1017" s="17" t="s">
        <v>2265</v>
      </c>
      <c r="D1017" s="19" t="s">
        <v>1109</v>
      </c>
      <c r="E1017" s="17">
        <v>0.02</v>
      </c>
      <c r="F1017" s="19">
        <v>178</v>
      </c>
      <c r="G1017" s="20">
        <f>F1017*E1017</f>
        <v>3.56</v>
      </c>
      <c r="H1017" s="603"/>
    </row>
    <row r="1018" spans="1:8" ht="37.5" customHeight="1">
      <c r="A1018" s="141">
        <v>73</v>
      </c>
      <c r="B1018" s="134" t="s">
        <v>3450</v>
      </c>
      <c r="C1018" s="16" t="s">
        <v>3643</v>
      </c>
      <c r="D1018" s="19"/>
      <c r="E1018" s="17"/>
      <c r="F1018" s="19"/>
      <c r="G1018" s="20">
        <v>15053.33</v>
      </c>
      <c r="H1018" s="133">
        <v>41080</v>
      </c>
    </row>
    <row r="1019" spans="1:8" ht="18" customHeight="1">
      <c r="A1019" s="12"/>
      <c r="B1019" s="25" t="s">
        <v>1598</v>
      </c>
      <c r="C1019" s="12"/>
      <c r="D1019" s="12"/>
      <c r="E1019" s="12"/>
      <c r="F1019" s="12"/>
      <c r="G1019" s="26">
        <f>SUM(G1010:G1018)</f>
        <v>28561.57</v>
      </c>
      <c r="H1019" s="12"/>
    </row>
    <row r="1020" spans="1:8" ht="18" customHeight="1">
      <c r="A1020" s="610">
        <v>29</v>
      </c>
      <c r="B1020" s="606" t="s">
        <v>207</v>
      </c>
      <c r="C1020" s="16" t="s">
        <v>1882</v>
      </c>
      <c r="D1020" s="17"/>
      <c r="E1020" s="17"/>
      <c r="F1020" s="17"/>
      <c r="G1020" s="20"/>
      <c r="H1020" s="595">
        <v>41071</v>
      </c>
    </row>
    <row r="1021" spans="1:8" ht="18" customHeight="1">
      <c r="A1021" s="610"/>
      <c r="B1021" s="606"/>
      <c r="C1021" s="17" t="s">
        <v>1129</v>
      </c>
      <c r="D1021" s="19" t="s">
        <v>1588</v>
      </c>
      <c r="E1021" s="17">
        <v>0.25</v>
      </c>
      <c r="F1021" s="17">
        <v>1500</v>
      </c>
      <c r="G1021" s="20">
        <f>E1021*F1021</f>
        <v>375</v>
      </c>
      <c r="H1021" s="596"/>
    </row>
    <row r="1022" spans="1:8" ht="18" customHeight="1">
      <c r="A1022" s="610"/>
      <c r="B1022" s="606"/>
      <c r="C1022" s="17" t="s">
        <v>1534</v>
      </c>
      <c r="D1022" s="19" t="s">
        <v>1585</v>
      </c>
      <c r="E1022" s="17">
        <v>0.4</v>
      </c>
      <c r="F1022" s="17">
        <v>400</v>
      </c>
      <c r="G1022" s="20">
        <f>E1022*F1022</f>
        <v>160</v>
      </c>
      <c r="H1022" s="597"/>
    </row>
    <row r="1023" spans="1:8" ht="30" customHeight="1">
      <c r="A1023" s="41">
        <v>37</v>
      </c>
      <c r="B1023" s="17" t="s">
        <v>2260</v>
      </c>
      <c r="C1023" s="16" t="s">
        <v>2261</v>
      </c>
      <c r="D1023" s="598" t="s">
        <v>1050</v>
      </c>
      <c r="E1023" s="599"/>
      <c r="F1023" s="600"/>
      <c r="G1023" s="20"/>
      <c r="H1023" s="21">
        <v>41075</v>
      </c>
    </row>
    <row r="1024" spans="1:8" ht="18" customHeight="1">
      <c r="A1024" s="602">
        <v>45</v>
      </c>
      <c r="B1024" s="592" t="s">
        <v>207</v>
      </c>
      <c r="C1024" s="16" t="s">
        <v>1549</v>
      </c>
      <c r="D1024" s="19"/>
      <c r="E1024" s="17"/>
      <c r="F1024" s="19"/>
      <c r="G1024" s="17"/>
      <c r="H1024" s="595">
        <v>41079</v>
      </c>
    </row>
    <row r="1025" spans="1:9" ht="18" customHeight="1">
      <c r="A1025" s="596"/>
      <c r="B1025" s="593"/>
      <c r="C1025" s="63" t="s">
        <v>2049</v>
      </c>
      <c r="D1025" s="17" t="s">
        <v>1588</v>
      </c>
      <c r="E1025" s="17">
        <v>0.13</v>
      </c>
      <c r="F1025" s="17">
        <v>1350</v>
      </c>
      <c r="G1025" s="17">
        <f>F1025*E1025</f>
        <v>175.5</v>
      </c>
      <c r="H1025" s="605"/>
    </row>
    <row r="1026" spans="1:9" ht="19.5" customHeight="1">
      <c r="A1026" s="597"/>
      <c r="B1026" s="594"/>
      <c r="C1026" s="63" t="s">
        <v>2050</v>
      </c>
      <c r="D1026" s="17" t="s">
        <v>1585</v>
      </c>
      <c r="E1026" s="17">
        <v>0.13</v>
      </c>
      <c r="F1026" s="17">
        <v>48.05</v>
      </c>
      <c r="G1026" s="20">
        <f>F1026*E1026</f>
        <v>6.25</v>
      </c>
      <c r="H1026" s="603"/>
    </row>
    <row r="1027" spans="1:9" ht="36.75" customHeight="1">
      <c r="A1027" s="141">
        <v>54</v>
      </c>
      <c r="B1027" s="134" t="s">
        <v>207</v>
      </c>
      <c r="C1027" s="50" t="s">
        <v>2950</v>
      </c>
      <c r="D1027" s="598" t="s">
        <v>3417</v>
      </c>
      <c r="E1027" s="599"/>
      <c r="F1027" s="600"/>
      <c r="G1027" s="20">
        <v>13039.34</v>
      </c>
      <c r="H1027" s="133">
        <v>41080</v>
      </c>
    </row>
    <row r="1028" spans="1:9" ht="29.25" customHeight="1">
      <c r="A1028" s="141">
        <v>74</v>
      </c>
      <c r="B1028" s="134" t="s">
        <v>207</v>
      </c>
      <c r="C1028" s="16" t="s">
        <v>3643</v>
      </c>
      <c r="D1028" s="19"/>
      <c r="E1028" s="17"/>
      <c r="F1028" s="19"/>
      <c r="G1028" s="20">
        <v>15053.33</v>
      </c>
      <c r="H1028" s="133">
        <v>41081</v>
      </c>
    </row>
    <row r="1029" spans="1:9" ht="18" customHeight="1">
      <c r="A1029" s="12"/>
      <c r="B1029" s="25" t="s">
        <v>1598</v>
      </c>
      <c r="C1029" s="12"/>
      <c r="D1029" s="12"/>
      <c r="E1029" s="12"/>
      <c r="F1029" s="12"/>
      <c r="G1029" s="26">
        <f>SUM(G1020:G1028)</f>
        <v>28809.42</v>
      </c>
      <c r="H1029" s="12"/>
    </row>
    <row r="1030" spans="1:9" ht="22.5" customHeight="1">
      <c r="A1030" s="41">
        <v>5</v>
      </c>
      <c r="B1030" s="17" t="s">
        <v>2427</v>
      </c>
      <c r="C1030" s="16" t="s">
        <v>1567</v>
      </c>
      <c r="D1030" s="606" t="s">
        <v>3512</v>
      </c>
      <c r="E1030" s="606"/>
      <c r="F1030" s="606"/>
      <c r="G1030" s="17"/>
      <c r="H1030" s="21">
        <v>41061</v>
      </c>
    </row>
    <row r="1031" spans="1:9" ht="35.25" customHeight="1">
      <c r="A1031" s="41">
        <v>8</v>
      </c>
      <c r="B1031" s="17" t="s">
        <v>296</v>
      </c>
      <c r="C1031" s="16" t="s">
        <v>666</v>
      </c>
      <c r="D1031" s="606" t="s">
        <v>1050</v>
      </c>
      <c r="E1031" s="606"/>
      <c r="F1031" s="606"/>
      <c r="G1031" s="17"/>
      <c r="H1031" s="21">
        <v>41065</v>
      </c>
    </row>
    <row r="1032" spans="1:9" ht="18" customHeight="1">
      <c r="A1032" s="602">
        <v>15</v>
      </c>
      <c r="B1032" s="592" t="s">
        <v>3451</v>
      </c>
      <c r="C1032" s="262" t="s">
        <v>2782</v>
      </c>
      <c r="D1032" s="19"/>
      <c r="E1032" s="19"/>
      <c r="F1032" s="19"/>
      <c r="G1032" s="17"/>
      <c r="H1032" s="595">
        <v>41061</v>
      </c>
    </row>
    <row r="1033" spans="1:9" ht="18.75" customHeight="1">
      <c r="A1033" s="596"/>
      <c r="B1033" s="593"/>
      <c r="C1033" s="17" t="s">
        <v>2049</v>
      </c>
      <c r="D1033" s="19" t="s">
        <v>1588</v>
      </c>
      <c r="E1033" s="17">
        <v>0.28999999999999998</v>
      </c>
      <c r="F1033" s="17">
        <v>1350</v>
      </c>
      <c r="G1033" s="17">
        <f>F1033*E1033</f>
        <v>391.5</v>
      </c>
      <c r="H1033" s="596"/>
    </row>
    <row r="1034" spans="1:9" ht="18" customHeight="1">
      <c r="A1034" s="597"/>
      <c r="B1034" s="594"/>
      <c r="C1034" s="17" t="s">
        <v>2656</v>
      </c>
      <c r="D1034" s="19" t="s">
        <v>1585</v>
      </c>
      <c r="E1034" s="17">
        <v>0.08</v>
      </c>
      <c r="F1034" s="17">
        <v>48.05</v>
      </c>
      <c r="G1034" s="20">
        <f>F1034*E1034</f>
        <v>3.84</v>
      </c>
      <c r="H1034" s="597"/>
    </row>
    <row r="1035" spans="1:9" ht="19.5" customHeight="1">
      <c r="A1035" s="41">
        <v>33</v>
      </c>
      <c r="B1035" s="17" t="s">
        <v>1267</v>
      </c>
      <c r="C1035" s="16" t="s">
        <v>1567</v>
      </c>
      <c r="D1035" s="598" t="s">
        <v>3600</v>
      </c>
      <c r="E1035" s="599"/>
      <c r="F1035" s="600"/>
      <c r="G1035" s="20"/>
      <c r="H1035" s="21">
        <v>41068</v>
      </c>
      <c r="I1035" s="42"/>
    </row>
    <row r="1036" spans="1:9" ht="18" customHeight="1">
      <c r="A1036" s="41">
        <v>36</v>
      </c>
      <c r="B1036" s="17" t="s">
        <v>2975</v>
      </c>
      <c r="C1036" s="46" t="s">
        <v>2270</v>
      </c>
      <c r="D1036" s="598" t="s">
        <v>2974</v>
      </c>
      <c r="E1036" s="599"/>
      <c r="F1036" s="600"/>
      <c r="G1036" s="20"/>
      <c r="H1036" s="21">
        <v>41074</v>
      </c>
    </row>
    <row r="1037" spans="1:9" ht="21.75" customHeight="1">
      <c r="A1037" s="602">
        <v>46</v>
      </c>
      <c r="B1037" s="592" t="s">
        <v>3451</v>
      </c>
      <c r="C1037" s="16" t="s">
        <v>1549</v>
      </c>
      <c r="D1037" s="19"/>
      <c r="E1037" s="17"/>
      <c r="F1037" s="19"/>
      <c r="G1037" s="17"/>
      <c r="H1037" s="595">
        <v>41079</v>
      </c>
    </row>
    <row r="1038" spans="1:9" ht="18" customHeight="1">
      <c r="A1038" s="596"/>
      <c r="B1038" s="593"/>
      <c r="C1038" s="63" t="s">
        <v>2049</v>
      </c>
      <c r="D1038" s="17" t="s">
        <v>1588</v>
      </c>
      <c r="E1038" s="17">
        <v>0.13</v>
      </c>
      <c r="F1038" s="17">
        <v>1350</v>
      </c>
      <c r="G1038" s="17">
        <f>F1038*E1038</f>
        <v>175.5</v>
      </c>
      <c r="H1038" s="605"/>
    </row>
    <row r="1039" spans="1:9" ht="18" customHeight="1">
      <c r="A1039" s="597"/>
      <c r="B1039" s="594"/>
      <c r="C1039" s="63" t="s">
        <v>2050</v>
      </c>
      <c r="D1039" s="17" t="s">
        <v>1585</v>
      </c>
      <c r="E1039" s="17">
        <v>0.13</v>
      </c>
      <c r="F1039" s="17">
        <v>48.05</v>
      </c>
      <c r="G1039" s="20">
        <f>F1039*E1039</f>
        <v>6.25</v>
      </c>
      <c r="H1039" s="603"/>
    </row>
    <row r="1040" spans="1:9" ht="36" customHeight="1">
      <c r="A1040" s="141">
        <v>75</v>
      </c>
      <c r="B1040" s="134" t="s">
        <v>3451</v>
      </c>
      <c r="C1040" s="16" t="s">
        <v>3643</v>
      </c>
      <c r="D1040" s="19"/>
      <c r="E1040" s="17"/>
      <c r="F1040" s="19"/>
      <c r="G1040" s="20">
        <v>15053.33</v>
      </c>
      <c r="H1040" s="133">
        <v>41081</v>
      </c>
    </row>
    <row r="1041" spans="1:8" ht="18" customHeight="1">
      <c r="A1041" s="12"/>
      <c r="B1041" s="25" t="s">
        <v>1598</v>
      </c>
      <c r="C1041" s="12"/>
      <c r="D1041" s="12"/>
      <c r="E1041" s="12"/>
      <c r="F1041" s="12"/>
      <c r="G1041" s="26">
        <f>SUM(G1030:G1040)</f>
        <v>15630.42</v>
      </c>
      <c r="H1041" s="12"/>
    </row>
    <row r="1042" spans="1:8" ht="48.75" customHeight="1">
      <c r="A1042" s="602">
        <v>19</v>
      </c>
      <c r="B1042" s="592" t="s">
        <v>597</v>
      </c>
      <c r="C1042" s="16" t="s">
        <v>598</v>
      </c>
      <c r="D1042" s="74"/>
      <c r="E1042" s="74"/>
      <c r="F1042" s="74"/>
      <c r="G1042" s="17"/>
      <c r="H1042" s="595">
        <v>41068</v>
      </c>
    </row>
    <row r="1043" spans="1:8" ht="18" customHeight="1">
      <c r="A1043" s="596"/>
      <c r="B1043" s="593"/>
      <c r="C1043" s="15" t="s">
        <v>3144</v>
      </c>
      <c r="D1043" s="19" t="s">
        <v>2968</v>
      </c>
      <c r="E1043" s="19">
        <v>1</v>
      </c>
      <c r="F1043" s="19">
        <v>28</v>
      </c>
      <c r="G1043" s="84">
        <f>F1043*E1043</f>
        <v>28</v>
      </c>
      <c r="H1043" s="596"/>
    </row>
    <row r="1044" spans="1:8" ht="18" customHeight="1">
      <c r="A1044" s="596"/>
      <c r="B1044" s="593"/>
      <c r="C1044" s="15" t="s">
        <v>1581</v>
      </c>
      <c r="D1044" s="19" t="s">
        <v>1109</v>
      </c>
      <c r="E1044" s="19">
        <v>2</v>
      </c>
      <c r="F1044" s="19">
        <v>90</v>
      </c>
      <c r="G1044" s="169">
        <f>F1044*E1044</f>
        <v>180</v>
      </c>
      <c r="H1044" s="596"/>
    </row>
    <row r="1045" spans="1:8" ht="18" customHeight="1">
      <c r="A1045" s="597"/>
      <c r="B1045" s="594"/>
      <c r="C1045" s="17" t="s">
        <v>1048</v>
      </c>
      <c r="D1045" s="19" t="s">
        <v>2968</v>
      </c>
      <c r="E1045" s="17">
        <v>4</v>
      </c>
      <c r="F1045" s="17">
        <v>35</v>
      </c>
      <c r="G1045" s="17">
        <f>F1045*E1045</f>
        <v>140</v>
      </c>
      <c r="H1045" s="597"/>
    </row>
    <row r="1046" spans="1:8" ht="18" customHeight="1">
      <c r="A1046" s="41">
        <v>22</v>
      </c>
      <c r="B1046" s="15" t="s">
        <v>1123</v>
      </c>
      <c r="C1046" s="46" t="s">
        <v>197</v>
      </c>
      <c r="D1046" s="598" t="s">
        <v>1895</v>
      </c>
      <c r="E1046" s="599"/>
      <c r="F1046" s="600"/>
      <c r="G1046" s="17"/>
      <c r="H1046" s="21">
        <v>41071</v>
      </c>
    </row>
    <row r="1047" spans="1:8" ht="34.5" customHeight="1">
      <c r="A1047" s="41">
        <v>24</v>
      </c>
      <c r="B1047" s="17" t="s">
        <v>1803</v>
      </c>
      <c r="C1047" s="16" t="s">
        <v>893</v>
      </c>
      <c r="D1047" s="598" t="s">
        <v>14</v>
      </c>
      <c r="E1047" s="599"/>
      <c r="F1047" s="600"/>
      <c r="G1047" s="17"/>
      <c r="H1047" s="21">
        <v>41068</v>
      </c>
    </row>
    <row r="1048" spans="1:8" ht="33.75" customHeight="1">
      <c r="A1048" s="141">
        <v>55</v>
      </c>
      <c r="B1048" s="134" t="s">
        <v>206</v>
      </c>
      <c r="C1048" s="50" t="s">
        <v>2950</v>
      </c>
      <c r="D1048" s="598" t="s">
        <v>3417</v>
      </c>
      <c r="E1048" s="599"/>
      <c r="F1048" s="600"/>
      <c r="G1048" s="20">
        <v>13039.34</v>
      </c>
      <c r="H1048" s="133">
        <v>41080</v>
      </c>
    </row>
    <row r="1049" spans="1:8" ht="34.5" customHeight="1">
      <c r="A1049" s="602">
        <v>57</v>
      </c>
      <c r="B1049" s="592" t="s">
        <v>206</v>
      </c>
      <c r="C1049" s="50" t="s">
        <v>2950</v>
      </c>
      <c r="D1049" s="19"/>
      <c r="E1049" s="17"/>
      <c r="F1049" s="19"/>
      <c r="G1049" s="20"/>
      <c r="H1049" s="595">
        <v>41080</v>
      </c>
    </row>
    <row r="1050" spans="1:8" ht="17.25" customHeight="1">
      <c r="A1050" s="597"/>
      <c r="B1050" s="594"/>
      <c r="C1050" s="63" t="s">
        <v>2951</v>
      </c>
      <c r="D1050" s="19" t="s">
        <v>2480</v>
      </c>
      <c r="E1050" s="17">
        <v>1</v>
      </c>
      <c r="F1050" s="19">
        <v>70</v>
      </c>
      <c r="G1050" s="20">
        <f>F1050*E1050</f>
        <v>70</v>
      </c>
      <c r="H1050" s="603"/>
    </row>
    <row r="1051" spans="1:8" ht="36" customHeight="1">
      <c r="A1051" s="141">
        <v>76</v>
      </c>
      <c r="B1051" s="134" t="s">
        <v>206</v>
      </c>
      <c r="C1051" s="16" t="s">
        <v>3643</v>
      </c>
      <c r="D1051" s="19"/>
      <c r="E1051" s="17"/>
      <c r="F1051" s="19"/>
      <c r="G1051" s="20">
        <v>15053.33</v>
      </c>
      <c r="H1051" s="133">
        <v>41080</v>
      </c>
    </row>
    <row r="1052" spans="1:8" ht="18" customHeight="1">
      <c r="A1052" s="12"/>
      <c r="B1052" s="25" t="s">
        <v>1598</v>
      </c>
      <c r="C1052" s="12"/>
      <c r="D1052" s="12"/>
      <c r="E1052" s="12"/>
      <c r="F1052" s="12"/>
      <c r="G1052" s="26">
        <f>SUM(G1042:G1051)</f>
        <v>28510.67</v>
      </c>
      <c r="H1052" s="12"/>
    </row>
    <row r="1053" spans="1:8" ht="18" customHeight="1">
      <c r="A1053" s="22"/>
      <c r="B1053" s="22"/>
      <c r="C1053" s="91"/>
      <c r="D1053" s="22"/>
      <c r="E1053" s="22"/>
      <c r="F1053" s="22"/>
      <c r="G1053" s="70">
        <f>G1052+G1041+G1029+G1019+G1009+G1001+G985+G966+G959+G945+G928+G877+G859</f>
        <v>354077.33</v>
      </c>
      <c r="H1053" s="110"/>
    </row>
    <row r="1054" spans="1:8" ht="18" customHeight="1">
      <c r="A1054" s="22"/>
      <c r="B1054" s="22"/>
      <c r="C1054" s="22"/>
      <c r="D1054" s="90"/>
      <c r="E1054" s="22"/>
      <c r="F1054" s="22"/>
      <c r="G1054" s="70"/>
      <c r="H1054" s="22"/>
    </row>
    <row r="1055" spans="1:8" ht="18" customHeight="1">
      <c r="A1055" s="22"/>
      <c r="B1055" s="22"/>
      <c r="C1055" s="89"/>
      <c r="D1055" s="90"/>
      <c r="E1055" s="90"/>
      <c r="F1055" s="90"/>
      <c r="G1055" s="22"/>
      <c r="H1055" s="22"/>
    </row>
    <row r="1056" spans="1:8" ht="18" customHeight="1">
      <c r="A1056" s="22"/>
      <c r="B1056" s="22"/>
      <c r="C1056" s="22"/>
      <c r="D1056" s="90"/>
      <c r="E1056" s="22"/>
      <c r="F1056" s="22"/>
      <c r="G1056" s="70"/>
      <c r="H1056" s="22"/>
    </row>
    <row r="1057" spans="1:8" ht="18" customHeight="1">
      <c r="A1057" s="22"/>
      <c r="B1057" s="22"/>
      <c r="C1057" s="22"/>
      <c r="D1057" s="90"/>
      <c r="E1057" s="22"/>
      <c r="F1057" s="22"/>
      <c r="G1057" s="70"/>
      <c r="H1057" s="22"/>
    </row>
    <row r="1058" spans="1:8" ht="18" customHeight="1">
      <c r="A1058" s="22"/>
      <c r="B1058" s="22"/>
      <c r="C1058" s="22"/>
      <c r="D1058" s="90"/>
      <c r="E1058" s="22"/>
      <c r="F1058" s="22"/>
      <c r="G1058" s="70"/>
      <c r="H1058" s="22"/>
    </row>
    <row r="1059" spans="1:8" ht="18" customHeight="1">
      <c r="A1059" s="22"/>
      <c r="B1059" s="22"/>
      <c r="C1059" s="89"/>
      <c r="D1059" s="90"/>
      <c r="E1059" s="90"/>
      <c r="F1059" s="90"/>
      <c r="G1059" s="107"/>
      <c r="H1059" s="22"/>
    </row>
    <row r="1060" spans="1:8" ht="18" customHeight="1">
      <c r="A1060" s="22"/>
      <c r="B1060" s="22"/>
      <c r="C1060" s="105"/>
      <c r="D1060" s="90"/>
      <c r="E1060" s="90"/>
      <c r="F1060" s="90"/>
      <c r="G1060" s="22"/>
      <c r="H1060" s="110"/>
    </row>
    <row r="1061" spans="1:8" ht="18" customHeight="1">
      <c r="A1061" s="22"/>
      <c r="B1061" s="22"/>
      <c r="C1061" s="22"/>
      <c r="D1061" s="90"/>
      <c r="E1061" s="90"/>
      <c r="F1061" s="90"/>
      <c r="G1061" s="22"/>
      <c r="H1061" s="110"/>
    </row>
    <row r="1062" spans="1:8" ht="18" customHeight="1">
      <c r="A1062" s="22"/>
      <c r="B1062" s="22"/>
      <c r="C1062" s="22"/>
      <c r="D1062" s="90"/>
      <c r="E1062" s="90"/>
      <c r="F1062" s="90"/>
      <c r="G1062" s="22"/>
      <c r="H1062" s="110"/>
    </row>
    <row r="1063" spans="1:8" ht="18" customHeight="1">
      <c r="A1063" s="22"/>
      <c r="B1063" s="22"/>
      <c r="C1063" s="89"/>
      <c r="D1063" s="90"/>
      <c r="E1063" s="90"/>
      <c r="F1063" s="90"/>
      <c r="G1063" s="22"/>
      <c r="H1063" s="110"/>
    </row>
    <row r="1064" spans="1:8" ht="18" customHeight="1">
      <c r="A1064" s="22"/>
      <c r="B1064" s="22"/>
      <c r="C1064" s="105"/>
      <c r="D1064" s="90"/>
      <c r="E1064" s="22"/>
      <c r="F1064" s="90"/>
      <c r="G1064" s="22"/>
      <c r="H1064" s="110"/>
    </row>
    <row r="1065" spans="1:8" ht="18" customHeight="1">
      <c r="A1065" s="22"/>
      <c r="B1065" s="22"/>
      <c r="C1065" s="89"/>
      <c r="D1065" s="90"/>
      <c r="E1065" s="22"/>
      <c r="F1065" s="90"/>
      <c r="G1065" s="22"/>
      <c r="H1065" s="110"/>
    </row>
    <row r="1066" spans="1:8" ht="18" customHeight="1">
      <c r="A1066" s="22"/>
      <c r="B1066" s="22"/>
      <c r="C1066" s="89"/>
      <c r="D1066" s="90"/>
      <c r="E1066" s="22"/>
      <c r="F1066" s="90"/>
      <c r="G1066" s="70"/>
      <c r="H1066" s="110"/>
    </row>
    <row r="1067" spans="1:8" ht="18" customHeight="1">
      <c r="A1067" s="83"/>
      <c r="B1067" s="22"/>
      <c r="C1067" s="91"/>
      <c r="D1067" s="22"/>
      <c r="E1067" s="22"/>
      <c r="F1067" s="22"/>
      <c r="G1067" s="70"/>
      <c r="H1067" s="113"/>
    </row>
    <row r="1068" spans="1:8" ht="18" customHeight="1">
      <c r="A1068" s="83"/>
      <c r="B1068" s="22"/>
      <c r="C1068" s="91"/>
      <c r="D1068" s="22"/>
      <c r="E1068" s="22"/>
      <c r="F1068" s="22"/>
      <c r="G1068" s="70"/>
      <c r="H1068" s="113"/>
    </row>
    <row r="1069" spans="1:8" ht="18" customHeight="1">
      <c r="A1069" s="22"/>
      <c r="B1069" s="59"/>
      <c r="C1069" s="22"/>
      <c r="D1069" s="22"/>
      <c r="E1069" s="22"/>
      <c r="F1069" s="22"/>
      <c r="G1069" s="62"/>
      <c r="H1069" s="22"/>
    </row>
    <row r="1070" spans="1:8" ht="18" customHeight="1">
      <c r="A1070" s="22"/>
      <c r="B1070" s="22"/>
      <c r="C1070" s="270"/>
      <c r="D1070" s="90"/>
      <c r="E1070" s="22"/>
      <c r="F1070" s="90"/>
      <c r="G1070" s="70"/>
      <c r="H1070" s="110"/>
    </row>
    <row r="1071" spans="1:8" ht="18" customHeight="1">
      <c r="A1071" s="22"/>
      <c r="B1071" s="22"/>
      <c r="C1071" s="106"/>
      <c r="D1071" s="90"/>
      <c r="E1071" s="22"/>
      <c r="F1071" s="90"/>
      <c r="G1071" s="70"/>
      <c r="H1071" s="110"/>
    </row>
    <row r="1072" spans="1:8" ht="18" customHeight="1">
      <c r="A1072" s="83"/>
      <c r="B1072" s="22"/>
      <c r="C1072" s="91"/>
      <c r="D1072" s="22"/>
      <c r="E1072" s="22"/>
      <c r="F1072" s="22"/>
      <c r="G1072" s="70"/>
      <c r="H1072" s="113"/>
    </row>
    <row r="1073" spans="1:8" ht="18" customHeight="1">
      <c r="A1073" s="83"/>
      <c r="B1073" s="22"/>
      <c r="C1073" s="91"/>
      <c r="D1073" s="22"/>
      <c r="E1073" s="22"/>
      <c r="F1073" s="22"/>
      <c r="G1073" s="70"/>
      <c r="H1073" s="113"/>
    </row>
    <row r="1074" spans="1:8" ht="18" customHeight="1">
      <c r="A1074" s="22"/>
      <c r="B1074" s="59"/>
      <c r="C1074" s="22"/>
      <c r="D1074" s="22"/>
      <c r="E1074" s="22"/>
      <c r="F1074" s="22"/>
      <c r="G1074" s="62"/>
      <c r="H1074" s="22"/>
    </row>
    <row r="1075" spans="1:8" ht="18" customHeight="1">
      <c r="A1075" s="83"/>
      <c r="B1075" s="22"/>
      <c r="C1075" s="91"/>
      <c r="D1075" s="22"/>
      <c r="E1075" s="22"/>
      <c r="F1075" s="22"/>
      <c r="G1075" s="70"/>
      <c r="H1075" s="113"/>
    </row>
    <row r="1076" spans="1:8" ht="18" customHeight="1">
      <c r="A1076" s="83"/>
      <c r="B1076" s="22"/>
      <c r="C1076" s="91"/>
      <c r="D1076" s="22"/>
      <c r="E1076" s="22"/>
      <c r="F1076" s="22"/>
      <c r="G1076" s="70"/>
      <c r="H1076" s="113"/>
    </row>
    <row r="1077" spans="1:8" ht="38.25" customHeight="1">
      <c r="A1077" s="83"/>
      <c r="B1077" s="22"/>
      <c r="C1077" s="91"/>
      <c r="D1077" s="22"/>
      <c r="E1077" s="22"/>
      <c r="F1077" s="22"/>
      <c r="G1077" s="70"/>
      <c r="H1077" s="113"/>
    </row>
    <row r="1078" spans="1:8" ht="36.75" customHeight="1">
      <c r="A1078" s="22"/>
      <c r="B1078" s="22"/>
      <c r="C1078" s="270"/>
      <c r="D1078" s="90"/>
      <c r="E1078" s="22"/>
      <c r="F1078" s="90"/>
      <c r="G1078" s="70"/>
      <c r="H1078" s="110"/>
    </row>
    <row r="1079" spans="1:8" ht="30" customHeight="1">
      <c r="A1079" s="22"/>
      <c r="B1079" s="22"/>
      <c r="C1079" s="106"/>
      <c r="D1079" s="90"/>
      <c r="E1079" s="22"/>
      <c r="F1079" s="90"/>
      <c r="G1079" s="70"/>
      <c r="H1079" s="22"/>
    </row>
    <row r="1080" spans="1:8" ht="55.5" customHeight="1">
      <c r="A1080" s="22"/>
      <c r="B1080" s="117"/>
      <c r="C1080" s="295"/>
      <c r="D1080" s="117"/>
      <c r="E1080" s="117"/>
      <c r="F1080" s="117"/>
      <c r="G1080" s="296"/>
      <c r="H1080" s="121"/>
    </row>
    <row r="1081" spans="1:8" ht="18" customHeight="1">
      <c r="A1081" s="22"/>
      <c r="B1081" s="117"/>
      <c r="C1081" s="117"/>
      <c r="D1081" s="118"/>
      <c r="E1081" s="117"/>
      <c r="F1081" s="117"/>
      <c r="G1081" s="297"/>
      <c r="H1081" s="117"/>
    </row>
    <row r="1082" spans="1:8" ht="18" customHeight="1">
      <c r="A1082" s="83"/>
      <c r="B1082" s="22"/>
      <c r="C1082" s="105"/>
      <c r="D1082" s="22"/>
      <c r="E1082" s="22"/>
      <c r="F1082" s="22"/>
      <c r="G1082" s="70"/>
      <c r="H1082" s="113"/>
    </row>
    <row r="1083" spans="1:8" ht="18" customHeight="1">
      <c r="A1083" s="83"/>
      <c r="B1083" s="22"/>
      <c r="C1083" s="91"/>
      <c r="D1083" s="22"/>
      <c r="E1083" s="22"/>
      <c r="F1083" s="22"/>
      <c r="G1083" s="70"/>
      <c r="H1083" s="113"/>
    </row>
    <row r="1084" spans="1:8" ht="18" customHeight="1">
      <c r="A1084" s="83"/>
      <c r="B1084" s="22"/>
      <c r="C1084" s="105"/>
      <c r="D1084" s="22"/>
      <c r="E1084" s="22"/>
      <c r="F1084" s="22"/>
      <c r="G1084" s="70"/>
      <c r="H1084" s="113"/>
    </row>
    <row r="1085" spans="1:8" ht="18" customHeight="1">
      <c r="A1085" s="22"/>
      <c r="B1085" s="59"/>
      <c r="C1085" s="22"/>
      <c r="D1085" s="22"/>
      <c r="E1085" s="22"/>
      <c r="F1085" s="22"/>
      <c r="G1085" s="62"/>
      <c r="H1085" s="22"/>
    </row>
    <row r="1086" spans="1:8" ht="18" customHeight="1">
      <c r="A1086" s="601" t="s">
        <v>1044</v>
      </c>
      <c r="B1086" s="601"/>
      <c r="C1086" s="601"/>
      <c r="D1086" s="601"/>
      <c r="E1086" s="601"/>
      <c r="F1086" s="601"/>
      <c r="G1086" s="601"/>
      <c r="H1086" s="601"/>
    </row>
    <row r="1087" spans="1:8" ht="18" customHeight="1" thickBot="1">
      <c r="A1087" s="604" t="s">
        <v>2233</v>
      </c>
      <c r="B1087" s="604"/>
      <c r="C1087" s="22"/>
      <c r="D1087" s="90"/>
      <c r="E1087" s="22"/>
      <c r="F1087" s="22"/>
      <c r="G1087" s="70"/>
      <c r="H1087" s="110"/>
    </row>
    <row r="1088" spans="1:8" ht="18" customHeight="1" thickBot="1">
      <c r="A1088" s="227" t="s">
        <v>1033</v>
      </c>
      <c r="B1088" s="228" t="s">
        <v>1034</v>
      </c>
      <c r="C1088" s="228" t="s">
        <v>1035</v>
      </c>
      <c r="D1088" s="228" t="s">
        <v>1036</v>
      </c>
      <c r="E1088" s="228" t="s">
        <v>1334</v>
      </c>
      <c r="F1088" s="228" t="s">
        <v>1335</v>
      </c>
      <c r="G1088" s="228" t="s">
        <v>1555</v>
      </c>
      <c r="H1088" s="229" t="s">
        <v>1586</v>
      </c>
    </row>
    <row r="1089" spans="1:8" ht="36.75" customHeight="1">
      <c r="A1089" s="41">
        <v>5</v>
      </c>
      <c r="B1089" s="17" t="s">
        <v>1558</v>
      </c>
      <c r="C1089" s="16" t="s">
        <v>666</v>
      </c>
      <c r="D1089" s="606" t="s">
        <v>67</v>
      </c>
      <c r="E1089" s="606"/>
      <c r="F1089" s="606"/>
      <c r="G1089" s="75"/>
      <c r="H1089" s="21">
        <v>41093</v>
      </c>
    </row>
    <row r="1090" spans="1:8" ht="18" customHeight="1">
      <c r="A1090" s="41">
        <v>6</v>
      </c>
      <c r="B1090" s="17" t="s">
        <v>1558</v>
      </c>
      <c r="C1090" s="16" t="s">
        <v>696</v>
      </c>
      <c r="D1090" s="606" t="s">
        <v>1050</v>
      </c>
      <c r="E1090" s="606"/>
      <c r="F1090" s="606"/>
      <c r="G1090" s="75"/>
      <c r="H1090" s="176"/>
    </row>
    <row r="1091" spans="1:8" ht="54" customHeight="1">
      <c r="A1091" s="41">
        <v>10</v>
      </c>
      <c r="B1091" s="17" t="s">
        <v>3301</v>
      </c>
      <c r="C1091" s="16" t="s">
        <v>3302</v>
      </c>
      <c r="D1091" s="606" t="s">
        <v>3303</v>
      </c>
      <c r="E1091" s="606"/>
      <c r="F1091" s="606"/>
      <c r="G1091" s="20"/>
      <c r="H1091" s="21">
        <v>41096</v>
      </c>
    </row>
    <row r="1092" spans="1:8" ht="18" customHeight="1">
      <c r="A1092" s="647">
        <v>11</v>
      </c>
      <c r="B1092" s="649" t="s">
        <v>3781</v>
      </c>
      <c r="C1092" s="279" t="s">
        <v>1187</v>
      </c>
      <c r="D1092" s="280"/>
      <c r="E1092" s="280"/>
      <c r="F1092" s="280"/>
      <c r="G1092" s="281"/>
      <c r="H1092" s="646">
        <v>41092</v>
      </c>
    </row>
    <row r="1093" spans="1:8" ht="21" customHeight="1">
      <c r="A1093" s="647"/>
      <c r="B1093" s="649"/>
      <c r="C1093" s="280" t="s">
        <v>44</v>
      </c>
      <c r="D1093" s="276" t="s">
        <v>1109</v>
      </c>
      <c r="E1093" s="280">
        <v>100</v>
      </c>
      <c r="F1093" s="280">
        <v>24</v>
      </c>
      <c r="G1093" s="281"/>
      <c r="H1093" s="647"/>
    </row>
    <row r="1094" spans="1:8" ht="19.5" customHeight="1">
      <c r="A1094" s="647"/>
      <c r="B1094" s="649"/>
      <c r="C1094" s="280" t="s">
        <v>45</v>
      </c>
      <c r="D1094" s="276" t="s">
        <v>2968</v>
      </c>
      <c r="E1094" s="280">
        <v>26</v>
      </c>
      <c r="F1094" s="280">
        <v>35</v>
      </c>
      <c r="G1094" s="281"/>
      <c r="H1094" s="646">
        <v>41093</v>
      </c>
    </row>
    <row r="1095" spans="1:8" ht="18" customHeight="1">
      <c r="A1095" s="647"/>
      <c r="B1095" s="649"/>
      <c r="C1095" s="280" t="s">
        <v>1601</v>
      </c>
      <c r="D1095" s="276" t="s">
        <v>1109</v>
      </c>
      <c r="E1095" s="280">
        <v>50</v>
      </c>
      <c r="F1095" s="280">
        <v>4.3</v>
      </c>
      <c r="G1095" s="281"/>
      <c r="H1095" s="647"/>
    </row>
    <row r="1096" spans="1:8" ht="21" customHeight="1">
      <c r="A1096" s="647"/>
      <c r="B1096" s="648" t="s">
        <v>2415</v>
      </c>
      <c r="C1096" s="280" t="s">
        <v>2479</v>
      </c>
      <c r="D1096" s="276" t="s">
        <v>1109</v>
      </c>
      <c r="E1096" s="280">
        <v>7</v>
      </c>
      <c r="F1096" s="280">
        <v>97.86</v>
      </c>
      <c r="G1096" s="281"/>
      <c r="H1096" s="646">
        <v>41118</v>
      </c>
    </row>
    <row r="1097" spans="1:8" ht="20.25" customHeight="1">
      <c r="A1097" s="647"/>
      <c r="B1097" s="648"/>
      <c r="C1097" s="280" t="s">
        <v>2479</v>
      </c>
      <c r="D1097" s="276" t="s">
        <v>1109</v>
      </c>
      <c r="E1097" s="280">
        <v>7</v>
      </c>
      <c r="F1097" s="280">
        <v>101.43</v>
      </c>
      <c r="G1097" s="281"/>
      <c r="H1097" s="647"/>
    </row>
    <row r="1098" spans="1:8" ht="18" customHeight="1">
      <c r="A1098" s="647"/>
      <c r="B1098" s="648"/>
      <c r="C1098" s="280" t="s">
        <v>2479</v>
      </c>
      <c r="D1098" s="276" t="s">
        <v>1109</v>
      </c>
      <c r="E1098" s="280">
        <v>1</v>
      </c>
      <c r="F1098" s="280">
        <v>125</v>
      </c>
      <c r="G1098" s="281"/>
      <c r="H1098" s="647"/>
    </row>
    <row r="1099" spans="1:8" ht="18" customHeight="1">
      <c r="A1099" s="647"/>
      <c r="B1099" s="648"/>
      <c r="C1099" s="280" t="s">
        <v>2479</v>
      </c>
      <c r="D1099" s="276" t="s">
        <v>1109</v>
      </c>
      <c r="E1099" s="280">
        <v>8.1</v>
      </c>
      <c r="F1099" s="280">
        <v>122.23</v>
      </c>
      <c r="G1099" s="281"/>
      <c r="H1099" s="647"/>
    </row>
    <row r="1100" spans="1:8" ht="18" customHeight="1">
      <c r="A1100" s="647"/>
      <c r="B1100" s="648"/>
      <c r="C1100" s="280" t="s">
        <v>2433</v>
      </c>
      <c r="D1100" s="276" t="s">
        <v>1109</v>
      </c>
      <c r="E1100" s="280">
        <v>35</v>
      </c>
      <c r="F1100" s="280">
        <v>24</v>
      </c>
      <c r="G1100" s="281"/>
      <c r="H1100" s="647"/>
    </row>
    <row r="1101" spans="1:8" ht="18" customHeight="1">
      <c r="A1101" s="647"/>
      <c r="B1101" s="648"/>
      <c r="C1101" s="280" t="s">
        <v>2434</v>
      </c>
      <c r="D1101" s="276" t="s">
        <v>2480</v>
      </c>
      <c r="E1101" s="280">
        <v>3</v>
      </c>
      <c r="F1101" s="280">
        <v>35</v>
      </c>
      <c r="G1101" s="281"/>
      <c r="H1101" s="647"/>
    </row>
    <row r="1102" spans="1:8" ht="18" customHeight="1">
      <c r="A1102" s="647"/>
      <c r="B1102" s="648"/>
      <c r="C1102" s="280" t="s">
        <v>1240</v>
      </c>
      <c r="D1102" s="276" t="s">
        <v>1109</v>
      </c>
      <c r="E1102" s="280">
        <v>60</v>
      </c>
      <c r="F1102" s="280">
        <v>15</v>
      </c>
      <c r="G1102" s="281"/>
      <c r="H1102" s="647"/>
    </row>
    <row r="1103" spans="1:8" ht="18" customHeight="1">
      <c r="A1103" s="647"/>
      <c r="B1103" s="648"/>
      <c r="C1103" s="280" t="s">
        <v>200</v>
      </c>
      <c r="D1103" s="276" t="s">
        <v>2480</v>
      </c>
      <c r="E1103" s="280">
        <v>3</v>
      </c>
      <c r="F1103" s="280">
        <v>46</v>
      </c>
      <c r="G1103" s="281"/>
      <c r="H1103" s="647"/>
    </row>
    <row r="1104" spans="1:8" ht="18" customHeight="1">
      <c r="A1104" s="647"/>
      <c r="B1104" s="648" t="s">
        <v>2416</v>
      </c>
      <c r="C1104" s="280" t="s">
        <v>2479</v>
      </c>
      <c r="D1104" s="276" t="s">
        <v>1109</v>
      </c>
      <c r="E1104" s="280">
        <v>7</v>
      </c>
      <c r="F1104" s="280">
        <v>97.86</v>
      </c>
      <c r="G1104" s="281"/>
      <c r="H1104" s="646">
        <v>41120</v>
      </c>
    </row>
    <row r="1105" spans="1:8" ht="18" customHeight="1">
      <c r="A1105" s="647"/>
      <c r="B1105" s="648"/>
      <c r="C1105" s="280" t="s">
        <v>2479</v>
      </c>
      <c r="D1105" s="276" t="s">
        <v>1109</v>
      </c>
      <c r="E1105" s="280">
        <v>7</v>
      </c>
      <c r="F1105" s="280">
        <v>106.15</v>
      </c>
      <c r="G1105" s="281"/>
      <c r="H1105" s="646"/>
    </row>
    <row r="1106" spans="1:8" ht="18" customHeight="1">
      <c r="A1106" s="647"/>
      <c r="B1106" s="648"/>
      <c r="C1106" s="280" t="s">
        <v>266</v>
      </c>
      <c r="D1106" s="276" t="s">
        <v>2480</v>
      </c>
      <c r="E1106" s="280">
        <v>2</v>
      </c>
      <c r="F1106" s="280">
        <v>125</v>
      </c>
      <c r="G1106" s="281"/>
      <c r="H1106" s="646"/>
    </row>
    <row r="1107" spans="1:8" ht="36" customHeight="1">
      <c r="A1107" s="41">
        <v>13</v>
      </c>
      <c r="B1107" s="17" t="s">
        <v>3226</v>
      </c>
      <c r="C1107" s="16" t="s">
        <v>893</v>
      </c>
      <c r="D1107" s="598" t="s">
        <v>3581</v>
      </c>
      <c r="E1107" s="599"/>
      <c r="F1107" s="600"/>
      <c r="G1107" s="20"/>
      <c r="H1107" s="21">
        <v>41094</v>
      </c>
    </row>
    <row r="1108" spans="1:8" ht="35.25" customHeight="1">
      <c r="A1108" s="41">
        <v>14</v>
      </c>
      <c r="B1108" s="17" t="s">
        <v>2565</v>
      </c>
      <c r="C1108" s="16" t="s">
        <v>893</v>
      </c>
      <c r="D1108" s="598" t="s">
        <v>3581</v>
      </c>
      <c r="E1108" s="599"/>
      <c r="F1108" s="600"/>
      <c r="G1108" s="20"/>
      <c r="H1108" s="21">
        <v>41095</v>
      </c>
    </row>
    <row r="1109" spans="1:8" ht="20.25" customHeight="1">
      <c r="A1109" s="41">
        <v>40</v>
      </c>
      <c r="B1109" s="17" t="s">
        <v>3778</v>
      </c>
      <c r="C1109" s="16" t="s">
        <v>3807</v>
      </c>
      <c r="D1109" s="598" t="s">
        <v>67</v>
      </c>
      <c r="E1109" s="599"/>
      <c r="F1109" s="600"/>
      <c r="G1109" s="20"/>
      <c r="H1109" s="21">
        <v>41099</v>
      </c>
    </row>
    <row r="1110" spans="1:8" ht="38.25" customHeight="1">
      <c r="A1110" s="41">
        <v>43</v>
      </c>
      <c r="B1110" s="17" t="s">
        <v>2940</v>
      </c>
      <c r="C1110" s="16" t="s">
        <v>2941</v>
      </c>
      <c r="D1110" s="598" t="s">
        <v>67</v>
      </c>
      <c r="E1110" s="599"/>
      <c r="F1110" s="600"/>
      <c r="G1110" s="20"/>
      <c r="H1110" s="21">
        <v>41101</v>
      </c>
    </row>
    <row r="1111" spans="1:8" ht="45" customHeight="1">
      <c r="A1111" s="602">
        <v>49</v>
      </c>
      <c r="B1111" s="592" t="s">
        <v>1932</v>
      </c>
      <c r="C1111" s="16" t="s">
        <v>3467</v>
      </c>
      <c r="D1111" s="19"/>
      <c r="E1111" s="17"/>
      <c r="F1111" s="17"/>
      <c r="G1111" s="20"/>
      <c r="H1111" s="595">
        <v>41102</v>
      </c>
    </row>
    <row r="1112" spans="1:8" ht="18" customHeight="1">
      <c r="A1112" s="596"/>
      <c r="B1112" s="593"/>
      <c r="C1112" s="17" t="s">
        <v>2450</v>
      </c>
      <c r="D1112" s="19" t="s">
        <v>2968</v>
      </c>
      <c r="E1112" s="17">
        <v>5</v>
      </c>
      <c r="F1112" s="17">
        <v>170</v>
      </c>
      <c r="G1112" s="20">
        <f>F1112*E1112</f>
        <v>850</v>
      </c>
      <c r="H1112" s="605"/>
    </row>
    <row r="1113" spans="1:8" ht="18" customHeight="1">
      <c r="A1113" s="596"/>
      <c r="B1113" s="593"/>
      <c r="C1113" s="17" t="s">
        <v>2452</v>
      </c>
      <c r="D1113" s="19" t="s">
        <v>2968</v>
      </c>
      <c r="E1113" s="17">
        <v>5</v>
      </c>
      <c r="F1113" s="17">
        <v>156</v>
      </c>
      <c r="G1113" s="20">
        <f>F1113*E1113</f>
        <v>780</v>
      </c>
      <c r="H1113" s="605"/>
    </row>
    <row r="1114" spans="1:8" ht="17.25" customHeight="1">
      <c r="A1114" s="596"/>
      <c r="B1114" s="593"/>
      <c r="C1114" s="17" t="s">
        <v>3667</v>
      </c>
      <c r="D1114" s="19" t="s">
        <v>2968</v>
      </c>
      <c r="E1114" s="17">
        <v>5</v>
      </c>
      <c r="F1114" s="17">
        <v>10</v>
      </c>
      <c r="G1114" s="20">
        <f>F1114*E1114</f>
        <v>50</v>
      </c>
      <c r="H1114" s="605"/>
    </row>
    <row r="1115" spans="1:8" ht="18" customHeight="1">
      <c r="A1115" s="596"/>
      <c r="B1115" s="593"/>
      <c r="C1115" s="17" t="s">
        <v>2470</v>
      </c>
      <c r="D1115" s="19" t="s">
        <v>2968</v>
      </c>
      <c r="E1115" s="17">
        <v>20</v>
      </c>
      <c r="F1115" s="17">
        <v>0.5</v>
      </c>
      <c r="G1115" s="20">
        <f>F1115*E1115</f>
        <v>10</v>
      </c>
      <c r="H1115" s="605"/>
    </row>
    <row r="1116" spans="1:8" ht="36.75" customHeight="1">
      <c r="A1116" s="597"/>
      <c r="B1116" s="594"/>
      <c r="C1116" s="17" t="s">
        <v>2571</v>
      </c>
      <c r="D1116" s="19" t="s">
        <v>2968</v>
      </c>
      <c r="E1116" s="17">
        <v>5</v>
      </c>
      <c r="F1116" s="17">
        <v>25</v>
      </c>
      <c r="G1116" s="20">
        <f>E1116*F1116</f>
        <v>125</v>
      </c>
      <c r="H1116" s="603"/>
    </row>
    <row r="1117" spans="1:8" ht="18" customHeight="1">
      <c r="A1117" s="41">
        <v>56</v>
      </c>
      <c r="B1117" s="17" t="s">
        <v>3128</v>
      </c>
      <c r="C1117" s="16" t="s">
        <v>2036</v>
      </c>
      <c r="D1117" s="598" t="s">
        <v>3129</v>
      </c>
      <c r="E1117" s="599"/>
      <c r="F1117" s="600"/>
      <c r="G1117" s="20"/>
      <c r="H1117" s="21">
        <v>41107</v>
      </c>
    </row>
    <row r="1118" spans="1:8" ht="20.25" customHeight="1">
      <c r="A1118" s="602">
        <v>69</v>
      </c>
      <c r="B1118" s="592" t="s">
        <v>3778</v>
      </c>
      <c r="C1118" s="16" t="s">
        <v>2782</v>
      </c>
      <c r="D1118" s="19"/>
      <c r="E1118" s="17"/>
      <c r="F1118" s="17"/>
      <c r="G1118" s="17"/>
      <c r="H1118" s="595">
        <v>41114</v>
      </c>
    </row>
    <row r="1119" spans="1:8" ht="18" customHeight="1">
      <c r="A1119" s="596"/>
      <c r="B1119" s="593"/>
      <c r="C1119" s="17" t="s">
        <v>2049</v>
      </c>
      <c r="D1119" s="19" t="s">
        <v>1588</v>
      </c>
      <c r="E1119" s="17">
        <v>0.43</v>
      </c>
      <c r="F1119" s="17">
        <v>1350</v>
      </c>
      <c r="G1119" s="17">
        <f>E1119*F1119</f>
        <v>580.5</v>
      </c>
      <c r="H1119" s="605"/>
    </row>
    <row r="1120" spans="1:8" ht="34.5" customHeight="1">
      <c r="A1120" s="597"/>
      <c r="B1120" s="594"/>
      <c r="C1120" s="17" t="s">
        <v>2050</v>
      </c>
      <c r="D1120" s="19" t="s">
        <v>1585</v>
      </c>
      <c r="E1120" s="17">
        <v>0.2</v>
      </c>
      <c r="F1120" s="17">
        <v>48.05</v>
      </c>
      <c r="G1120" s="17">
        <f>E1120*F1120</f>
        <v>9.61</v>
      </c>
      <c r="H1120" s="603"/>
    </row>
    <row r="1121" spans="1:8" ht="36" customHeight="1">
      <c r="A1121" s="41">
        <v>78</v>
      </c>
      <c r="B1121" s="17" t="s">
        <v>3778</v>
      </c>
      <c r="C1121" s="16" t="s">
        <v>289</v>
      </c>
      <c r="D1121" s="598" t="s">
        <v>290</v>
      </c>
      <c r="E1121" s="599"/>
      <c r="F1121" s="600"/>
      <c r="G1121" s="17"/>
      <c r="H1121" s="21">
        <v>41113</v>
      </c>
    </row>
    <row r="1122" spans="1:8" ht="21.75" customHeight="1">
      <c r="A1122" s="602">
        <v>80</v>
      </c>
      <c r="B1122" s="592" t="s">
        <v>3778</v>
      </c>
      <c r="C1122" s="16" t="s">
        <v>1132</v>
      </c>
      <c r="D1122" s="19"/>
      <c r="E1122" s="17"/>
      <c r="F1122" s="17"/>
      <c r="G1122" s="20"/>
      <c r="H1122" s="595">
        <v>41115</v>
      </c>
    </row>
    <row r="1123" spans="1:8" ht="18" customHeight="1">
      <c r="A1123" s="596"/>
      <c r="B1123" s="593"/>
      <c r="C1123" s="17" t="s">
        <v>480</v>
      </c>
      <c r="D1123" s="19" t="s">
        <v>481</v>
      </c>
      <c r="E1123" s="17">
        <v>2</v>
      </c>
      <c r="F1123" s="17">
        <v>28</v>
      </c>
      <c r="G1123" s="20">
        <f>E1123*F1123</f>
        <v>56</v>
      </c>
      <c r="H1123" s="605"/>
    </row>
    <row r="1124" spans="1:8" ht="18" customHeight="1">
      <c r="A1124" s="597"/>
      <c r="B1124" s="594"/>
      <c r="C1124" s="17" t="s">
        <v>1133</v>
      </c>
      <c r="D1124" s="19" t="s">
        <v>1049</v>
      </c>
      <c r="E1124" s="17">
        <v>4</v>
      </c>
      <c r="F1124" s="17">
        <v>24</v>
      </c>
      <c r="G1124" s="20">
        <f>E1124*F1124</f>
        <v>96</v>
      </c>
      <c r="H1124" s="603"/>
    </row>
    <row r="1125" spans="1:8" ht="22.5" customHeight="1">
      <c r="A1125" s="602">
        <v>81</v>
      </c>
      <c r="B1125" s="592" t="s">
        <v>3778</v>
      </c>
      <c r="C1125" s="16" t="s">
        <v>1132</v>
      </c>
      <c r="D1125" s="19"/>
      <c r="E1125" s="17"/>
      <c r="F1125" s="17"/>
      <c r="G1125" s="20"/>
      <c r="H1125" s="595">
        <v>41116</v>
      </c>
    </row>
    <row r="1126" spans="1:8" ht="18.75" customHeight="1">
      <c r="A1126" s="596"/>
      <c r="B1126" s="593"/>
      <c r="C1126" s="17" t="s">
        <v>480</v>
      </c>
      <c r="D1126" s="19" t="s">
        <v>481</v>
      </c>
      <c r="E1126" s="17">
        <v>2</v>
      </c>
      <c r="F1126" s="17">
        <v>28</v>
      </c>
      <c r="G1126" s="20">
        <f>E1126*F1126</f>
        <v>56</v>
      </c>
      <c r="H1126" s="605"/>
    </row>
    <row r="1127" spans="1:8" ht="18" customHeight="1">
      <c r="A1127" s="597"/>
      <c r="B1127" s="594"/>
      <c r="C1127" s="17" t="s">
        <v>1133</v>
      </c>
      <c r="D1127" s="19" t="s">
        <v>1049</v>
      </c>
      <c r="E1127" s="17">
        <v>4</v>
      </c>
      <c r="F1127" s="17">
        <v>24</v>
      </c>
      <c r="G1127" s="20">
        <f>E1127*F1127</f>
        <v>96</v>
      </c>
      <c r="H1127" s="603"/>
    </row>
    <row r="1128" spans="1:8" ht="35.25" customHeight="1">
      <c r="A1128" s="602">
        <v>87</v>
      </c>
      <c r="B1128" s="592" t="s">
        <v>3778</v>
      </c>
      <c r="C1128" s="16" t="s">
        <v>1955</v>
      </c>
      <c r="D1128" s="19"/>
      <c r="E1128" s="17"/>
      <c r="F1128" s="17"/>
      <c r="G1128" s="17"/>
      <c r="H1128" s="595">
        <v>41121</v>
      </c>
    </row>
    <row r="1129" spans="1:8" ht="18" customHeight="1">
      <c r="A1129" s="597"/>
      <c r="B1129" s="594"/>
      <c r="C1129" s="17" t="s">
        <v>1455</v>
      </c>
      <c r="D1129" s="19" t="s">
        <v>2968</v>
      </c>
      <c r="E1129" s="17">
        <v>1</v>
      </c>
      <c r="F1129" s="17">
        <v>120</v>
      </c>
      <c r="G1129" s="17">
        <v>7608.34</v>
      </c>
      <c r="H1129" s="597"/>
    </row>
    <row r="1130" spans="1:8" ht="36.75" customHeight="1">
      <c r="A1130" s="41">
        <v>90</v>
      </c>
      <c r="B1130" s="17" t="s">
        <v>791</v>
      </c>
      <c r="C1130" s="16" t="s">
        <v>792</v>
      </c>
      <c r="D1130" s="598" t="s">
        <v>1895</v>
      </c>
      <c r="E1130" s="599"/>
      <c r="F1130" s="600"/>
      <c r="G1130" s="17"/>
      <c r="H1130" s="21">
        <v>41120</v>
      </c>
    </row>
    <row r="1131" spans="1:8" ht="18" customHeight="1">
      <c r="A1131" s="602">
        <v>34</v>
      </c>
      <c r="B1131" s="592" t="s">
        <v>348</v>
      </c>
      <c r="C1131" s="16" t="s">
        <v>1187</v>
      </c>
      <c r="D1131" s="17"/>
      <c r="E1131" s="17"/>
      <c r="F1131" s="17"/>
      <c r="G1131" s="20"/>
      <c r="H1131" s="595" t="s">
        <v>349</v>
      </c>
    </row>
    <row r="1132" spans="1:8" ht="18" customHeight="1">
      <c r="A1132" s="596"/>
      <c r="B1132" s="593"/>
      <c r="C1132" s="63" t="s">
        <v>44</v>
      </c>
      <c r="D1132" s="19" t="s">
        <v>1109</v>
      </c>
      <c r="E1132" s="17">
        <v>95</v>
      </c>
      <c r="F1132" s="19">
        <v>24</v>
      </c>
      <c r="G1132" s="20">
        <f>E1132*F1132</f>
        <v>2280</v>
      </c>
      <c r="H1132" s="605"/>
    </row>
    <row r="1133" spans="1:8" ht="18" customHeight="1">
      <c r="A1133" s="597"/>
      <c r="B1133" s="594"/>
      <c r="C1133" s="63" t="s">
        <v>45</v>
      </c>
      <c r="D1133" s="19" t="s">
        <v>2480</v>
      </c>
      <c r="E1133" s="17">
        <v>12</v>
      </c>
      <c r="F1133" s="19">
        <v>35</v>
      </c>
      <c r="G1133" s="20">
        <f>E1133*F1133</f>
        <v>420</v>
      </c>
      <c r="H1133" s="603"/>
    </row>
    <row r="1134" spans="1:8" ht="36" customHeight="1">
      <c r="A1134" s="41">
        <v>63</v>
      </c>
      <c r="B1134" s="17" t="s">
        <v>521</v>
      </c>
      <c r="C1134" s="16" t="s">
        <v>522</v>
      </c>
      <c r="D1134" s="598" t="s">
        <v>1050</v>
      </c>
      <c r="E1134" s="599"/>
      <c r="F1134" s="600"/>
      <c r="G1134" s="17"/>
      <c r="H1134" s="21">
        <v>41113</v>
      </c>
    </row>
    <row r="1135" spans="1:8" ht="18" customHeight="1">
      <c r="A1135" s="12"/>
      <c r="B1135" s="25" t="s">
        <v>1598</v>
      </c>
      <c r="C1135" s="12"/>
      <c r="D1135" s="12"/>
      <c r="E1135" s="12"/>
      <c r="F1135" s="12"/>
      <c r="G1135" s="26">
        <f>SUM(G1089:G1134)</f>
        <v>13017.45</v>
      </c>
      <c r="H1135" s="12"/>
    </row>
    <row r="1136" spans="1:8" ht="35.25" customHeight="1">
      <c r="A1136" s="602">
        <v>12</v>
      </c>
      <c r="B1136" s="592" t="s">
        <v>3224</v>
      </c>
      <c r="C1136" s="16" t="s">
        <v>3225</v>
      </c>
      <c r="D1136" s="17"/>
      <c r="E1136" s="17"/>
      <c r="F1136" s="17"/>
      <c r="G1136" s="20"/>
      <c r="H1136" s="595">
        <v>41094</v>
      </c>
    </row>
    <row r="1137" spans="1:8" ht="18" customHeight="1">
      <c r="A1137" s="596"/>
      <c r="B1137" s="593"/>
      <c r="C1137" s="17" t="s">
        <v>3220</v>
      </c>
      <c r="D1137" s="19" t="s">
        <v>1049</v>
      </c>
      <c r="E1137" s="17">
        <v>1</v>
      </c>
      <c r="F1137" s="17">
        <v>140</v>
      </c>
      <c r="G1137" s="20">
        <f>F1137*E1137</f>
        <v>140</v>
      </c>
      <c r="H1137" s="596"/>
    </row>
    <row r="1138" spans="1:8" ht="18" customHeight="1">
      <c r="A1138" s="596"/>
      <c r="B1138" s="593"/>
      <c r="C1138" s="17" t="s">
        <v>3221</v>
      </c>
      <c r="D1138" s="19" t="s">
        <v>481</v>
      </c>
      <c r="E1138" s="17">
        <v>1</v>
      </c>
      <c r="F1138" s="17">
        <v>28</v>
      </c>
      <c r="G1138" s="20">
        <f>F1138*E1138</f>
        <v>28</v>
      </c>
      <c r="H1138" s="596"/>
    </row>
    <row r="1139" spans="1:8" ht="18" customHeight="1">
      <c r="A1139" s="597"/>
      <c r="B1139" s="594"/>
      <c r="C1139" s="17" t="s">
        <v>3222</v>
      </c>
      <c r="D1139" s="19" t="s">
        <v>1109</v>
      </c>
      <c r="E1139" s="17">
        <v>2</v>
      </c>
      <c r="F1139" s="17">
        <v>36</v>
      </c>
      <c r="G1139" s="20">
        <f>F1139*E1139</f>
        <v>72</v>
      </c>
      <c r="H1139" s="597"/>
    </row>
    <row r="1140" spans="1:8" ht="18" customHeight="1">
      <c r="A1140" s="41">
        <v>24</v>
      </c>
      <c r="B1140" s="17" t="s">
        <v>1591</v>
      </c>
      <c r="C1140" s="16" t="s">
        <v>1592</v>
      </c>
      <c r="D1140" s="598" t="s">
        <v>1050</v>
      </c>
      <c r="E1140" s="599"/>
      <c r="F1140" s="600"/>
      <c r="G1140" s="20"/>
      <c r="H1140" s="21">
        <v>41099</v>
      </c>
    </row>
    <row r="1141" spans="1:8" ht="33.75" customHeight="1">
      <c r="A1141" s="41">
        <v>26</v>
      </c>
      <c r="B1141" s="17" t="s">
        <v>579</v>
      </c>
      <c r="C1141" s="16" t="s">
        <v>2235</v>
      </c>
      <c r="D1141" s="598" t="s">
        <v>1050</v>
      </c>
      <c r="E1141" s="599"/>
      <c r="F1141" s="600"/>
      <c r="G1141" s="20"/>
      <c r="H1141" s="21">
        <v>41101</v>
      </c>
    </row>
    <row r="1142" spans="1:8" ht="18" customHeight="1">
      <c r="A1142" s="41">
        <v>38</v>
      </c>
      <c r="B1142" s="17" t="s">
        <v>3798</v>
      </c>
      <c r="C1142" s="16" t="s">
        <v>3799</v>
      </c>
      <c r="D1142" s="598" t="s">
        <v>1102</v>
      </c>
      <c r="E1142" s="599"/>
      <c r="F1142" s="600"/>
      <c r="G1142" s="20"/>
      <c r="H1142" s="21">
        <v>41099</v>
      </c>
    </row>
    <row r="1143" spans="1:8" ht="18" customHeight="1">
      <c r="A1143" s="602">
        <v>68</v>
      </c>
      <c r="B1143" s="592" t="s">
        <v>312</v>
      </c>
      <c r="C1143" s="16" t="s">
        <v>1132</v>
      </c>
      <c r="D1143" s="19"/>
      <c r="E1143" s="17"/>
      <c r="F1143" s="17"/>
      <c r="G1143" s="20"/>
      <c r="H1143" s="595">
        <v>41117</v>
      </c>
    </row>
    <row r="1144" spans="1:8" ht="18" customHeight="1">
      <c r="A1144" s="596"/>
      <c r="B1144" s="593"/>
      <c r="C1144" s="17" t="s">
        <v>480</v>
      </c>
      <c r="D1144" s="19" t="s">
        <v>481</v>
      </c>
      <c r="E1144" s="17">
        <v>3</v>
      </c>
      <c r="F1144" s="17">
        <v>28</v>
      </c>
      <c r="G1144" s="20">
        <f>E1144*F1144</f>
        <v>84</v>
      </c>
      <c r="H1144" s="605"/>
    </row>
    <row r="1145" spans="1:8" ht="18" customHeight="1">
      <c r="A1145" s="597"/>
      <c r="B1145" s="594"/>
      <c r="C1145" s="17" t="s">
        <v>1133</v>
      </c>
      <c r="D1145" s="19" t="s">
        <v>1049</v>
      </c>
      <c r="E1145" s="17">
        <v>4</v>
      </c>
      <c r="F1145" s="17">
        <v>24</v>
      </c>
      <c r="G1145" s="20">
        <f>E1145*F1145</f>
        <v>96</v>
      </c>
      <c r="H1145" s="603"/>
    </row>
    <row r="1146" spans="1:8" ht="18" customHeight="1">
      <c r="A1146" s="41">
        <v>77</v>
      </c>
      <c r="B1146" s="17" t="s">
        <v>2063</v>
      </c>
      <c r="C1146" s="74" t="s">
        <v>2027</v>
      </c>
      <c r="D1146" s="598" t="s">
        <v>67</v>
      </c>
      <c r="E1146" s="599"/>
      <c r="F1146" s="600"/>
      <c r="G1146" s="17"/>
      <c r="H1146" s="21">
        <v>41116</v>
      </c>
    </row>
    <row r="1147" spans="1:8" ht="18" customHeight="1">
      <c r="A1147" s="41">
        <v>84</v>
      </c>
      <c r="B1147" s="17" t="s">
        <v>1269</v>
      </c>
      <c r="C1147" s="16" t="s">
        <v>454</v>
      </c>
      <c r="D1147" s="19"/>
      <c r="E1147" s="17"/>
      <c r="F1147" s="17"/>
      <c r="G1147" s="17">
        <v>7608.34</v>
      </c>
      <c r="H1147" s="21">
        <v>41120</v>
      </c>
    </row>
    <row r="1148" spans="1:8" ht="18" customHeight="1">
      <c r="A1148" s="12"/>
      <c r="B1148" s="25" t="s">
        <v>1598</v>
      </c>
      <c r="C1148" s="12"/>
      <c r="D1148" s="12"/>
      <c r="E1148" s="12"/>
      <c r="F1148" s="12"/>
      <c r="G1148" s="26">
        <f>SUM(G1136:G1147)</f>
        <v>8028.34</v>
      </c>
      <c r="H1148" s="12"/>
    </row>
    <row r="1149" spans="1:8" ht="23.25" customHeight="1">
      <c r="A1149" s="41">
        <v>1</v>
      </c>
      <c r="B1149" s="17" t="s">
        <v>566</v>
      </c>
      <c r="C1149" s="16" t="s">
        <v>542</v>
      </c>
      <c r="D1149" s="606" t="s">
        <v>67</v>
      </c>
      <c r="E1149" s="606"/>
      <c r="F1149" s="606"/>
      <c r="G1149" s="17"/>
      <c r="H1149" s="21">
        <v>41092</v>
      </c>
    </row>
    <row r="1150" spans="1:8" ht="18" customHeight="1">
      <c r="A1150" s="41">
        <v>3</v>
      </c>
      <c r="B1150" s="17" t="s">
        <v>1952</v>
      </c>
      <c r="C1150" s="50" t="s">
        <v>2860</v>
      </c>
      <c r="D1150" s="606" t="s">
        <v>67</v>
      </c>
      <c r="E1150" s="606"/>
      <c r="F1150" s="606"/>
      <c r="G1150" s="47"/>
      <c r="H1150" s="21">
        <v>41093</v>
      </c>
    </row>
    <row r="1151" spans="1:8" ht="18" customHeight="1">
      <c r="A1151" s="602">
        <v>16</v>
      </c>
      <c r="B1151" s="592" t="s">
        <v>3444</v>
      </c>
      <c r="C1151" s="16" t="s">
        <v>2782</v>
      </c>
      <c r="D1151" s="17"/>
      <c r="E1151" s="17"/>
      <c r="F1151" s="17"/>
      <c r="G1151" s="20"/>
      <c r="H1151" s="595">
        <v>41096</v>
      </c>
    </row>
    <row r="1152" spans="1:8" ht="20.25" customHeight="1">
      <c r="A1152" s="596"/>
      <c r="B1152" s="593"/>
      <c r="C1152" s="17" t="s">
        <v>2049</v>
      </c>
      <c r="D1152" s="19" t="s">
        <v>1588</v>
      </c>
      <c r="E1152" s="17">
        <v>0.5</v>
      </c>
      <c r="F1152" s="17">
        <v>1350</v>
      </c>
      <c r="G1152" s="20">
        <f>E1152*F1152</f>
        <v>675</v>
      </c>
      <c r="H1152" s="596"/>
    </row>
    <row r="1153" spans="1:8" ht="18" customHeight="1">
      <c r="A1153" s="597"/>
      <c r="B1153" s="594"/>
      <c r="C1153" s="17" t="s">
        <v>2050</v>
      </c>
      <c r="D1153" s="19" t="s">
        <v>1585</v>
      </c>
      <c r="E1153" s="17">
        <v>0.5</v>
      </c>
      <c r="F1153" s="17">
        <v>48.05</v>
      </c>
      <c r="G1153" s="20">
        <f>E1153*F1153</f>
        <v>24.03</v>
      </c>
      <c r="H1153" s="597"/>
    </row>
    <row r="1154" spans="1:8" ht="18" customHeight="1">
      <c r="A1154" s="41">
        <v>52</v>
      </c>
      <c r="B1154" s="17" t="s">
        <v>1952</v>
      </c>
      <c r="C1154" s="16" t="s">
        <v>1193</v>
      </c>
      <c r="D1154" s="598" t="s">
        <v>1050</v>
      </c>
      <c r="E1154" s="599"/>
      <c r="F1154" s="600"/>
      <c r="G1154" s="20"/>
      <c r="H1154" s="21">
        <v>41103</v>
      </c>
    </row>
    <row r="1155" spans="1:8" ht="18" customHeight="1">
      <c r="A1155" s="602">
        <v>66</v>
      </c>
      <c r="B1155" s="592" t="s">
        <v>2172</v>
      </c>
      <c r="C1155" s="16" t="s">
        <v>1132</v>
      </c>
      <c r="D1155" s="19"/>
      <c r="E1155" s="17"/>
      <c r="F1155" s="17"/>
      <c r="G1155" s="20"/>
      <c r="H1155" s="595">
        <v>41110</v>
      </c>
    </row>
    <row r="1156" spans="1:8" ht="18" customHeight="1">
      <c r="A1156" s="596"/>
      <c r="B1156" s="593"/>
      <c r="C1156" s="17" t="s">
        <v>480</v>
      </c>
      <c r="D1156" s="19" t="s">
        <v>481</v>
      </c>
      <c r="E1156" s="17">
        <v>1.5</v>
      </c>
      <c r="F1156" s="17">
        <v>28</v>
      </c>
      <c r="G1156" s="20">
        <f>E1156*F1156</f>
        <v>42</v>
      </c>
      <c r="H1156" s="605"/>
    </row>
    <row r="1157" spans="1:8" ht="21.75" customHeight="1">
      <c r="A1157" s="597"/>
      <c r="B1157" s="594"/>
      <c r="C1157" s="17" t="s">
        <v>1133</v>
      </c>
      <c r="D1157" s="19" t="s">
        <v>1049</v>
      </c>
      <c r="E1157" s="17">
        <v>4</v>
      </c>
      <c r="F1157" s="17">
        <v>24</v>
      </c>
      <c r="G1157" s="20">
        <f>E1157*F1157</f>
        <v>96</v>
      </c>
      <c r="H1157" s="603"/>
    </row>
    <row r="1158" spans="1:8" ht="18" customHeight="1">
      <c r="A1158" s="602">
        <v>70</v>
      </c>
      <c r="B1158" s="592" t="s">
        <v>3444</v>
      </c>
      <c r="C1158" s="16" t="s">
        <v>2782</v>
      </c>
      <c r="D1158" s="19"/>
      <c r="E1158" s="17"/>
      <c r="F1158" s="17"/>
      <c r="G1158" s="17"/>
      <c r="H1158" s="595">
        <v>41114</v>
      </c>
    </row>
    <row r="1159" spans="1:8" ht="18" customHeight="1">
      <c r="A1159" s="596"/>
      <c r="B1159" s="593"/>
      <c r="C1159" s="17" t="s">
        <v>2049</v>
      </c>
      <c r="D1159" s="19" t="s">
        <v>1588</v>
      </c>
      <c r="E1159" s="17">
        <v>0.43</v>
      </c>
      <c r="F1159" s="17">
        <v>1350</v>
      </c>
      <c r="G1159" s="17">
        <f>E1159*F1159</f>
        <v>580.5</v>
      </c>
      <c r="H1159" s="605"/>
    </row>
    <row r="1160" spans="1:8" ht="24.75" customHeight="1">
      <c r="A1160" s="597"/>
      <c r="B1160" s="594"/>
      <c r="C1160" s="17" t="s">
        <v>2050</v>
      </c>
      <c r="D1160" s="19" t="s">
        <v>1585</v>
      </c>
      <c r="E1160" s="17">
        <v>0.2</v>
      </c>
      <c r="F1160" s="17">
        <v>48.05</v>
      </c>
      <c r="G1160" s="17">
        <f>E1160*F1160</f>
        <v>9.61</v>
      </c>
      <c r="H1160" s="603"/>
    </row>
    <row r="1161" spans="1:8" ht="18" customHeight="1">
      <c r="A1161" s="41">
        <v>85</v>
      </c>
      <c r="B1161" s="17" t="s">
        <v>3444</v>
      </c>
      <c r="C1161" s="16" t="s">
        <v>454</v>
      </c>
      <c r="D1161" s="19"/>
      <c r="E1161" s="17"/>
      <c r="F1161" s="17"/>
      <c r="G1161" s="17">
        <v>7608.34</v>
      </c>
      <c r="H1161" s="21">
        <v>41120</v>
      </c>
    </row>
    <row r="1162" spans="1:8" ht="18" customHeight="1">
      <c r="A1162" s="12"/>
      <c r="B1162" s="25" t="s">
        <v>1598</v>
      </c>
      <c r="C1162" s="12"/>
      <c r="D1162" s="12"/>
      <c r="E1162" s="12"/>
      <c r="F1162" s="12"/>
      <c r="G1162" s="26">
        <f>SUM(G1149:G1161)</f>
        <v>9035.48</v>
      </c>
      <c r="H1162" s="12"/>
    </row>
    <row r="1163" spans="1:8" ht="22.5" customHeight="1">
      <c r="A1163" s="602">
        <v>17</v>
      </c>
      <c r="B1163" s="592" t="s">
        <v>3445</v>
      </c>
      <c r="C1163" s="16" t="s">
        <v>2782</v>
      </c>
      <c r="D1163" s="17"/>
      <c r="E1163" s="17"/>
      <c r="F1163" s="17"/>
      <c r="G1163" s="20"/>
      <c r="H1163" s="595">
        <v>41096</v>
      </c>
    </row>
    <row r="1164" spans="1:8" ht="18" customHeight="1">
      <c r="A1164" s="596"/>
      <c r="B1164" s="593"/>
      <c r="C1164" s="17" t="s">
        <v>2049</v>
      </c>
      <c r="D1164" s="19" t="s">
        <v>1588</v>
      </c>
      <c r="E1164" s="17">
        <v>0.5</v>
      </c>
      <c r="F1164" s="17">
        <v>1350</v>
      </c>
      <c r="G1164" s="20">
        <f>E1164*F1164</f>
        <v>675</v>
      </c>
      <c r="H1164" s="596"/>
    </row>
    <row r="1165" spans="1:8" ht="18" customHeight="1">
      <c r="A1165" s="597"/>
      <c r="B1165" s="594"/>
      <c r="C1165" s="17" t="s">
        <v>2050</v>
      </c>
      <c r="D1165" s="19" t="s">
        <v>1585</v>
      </c>
      <c r="E1165" s="17">
        <v>0.5</v>
      </c>
      <c r="F1165" s="17">
        <v>48.05</v>
      </c>
      <c r="G1165" s="20">
        <f>E1165*F1165</f>
        <v>24.03</v>
      </c>
      <c r="H1165" s="597"/>
    </row>
    <row r="1166" spans="1:8" ht="42" customHeight="1">
      <c r="A1166" s="602">
        <v>25</v>
      </c>
      <c r="B1166" s="592" t="s">
        <v>1593</v>
      </c>
      <c r="C1166" s="16" t="s">
        <v>1594</v>
      </c>
      <c r="D1166" s="17"/>
      <c r="E1166" s="17"/>
      <c r="F1166" s="17"/>
      <c r="G1166" s="20"/>
      <c r="H1166" s="595">
        <v>41099</v>
      </c>
    </row>
    <row r="1167" spans="1:8" ht="18" customHeight="1">
      <c r="A1167" s="597"/>
      <c r="B1167" s="594"/>
      <c r="C1167" s="17" t="s">
        <v>484</v>
      </c>
      <c r="D1167" s="19" t="s">
        <v>2968</v>
      </c>
      <c r="E1167" s="17">
        <v>1</v>
      </c>
      <c r="F1167" s="17">
        <v>560</v>
      </c>
      <c r="G1167" s="20">
        <f>E1167*F1167</f>
        <v>560</v>
      </c>
      <c r="H1167" s="597"/>
    </row>
    <row r="1168" spans="1:8" ht="22.5" customHeight="1">
      <c r="A1168" s="602">
        <v>28</v>
      </c>
      <c r="B1168" s="592" t="s">
        <v>3445</v>
      </c>
      <c r="C1168" s="16" t="s">
        <v>1132</v>
      </c>
      <c r="D1168" s="19"/>
      <c r="E1168" s="17"/>
      <c r="F1168" s="17"/>
      <c r="G1168" s="20"/>
      <c r="H1168" s="595">
        <v>41099</v>
      </c>
    </row>
    <row r="1169" spans="1:8" ht="18" customHeight="1">
      <c r="A1169" s="596"/>
      <c r="B1169" s="593"/>
      <c r="C1169" s="17" t="s">
        <v>480</v>
      </c>
      <c r="D1169" s="19" t="s">
        <v>481</v>
      </c>
      <c r="E1169" s="17">
        <v>2</v>
      </c>
      <c r="F1169" s="17">
        <v>28</v>
      </c>
      <c r="G1169" s="20">
        <f>E1169*F1169</f>
        <v>56</v>
      </c>
      <c r="H1169" s="596"/>
    </row>
    <row r="1170" spans="1:8" ht="18" customHeight="1">
      <c r="A1170" s="597"/>
      <c r="B1170" s="594"/>
      <c r="C1170" s="17" t="s">
        <v>1133</v>
      </c>
      <c r="D1170" s="19" t="s">
        <v>1049</v>
      </c>
      <c r="E1170" s="17">
        <v>3</v>
      </c>
      <c r="F1170" s="17">
        <v>24</v>
      </c>
      <c r="G1170" s="20">
        <f>E1170*F1170</f>
        <v>72</v>
      </c>
      <c r="H1170" s="597"/>
    </row>
    <row r="1171" spans="1:8" ht="21" customHeight="1">
      <c r="A1171" s="602">
        <v>30</v>
      </c>
      <c r="B1171" s="592" t="s">
        <v>2237</v>
      </c>
      <c r="C1171" s="16" t="s">
        <v>1132</v>
      </c>
      <c r="D1171" s="19"/>
      <c r="E1171" s="17"/>
      <c r="F1171" s="17"/>
      <c r="G1171" s="20"/>
      <c r="H1171" s="595">
        <v>41101</v>
      </c>
    </row>
    <row r="1172" spans="1:8" ht="21.75" customHeight="1">
      <c r="A1172" s="596"/>
      <c r="B1172" s="593"/>
      <c r="C1172" s="17" t="s">
        <v>480</v>
      </c>
      <c r="D1172" s="19" t="s">
        <v>481</v>
      </c>
      <c r="E1172" s="17">
        <v>0.5</v>
      </c>
      <c r="F1172" s="17">
        <v>28</v>
      </c>
      <c r="G1172" s="20">
        <f>E1172*F1172</f>
        <v>14</v>
      </c>
      <c r="H1172" s="596"/>
    </row>
    <row r="1173" spans="1:8" ht="18" customHeight="1">
      <c r="A1173" s="597"/>
      <c r="B1173" s="594"/>
      <c r="C1173" s="17" t="s">
        <v>1133</v>
      </c>
      <c r="D1173" s="19" t="s">
        <v>1049</v>
      </c>
      <c r="E1173" s="17">
        <v>1</v>
      </c>
      <c r="F1173" s="17">
        <v>24</v>
      </c>
      <c r="G1173" s="20">
        <f>E1173*F1173</f>
        <v>24</v>
      </c>
      <c r="H1173" s="597"/>
    </row>
    <row r="1174" spans="1:8" ht="56.25" customHeight="1">
      <c r="A1174" s="610">
        <v>62</v>
      </c>
      <c r="B1174" s="606" t="s">
        <v>1593</v>
      </c>
      <c r="C1174" s="46" t="s">
        <v>626</v>
      </c>
      <c r="D1174" s="19"/>
      <c r="E1174" s="17"/>
      <c r="F1174" s="19"/>
      <c r="G1174" s="20"/>
      <c r="H1174" s="611">
        <v>41103</v>
      </c>
    </row>
    <row r="1175" spans="1:8" ht="18" customHeight="1">
      <c r="A1175" s="610"/>
      <c r="B1175" s="606"/>
      <c r="C1175" s="15" t="s">
        <v>1499</v>
      </c>
      <c r="D1175" s="19" t="s">
        <v>2968</v>
      </c>
      <c r="E1175" s="17">
        <v>1</v>
      </c>
      <c r="F1175" s="19">
        <v>192</v>
      </c>
      <c r="G1175" s="20"/>
      <c r="H1175" s="611"/>
    </row>
    <row r="1176" spans="1:8" ht="19.5" customHeight="1">
      <c r="A1176" s="610"/>
      <c r="B1176" s="606"/>
      <c r="C1176" s="15" t="s">
        <v>1532</v>
      </c>
      <c r="D1176" s="19" t="s">
        <v>2968</v>
      </c>
      <c r="E1176" s="17">
        <v>2</v>
      </c>
      <c r="F1176" s="19">
        <v>72.5</v>
      </c>
      <c r="G1176" s="20"/>
      <c r="H1176" s="611"/>
    </row>
    <row r="1177" spans="1:8" ht="18" customHeight="1">
      <c r="A1177" s="610"/>
      <c r="B1177" s="606"/>
      <c r="C1177" s="15" t="s">
        <v>685</v>
      </c>
      <c r="D1177" s="19" t="s">
        <v>2968</v>
      </c>
      <c r="E1177" s="17">
        <v>1</v>
      </c>
      <c r="F1177" s="19">
        <v>103</v>
      </c>
      <c r="G1177" s="20"/>
      <c r="H1177" s="611"/>
    </row>
    <row r="1178" spans="1:8" ht="20.25" customHeight="1">
      <c r="A1178" s="610"/>
      <c r="B1178" s="606"/>
      <c r="C1178" s="63" t="s">
        <v>2723</v>
      </c>
      <c r="D1178" s="19" t="s">
        <v>1049</v>
      </c>
      <c r="E1178" s="17">
        <v>1</v>
      </c>
      <c r="F1178" s="19">
        <v>51</v>
      </c>
      <c r="G1178" s="20"/>
      <c r="H1178" s="611"/>
    </row>
    <row r="1179" spans="1:8" ht="18" customHeight="1">
      <c r="A1179" s="610"/>
      <c r="B1179" s="606"/>
      <c r="C1179" s="15" t="s">
        <v>1199</v>
      </c>
      <c r="D1179" s="19" t="s">
        <v>2968</v>
      </c>
      <c r="E1179" s="17">
        <v>1</v>
      </c>
      <c r="F1179" s="19">
        <v>32</v>
      </c>
      <c r="G1179" s="17"/>
      <c r="H1179" s="611"/>
    </row>
    <row r="1180" spans="1:8" ht="40.5" customHeight="1">
      <c r="A1180" s="602">
        <v>64</v>
      </c>
      <c r="B1180" s="592" t="s">
        <v>3433</v>
      </c>
      <c r="C1180" s="16" t="s">
        <v>496</v>
      </c>
      <c r="D1180" s="19"/>
      <c r="E1180" s="19"/>
      <c r="F1180" s="19"/>
      <c r="G1180" s="17"/>
      <c r="H1180" s="595">
        <v>41114</v>
      </c>
    </row>
    <row r="1181" spans="1:8" ht="24.75" customHeight="1">
      <c r="A1181" s="597"/>
      <c r="B1181" s="594"/>
      <c r="C1181" s="15" t="s">
        <v>1045</v>
      </c>
      <c r="D1181" s="19" t="s">
        <v>2968</v>
      </c>
      <c r="E1181" s="19">
        <v>0.25</v>
      </c>
      <c r="F1181" s="19">
        <v>39</v>
      </c>
      <c r="G1181" s="20">
        <f>F1181*E1181</f>
        <v>9.75</v>
      </c>
      <c r="H1181" s="603"/>
    </row>
    <row r="1182" spans="1:8" ht="18" customHeight="1">
      <c r="A1182" s="602">
        <v>71</v>
      </c>
      <c r="B1182" s="592" t="s">
        <v>3445</v>
      </c>
      <c r="C1182" s="16" t="s">
        <v>2782</v>
      </c>
      <c r="D1182" s="19"/>
      <c r="E1182" s="17"/>
      <c r="F1182" s="17"/>
      <c r="G1182" s="17"/>
      <c r="H1182" s="595">
        <v>41114</v>
      </c>
    </row>
    <row r="1183" spans="1:8" ht="18" customHeight="1">
      <c r="A1183" s="596"/>
      <c r="B1183" s="593"/>
      <c r="C1183" s="17" t="s">
        <v>2049</v>
      </c>
      <c r="D1183" s="19" t="s">
        <v>1588</v>
      </c>
      <c r="E1183" s="17">
        <v>0.43</v>
      </c>
      <c r="F1183" s="17">
        <v>1350</v>
      </c>
      <c r="G1183" s="17">
        <f>E1183*F1183</f>
        <v>580.5</v>
      </c>
      <c r="H1183" s="605"/>
    </row>
    <row r="1184" spans="1:8" ht="24" customHeight="1">
      <c r="A1184" s="597"/>
      <c r="B1184" s="594"/>
      <c r="C1184" s="17" t="s">
        <v>2050</v>
      </c>
      <c r="D1184" s="19" t="s">
        <v>1585</v>
      </c>
      <c r="E1184" s="17">
        <v>0.2</v>
      </c>
      <c r="F1184" s="17">
        <v>48.05</v>
      </c>
      <c r="G1184" s="17">
        <f>E1184*F1184</f>
        <v>9.61</v>
      </c>
      <c r="H1184" s="603"/>
    </row>
    <row r="1185" spans="1:8" ht="48.75" customHeight="1">
      <c r="A1185" s="17"/>
      <c r="B1185" s="155" t="s">
        <v>1467</v>
      </c>
      <c r="C1185" s="16" t="s">
        <v>3329</v>
      </c>
      <c r="D1185" s="17"/>
      <c r="E1185" s="17"/>
      <c r="F1185" s="17"/>
      <c r="G1185" s="20">
        <v>2961.35</v>
      </c>
      <c r="H1185" s="18"/>
    </row>
    <row r="1186" spans="1:8" ht="18" customHeight="1">
      <c r="A1186" s="12"/>
      <c r="B1186" s="25" t="s">
        <v>1598</v>
      </c>
      <c r="C1186" s="12"/>
      <c r="D1186" s="12"/>
      <c r="E1186" s="12"/>
      <c r="F1186" s="12"/>
      <c r="G1186" s="26">
        <f>SUM(G1163:G1185)</f>
        <v>4986.24</v>
      </c>
      <c r="H1186" s="12"/>
    </row>
    <row r="1187" spans="1:8" ht="20.25" customHeight="1">
      <c r="A1187" s="602">
        <v>18</v>
      </c>
      <c r="B1187" s="592" t="s">
        <v>3447</v>
      </c>
      <c r="C1187" s="16" t="s">
        <v>2782</v>
      </c>
      <c r="D1187" s="17"/>
      <c r="E1187" s="17"/>
      <c r="F1187" s="17"/>
      <c r="G1187" s="20"/>
      <c r="H1187" s="595">
        <v>41096</v>
      </c>
    </row>
    <row r="1188" spans="1:8" ht="22.5" customHeight="1">
      <c r="A1188" s="596"/>
      <c r="B1188" s="593"/>
      <c r="C1188" s="17" t="s">
        <v>2049</v>
      </c>
      <c r="D1188" s="19" t="s">
        <v>1588</v>
      </c>
      <c r="E1188" s="17">
        <v>0.5</v>
      </c>
      <c r="F1188" s="17">
        <v>1350</v>
      </c>
      <c r="G1188" s="20">
        <f>E1188*F1188</f>
        <v>675</v>
      </c>
      <c r="H1188" s="596"/>
    </row>
    <row r="1189" spans="1:8" ht="20.25" customHeight="1">
      <c r="A1189" s="597"/>
      <c r="B1189" s="594"/>
      <c r="C1189" s="17" t="s">
        <v>2050</v>
      </c>
      <c r="D1189" s="19" t="s">
        <v>1585</v>
      </c>
      <c r="E1189" s="17">
        <v>0.5</v>
      </c>
      <c r="F1189" s="17">
        <v>48.05</v>
      </c>
      <c r="G1189" s="20">
        <f>E1189*F1189</f>
        <v>24.03</v>
      </c>
      <c r="H1189" s="597"/>
    </row>
    <row r="1190" spans="1:8" ht="31.5" customHeight="1">
      <c r="A1190" s="602">
        <v>57</v>
      </c>
      <c r="B1190" s="592" t="s">
        <v>1713</v>
      </c>
      <c r="C1190" s="16" t="s">
        <v>1445</v>
      </c>
      <c r="D1190" s="17"/>
      <c r="E1190" s="17"/>
      <c r="F1190" s="17"/>
      <c r="G1190" s="20"/>
      <c r="H1190" s="595">
        <v>41108</v>
      </c>
    </row>
    <row r="1191" spans="1:8" ht="18" customHeight="1">
      <c r="A1191" s="597"/>
      <c r="B1191" s="594"/>
      <c r="C1191" s="63" t="s">
        <v>677</v>
      </c>
      <c r="D1191" s="19" t="s">
        <v>1049</v>
      </c>
      <c r="E1191" s="17">
        <v>1</v>
      </c>
      <c r="F1191" s="19">
        <v>213</v>
      </c>
      <c r="G1191" s="20">
        <f>F1191*E1191</f>
        <v>213</v>
      </c>
      <c r="H1191" s="603"/>
    </row>
    <row r="1192" spans="1:8" ht="48.75" customHeight="1">
      <c r="A1192" s="602">
        <v>58</v>
      </c>
      <c r="B1192" s="592" t="s">
        <v>1714</v>
      </c>
      <c r="C1192" s="16" t="s">
        <v>2933</v>
      </c>
      <c r="D1192" s="17"/>
      <c r="E1192" s="17"/>
      <c r="F1192" s="17"/>
      <c r="G1192" s="20"/>
      <c r="H1192" s="595">
        <v>41079</v>
      </c>
    </row>
    <row r="1193" spans="1:8" ht="18" customHeight="1">
      <c r="A1193" s="596"/>
      <c r="B1193" s="593"/>
      <c r="C1193" s="15" t="s">
        <v>1715</v>
      </c>
      <c r="D1193" s="19"/>
      <c r="E1193" s="17"/>
      <c r="F1193" s="19"/>
      <c r="G1193" s="20">
        <v>542</v>
      </c>
      <c r="H1193" s="605"/>
    </row>
    <row r="1194" spans="1:8" ht="18" customHeight="1">
      <c r="A1194" s="597"/>
      <c r="B1194" s="594"/>
      <c r="C1194" s="63" t="s">
        <v>678</v>
      </c>
      <c r="D1194" s="19" t="s">
        <v>2968</v>
      </c>
      <c r="E1194" s="17">
        <v>1</v>
      </c>
      <c r="F1194" s="19">
        <v>110</v>
      </c>
      <c r="G1194" s="20">
        <f>F1194*E1194</f>
        <v>110</v>
      </c>
      <c r="H1194" s="603"/>
    </row>
    <row r="1195" spans="1:8" ht="18" customHeight="1">
      <c r="A1195" s="602">
        <v>72</v>
      </c>
      <c r="B1195" s="592" t="s">
        <v>3447</v>
      </c>
      <c r="C1195" s="16" t="s">
        <v>2782</v>
      </c>
      <c r="D1195" s="19"/>
      <c r="E1195" s="17"/>
      <c r="F1195" s="17"/>
      <c r="G1195" s="17"/>
      <c r="H1195" s="595">
        <v>41114</v>
      </c>
    </row>
    <row r="1196" spans="1:8" ht="18" customHeight="1">
      <c r="A1196" s="596"/>
      <c r="B1196" s="593"/>
      <c r="C1196" s="17" t="s">
        <v>2049</v>
      </c>
      <c r="D1196" s="19" t="s">
        <v>1588</v>
      </c>
      <c r="E1196" s="17">
        <v>0.43</v>
      </c>
      <c r="F1196" s="17">
        <v>1350</v>
      </c>
      <c r="G1196" s="17">
        <f>E1196*F1196</f>
        <v>580.5</v>
      </c>
      <c r="H1196" s="605"/>
    </row>
    <row r="1197" spans="1:8" ht="18" customHeight="1">
      <c r="A1197" s="597"/>
      <c r="B1197" s="594"/>
      <c r="C1197" s="17" t="s">
        <v>2050</v>
      </c>
      <c r="D1197" s="19" t="s">
        <v>1585</v>
      </c>
      <c r="E1197" s="17">
        <v>0.2</v>
      </c>
      <c r="F1197" s="17">
        <v>48.05</v>
      </c>
      <c r="G1197" s="17">
        <f>E1197*F1197</f>
        <v>9.61</v>
      </c>
      <c r="H1197" s="603"/>
    </row>
    <row r="1198" spans="1:8" ht="19.5" customHeight="1">
      <c r="A1198" s="41">
        <v>86</v>
      </c>
      <c r="B1198" s="17" t="s">
        <v>3447</v>
      </c>
      <c r="C1198" s="16" t="s">
        <v>454</v>
      </c>
      <c r="D1198" s="19"/>
      <c r="E1198" s="17"/>
      <c r="F1198" s="17"/>
      <c r="G1198" s="17">
        <v>7608.34</v>
      </c>
      <c r="H1198" s="21">
        <v>41120</v>
      </c>
    </row>
    <row r="1199" spans="1:8" ht="34.5" customHeight="1">
      <c r="A1199" s="41">
        <v>88</v>
      </c>
      <c r="B1199" s="17" t="s">
        <v>154</v>
      </c>
      <c r="C1199" s="16" t="s">
        <v>155</v>
      </c>
      <c r="D1199" s="598" t="s">
        <v>67</v>
      </c>
      <c r="E1199" s="599"/>
      <c r="F1199" s="600"/>
      <c r="G1199" s="17"/>
      <c r="H1199" s="21">
        <v>41120</v>
      </c>
    </row>
    <row r="1200" spans="1:8" ht="34.5" customHeight="1">
      <c r="A1200" s="602">
        <v>89</v>
      </c>
      <c r="B1200" s="592" t="s">
        <v>156</v>
      </c>
      <c r="C1200" s="16" t="s">
        <v>489</v>
      </c>
      <c r="D1200" s="19"/>
      <c r="E1200" s="17"/>
      <c r="F1200" s="17"/>
      <c r="G1200" s="17"/>
      <c r="H1200" s="595">
        <v>41120</v>
      </c>
    </row>
    <row r="1201" spans="1:8" ht="18" customHeight="1">
      <c r="A1201" s="596"/>
      <c r="B1201" s="593"/>
      <c r="C1201" s="63" t="s">
        <v>678</v>
      </c>
      <c r="D1201" s="19" t="s">
        <v>2968</v>
      </c>
      <c r="E1201" s="17">
        <v>2</v>
      </c>
      <c r="F1201" s="19">
        <v>100</v>
      </c>
      <c r="G1201" s="20">
        <f>F1201*E1201</f>
        <v>200</v>
      </c>
      <c r="H1201" s="596"/>
    </row>
    <row r="1202" spans="1:8" ht="33" customHeight="1">
      <c r="A1202" s="596"/>
      <c r="B1202" s="593"/>
      <c r="C1202" s="17" t="s">
        <v>1198</v>
      </c>
      <c r="D1202" s="19" t="s">
        <v>1049</v>
      </c>
      <c r="E1202" s="17">
        <v>1</v>
      </c>
      <c r="F1202" s="17">
        <v>216</v>
      </c>
      <c r="G1202" s="17">
        <f>E1202*F1202</f>
        <v>216</v>
      </c>
      <c r="H1202" s="596"/>
    </row>
    <row r="1203" spans="1:8" ht="32.25" customHeight="1">
      <c r="A1203" s="597"/>
      <c r="B1203" s="594"/>
      <c r="C1203" s="17" t="s">
        <v>157</v>
      </c>
      <c r="D1203" s="19" t="s">
        <v>2968</v>
      </c>
      <c r="E1203" s="17">
        <v>1</v>
      </c>
      <c r="F1203" s="17">
        <v>51</v>
      </c>
      <c r="G1203" s="17">
        <f>E1203*F1203</f>
        <v>51</v>
      </c>
      <c r="H1203" s="597"/>
    </row>
    <row r="1204" spans="1:8" ht="18" customHeight="1">
      <c r="A1204" s="602">
        <v>91</v>
      </c>
      <c r="B1204" s="592" t="s">
        <v>3785</v>
      </c>
      <c r="C1204" s="16" t="s">
        <v>2201</v>
      </c>
      <c r="D1204" s="19"/>
      <c r="E1204" s="17"/>
      <c r="F1204" s="17"/>
      <c r="G1204" s="17"/>
      <c r="H1204" s="595">
        <v>41121</v>
      </c>
    </row>
    <row r="1205" spans="1:8" ht="18" customHeight="1">
      <c r="A1205" s="597"/>
      <c r="B1205" s="594"/>
      <c r="C1205" s="17" t="s">
        <v>1600</v>
      </c>
      <c r="D1205" s="19" t="s">
        <v>1588</v>
      </c>
      <c r="E1205" s="17">
        <v>1</v>
      </c>
      <c r="F1205" s="17">
        <v>1700</v>
      </c>
      <c r="G1205" s="17">
        <f>E1205*F1205</f>
        <v>1700</v>
      </c>
      <c r="H1205" s="597"/>
    </row>
    <row r="1206" spans="1:8" ht="21" customHeight="1">
      <c r="A1206" s="602">
        <v>53</v>
      </c>
      <c r="B1206" s="592" t="s">
        <v>3447</v>
      </c>
      <c r="C1206" s="16" t="s">
        <v>1132</v>
      </c>
      <c r="D1206" s="19"/>
      <c r="E1206" s="17"/>
      <c r="F1206" s="17"/>
      <c r="G1206" s="20"/>
      <c r="H1206" s="595">
        <v>41106</v>
      </c>
    </row>
    <row r="1207" spans="1:8" ht="18" customHeight="1">
      <c r="A1207" s="596"/>
      <c r="B1207" s="593"/>
      <c r="C1207" s="17" t="s">
        <v>480</v>
      </c>
      <c r="D1207" s="19" t="s">
        <v>481</v>
      </c>
      <c r="E1207" s="17">
        <v>1</v>
      </c>
      <c r="F1207" s="17">
        <v>28</v>
      </c>
      <c r="G1207" s="20">
        <f>E1207*F1207</f>
        <v>28</v>
      </c>
      <c r="H1207" s="605"/>
    </row>
    <row r="1208" spans="1:8" ht="18.75" customHeight="1">
      <c r="A1208" s="597"/>
      <c r="B1208" s="594"/>
      <c r="C1208" s="17" t="s">
        <v>1133</v>
      </c>
      <c r="D1208" s="19" t="s">
        <v>1049</v>
      </c>
      <c r="E1208" s="17">
        <v>1.34</v>
      </c>
      <c r="F1208" s="17">
        <v>24</v>
      </c>
      <c r="G1208" s="20">
        <f>E1208*F1208</f>
        <v>32.159999999999997</v>
      </c>
      <c r="H1208" s="603"/>
    </row>
    <row r="1209" spans="1:8" ht="24" customHeight="1">
      <c r="A1209" s="12"/>
      <c r="B1209" s="25" t="s">
        <v>1598</v>
      </c>
      <c r="C1209" s="12"/>
      <c r="D1209" s="12"/>
      <c r="E1209" s="12"/>
      <c r="F1209" s="12"/>
      <c r="G1209" s="26">
        <f>SUM(G1187:G1208)</f>
        <v>11989.64</v>
      </c>
      <c r="H1209" s="12"/>
    </row>
    <row r="1210" spans="1:8" ht="21" customHeight="1">
      <c r="A1210" s="602">
        <v>15</v>
      </c>
      <c r="B1210" s="592" t="s">
        <v>1751</v>
      </c>
      <c r="C1210" s="16" t="s">
        <v>3219</v>
      </c>
      <c r="D1210" s="17"/>
      <c r="E1210" s="17"/>
      <c r="F1210" s="17"/>
      <c r="G1210" s="20"/>
      <c r="H1210" s="595">
        <v>41096</v>
      </c>
    </row>
    <row r="1211" spans="1:8" ht="18.75" customHeight="1">
      <c r="A1211" s="596"/>
      <c r="B1211" s="593"/>
      <c r="C1211" s="17" t="s">
        <v>869</v>
      </c>
      <c r="D1211" s="19" t="s">
        <v>1109</v>
      </c>
      <c r="E1211" s="17">
        <v>1</v>
      </c>
      <c r="F1211" s="17">
        <v>86</v>
      </c>
      <c r="G1211" s="20">
        <f>E1211*F1211</f>
        <v>86</v>
      </c>
      <c r="H1211" s="596"/>
    </row>
    <row r="1212" spans="1:8" ht="18" customHeight="1">
      <c r="A1212" s="597"/>
      <c r="B1212" s="594"/>
      <c r="C1212" s="17" t="s">
        <v>2528</v>
      </c>
      <c r="D1212" s="19" t="s">
        <v>2529</v>
      </c>
      <c r="E1212" s="17">
        <v>5</v>
      </c>
      <c r="F1212" s="17">
        <v>220</v>
      </c>
      <c r="G1212" s="20">
        <f>E1212*F1212</f>
        <v>1100</v>
      </c>
      <c r="H1212" s="597"/>
    </row>
    <row r="1213" spans="1:8" ht="19.5" customHeight="1">
      <c r="A1213" s="602">
        <v>29</v>
      </c>
      <c r="B1213" s="592" t="s">
        <v>3448</v>
      </c>
      <c r="C1213" s="16" t="s">
        <v>1132</v>
      </c>
      <c r="D1213" s="19"/>
      <c r="E1213" s="17"/>
      <c r="F1213" s="17"/>
      <c r="G1213" s="20"/>
      <c r="H1213" s="595">
        <v>41099</v>
      </c>
    </row>
    <row r="1214" spans="1:8" ht="18" customHeight="1">
      <c r="A1214" s="596"/>
      <c r="B1214" s="593"/>
      <c r="C1214" s="17" t="s">
        <v>480</v>
      </c>
      <c r="D1214" s="19" t="s">
        <v>481</v>
      </c>
      <c r="E1214" s="17">
        <v>2</v>
      </c>
      <c r="F1214" s="17">
        <v>28</v>
      </c>
      <c r="G1214" s="20">
        <f>E1214*F1214</f>
        <v>56</v>
      </c>
      <c r="H1214" s="596"/>
    </row>
    <row r="1215" spans="1:8" ht="19.5" customHeight="1">
      <c r="A1215" s="597"/>
      <c r="B1215" s="594"/>
      <c r="C1215" s="17" t="s">
        <v>1133</v>
      </c>
      <c r="D1215" s="19" t="s">
        <v>1049</v>
      </c>
      <c r="E1215" s="17">
        <v>3</v>
      </c>
      <c r="F1215" s="17">
        <v>24</v>
      </c>
      <c r="G1215" s="20">
        <f>E1215*F1215</f>
        <v>72</v>
      </c>
      <c r="H1215" s="597"/>
    </row>
    <row r="1216" spans="1:8" ht="18" customHeight="1">
      <c r="A1216" s="602">
        <v>31</v>
      </c>
      <c r="B1216" s="592" t="s">
        <v>3448</v>
      </c>
      <c r="C1216" s="16" t="s">
        <v>1132</v>
      </c>
      <c r="D1216" s="19"/>
      <c r="E1216" s="17"/>
      <c r="F1216" s="17"/>
      <c r="G1216" s="20"/>
      <c r="H1216" s="595">
        <v>41101</v>
      </c>
    </row>
    <row r="1217" spans="1:8" ht="18" customHeight="1">
      <c r="A1217" s="596"/>
      <c r="B1217" s="593"/>
      <c r="C1217" s="17" t="s">
        <v>480</v>
      </c>
      <c r="D1217" s="19" t="s">
        <v>481</v>
      </c>
      <c r="E1217" s="17">
        <v>0.5</v>
      </c>
      <c r="F1217" s="17">
        <v>28</v>
      </c>
      <c r="G1217" s="20">
        <f>E1217*F1217</f>
        <v>14</v>
      </c>
      <c r="H1217" s="596"/>
    </row>
    <row r="1218" spans="1:8" ht="18" customHeight="1">
      <c r="A1218" s="597"/>
      <c r="B1218" s="594"/>
      <c r="C1218" s="17" t="s">
        <v>1133</v>
      </c>
      <c r="D1218" s="19" t="s">
        <v>1049</v>
      </c>
      <c r="E1218" s="17">
        <v>1</v>
      </c>
      <c r="F1218" s="17">
        <v>24</v>
      </c>
      <c r="G1218" s="20">
        <f>E1218*F1218</f>
        <v>24</v>
      </c>
      <c r="H1218" s="597"/>
    </row>
    <row r="1219" spans="1:8" ht="18" customHeight="1">
      <c r="A1219" s="602">
        <v>73</v>
      </c>
      <c r="B1219" s="592" t="s">
        <v>3448</v>
      </c>
      <c r="C1219" s="16" t="s">
        <v>2782</v>
      </c>
      <c r="D1219" s="19"/>
      <c r="E1219" s="17"/>
      <c r="F1219" s="17"/>
      <c r="G1219" s="17"/>
      <c r="H1219" s="595">
        <v>41114</v>
      </c>
    </row>
    <row r="1220" spans="1:8" ht="18" customHeight="1">
      <c r="A1220" s="596"/>
      <c r="B1220" s="593"/>
      <c r="C1220" s="17" t="s">
        <v>2049</v>
      </c>
      <c r="D1220" s="19" t="s">
        <v>1588</v>
      </c>
      <c r="E1220" s="17">
        <v>0.43</v>
      </c>
      <c r="F1220" s="17">
        <v>1350</v>
      </c>
      <c r="G1220" s="17">
        <f>E1220*F1220</f>
        <v>580.5</v>
      </c>
      <c r="H1220" s="605"/>
    </row>
    <row r="1221" spans="1:8" ht="18" customHeight="1">
      <c r="A1221" s="597"/>
      <c r="B1221" s="594"/>
      <c r="C1221" s="17" t="s">
        <v>2050</v>
      </c>
      <c r="D1221" s="19" t="s">
        <v>1585</v>
      </c>
      <c r="E1221" s="17">
        <v>0.2</v>
      </c>
      <c r="F1221" s="17">
        <v>48.05</v>
      </c>
      <c r="G1221" s="17">
        <f>E1221*F1221</f>
        <v>9.61</v>
      </c>
      <c r="H1221" s="603"/>
    </row>
    <row r="1222" spans="1:8" ht="23.25" customHeight="1">
      <c r="A1222" s="12"/>
      <c r="B1222" s="25" t="s">
        <v>1598</v>
      </c>
      <c r="C1222" s="12"/>
      <c r="D1222" s="12"/>
      <c r="E1222" s="12"/>
      <c r="F1222" s="12"/>
      <c r="G1222" s="26">
        <f>SUM(G1210:G1221)</f>
        <v>1942.11</v>
      </c>
      <c r="H1222" s="12"/>
    </row>
    <row r="1223" spans="1:8" ht="18" customHeight="1">
      <c r="A1223" s="41">
        <v>2</v>
      </c>
      <c r="B1223" s="17" t="s">
        <v>572</v>
      </c>
      <c r="C1223" s="16" t="s">
        <v>694</v>
      </c>
      <c r="D1223" s="606" t="s">
        <v>1050</v>
      </c>
      <c r="E1223" s="606"/>
      <c r="F1223" s="606"/>
      <c r="G1223" s="20"/>
      <c r="H1223" s="21">
        <v>41092</v>
      </c>
    </row>
    <row r="1224" spans="1:8" ht="36" customHeight="1">
      <c r="A1224" s="41">
        <v>4</v>
      </c>
      <c r="B1224" s="17" t="s">
        <v>421</v>
      </c>
      <c r="C1224" s="16" t="s">
        <v>1627</v>
      </c>
      <c r="D1224" s="606" t="s">
        <v>67</v>
      </c>
      <c r="E1224" s="606"/>
      <c r="F1224" s="606"/>
      <c r="G1224" s="17"/>
      <c r="H1224" s="21">
        <v>41093</v>
      </c>
    </row>
    <row r="1225" spans="1:8" ht="36.75" customHeight="1">
      <c r="A1225" s="602">
        <v>9</v>
      </c>
      <c r="B1225" s="592" t="s">
        <v>421</v>
      </c>
      <c r="C1225" s="16" t="s">
        <v>2489</v>
      </c>
      <c r="D1225" s="74"/>
      <c r="E1225" s="74"/>
      <c r="F1225" s="74"/>
      <c r="G1225" s="74"/>
      <c r="H1225" s="595">
        <v>41094</v>
      </c>
    </row>
    <row r="1226" spans="1:8" ht="18" customHeight="1">
      <c r="A1226" s="597"/>
      <c r="B1226" s="594"/>
      <c r="C1226" s="17" t="s">
        <v>2490</v>
      </c>
      <c r="D1226" s="19" t="s">
        <v>1049</v>
      </c>
      <c r="E1226" s="17">
        <v>4</v>
      </c>
      <c r="F1226" s="17">
        <v>8</v>
      </c>
      <c r="G1226" s="20">
        <f>E1226*F1226</f>
        <v>32</v>
      </c>
      <c r="H1226" s="597"/>
    </row>
    <row r="1227" spans="1:8" ht="39.75" customHeight="1">
      <c r="A1227" s="41">
        <v>27</v>
      </c>
      <c r="B1227" s="15" t="s">
        <v>421</v>
      </c>
      <c r="C1227" s="272" t="s">
        <v>1463</v>
      </c>
      <c r="D1227" s="598" t="s">
        <v>67</v>
      </c>
      <c r="E1227" s="599"/>
      <c r="F1227" s="600"/>
      <c r="G1227" s="20"/>
      <c r="H1227" s="298"/>
    </row>
    <row r="1228" spans="1:8" ht="39" customHeight="1">
      <c r="A1228" s="41">
        <v>35</v>
      </c>
      <c r="B1228" s="17" t="s">
        <v>2238</v>
      </c>
      <c r="C1228" s="16" t="s">
        <v>893</v>
      </c>
      <c r="D1228" s="598" t="s">
        <v>14</v>
      </c>
      <c r="E1228" s="599"/>
      <c r="F1228" s="600"/>
      <c r="G1228" s="20"/>
      <c r="H1228" s="21">
        <v>41102</v>
      </c>
    </row>
    <row r="1229" spans="1:8" ht="52.5" customHeight="1">
      <c r="A1229" s="602">
        <v>44</v>
      </c>
      <c r="B1229" s="592" t="s">
        <v>625</v>
      </c>
      <c r="C1229" s="16" t="s">
        <v>626</v>
      </c>
      <c r="D1229" s="19"/>
      <c r="E1229" s="17"/>
      <c r="F1229" s="17"/>
      <c r="G1229" s="20"/>
      <c r="H1229" s="602"/>
    </row>
    <row r="1230" spans="1:8" ht="18" customHeight="1">
      <c r="A1230" s="596"/>
      <c r="B1230" s="593"/>
      <c r="C1230" s="266" t="s">
        <v>2967</v>
      </c>
      <c r="D1230" s="19" t="s">
        <v>2968</v>
      </c>
      <c r="E1230" s="17">
        <v>1</v>
      </c>
      <c r="F1230" s="19">
        <v>149.5</v>
      </c>
      <c r="G1230" s="20">
        <f>E1230*F1230</f>
        <v>149.5</v>
      </c>
      <c r="H1230" s="596"/>
    </row>
    <row r="1231" spans="1:8" ht="18" customHeight="1">
      <c r="A1231" s="596"/>
      <c r="B1231" s="593"/>
      <c r="C1231" s="266" t="s">
        <v>1462</v>
      </c>
      <c r="D1231" s="19" t="s">
        <v>1049</v>
      </c>
      <c r="E1231" s="17">
        <v>1</v>
      </c>
      <c r="F1231" s="19">
        <v>51</v>
      </c>
      <c r="G1231" s="20">
        <f>E1231*F1231</f>
        <v>51</v>
      </c>
      <c r="H1231" s="596"/>
    </row>
    <row r="1232" spans="1:8" ht="18" customHeight="1">
      <c r="A1232" s="597"/>
      <c r="B1232" s="594"/>
      <c r="C1232" s="265" t="s">
        <v>627</v>
      </c>
      <c r="D1232" s="19" t="s">
        <v>2968</v>
      </c>
      <c r="E1232" s="17">
        <v>2</v>
      </c>
      <c r="F1232" s="17">
        <v>48</v>
      </c>
      <c r="G1232" s="20">
        <f>E1232*F1232</f>
        <v>96</v>
      </c>
      <c r="H1232" s="597"/>
    </row>
    <row r="1233" spans="1:8" ht="21" customHeight="1">
      <c r="A1233" s="602">
        <v>45</v>
      </c>
      <c r="B1233" s="592" t="s">
        <v>5</v>
      </c>
      <c r="C1233" s="16" t="s">
        <v>2650</v>
      </c>
      <c r="D1233" s="17"/>
      <c r="E1233" s="17"/>
      <c r="F1233" s="17"/>
      <c r="G1233" s="20"/>
      <c r="H1233" s="602"/>
    </row>
    <row r="1234" spans="1:8" ht="21.75" customHeight="1">
      <c r="A1234" s="597"/>
      <c r="B1234" s="594"/>
      <c r="C1234" s="17" t="s">
        <v>689</v>
      </c>
      <c r="D1234" s="19" t="s">
        <v>2968</v>
      </c>
      <c r="E1234" s="17">
        <v>1</v>
      </c>
      <c r="F1234" s="17">
        <v>500</v>
      </c>
      <c r="G1234" s="172">
        <f>E1234*F1234</f>
        <v>500</v>
      </c>
      <c r="H1234" s="597"/>
    </row>
    <row r="1235" spans="1:8" ht="18" customHeight="1">
      <c r="A1235" s="622" t="s">
        <v>3</v>
      </c>
      <c r="B1235" s="592" t="s">
        <v>3449</v>
      </c>
      <c r="C1235" s="16" t="s">
        <v>1132</v>
      </c>
      <c r="D1235" s="19"/>
      <c r="E1235" s="17"/>
      <c r="F1235" s="17"/>
      <c r="G1235" s="20"/>
      <c r="H1235" s="595">
        <v>41103</v>
      </c>
    </row>
    <row r="1236" spans="1:8" ht="21" customHeight="1">
      <c r="A1236" s="623"/>
      <c r="B1236" s="593"/>
      <c r="C1236" s="17" t="s">
        <v>480</v>
      </c>
      <c r="D1236" s="19" t="s">
        <v>481</v>
      </c>
      <c r="E1236" s="17">
        <v>1</v>
      </c>
      <c r="F1236" s="17">
        <v>28</v>
      </c>
      <c r="G1236" s="20">
        <f>E1236*F1236</f>
        <v>28</v>
      </c>
      <c r="H1236" s="605"/>
    </row>
    <row r="1237" spans="1:8" ht="20.25" customHeight="1">
      <c r="A1237" s="624"/>
      <c r="B1237" s="594"/>
      <c r="C1237" s="17" t="s">
        <v>1133</v>
      </c>
      <c r="D1237" s="19" t="s">
        <v>1049</v>
      </c>
      <c r="E1237" s="17">
        <v>2</v>
      </c>
      <c r="F1237" s="17">
        <v>24</v>
      </c>
      <c r="G1237" s="20">
        <f>E1237*F1237</f>
        <v>48</v>
      </c>
      <c r="H1237" s="603"/>
    </row>
    <row r="1238" spans="1:8" ht="18" customHeight="1">
      <c r="A1238" s="602">
        <v>54</v>
      </c>
      <c r="B1238" s="592" t="s">
        <v>3449</v>
      </c>
      <c r="C1238" s="16" t="s">
        <v>1132</v>
      </c>
      <c r="D1238" s="19"/>
      <c r="E1238" s="17"/>
      <c r="F1238" s="17"/>
      <c r="G1238" s="20"/>
      <c r="H1238" s="595">
        <v>41106</v>
      </c>
    </row>
    <row r="1239" spans="1:8" ht="18" customHeight="1">
      <c r="A1239" s="596"/>
      <c r="B1239" s="593"/>
      <c r="C1239" s="17" t="s">
        <v>480</v>
      </c>
      <c r="D1239" s="19" t="s">
        <v>481</v>
      </c>
      <c r="E1239" s="17">
        <v>1</v>
      </c>
      <c r="F1239" s="17">
        <v>28</v>
      </c>
      <c r="G1239" s="20">
        <f>E1239*F1239</f>
        <v>28</v>
      </c>
      <c r="H1239" s="605"/>
    </row>
    <row r="1240" spans="1:8" ht="18.75" customHeight="1">
      <c r="A1240" s="597"/>
      <c r="B1240" s="594"/>
      <c r="C1240" s="17" t="s">
        <v>1133</v>
      </c>
      <c r="D1240" s="19" t="s">
        <v>1049</v>
      </c>
      <c r="E1240" s="17">
        <v>1.34</v>
      </c>
      <c r="F1240" s="17">
        <v>24</v>
      </c>
      <c r="G1240" s="20">
        <f>E1240*F1240</f>
        <v>32.159999999999997</v>
      </c>
      <c r="H1240" s="603"/>
    </row>
    <row r="1241" spans="1:8" ht="54.75" customHeight="1">
      <c r="A1241" s="610">
        <v>61</v>
      </c>
      <c r="B1241" s="606" t="s">
        <v>625</v>
      </c>
      <c r="C1241" s="46" t="s">
        <v>626</v>
      </c>
      <c r="D1241" s="19"/>
      <c r="E1241" s="17"/>
      <c r="F1241" s="19"/>
      <c r="G1241" s="20"/>
      <c r="H1241" s="611">
        <v>41106</v>
      </c>
    </row>
    <row r="1242" spans="1:8" ht="18" customHeight="1">
      <c r="A1242" s="610"/>
      <c r="B1242" s="606"/>
      <c r="C1242" s="15" t="s">
        <v>2967</v>
      </c>
      <c r="D1242" s="19" t="s">
        <v>2968</v>
      </c>
      <c r="E1242" s="17">
        <v>10</v>
      </c>
      <c r="F1242" s="19">
        <v>192</v>
      </c>
      <c r="G1242" s="20"/>
      <c r="H1242" s="611"/>
    </row>
    <row r="1243" spans="1:8" ht="18" customHeight="1">
      <c r="A1243" s="610"/>
      <c r="B1243" s="606"/>
      <c r="C1243" s="15" t="s">
        <v>1570</v>
      </c>
      <c r="D1243" s="19" t="s">
        <v>2968</v>
      </c>
      <c r="E1243" s="17">
        <v>20</v>
      </c>
      <c r="F1243" s="19">
        <v>72.5</v>
      </c>
      <c r="G1243" s="20"/>
      <c r="H1243" s="611"/>
    </row>
    <row r="1244" spans="1:8" ht="18" customHeight="1">
      <c r="A1244" s="610"/>
      <c r="B1244" s="606"/>
      <c r="C1244" s="15" t="s">
        <v>3089</v>
      </c>
      <c r="D1244" s="19" t="s">
        <v>2968</v>
      </c>
      <c r="E1244" s="17">
        <v>10</v>
      </c>
      <c r="F1244" s="19">
        <v>103</v>
      </c>
      <c r="G1244" s="20"/>
      <c r="H1244" s="611"/>
    </row>
    <row r="1245" spans="1:8" ht="22.5" customHeight="1">
      <c r="A1245" s="610"/>
      <c r="B1245" s="606"/>
      <c r="C1245" s="63" t="s">
        <v>1462</v>
      </c>
      <c r="D1245" s="19" t="s">
        <v>1049</v>
      </c>
      <c r="E1245" s="17">
        <v>2</v>
      </c>
      <c r="F1245" s="19">
        <v>51</v>
      </c>
      <c r="G1245" s="20"/>
      <c r="H1245" s="611"/>
    </row>
    <row r="1246" spans="1:8" ht="18" customHeight="1">
      <c r="A1246" s="610"/>
      <c r="B1246" s="606"/>
      <c r="C1246" s="15" t="s">
        <v>3607</v>
      </c>
      <c r="D1246" s="19" t="s">
        <v>2968</v>
      </c>
      <c r="E1246" s="17">
        <v>10</v>
      </c>
      <c r="F1246" s="19">
        <v>32</v>
      </c>
      <c r="G1246" s="17"/>
      <c r="H1246" s="611"/>
    </row>
    <row r="1247" spans="1:8" ht="35.25" customHeight="1">
      <c r="A1247" s="41">
        <v>76</v>
      </c>
      <c r="B1247" s="17" t="s">
        <v>2060</v>
      </c>
      <c r="C1247" s="16" t="s">
        <v>496</v>
      </c>
      <c r="D1247" s="598" t="s">
        <v>67</v>
      </c>
      <c r="E1247" s="599"/>
      <c r="F1247" s="600"/>
      <c r="G1247" s="17"/>
      <c r="H1247" s="21">
        <v>41115</v>
      </c>
    </row>
    <row r="1248" spans="1:8" ht="49.5" customHeight="1">
      <c r="A1248" s="602">
        <v>82</v>
      </c>
      <c r="B1248" s="592" t="s">
        <v>390</v>
      </c>
      <c r="C1248" s="16" t="s">
        <v>265</v>
      </c>
      <c r="D1248" s="17"/>
      <c r="E1248" s="17"/>
      <c r="F1248" s="17"/>
      <c r="G1248" s="17"/>
      <c r="H1248" s="595">
        <v>41117</v>
      </c>
    </row>
    <row r="1249" spans="1:8" ht="18.75" customHeight="1">
      <c r="A1249" s="596"/>
      <c r="B1249" s="593"/>
      <c r="C1249" s="17" t="s">
        <v>1669</v>
      </c>
      <c r="D1249" s="19" t="s">
        <v>1049</v>
      </c>
      <c r="E1249" s="17">
        <v>2</v>
      </c>
      <c r="F1249" s="17">
        <v>82</v>
      </c>
      <c r="G1249" s="17">
        <f>E1249*F1249</f>
        <v>164</v>
      </c>
      <c r="H1249" s="605"/>
    </row>
    <row r="1250" spans="1:8" ht="18" customHeight="1">
      <c r="A1250" s="596"/>
      <c r="B1250" s="593"/>
      <c r="C1250" s="17" t="s">
        <v>1153</v>
      </c>
      <c r="D1250" s="19" t="s">
        <v>2968</v>
      </c>
      <c r="E1250" s="17">
        <v>3</v>
      </c>
      <c r="F1250" s="17">
        <v>25</v>
      </c>
      <c r="G1250" s="17">
        <f>E1250*F1250</f>
        <v>75</v>
      </c>
      <c r="H1250" s="605"/>
    </row>
    <row r="1251" spans="1:8" ht="18" customHeight="1">
      <c r="A1251" s="596"/>
      <c r="B1251" s="593"/>
      <c r="C1251" s="17" t="s">
        <v>391</v>
      </c>
      <c r="D1251" s="19" t="s">
        <v>2968</v>
      </c>
      <c r="E1251" s="17">
        <v>1</v>
      </c>
      <c r="F1251" s="17">
        <v>80</v>
      </c>
      <c r="G1251" s="17">
        <f>E1251*F1251</f>
        <v>80</v>
      </c>
      <c r="H1251" s="605"/>
    </row>
    <row r="1252" spans="1:8" ht="18" customHeight="1">
      <c r="A1252" s="596"/>
      <c r="B1252" s="593"/>
      <c r="C1252" s="17" t="s">
        <v>2192</v>
      </c>
      <c r="D1252" s="19" t="s">
        <v>2968</v>
      </c>
      <c r="E1252" s="17">
        <v>2</v>
      </c>
      <c r="F1252" s="17">
        <v>25</v>
      </c>
      <c r="G1252" s="17">
        <f>E1252*F1252</f>
        <v>50</v>
      </c>
      <c r="H1252" s="605"/>
    </row>
    <row r="1253" spans="1:8" ht="18" customHeight="1">
      <c r="A1253" s="597"/>
      <c r="B1253" s="594"/>
      <c r="C1253" s="17" t="s">
        <v>1600</v>
      </c>
      <c r="D1253" s="19" t="s">
        <v>1588</v>
      </c>
      <c r="E1253" s="17">
        <v>0.63700000000000001</v>
      </c>
      <c r="F1253" s="17">
        <v>1700</v>
      </c>
      <c r="G1253" s="17">
        <f>E1253*F1253</f>
        <v>1082.9000000000001</v>
      </c>
      <c r="H1253" s="603"/>
    </row>
    <row r="1254" spans="1:8" ht="54" customHeight="1">
      <c r="A1254" s="41"/>
      <c r="B1254" s="155" t="s">
        <v>3545</v>
      </c>
      <c r="C1254" s="16" t="s">
        <v>3329</v>
      </c>
      <c r="D1254" s="17"/>
      <c r="E1254" s="17"/>
      <c r="F1254" s="17"/>
      <c r="G1254" s="20">
        <v>25314.62</v>
      </c>
      <c r="H1254" s="76"/>
    </row>
    <row r="1255" spans="1:8" ht="18" customHeight="1">
      <c r="A1255" s="12"/>
      <c r="B1255" s="25" t="s">
        <v>1598</v>
      </c>
      <c r="C1255" s="12"/>
      <c r="D1255" s="12"/>
      <c r="E1255" s="12"/>
      <c r="F1255" s="12"/>
      <c r="G1255" s="26">
        <f>SUM(G1223:G1254)</f>
        <v>27731.18</v>
      </c>
      <c r="H1255" s="12"/>
    </row>
    <row r="1256" spans="1:8" ht="18" customHeight="1">
      <c r="A1256" s="602">
        <v>19</v>
      </c>
      <c r="B1256" s="592" t="s">
        <v>3450</v>
      </c>
      <c r="C1256" s="16" t="s">
        <v>2782</v>
      </c>
      <c r="D1256" s="17"/>
      <c r="E1256" s="17"/>
      <c r="F1256" s="17"/>
      <c r="G1256" s="20"/>
      <c r="H1256" s="595">
        <v>41096</v>
      </c>
    </row>
    <row r="1257" spans="1:8" ht="18" customHeight="1">
      <c r="A1257" s="596"/>
      <c r="B1257" s="593"/>
      <c r="C1257" s="17" t="s">
        <v>2049</v>
      </c>
      <c r="D1257" s="19" t="s">
        <v>1588</v>
      </c>
      <c r="E1257" s="17">
        <v>0.5</v>
      </c>
      <c r="F1257" s="17">
        <v>1350</v>
      </c>
      <c r="G1257" s="20">
        <f>E1257*F1257</f>
        <v>675</v>
      </c>
      <c r="H1257" s="596"/>
    </row>
    <row r="1258" spans="1:8" ht="21" customHeight="1">
      <c r="A1258" s="597"/>
      <c r="B1258" s="594"/>
      <c r="C1258" s="17" t="s">
        <v>2050</v>
      </c>
      <c r="D1258" s="19" t="s">
        <v>1585</v>
      </c>
      <c r="E1258" s="17">
        <v>0.5</v>
      </c>
      <c r="F1258" s="17">
        <v>48.05</v>
      </c>
      <c r="G1258" s="20">
        <f>E1258*F1258</f>
        <v>24.03</v>
      </c>
      <c r="H1258" s="597"/>
    </row>
    <row r="1259" spans="1:8" ht="18" customHeight="1">
      <c r="A1259" s="602">
        <v>32</v>
      </c>
      <c r="B1259" s="592" t="s">
        <v>3450</v>
      </c>
      <c r="C1259" s="16" t="s">
        <v>1132</v>
      </c>
      <c r="D1259" s="19"/>
      <c r="E1259" s="17"/>
      <c r="F1259" s="17"/>
      <c r="G1259" s="20"/>
      <c r="H1259" s="595">
        <v>41101</v>
      </c>
    </row>
    <row r="1260" spans="1:8" ht="18" customHeight="1">
      <c r="A1260" s="596"/>
      <c r="B1260" s="593"/>
      <c r="C1260" s="17" t="s">
        <v>480</v>
      </c>
      <c r="D1260" s="19" t="s">
        <v>481</v>
      </c>
      <c r="E1260" s="17">
        <v>0.5</v>
      </c>
      <c r="F1260" s="17">
        <v>28</v>
      </c>
      <c r="G1260" s="20">
        <f>E1260*F1260</f>
        <v>14</v>
      </c>
      <c r="H1260" s="596"/>
    </row>
    <row r="1261" spans="1:8" ht="18" customHeight="1">
      <c r="A1261" s="597"/>
      <c r="B1261" s="594"/>
      <c r="C1261" s="17" t="s">
        <v>1133</v>
      </c>
      <c r="D1261" s="19" t="s">
        <v>1049</v>
      </c>
      <c r="E1261" s="17">
        <v>1</v>
      </c>
      <c r="F1261" s="17">
        <v>24</v>
      </c>
      <c r="G1261" s="20">
        <f>E1261*F1261</f>
        <v>24</v>
      </c>
      <c r="H1261" s="597"/>
    </row>
    <row r="1262" spans="1:8" ht="18" customHeight="1">
      <c r="A1262" s="12"/>
      <c r="B1262" s="25" t="s">
        <v>1598</v>
      </c>
      <c r="C1262" s="12"/>
      <c r="D1262" s="12"/>
      <c r="E1262" s="12"/>
      <c r="F1262" s="12"/>
      <c r="G1262" s="26">
        <f>SUM(G1256:G1261)</f>
        <v>737.03</v>
      </c>
      <c r="H1262" s="12"/>
    </row>
    <row r="1263" spans="1:8" ht="18" customHeight="1">
      <c r="A1263" s="41">
        <v>7</v>
      </c>
      <c r="B1263" s="17" t="s">
        <v>825</v>
      </c>
      <c r="C1263" s="16" t="s">
        <v>3386</v>
      </c>
      <c r="D1263" s="606" t="s">
        <v>826</v>
      </c>
      <c r="E1263" s="606"/>
      <c r="F1263" s="606"/>
      <c r="G1263" s="75"/>
      <c r="H1263" s="139">
        <v>41096</v>
      </c>
    </row>
    <row r="1264" spans="1:8" ht="21.75" customHeight="1">
      <c r="A1264" s="619">
        <v>37</v>
      </c>
      <c r="B1264" s="592" t="s">
        <v>825</v>
      </c>
      <c r="C1264" s="16" t="s">
        <v>1132</v>
      </c>
      <c r="D1264" s="19"/>
      <c r="E1264" s="17"/>
      <c r="F1264" s="17"/>
      <c r="G1264" s="20"/>
      <c r="H1264" s="595">
        <v>41099</v>
      </c>
    </row>
    <row r="1265" spans="1:8" ht="18" customHeight="1">
      <c r="A1265" s="620"/>
      <c r="B1265" s="593"/>
      <c r="C1265" s="17" t="s">
        <v>480</v>
      </c>
      <c r="D1265" s="19" t="s">
        <v>481</v>
      </c>
      <c r="E1265" s="17">
        <v>2</v>
      </c>
      <c r="F1265" s="17">
        <v>28</v>
      </c>
      <c r="G1265" s="20">
        <f>E1265*F1265</f>
        <v>56</v>
      </c>
      <c r="H1265" s="596"/>
    </row>
    <row r="1266" spans="1:8" ht="18" customHeight="1">
      <c r="A1266" s="621"/>
      <c r="B1266" s="594"/>
      <c r="C1266" s="17" t="s">
        <v>1133</v>
      </c>
      <c r="D1266" s="19" t="s">
        <v>1049</v>
      </c>
      <c r="E1266" s="17">
        <v>3</v>
      </c>
      <c r="F1266" s="17">
        <v>24</v>
      </c>
      <c r="G1266" s="20">
        <f>E1266*F1266</f>
        <v>72</v>
      </c>
      <c r="H1266" s="597"/>
    </row>
    <row r="1267" spans="1:8" ht="18" customHeight="1">
      <c r="A1267" s="12"/>
      <c r="B1267" s="25" t="s">
        <v>1598</v>
      </c>
      <c r="C1267" s="12"/>
      <c r="D1267" s="12"/>
      <c r="E1267" s="12"/>
      <c r="F1267" s="12"/>
      <c r="G1267" s="26">
        <f>SUM(G1263:G1266)</f>
        <v>128</v>
      </c>
      <c r="H1267" s="12"/>
    </row>
    <row r="1268" spans="1:8" ht="18" customHeight="1">
      <c r="A1268" s="41">
        <v>41</v>
      </c>
      <c r="B1268" s="17" t="s">
        <v>3808</v>
      </c>
      <c r="C1268" s="16" t="s">
        <v>3621</v>
      </c>
      <c r="D1268" s="598" t="s">
        <v>67</v>
      </c>
      <c r="E1268" s="599"/>
      <c r="F1268" s="600"/>
      <c r="G1268" s="20"/>
      <c r="H1268" s="21">
        <v>41100</v>
      </c>
    </row>
    <row r="1269" spans="1:8" ht="18" customHeight="1">
      <c r="A1269" s="622" t="s">
        <v>2211</v>
      </c>
      <c r="B1269" s="592" t="s">
        <v>3808</v>
      </c>
      <c r="C1269" s="16" t="s">
        <v>1132</v>
      </c>
      <c r="D1269" s="19"/>
      <c r="E1269" s="17"/>
      <c r="F1269" s="17"/>
      <c r="G1269" s="20"/>
      <c r="H1269" s="595">
        <v>41103</v>
      </c>
    </row>
    <row r="1270" spans="1:8" ht="18" customHeight="1">
      <c r="A1270" s="623"/>
      <c r="B1270" s="593"/>
      <c r="C1270" s="17" t="s">
        <v>480</v>
      </c>
      <c r="D1270" s="19" t="s">
        <v>481</v>
      </c>
      <c r="E1270" s="17">
        <v>1</v>
      </c>
      <c r="F1270" s="17">
        <v>28</v>
      </c>
      <c r="G1270" s="20">
        <f>E1270*F1270</f>
        <v>28</v>
      </c>
      <c r="H1270" s="605"/>
    </row>
    <row r="1271" spans="1:8" ht="18" customHeight="1">
      <c r="A1271" s="624"/>
      <c r="B1271" s="594"/>
      <c r="C1271" s="17" t="s">
        <v>1133</v>
      </c>
      <c r="D1271" s="19" t="s">
        <v>1049</v>
      </c>
      <c r="E1271" s="17">
        <v>2</v>
      </c>
      <c r="F1271" s="17">
        <v>24</v>
      </c>
      <c r="G1271" s="20">
        <f>E1271*F1271</f>
        <v>48</v>
      </c>
      <c r="H1271" s="603"/>
    </row>
    <row r="1272" spans="1:8" ht="33.75" customHeight="1">
      <c r="A1272" s="41">
        <v>50</v>
      </c>
      <c r="B1272" s="17" t="s">
        <v>1753</v>
      </c>
      <c r="C1272" s="16" t="s">
        <v>687</v>
      </c>
      <c r="D1272" s="598" t="s">
        <v>1050</v>
      </c>
      <c r="E1272" s="599"/>
      <c r="F1272" s="600"/>
      <c r="G1272" s="20"/>
      <c r="H1272" s="21">
        <v>41103</v>
      </c>
    </row>
    <row r="1273" spans="1:8" ht="18" customHeight="1">
      <c r="A1273" s="602">
        <v>55</v>
      </c>
      <c r="B1273" s="592" t="s">
        <v>3451</v>
      </c>
      <c r="C1273" s="16" t="s">
        <v>1132</v>
      </c>
      <c r="D1273" s="19"/>
      <c r="E1273" s="17"/>
      <c r="F1273" s="17"/>
      <c r="G1273" s="20"/>
      <c r="H1273" s="595">
        <v>41106</v>
      </c>
    </row>
    <row r="1274" spans="1:8" ht="20.25" customHeight="1">
      <c r="A1274" s="596"/>
      <c r="B1274" s="593"/>
      <c r="C1274" s="17" t="s">
        <v>480</v>
      </c>
      <c r="D1274" s="19" t="s">
        <v>481</v>
      </c>
      <c r="E1274" s="17">
        <v>1</v>
      </c>
      <c r="F1274" s="17">
        <v>28</v>
      </c>
      <c r="G1274" s="20">
        <f>E1274*F1274</f>
        <v>28</v>
      </c>
      <c r="H1274" s="605"/>
    </row>
    <row r="1275" spans="1:8" ht="17.25" customHeight="1">
      <c r="A1275" s="597"/>
      <c r="B1275" s="594"/>
      <c r="C1275" s="17" t="s">
        <v>1133</v>
      </c>
      <c r="D1275" s="19" t="s">
        <v>1049</v>
      </c>
      <c r="E1275" s="17">
        <v>1.34</v>
      </c>
      <c r="F1275" s="17">
        <v>24</v>
      </c>
      <c r="G1275" s="20">
        <f>E1275*F1275</f>
        <v>32.159999999999997</v>
      </c>
      <c r="H1275" s="603"/>
    </row>
    <row r="1276" spans="1:8" ht="18" customHeight="1">
      <c r="A1276" s="41">
        <v>60</v>
      </c>
      <c r="B1276" s="17" t="s">
        <v>1753</v>
      </c>
      <c r="C1276" s="46" t="s">
        <v>2844</v>
      </c>
      <c r="D1276" s="598" t="s">
        <v>2252</v>
      </c>
      <c r="E1276" s="599"/>
      <c r="F1276" s="600"/>
      <c r="G1276" s="20"/>
      <c r="H1276" s="21">
        <v>41107</v>
      </c>
    </row>
    <row r="1277" spans="1:8" ht="18" customHeight="1">
      <c r="A1277" s="41">
        <v>65</v>
      </c>
      <c r="B1277" s="17" t="s">
        <v>2170</v>
      </c>
      <c r="C1277" s="16" t="s">
        <v>2171</v>
      </c>
      <c r="D1277" s="598" t="s">
        <v>1050</v>
      </c>
      <c r="E1277" s="599"/>
      <c r="F1277" s="600"/>
      <c r="G1277" s="17"/>
      <c r="H1277" s="21">
        <v>41108</v>
      </c>
    </row>
    <row r="1278" spans="1:8" ht="38.25" customHeight="1">
      <c r="A1278" s="41">
        <v>83</v>
      </c>
      <c r="B1278" s="17" t="s">
        <v>3451</v>
      </c>
      <c r="C1278" s="16" t="s">
        <v>893</v>
      </c>
      <c r="D1278" s="598" t="s">
        <v>14</v>
      </c>
      <c r="E1278" s="599"/>
      <c r="F1278" s="600"/>
      <c r="G1278" s="20"/>
      <c r="H1278" s="21">
        <v>41117</v>
      </c>
    </row>
    <row r="1279" spans="1:8" ht="26.25" customHeight="1">
      <c r="A1279" s="12"/>
      <c r="B1279" s="25" t="s">
        <v>1598</v>
      </c>
      <c r="C1279" s="12"/>
      <c r="D1279" s="12"/>
      <c r="E1279" s="12"/>
      <c r="F1279" s="12"/>
      <c r="G1279" s="26">
        <f>SUM(G1268:G1278)</f>
        <v>136.16</v>
      </c>
      <c r="H1279" s="12"/>
    </row>
    <row r="1280" spans="1:8" ht="18" customHeight="1">
      <c r="A1280" s="602">
        <v>33</v>
      </c>
      <c r="B1280" s="592" t="s">
        <v>206</v>
      </c>
      <c r="C1280" s="16" t="s">
        <v>1132</v>
      </c>
      <c r="D1280" s="19"/>
      <c r="E1280" s="17"/>
      <c r="F1280" s="17"/>
      <c r="G1280" s="20"/>
      <c r="H1280" s="595">
        <v>41101</v>
      </c>
    </row>
    <row r="1281" spans="1:8" ht="18" customHeight="1">
      <c r="A1281" s="596"/>
      <c r="B1281" s="593"/>
      <c r="C1281" s="17" t="s">
        <v>480</v>
      </c>
      <c r="D1281" s="19" t="s">
        <v>481</v>
      </c>
      <c r="E1281" s="17">
        <v>0.5</v>
      </c>
      <c r="F1281" s="17">
        <v>28</v>
      </c>
      <c r="G1281" s="20">
        <f>E1281*F1281</f>
        <v>14</v>
      </c>
      <c r="H1281" s="596"/>
    </row>
    <row r="1282" spans="1:8" ht="21" customHeight="1">
      <c r="A1282" s="597"/>
      <c r="B1282" s="594"/>
      <c r="C1282" s="17" t="s">
        <v>1133</v>
      </c>
      <c r="D1282" s="19" t="s">
        <v>1049</v>
      </c>
      <c r="E1282" s="17">
        <v>1</v>
      </c>
      <c r="F1282" s="17">
        <v>24</v>
      </c>
      <c r="G1282" s="20">
        <f>E1282*F1282</f>
        <v>24</v>
      </c>
      <c r="H1282" s="597"/>
    </row>
    <row r="1283" spans="1:8" ht="19.5" customHeight="1">
      <c r="A1283" s="619">
        <v>36</v>
      </c>
      <c r="B1283" s="592" t="s">
        <v>206</v>
      </c>
      <c r="C1283" s="16" t="s">
        <v>1132</v>
      </c>
      <c r="D1283" s="19"/>
      <c r="E1283" s="17"/>
      <c r="F1283" s="17"/>
      <c r="G1283" s="20"/>
      <c r="H1283" s="595">
        <v>41102</v>
      </c>
    </row>
    <row r="1284" spans="1:8" ht="18" customHeight="1">
      <c r="A1284" s="620"/>
      <c r="B1284" s="593"/>
      <c r="C1284" s="17" t="s">
        <v>480</v>
      </c>
      <c r="D1284" s="19" t="s">
        <v>481</v>
      </c>
      <c r="E1284" s="17">
        <v>2</v>
      </c>
      <c r="F1284" s="17">
        <v>28</v>
      </c>
      <c r="G1284" s="20">
        <f>E1284*F1284</f>
        <v>56</v>
      </c>
      <c r="H1284" s="596"/>
    </row>
    <row r="1285" spans="1:8" ht="18" customHeight="1">
      <c r="A1285" s="621"/>
      <c r="B1285" s="594"/>
      <c r="C1285" s="17" t="s">
        <v>1133</v>
      </c>
      <c r="D1285" s="19" t="s">
        <v>1049</v>
      </c>
      <c r="E1285" s="17">
        <v>3</v>
      </c>
      <c r="F1285" s="17">
        <v>24</v>
      </c>
      <c r="G1285" s="20">
        <f>E1285*F1285</f>
        <v>72</v>
      </c>
      <c r="H1285" s="597"/>
    </row>
    <row r="1286" spans="1:8" ht="18" customHeight="1">
      <c r="A1286" s="12"/>
      <c r="B1286" s="25" t="s">
        <v>1598</v>
      </c>
      <c r="C1286" s="12"/>
      <c r="D1286" s="12"/>
      <c r="E1286" s="12"/>
      <c r="F1286" s="12"/>
      <c r="G1286" s="26">
        <f>SUM(G1280:G1285)</f>
        <v>166</v>
      </c>
      <c r="H1286" s="12"/>
    </row>
    <row r="1287" spans="1:8" ht="21" customHeight="1">
      <c r="A1287" s="602">
        <v>20</v>
      </c>
      <c r="B1287" s="592" t="s">
        <v>3452</v>
      </c>
      <c r="C1287" s="16" t="s">
        <v>2782</v>
      </c>
      <c r="D1287" s="17"/>
      <c r="E1287" s="17"/>
      <c r="F1287" s="17"/>
      <c r="G1287" s="20"/>
      <c r="H1287" s="595">
        <v>41096</v>
      </c>
    </row>
    <row r="1288" spans="1:8" ht="23.25" customHeight="1">
      <c r="A1288" s="596"/>
      <c r="B1288" s="593"/>
      <c r="C1288" s="17" t="s">
        <v>2049</v>
      </c>
      <c r="D1288" s="19" t="s">
        <v>1588</v>
      </c>
      <c r="E1288" s="17">
        <v>0.5</v>
      </c>
      <c r="F1288" s="17">
        <v>1350</v>
      </c>
      <c r="G1288" s="20">
        <f>E1288*F1288</f>
        <v>675</v>
      </c>
      <c r="H1288" s="596"/>
    </row>
    <row r="1289" spans="1:8" ht="21" customHeight="1">
      <c r="A1289" s="597"/>
      <c r="B1289" s="594"/>
      <c r="C1289" s="17" t="s">
        <v>2050</v>
      </c>
      <c r="D1289" s="19" t="s">
        <v>1585</v>
      </c>
      <c r="E1289" s="17">
        <v>0.5</v>
      </c>
      <c r="F1289" s="17">
        <v>48.05</v>
      </c>
      <c r="G1289" s="20">
        <f>E1289*F1289</f>
        <v>24.03</v>
      </c>
      <c r="H1289" s="597"/>
    </row>
    <row r="1290" spans="1:8" ht="35.25" customHeight="1">
      <c r="A1290" s="602">
        <v>22</v>
      </c>
      <c r="B1290" s="592" t="s">
        <v>3452</v>
      </c>
      <c r="C1290" s="16" t="s">
        <v>893</v>
      </c>
      <c r="D1290" s="17"/>
      <c r="E1290" s="17"/>
      <c r="F1290" s="17"/>
      <c r="G1290" s="20"/>
      <c r="H1290" s="595">
        <v>41096</v>
      </c>
    </row>
    <row r="1291" spans="1:8" ht="18" customHeight="1">
      <c r="A1291" s="597"/>
      <c r="B1291" s="594"/>
      <c r="C1291" s="17" t="s">
        <v>1600</v>
      </c>
      <c r="D1291" s="19" t="s">
        <v>1588</v>
      </c>
      <c r="E1291" s="17">
        <v>0.8</v>
      </c>
      <c r="F1291" s="17">
        <v>1700</v>
      </c>
      <c r="G1291" s="20">
        <f>E1291*F1291</f>
        <v>1360</v>
      </c>
      <c r="H1291" s="597"/>
    </row>
    <row r="1292" spans="1:8" ht="31.5" customHeight="1">
      <c r="A1292" s="41">
        <v>23</v>
      </c>
      <c r="B1292" s="17" t="s">
        <v>3452</v>
      </c>
      <c r="C1292" s="16" t="s">
        <v>893</v>
      </c>
      <c r="D1292" s="598" t="s">
        <v>267</v>
      </c>
      <c r="E1292" s="599"/>
      <c r="F1292" s="600"/>
      <c r="G1292" s="20"/>
      <c r="H1292" s="21">
        <v>41096</v>
      </c>
    </row>
    <row r="1293" spans="1:8" ht="48.75" customHeight="1">
      <c r="A1293" s="41">
        <v>46</v>
      </c>
      <c r="B1293" s="17" t="s">
        <v>3452</v>
      </c>
      <c r="C1293" s="16" t="s">
        <v>1</v>
      </c>
      <c r="D1293" s="17"/>
      <c r="E1293" s="17"/>
      <c r="F1293" s="17"/>
      <c r="G1293" s="20"/>
      <c r="H1293" s="21"/>
    </row>
    <row r="1294" spans="1:8" ht="18" customHeight="1">
      <c r="A1294" s="602">
        <v>46</v>
      </c>
      <c r="B1294" s="592" t="s">
        <v>3452</v>
      </c>
      <c r="C1294" s="17" t="s">
        <v>1556</v>
      </c>
      <c r="D1294" s="19" t="s">
        <v>1109</v>
      </c>
      <c r="E1294" s="17">
        <v>0.2</v>
      </c>
      <c r="F1294" s="17">
        <v>56</v>
      </c>
      <c r="G1294" s="20">
        <f>E1294*F1294</f>
        <v>11.2</v>
      </c>
      <c r="H1294" s="595">
        <v>41103</v>
      </c>
    </row>
    <row r="1295" spans="1:8" ht="22.5" customHeight="1">
      <c r="A1295" s="597"/>
      <c r="B1295" s="594"/>
      <c r="C1295" s="17" t="s">
        <v>2</v>
      </c>
      <c r="D1295" s="19" t="s">
        <v>1049</v>
      </c>
      <c r="E1295" s="17">
        <v>4</v>
      </c>
      <c r="F1295" s="17">
        <v>93</v>
      </c>
      <c r="G1295" s="20">
        <f>E1295*F1295</f>
        <v>372</v>
      </c>
      <c r="H1295" s="603"/>
    </row>
    <row r="1296" spans="1:8" ht="35.25" customHeight="1">
      <c r="A1296" s="41">
        <v>59</v>
      </c>
      <c r="B1296" s="17" t="s">
        <v>2787</v>
      </c>
      <c r="C1296" s="46" t="s">
        <v>806</v>
      </c>
      <c r="D1296" s="598" t="s">
        <v>3316</v>
      </c>
      <c r="E1296" s="599"/>
      <c r="F1296" s="600"/>
      <c r="G1296" s="20"/>
      <c r="H1296" s="21">
        <v>41106</v>
      </c>
    </row>
    <row r="1297" spans="1:8" ht="18" customHeight="1">
      <c r="A1297" s="602">
        <v>74</v>
      </c>
      <c r="B1297" s="592" t="s">
        <v>3452</v>
      </c>
      <c r="C1297" s="16" t="s">
        <v>2782</v>
      </c>
      <c r="D1297" s="19"/>
      <c r="E1297" s="17"/>
      <c r="F1297" s="17"/>
      <c r="G1297" s="17"/>
      <c r="H1297" s="595">
        <v>41114</v>
      </c>
    </row>
    <row r="1298" spans="1:8" ht="18" customHeight="1">
      <c r="A1298" s="596"/>
      <c r="B1298" s="593"/>
      <c r="C1298" s="17" t="s">
        <v>2049</v>
      </c>
      <c r="D1298" s="19" t="s">
        <v>1588</v>
      </c>
      <c r="E1298" s="17">
        <v>0.43</v>
      </c>
      <c r="F1298" s="17">
        <v>1350</v>
      </c>
      <c r="G1298" s="17">
        <f>E1298*F1298</f>
        <v>580.5</v>
      </c>
      <c r="H1298" s="605"/>
    </row>
    <row r="1299" spans="1:8" ht="18.75" customHeight="1">
      <c r="A1299" s="597"/>
      <c r="B1299" s="594"/>
      <c r="C1299" s="17" t="s">
        <v>2050</v>
      </c>
      <c r="D1299" s="19" t="s">
        <v>1585</v>
      </c>
      <c r="E1299" s="17">
        <v>0.2</v>
      </c>
      <c r="F1299" s="17">
        <v>48.05</v>
      </c>
      <c r="G1299" s="17">
        <f>E1299*F1299</f>
        <v>9.61</v>
      </c>
      <c r="H1299" s="603"/>
    </row>
    <row r="1300" spans="1:8" ht="18" customHeight="1">
      <c r="A1300" s="12"/>
      <c r="B1300" s="25" t="s">
        <v>1598</v>
      </c>
      <c r="C1300" s="12"/>
      <c r="D1300" s="12"/>
      <c r="E1300" s="12"/>
      <c r="F1300" s="12"/>
      <c r="G1300" s="26">
        <f>SUM(G1287:G1299)</f>
        <v>3032.34</v>
      </c>
      <c r="H1300" s="12"/>
    </row>
    <row r="1301" spans="1:8" ht="36" customHeight="1">
      <c r="A1301" s="41">
        <v>8</v>
      </c>
      <c r="B1301" s="17" t="s">
        <v>1481</v>
      </c>
      <c r="C1301" s="16" t="s">
        <v>2978</v>
      </c>
      <c r="D1301" s="606" t="s">
        <v>67</v>
      </c>
      <c r="E1301" s="606"/>
      <c r="F1301" s="606"/>
      <c r="G1301" s="224"/>
      <c r="H1301" s="21">
        <v>41095</v>
      </c>
    </row>
    <row r="1302" spans="1:8" ht="18" customHeight="1">
      <c r="A1302" s="602">
        <v>21</v>
      </c>
      <c r="B1302" s="592" t="s">
        <v>46</v>
      </c>
      <c r="C1302" s="16" t="s">
        <v>2782</v>
      </c>
      <c r="D1302" s="17"/>
      <c r="E1302" s="17"/>
      <c r="F1302" s="17"/>
      <c r="G1302" s="20"/>
      <c r="H1302" s="595">
        <v>41096</v>
      </c>
    </row>
    <row r="1303" spans="1:8" ht="18" customHeight="1">
      <c r="A1303" s="596"/>
      <c r="B1303" s="593"/>
      <c r="C1303" s="17" t="s">
        <v>2049</v>
      </c>
      <c r="D1303" s="19" t="s">
        <v>1588</v>
      </c>
      <c r="E1303" s="17">
        <v>0.5</v>
      </c>
      <c r="F1303" s="17">
        <v>1350</v>
      </c>
      <c r="G1303" s="20">
        <f>E1303*F1303</f>
        <v>675</v>
      </c>
      <c r="H1303" s="596"/>
    </row>
    <row r="1304" spans="1:8" ht="18" customHeight="1">
      <c r="A1304" s="597"/>
      <c r="B1304" s="594"/>
      <c r="C1304" s="17" t="s">
        <v>2050</v>
      </c>
      <c r="D1304" s="19" t="s">
        <v>1585</v>
      </c>
      <c r="E1304" s="17">
        <v>0.5</v>
      </c>
      <c r="F1304" s="17">
        <v>48.05</v>
      </c>
      <c r="G1304" s="20">
        <f>E1304*F1304</f>
        <v>24.03</v>
      </c>
      <c r="H1304" s="597"/>
    </row>
    <row r="1305" spans="1:8" ht="18" customHeight="1">
      <c r="A1305" s="41">
        <v>39</v>
      </c>
      <c r="B1305" s="17" t="s">
        <v>994</v>
      </c>
      <c r="C1305" s="16" t="s">
        <v>2844</v>
      </c>
      <c r="D1305" s="598" t="s">
        <v>3805</v>
      </c>
      <c r="E1305" s="599"/>
      <c r="F1305" s="600"/>
      <c r="G1305" s="20"/>
      <c r="H1305" s="21">
        <v>41099</v>
      </c>
    </row>
    <row r="1306" spans="1:8" ht="18" customHeight="1">
      <c r="A1306" s="41">
        <v>42</v>
      </c>
      <c r="B1306" s="17" t="s">
        <v>3809</v>
      </c>
      <c r="C1306" s="16" t="s">
        <v>3799</v>
      </c>
      <c r="D1306" s="598" t="s">
        <v>3810</v>
      </c>
      <c r="E1306" s="599"/>
      <c r="F1306" s="600"/>
      <c r="G1306" s="20"/>
      <c r="H1306" s="21">
        <v>41101</v>
      </c>
    </row>
    <row r="1307" spans="1:8" ht="30.75" customHeight="1">
      <c r="A1307" s="41">
        <v>51</v>
      </c>
      <c r="B1307" s="17" t="s">
        <v>3809</v>
      </c>
      <c r="C1307" s="74" t="s">
        <v>1754</v>
      </c>
      <c r="D1307" s="598" t="s">
        <v>1755</v>
      </c>
      <c r="E1307" s="599"/>
      <c r="F1307" s="600"/>
      <c r="G1307" s="20"/>
      <c r="H1307" s="21">
        <v>41103</v>
      </c>
    </row>
    <row r="1308" spans="1:8" ht="18" customHeight="1">
      <c r="A1308" s="602">
        <v>67</v>
      </c>
      <c r="B1308" s="592" t="s">
        <v>46</v>
      </c>
      <c r="C1308" s="46" t="s">
        <v>336</v>
      </c>
      <c r="D1308" s="17"/>
      <c r="E1308" s="17"/>
      <c r="F1308" s="17"/>
      <c r="G1308" s="17"/>
      <c r="H1308" s="595">
        <v>41113</v>
      </c>
    </row>
    <row r="1309" spans="1:8" ht="18" customHeight="1">
      <c r="A1309" s="597"/>
      <c r="B1309" s="594"/>
      <c r="C1309" s="63" t="s">
        <v>1600</v>
      </c>
      <c r="D1309" s="19" t="s">
        <v>1588</v>
      </c>
      <c r="E1309" s="17">
        <v>1</v>
      </c>
      <c r="F1309" s="19">
        <v>1700</v>
      </c>
      <c r="G1309" s="20">
        <f>F1309*E1309</f>
        <v>1700</v>
      </c>
      <c r="H1309" s="603"/>
    </row>
    <row r="1310" spans="1:8" ht="18" customHeight="1">
      <c r="A1310" s="602">
        <v>75</v>
      </c>
      <c r="B1310" s="592" t="s">
        <v>46</v>
      </c>
      <c r="C1310" s="16" t="s">
        <v>2782</v>
      </c>
      <c r="D1310" s="19"/>
      <c r="E1310" s="17"/>
      <c r="F1310" s="17"/>
      <c r="G1310" s="17"/>
      <c r="H1310" s="595">
        <v>41114</v>
      </c>
    </row>
    <row r="1311" spans="1:8" ht="18" customHeight="1">
      <c r="A1311" s="596"/>
      <c r="B1311" s="593"/>
      <c r="C1311" s="17" t="s">
        <v>2049</v>
      </c>
      <c r="D1311" s="19" t="s">
        <v>1588</v>
      </c>
      <c r="E1311" s="17">
        <v>0.43</v>
      </c>
      <c r="F1311" s="17">
        <v>1350</v>
      </c>
      <c r="G1311" s="17">
        <f>E1311*F1311</f>
        <v>580.5</v>
      </c>
      <c r="H1311" s="605"/>
    </row>
    <row r="1312" spans="1:8" ht="18" customHeight="1">
      <c r="A1312" s="597"/>
      <c r="B1312" s="594"/>
      <c r="C1312" s="17" t="s">
        <v>2050</v>
      </c>
      <c r="D1312" s="19" t="s">
        <v>1585</v>
      </c>
      <c r="E1312" s="17">
        <v>0.2</v>
      </c>
      <c r="F1312" s="17">
        <v>48.05</v>
      </c>
      <c r="G1312" s="17">
        <f>E1312*F1312</f>
        <v>9.61</v>
      </c>
      <c r="H1312" s="603"/>
    </row>
    <row r="1313" spans="1:8" ht="18" customHeight="1">
      <c r="A1313" s="41">
        <v>79</v>
      </c>
      <c r="B1313" s="17" t="s">
        <v>726</v>
      </c>
      <c r="C1313" s="16" t="s">
        <v>3281</v>
      </c>
      <c r="D1313" s="598" t="s">
        <v>1765</v>
      </c>
      <c r="E1313" s="599"/>
      <c r="F1313" s="600"/>
      <c r="G1313" s="17"/>
      <c r="H1313" s="21">
        <v>41116</v>
      </c>
    </row>
    <row r="1314" spans="1:8" ht="18" customHeight="1">
      <c r="A1314" s="12"/>
      <c r="B1314" s="25" t="s">
        <v>1598</v>
      </c>
      <c r="C1314" s="12"/>
      <c r="D1314" s="12"/>
      <c r="E1314" s="12"/>
      <c r="F1314" s="12"/>
      <c r="G1314" s="26">
        <f>SUM(G1301:G1313)</f>
        <v>2989.14</v>
      </c>
      <c r="H1314" s="12"/>
    </row>
    <row r="1315" spans="1:8" ht="18" customHeight="1">
      <c r="A1315" s="221"/>
      <c r="B1315" s="221"/>
      <c r="C1315" s="221"/>
      <c r="D1315" s="221"/>
      <c r="E1315" s="221"/>
      <c r="F1315" s="221"/>
      <c r="G1315" s="222">
        <f>SUM(G1314+G1300+G1286+G1279+G1267+G1262+G1255+G1222+G1209+G1186+G1162+G1148+G1135)</f>
        <v>83919.11</v>
      </c>
      <c r="H1315" s="221"/>
    </row>
    <row r="1316" spans="1:8" ht="18" customHeight="1">
      <c r="A1316" s="221"/>
      <c r="B1316" s="221"/>
      <c r="C1316" s="221"/>
      <c r="D1316" s="221"/>
      <c r="E1316" s="221"/>
      <c r="F1316" s="221"/>
      <c r="G1316" s="221"/>
      <c r="H1316" s="221"/>
    </row>
    <row r="1317" spans="1:8" ht="18" customHeight="1">
      <c r="A1317" s="221"/>
      <c r="B1317" s="221"/>
      <c r="C1317" s="221"/>
      <c r="D1317" s="221"/>
      <c r="E1317" s="221"/>
      <c r="F1317" s="221"/>
      <c r="G1317" s="221"/>
      <c r="H1317" s="221"/>
    </row>
    <row r="1318" spans="1:8" ht="18" customHeight="1">
      <c r="A1318" s="221"/>
      <c r="B1318" s="221"/>
      <c r="C1318" s="221"/>
      <c r="D1318" s="221"/>
      <c r="E1318" s="221"/>
      <c r="F1318" s="221"/>
      <c r="G1318" s="221"/>
      <c r="H1318" s="221"/>
    </row>
    <row r="1319" spans="1:8" ht="18" customHeight="1">
      <c r="A1319" s="221"/>
      <c r="B1319" s="221"/>
      <c r="C1319" s="221"/>
      <c r="D1319" s="221"/>
      <c r="E1319" s="221"/>
      <c r="F1319" s="221"/>
      <c r="G1319" s="221"/>
      <c r="H1319" s="221"/>
    </row>
    <row r="1320" spans="1:8" ht="18" customHeight="1">
      <c r="A1320" s="221"/>
      <c r="B1320" s="221"/>
      <c r="C1320" s="221"/>
      <c r="D1320" s="221"/>
      <c r="E1320" s="221"/>
      <c r="F1320" s="221"/>
      <c r="G1320" s="221"/>
      <c r="H1320" s="221"/>
    </row>
    <row r="1321" spans="1:8" ht="18" customHeight="1">
      <c r="A1321" s="221"/>
      <c r="B1321" s="221"/>
      <c r="C1321" s="221"/>
      <c r="D1321" s="221"/>
      <c r="E1321" s="221"/>
      <c r="F1321" s="221"/>
      <c r="G1321" s="221"/>
      <c r="H1321" s="221"/>
    </row>
    <row r="1322" spans="1:8" ht="18" customHeight="1">
      <c r="A1322" s="221"/>
      <c r="B1322" s="221"/>
      <c r="C1322" s="221"/>
      <c r="D1322" s="221"/>
      <c r="E1322" s="221"/>
      <c r="F1322" s="221"/>
      <c r="G1322" s="221"/>
      <c r="H1322" s="221"/>
    </row>
    <row r="1323" spans="1:8" ht="18" customHeight="1">
      <c r="A1323" s="221"/>
      <c r="B1323" s="221"/>
      <c r="C1323" s="221"/>
      <c r="D1323" s="221"/>
      <c r="E1323" s="221"/>
      <c r="F1323" s="221"/>
      <c r="G1323" s="221"/>
      <c r="H1323" s="221"/>
    </row>
    <row r="1324" spans="1:8" ht="18" customHeight="1">
      <c r="A1324" s="221"/>
      <c r="B1324" s="221"/>
      <c r="C1324" s="221"/>
      <c r="D1324" s="221"/>
      <c r="E1324" s="221"/>
      <c r="F1324" s="221"/>
      <c r="G1324" s="221"/>
      <c r="H1324" s="221"/>
    </row>
    <row r="1325" spans="1:8" ht="18" customHeight="1">
      <c r="A1325" s="221"/>
      <c r="B1325" s="221"/>
      <c r="C1325" s="221"/>
      <c r="D1325" s="221"/>
      <c r="E1325" s="221"/>
      <c r="F1325" s="221"/>
      <c r="G1325" s="221"/>
      <c r="H1325" s="221"/>
    </row>
    <row r="1326" spans="1:8" ht="18" customHeight="1">
      <c r="A1326" s="221"/>
      <c r="B1326" s="221"/>
      <c r="C1326" s="221"/>
      <c r="D1326" s="221"/>
      <c r="E1326" s="221"/>
      <c r="F1326" s="221"/>
      <c r="G1326" s="221"/>
      <c r="H1326" s="221"/>
    </row>
    <row r="1327" spans="1:8" ht="18" customHeight="1">
      <c r="A1327" s="221"/>
      <c r="B1327" s="221"/>
      <c r="C1327" s="221"/>
      <c r="D1327" s="221"/>
      <c r="E1327" s="221"/>
      <c r="F1327" s="221"/>
      <c r="G1327" s="221"/>
      <c r="H1327" s="221"/>
    </row>
    <row r="1328" spans="1:8" ht="18" customHeight="1">
      <c r="A1328" s="221"/>
      <c r="B1328" s="221"/>
      <c r="C1328" s="221"/>
      <c r="D1328" s="221"/>
      <c r="E1328" s="221"/>
      <c r="F1328" s="221"/>
      <c r="G1328" s="221"/>
      <c r="H1328" s="221"/>
    </row>
    <row r="1329" spans="1:8" ht="18" customHeight="1">
      <c r="A1329" s="221"/>
      <c r="B1329" s="221"/>
      <c r="C1329" s="221"/>
      <c r="D1329" s="221"/>
      <c r="E1329" s="221"/>
      <c r="F1329" s="221"/>
      <c r="G1329" s="221"/>
      <c r="H1329" s="221"/>
    </row>
    <row r="1330" spans="1:8" ht="49.5" customHeight="1">
      <c r="A1330" s="221"/>
      <c r="B1330" s="221"/>
      <c r="C1330" s="221"/>
      <c r="D1330" s="221"/>
      <c r="E1330" s="221"/>
      <c r="F1330" s="221"/>
      <c r="G1330" s="221"/>
      <c r="H1330" s="221"/>
    </row>
    <row r="1331" spans="1:8" ht="52.5" customHeight="1">
      <c r="A1331" s="221"/>
      <c r="B1331" s="221"/>
      <c r="C1331" s="221"/>
      <c r="D1331" s="221"/>
      <c r="E1331" s="221"/>
      <c r="F1331" s="221"/>
      <c r="G1331" s="221"/>
      <c r="H1331" s="221"/>
    </row>
    <row r="1332" spans="1:8" ht="18" customHeight="1">
      <c r="A1332" s="221"/>
      <c r="B1332" s="221"/>
      <c r="C1332" s="221"/>
      <c r="D1332" s="221"/>
      <c r="E1332" s="221"/>
      <c r="F1332" s="221"/>
      <c r="G1332" s="221"/>
      <c r="H1332" s="221"/>
    </row>
    <row r="1333" spans="1:8" ht="18" customHeight="1">
      <c r="A1333" s="221"/>
      <c r="B1333" s="221"/>
      <c r="C1333" s="221"/>
      <c r="D1333" s="221"/>
      <c r="E1333" s="221"/>
      <c r="F1333" s="221"/>
      <c r="G1333" s="221"/>
      <c r="H1333" s="221"/>
    </row>
    <row r="1334" spans="1:8" ht="18" customHeight="1">
      <c r="A1334" s="221"/>
      <c r="B1334" s="221"/>
      <c r="C1334" s="221"/>
      <c r="D1334" s="221"/>
      <c r="E1334" s="221"/>
      <c r="F1334" s="221"/>
      <c r="G1334" s="221"/>
      <c r="H1334" s="221"/>
    </row>
    <row r="1335" spans="1:8" ht="18" customHeight="1">
      <c r="A1335" s="221"/>
      <c r="B1335" s="221"/>
      <c r="C1335" s="221"/>
      <c r="D1335" s="221"/>
      <c r="E1335" s="221"/>
      <c r="F1335" s="221"/>
      <c r="G1335" s="221"/>
      <c r="H1335" s="221"/>
    </row>
    <row r="1336" spans="1:8" ht="18" customHeight="1">
      <c r="A1336" s="221"/>
      <c r="B1336" s="221"/>
      <c r="C1336" s="221"/>
      <c r="D1336" s="221"/>
      <c r="E1336" s="221"/>
      <c r="F1336" s="221"/>
      <c r="G1336" s="221"/>
      <c r="H1336" s="221"/>
    </row>
    <row r="1337" spans="1:8" ht="18" customHeight="1">
      <c r="A1337" s="221"/>
      <c r="B1337" s="221"/>
      <c r="C1337" s="221"/>
      <c r="D1337" s="221"/>
      <c r="E1337" s="221"/>
      <c r="F1337" s="221"/>
      <c r="G1337" s="221"/>
      <c r="H1337" s="221"/>
    </row>
    <row r="1338" spans="1:8" ht="18" customHeight="1">
      <c r="A1338" s="221"/>
      <c r="B1338" s="221"/>
      <c r="C1338" s="221"/>
      <c r="D1338" s="221"/>
      <c r="E1338" s="221"/>
      <c r="F1338" s="221"/>
      <c r="G1338" s="221"/>
      <c r="H1338" s="221"/>
    </row>
    <row r="1339" spans="1:8" ht="18" customHeight="1">
      <c r="A1339" s="221"/>
      <c r="B1339" s="221"/>
      <c r="C1339" s="221"/>
      <c r="D1339" s="221"/>
      <c r="E1339" s="221"/>
      <c r="F1339" s="221"/>
      <c r="G1339" s="221"/>
      <c r="H1339" s="221"/>
    </row>
    <row r="1340" spans="1:8" ht="18" customHeight="1">
      <c r="A1340" s="221"/>
      <c r="B1340" s="221"/>
      <c r="C1340" s="221"/>
      <c r="D1340" s="221"/>
      <c r="E1340" s="221"/>
      <c r="F1340" s="221"/>
      <c r="G1340" s="221"/>
      <c r="H1340" s="221"/>
    </row>
    <row r="1341" spans="1:8" ht="18" customHeight="1">
      <c r="A1341" s="221"/>
      <c r="B1341" s="221"/>
      <c r="C1341" s="221"/>
      <c r="D1341" s="221"/>
      <c r="E1341" s="221"/>
      <c r="F1341" s="221"/>
      <c r="G1341" s="221"/>
      <c r="H1341" s="221"/>
    </row>
    <row r="1342" spans="1:8" ht="18" customHeight="1">
      <c r="A1342" s="221"/>
      <c r="B1342" s="221"/>
      <c r="C1342" s="221"/>
      <c r="D1342" s="221"/>
      <c r="E1342" s="221"/>
      <c r="F1342" s="221"/>
      <c r="G1342" s="221"/>
      <c r="H1342" s="221"/>
    </row>
    <row r="1343" spans="1:8" ht="18" customHeight="1">
      <c r="A1343" s="221"/>
      <c r="B1343" s="221"/>
      <c r="C1343" s="221"/>
      <c r="D1343" s="221"/>
      <c r="E1343" s="221"/>
      <c r="F1343" s="221"/>
      <c r="G1343" s="221"/>
      <c r="H1343" s="221"/>
    </row>
    <row r="1344" spans="1:8" ht="18" customHeight="1">
      <c r="A1344" s="221"/>
      <c r="B1344" s="221"/>
      <c r="C1344" s="221"/>
      <c r="D1344" s="221"/>
      <c r="E1344" s="221"/>
      <c r="F1344" s="221"/>
      <c r="G1344" s="221"/>
      <c r="H1344" s="221"/>
    </row>
    <row r="1345" spans="1:8" ht="18" customHeight="1">
      <c r="A1345" s="601" t="s">
        <v>1044</v>
      </c>
      <c r="B1345" s="601"/>
      <c r="C1345" s="601"/>
      <c r="D1345" s="601"/>
      <c r="E1345" s="601"/>
      <c r="F1345" s="601"/>
      <c r="G1345" s="601"/>
      <c r="H1345" s="601"/>
    </row>
    <row r="1346" spans="1:8" ht="18" customHeight="1" thickBot="1">
      <c r="A1346" s="604" t="s">
        <v>3157</v>
      </c>
      <c r="B1346" s="604"/>
      <c r="C1346" s="22"/>
      <c r="D1346" s="90"/>
      <c r="E1346" s="22"/>
      <c r="F1346" s="22"/>
      <c r="G1346" s="70"/>
      <c r="H1346" s="110"/>
    </row>
    <row r="1347" spans="1:8" ht="18" customHeight="1" thickBot="1">
      <c r="A1347" s="227" t="s">
        <v>1033</v>
      </c>
      <c r="B1347" s="228" t="s">
        <v>1034</v>
      </c>
      <c r="C1347" s="228" t="s">
        <v>1035</v>
      </c>
      <c r="D1347" s="228" t="s">
        <v>1036</v>
      </c>
      <c r="E1347" s="228" t="s">
        <v>1334</v>
      </c>
      <c r="F1347" s="228" t="s">
        <v>1335</v>
      </c>
      <c r="G1347" s="228" t="s">
        <v>1555</v>
      </c>
      <c r="H1347" s="229" t="s">
        <v>1586</v>
      </c>
    </row>
    <row r="1348" spans="1:8" ht="51" customHeight="1">
      <c r="A1348" s="617">
        <v>1</v>
      </c>
      <c r="B1348" s="592" t="s">
        <v>3765</v>
      </c>
      <c r="C1348" s="16" t="s">
        <v>245</v>
      </c>
      <c r="D1348" s="17"/>
      <c r="E1348" s="17"/>
      <c r="F1348" s="17"/>
      <c r="G1348" s="17"/>
      <c r="H1348" s="602" t="s">
        <v>1977</v>
      </c>
    </row>
    <row r="1349" spans="1:8" ht="18" customHeight="1">
      <c r="A1349" s="596"/>
      <c r="B1349" s="593"/>
      <c r="C1349" s="17" t="s">
        <v>2479</v>
      </c>
      <c r="D1349" s="19" t="s">
        <v>1109</v>
      </c>
      <c r="E1349" s="17">
        <v>14</v>
      </c>
      <c r="F1349" s="17">
        <v>53.08</v>
      </c>
      <c r="G1349" s="17"/>
      <c r="H1349" s="596"/>
    </row>
    <row r="1350" spans="1:8" ht="18" customHeight="1">
      <c r="A1350" s="596"/>
      <c r="B1350" s="593"/>
      <c r="C1350" s="17" t="s">
        <v>2479</v>
      </c>
      <c r="D1350" s="19" t="s">
        <v>1109</v>
      </c>
      <c r="E1350" s="17">
        <v>7</v>
      </c>
      <c r="F1350" s="17">
        <v>97.86</v>
      </c>
      <c r="G1350" s="17"/>
      <c r="H1350" s="596"/>
    </row>
    <row r="1351" spans="1:8" ht="18" customHeight="1">
      <c r="A1351" s="596"/>
      <c r="B1351" s="593"/>
      <c r="C1351" s="17" t="s">
        <v>200</v>
      </c>
      <c r="D1351" s="19" t="s">
        <v>2480</v>
      </c>
      <c r="E1351" s="17">
        <v>2</v>
      </c>
      <c r="F1351" s="17">
        <v>48</v>
      </c>
      <c r="G1351" s="17"/>
      <c r="H1351" s="596"/>
    </row>
    <row r="1352" spans="1:8" ht="18" customHeight="1">
      <c r="A1352" s="596"/>
      <c r="B1352" s="594"/>
      <c r="C1352" s="17" t="s">
        <v>1522</v>
      </c>
      <c r="D1352" s="19" t="s">
        <v>1109</v>
      </c>
      <c r="E1352" s="17">
        <v>3</v>
      </c>
      <c r="F1352" s="17">
        <v>100</v>
      </c>
      <c r="G1352" s="17"/>
      <c r="H1352" s="597"/>
    </row>
    <row r="1353" spans="1:8" ht="18" customHeight="1">
      <c r="A1353" s="596"/>
      <c r="B1353" s="615" t="s">
        <v>2417</v>
      </c>
      <c r="C1353" s="17" t="s">
        <v>200</v>
      </c>
      <c r="D1353" s="19" t="s">
        <v>2480</v>
      </c>
      <c r="E1353" s="17">
        <v>1</v>
      </c>
      <c r="F1353" s="17">
        <v>48</v>
      </c>
      <c r="G1353" s="17"/>
      <c r="H1353" s="595">
        <v>41124</v>
      </c>
    </row>
    <row r="1354" spans="1:8" ht="18" customHeight="1">
      <c r="A1354" s="596"/>
      <c r="B1354" s="618"/>
      <c r="C1354" s="17" t="s">
        <v>2479</v>
      </c>
      <c r="D1354" s="19" t="s">
        <v>1109</v>
      </c>
      <c r="E1354" s="17">
        <v>7</v>
      </c>
      <c r="F1354" s="17">
        <v>97.86</v>
      </c>
      <c r="G1354" s="17"/>
      <c r="H1354" s="605"/>
    </row>
    <row r="1355" spans="1:8" ht="18" customHeight="1">
      <c r="A1355" s="596"/>
      <c r="B1355" s="618"/>
      <c r="C1355" s="17" t="s">
        <v>2479</v>
      </c>
      <c r="D1355" s="19" t="s">
        <v>1109</v>
      </c>
      <c r="E1355" s="17">
        <v>10</v>
      </c>
      <c r="F1355" s="17">
        <v>138.6</v>
      </c>
      <c r="G1355" s="17"/>
      <c r="H1355" s="605"/>
    </row>
    <row r="1356" spans="1:8" ht="18" customHeight="1">
      <c r="A1356" s="596"/>
      <c r="B1356" s="616"/>
      <c r="C1356" s="17" t="s">
        <v>2479</v>
      </c>
      <c r="D1356" s="19" t="s">
        <v>1109</v>
      </c>
      <c r="E1356" s="17">
        <v>12</v>
      </c>
      <c r="F1356" s="17">
        <v>138.6</v>
      </c>
      <c r="G1356" s="17"/>
      <c r="H1356" s="603"/>
    </row>
    <row r="1357" spans="1:8" ht="18" customHeight="1">
      <c r="A1357" s="596"/>
      <c r="B1357" s="615" t="s">
        <v>1771</v>
      </c>
      <c r="C1357" s="17" t="s">
        <v>2479</v>
      </c>
      <c r="D1357" s="19" t="s">
        <v>1109</v>
      </c>
      <c r="E1357" s="17">
        <v>5.4</v>
      </c>
      <c r="F1357" s="17">
        <v>115.5</v>
      </c>
      <c r="G1357" s="20"/>
      <c r="H1357" s="602" t="s">
        <v>2585</v>
      </c>
    </row>
    <row r="1358" spans="1:8" ht="18" customHeight="1">
      <c r="A1358" s="596"/>
      <c r="B1358" s="618"/>
      <c r="C1358" s="17" t="s">
        <v>2479</v>
      </c>
      <c r="D1358" s="19" t="s">
        <v>1109</v>
      </c>
      <c r="E1358" s="17">
        <v>2.5</v>
      </c>
      <c r="F1358" s="17">
        <v>120</v>
      </c>
      <c r="G1358" s="17"/>
      <c r="H1358" s="596"/>
    </row>
    <row r="1359" spans="1:8" ht="18" customHeight="1">
      <c r="A1359" s="596"/>
      <c r="B1359" s="618"/>
      <c r="C1359" s="17" t="s">
        <v>2479</v>
      </c>
      <c r="D1359" s="19" t="s">
        <v>1109</v>
      </c>
      <c r="E1359" s="17">
        <v>12</v>
      </c>
      <c r="F1359" s="17">
        <v>115.5</v>
      </c>
      <c r="G1359" s="17"/>
      <c r="H1359" s="596"/>
    </row>
    <row r="1360" spans="1:8" ht="21.75" customHeight="1">
      <c r="A1360" s="596"/>
      <c r="B1360" s="616"/>
      <c r="C1360" s="17" t="s">
        <v>200</v>
      </c>
      <c r="D1360" s="19" t="s">
        <v>2480</v>
      </c>
      <c r="E1360" s="17">
        <v>1</v>
      </c>
      <c r="F1360" s="17">
        <v>48</v>
      </c>
      <c r="G1360" s="17"/>
      <c r="H1360" s="597"/>
    </row>
    <row r="1361" spans="1:8" ht="17.25" customHeight="1">
      <c r="A1361" s="596"/>
      <c r="B1361" s="615" t="s">
        <v>2535</v>
      </c>
      <c r="C1361" s="17" t="s">
        <v>2479</v>
      </c>
      <c r="D1361" s="19" t="s">
        <v>1109</v>
      </c>
      <c r="E1361" s="17">
        <v>12</v>
      </c>
      <c r="F1361" s="17">
        <v>115.5</v>
      </c>
      <c r="G1361" s="17"/>
      <c r="H1361" s="21">
        <v>41130</v>
      </c>
    </row>
    <row r="1362" spans="1:8" ht="19.5" customHeight="1">
      <c r="A1362" s="596"/>
      <c r="B1362" s="616"/>
      <c r="C1362" s="17" t="s">
        <v>2479</v>
      </c>
      <c r="D1362" s="19" t="s">
        <v>1109</v>
      </c>
      <c r="E1362" s="17">
        <v>5.8</v>
      </c>
      <c r="F1362" s="17">
        <v>103.45</v>
      </c>
      <c r="G1362" s="17"/>
      <c r="H1362" s="21">
        <v>41131</v>
      </c>
    </row>
    <row r="1363" spans="1:8" ht="53.25" customHeight="1">
      <c r="A1363" s="597"/>
      <c r="B1363" s="155" t="s">
        <v>2496</v>
      </c>
      <c r="C1363" s="16" t="s">
        <v>1748</v>
      </c>
      <c r="D1363" s="17"/>
      <c r="E1363" s="17"/>
      <c r="F1363" s="17"/>
      <c r="G1363" s="20">
        <v>212916</v>
      </c>
      <c r="H1363" s="21"/>
    </row>
    <row r="1364" spans="1:8" ht="30" customHeight="1">
      <c r="A1364" s="41">
        <v>30</v>
      </c>
      <c r="B1364" s="17" t="s">
        <v>3487</v>
      </c>
      <c r="C1364" s="16" t="s">
        <v>3488</v>
      </c>
      <c r="D1364" s="598" t="s">
        <v>3489</v>
      </c>
      <c r="E1364" s="599"/>
      <c r="F1364" s="600"/>
      <c r="G1364" s="17"/>
      <c r="H1364" s="21">
        <v>41141</v>
      </c>
    </row>
    <row r="1365" spans="1:8" ht="18" customHeight="1">
      <c r="A1365" s="602">
        <v>36</v>
      </c>
      <c r="B1365" s="592" t="s">
        <v>3778</v>
      </c>
      <c r="C1365" s="16" t="s">
        <v>3813</v>
      </c>
      <c r="D1365" s="17"/>
      <c r="E1365" s="17"/>
      <c r="F1365" s="17"/>
      <c r="G1365" s="17"/>
      <c r="H1365" s="595">
        <v>41138</v>
      </c>
    </row>
    <row r="1366" spans="1:8" ht="18" customHeight="1">
      <c r="A1366" s="596"/>
      <c r="B1366" s="593"/>
      <c r="C1366" s="17" t="s">
        <v>1601</v>
      </c>
      <c r="D1366" s="19" t="s">
        <v>1109</v>
      </c>
      <c r="E1366" s="17">
        <v>20</v>
      </c>
      <c r="F1366" s="17">
        <v>4.4000000000000004</v>
      </c>
      <c r="G1366" s="17">
        <f t="shared" ref="G1366:G1372" si="8">F1366*E1366</f>
        <v>88</v>
      </c>
      <c r="H1366" s="605"/>
    </row>
    <row r="1367" spans="1:8" ht="18" customHeight="1">
      <c r="A1367" s="596"/>
      <c r="B1367" s="593"/>
      <c r="C1367" s="17" t="s">
        <v>3814</v>
      </c>
      <c r="D1367" s="19" t="s">
        <v>1585</v>
      </c>
      <c r="E1367" s="17">
        <v>0.3</v>
      </c>
      <c r="F1367" s="17">
        <v>400</v>
      </c>
      <c r="G1367" s="17">
        <f t="shared" si="8"/>
        <v>120</v>
      </c>
      <c r="H1367" s="605"/>
    </row>
    <row r="1368" spans="1:8" ht="18" customHeight="1">
      <c r="A1368" s="596"/>
      <c r="B1368" s="593"/>
      <c r="C1368" s="63" t="s">
        <v>405</v>
      </c>
      <c r="D1368" s="19" t="s">
        <v>1585</v>
      </c>
      <c r="E1368" s="17">
        <v>0.15</v>
      </c>
      <c r="F1368" s="19">
        <v>400</v>
      </c>
      <c r="G1368" s="17">
        <f t="shared" si="8"/>
        <v>60</v>
      </c>
      <c r="H1368" s="605"/>
    </row>
    <row r="1369" spans="1:8" ht="18" customHeight="1">
      <c r="A1369" s="597"/>
      <c r="B1369" s="594"/>
      <c r="C1369" s="63" t="s">
        <v>83</v>
      </c>
      <c r="D1369" s="19" t="s">
        <v>1109</v>
      </c>
      <c r="E1369" s="17">
        <v>0.3</v>
      </c>
      <c r="F1369" s="19">
        <v>56</v>
      </c>
      <c r="G1369" s="17">
        <f t="shared" si="8"/>
        <v>16.8</v>
      </c>
      <c r="H1369" s="603"/>
    </row>
    <row r="1370" spans="1:8" ht="18" customHeight="1">
      <c r="A1370" s="602">
        <v>36</v>
      </c>
      <c r="B1370" s="592" t="s">
        <v>3778</v>
      </c>
      <c r="C1370" s="63" t="s">
        <v>1462</v>
      </c>
      <c r="D1370" s="19" t="s">
        <v>1049</v>
      </c>
      <c r="E1370" s="17">
        <v>1.5</v>
      </c>
      <c r="F1370" s="19">
        <v>115.2</v>
      </c>
      <c r="G1370" s="17">
        <f t="shared" si="8"/>
        <v>172.8</v>
      </c>
      <c r="H1370" s="595">
        <v>41138</v>
      </c>
    </row>
    <row r="1371" spans="1:8" ht="18" customHeight="1">
      <c r="A1371" s="596"/>
      <c r="B1371" s="593"/>
      <c r="C1371" s="63" t="s">
        <v>1426</v>
      </c>
      <c r="D1371" s="19" t="s">
        <v>1588</v>
      </c>
      <c r="E1371" s="17">
        <v>2</v>
      </c>
      <c r="F1371" s="19">
        <v>750</v>
      </c>
      <c r="G1371" s="17">
        <f t="shared" si="8"/>
        <v>1500</v>
      </c>
      <c r="H1371" s="605"/>
    </row>
    <row r="1372" spans="1:8" ht="18" customHeight="1">
      <c r="A1372" s="597"/>
      <c r="B1372" s="594"/>
      <c r="C1372" s="63" t="s">
        <v>480</v>
      </c>
      <c r="D1372" s="19" t="s">
        <v>481</v>
      </c>
      <c r="E1372" s="17">
        <v>3</v>
      </c>
      <c r="F1372" s="19">
        <v>28</v>
      </c>
      <c r="G1372" s="17">
        <f t="shared" si="8"/>
        <v>84</v>
      </c>
      <c r="H1372" s="603"/>
    </row>
    <row r="1373" spans="1:8" ht="18" customHeight="1">
      <c r="A1373" s="41">
        <v>39</v>
      </c>
      <c r="B1373" s="17" t="s">
        <v>3778</v>
      </c>
      <c r="C1373" s="16" t="s">
        <v>3819</v>
      </c>
      <c r="D1373" s="598" t="s">
        <v>2829</v>
      </c>
      <c r="E1373" s="599"/>
      <c r="F1373" s="600"/>
      <c r="G1373" s="17"/>
      <c r="H1373" s="21">
        <v>41141</v>
      </c>
    </row>
    <row r="1374" spans="1:8" ht="18" customHeight="1">
      <c r="A1374" s="41">
        <v>41</v>
      </c>
      <c r="B1374" s="17" t="s">
        <v>2602</v>
      </c>
      <c r="C1374" s="16" t="s">
        <v>3386</v>
      </c>
      <c r="D1374" s="598" t="s">
        <v>67</v>
      </c>
      <c r="E1374" s="599"/>
      <c r="F1374" s="600"/>
      <c r="G1374" s="17"/>
      <c r="H1374" s="21">
        <v>41136</v>
      </c>
    </row>
    <row r="1375" spans="1:8" ht="33" customHeight="1">
      <c r="A1375" s="41">
        <v>42</v>
      </c>
      <c r="B1375" s="17" t="s">
        <v>2604</v>
      </c>
      <c r="C1375" s="16" t="s">
        <v>666</v>
      </c>
      <c r="D1375" s="598" t="s">
        <v>1050</v>
      </c>
      <c r="E1375" s="599"/>
      <c r="F1375" s="600"/>
      <c r="G1375" s="17"/>
      <c r="H1375" s="21">
        <v>41137</v>
      </c>
    </row>
    <row r="1376" spans="1:8" ht="33" customHeight="1">
      <c r="A1376" s="141">
        <v>65</v>
      </c>
      <c r="B1376" s="134" t="s">
        <v>2879</v>
      </c>
      <c r="C1376" s="46" t="s">
        <v>2880</v>
      </c>
      <c r="D1376" s="598" t="s">
        <v>67</v>
      </c>
      <c r="E1376" s="599"/>
      <c r="F1376" s="600"/>
      <c r="G1376" s="20"/>
      <c r="H1376" s="133">
        <v>41151</v>
      </c>
    </row>
    <row r="1377" spans="1:8" ht="21" customHeight="1">
      <c r="A1377" s="141">
        <v>68</v>
      </c>
      <c r="B1377" s="134" t="s">
        <v>2092</v>
      </c>
      <c r="C1377" s="46" t="s">
        <v>2090</v>
      </c>
      <c r="D1377" s="598" t="s">
        <v>2091</v>
      </c>
      <c r="E1377" s="599"/>
      <c r="F1377" s="600"/>
      <c r="G1377" s="20"/>
      <c r="H1377" s="133">
        <v>41152</v>
      </c>
    </row>
    <row r="1378" spans="1:8" ht="51.75" customHeight="1">
      <c r="A1378" s="141">
        <v>78</v>
      </c>
      <c r="B1378" s="134" t="s">
        <v>3702</v>
      </c>
      <c r="C1378" s="46" t="s">
        <v>1445</v>
      </c>
      <c r="D1378" s="598" t="s">
        <v>1050</v>
      </c>
      <c r="E1378" s="599"/>
      <c r="F1378" s="600"/>
      <c r="G1378" s="20"/>
      <c r="H1378" s="133">
        <v>41152</v>
      </c>
    </row>
    <row r="1379" spans="1:8" ht="19.5" customHeight="1">
      <c r="A1379" s="12"/>
      <c r="B1379" s="25" t="s">
        <v>1598</v>
      </c>
      <c r="C1379" s="12"/>
      <c r="D1379" s="12"/>
      <c r="E1379" s="12"/>
      <c r="F1379" s="12"/>
      <c r="G1379" s="26">
        <f>SUM(G1348:G1378)</f>
        <v>214957.6</v>
      </c>
      <c r="H1379" s="12"/>
    </row>
    <row r="1380" spans="1:8" ht="18" customHeight="1">
      <c r="A1380" s="41">
        <v>4</v>
      </c>
      <c r="B1380" s="17" t="s">
        <v>1663</v>
      </c>
      <c r="C1380" s="16" t="s">
        <v>1362</v>
      </c>
      <c r="D1380" s="612" t="s">
        <v>2829</v>
      </c>
      <c r="E1380" s="613"/>
      <c r="F1380" s="614"/>
      <c r="G1380" s="17"/>
      <c r="H1380" s="21">
        <v>41122</v>
      </c>
    </row>
    <row r="1381" spans="1:8" ht="18" customHeight="1">
      <c r="A1381" s="602">
        <v>9</v>
      </c>
      <c r="B1381" s="592" t="s">
        <v>1269</v>
      </c>
      <c r="C1381" s="16" t="s">
        <v>2782</v>
      </c>
      <c r="D1381" s="17"/>
      <c r="E1381" s="17"/>
      <c r="F1381" s="17"/>
      <c r="G1381" s="17"/>
      <c r="H1381" s="595">
        <v>41124</v>
      </c>
    </row>
    <row r="1382" spans="1:8" ht="18" customHeight="1">
      <c r="A1382" s="596"/>
      <c r="B1382" s="593"/>
      <c r="C1382" s="17" t="s">
        <v>2049</v>
      </c>
      <c r="D1382" s="17" t="s">
        <v>1588</v>
      </c>
      <c r="E1382" s="17">
        <v>0.15</v>
      </c>
      <c r="F1382" s="17">
        <v>1350</v>
      </c>
      <c r="G1382" s="17">
        <f>F1382*E1382</f>
        <v>202.5</v>
      </c>
      <c r="H1382" s="596"/>
    </row>
    <row r="1383" spans="1:8" ht="18" customHeight="1">
      <c r="A1383" s="597"/>
      <c r="B1383" s="594"/>
      <c r="C1383" s="17" t="s">
        <v>2050</v>
      </c>
      <c r="D1383" s="17" t="s">
        <v>1585</v>
      </c>
      <c r="E1383" s="17">
        <v>0.03</v>
      </c>
      <c r="F1383" s="17">
        <v>48.05</v>
      </c>
      <c r="G1383" s="20">
        <f>F1383*E1383</f>
        <v>1.44</v>
      </c>
      <c r="H1383" s="597"/>
    </row>
    <row r="1384" spans="1:8" ht="18" customHeight="1">
      <c r="A1384" s="141">
        <v>63</v>
      </c>
      <c r="B1384" s="134" t="s">
        <v>2823</v>
      </c>
      <c r="C1384" s="46" t="s">
        <v>1193</v>
      </c>
      <c r="D1384" s="598" t="s">
        <v>1050</v>
      </c>
      <c r="E1384" s="599"/>
      <c r="F1384" s="600"/>
      <c r="G1384" s="17"/>
      <c r="H1384" s="133">
        <v>41148</v>
      </c>
    </row>
    <row r="1385" spans="1:8" ht="18" customHeight="1">
      <c r="A1385" s="141">
        <v>71</v>
      </c>
      <c r="B1385" s="134" t="s">
        <v>1269</v>
      </c>
      <c r="C1385" s="46" t="s">
        <v>3654</v>
      </c>
      <c r="D1385" s="598" t="s">
        <v>3655</v>
      </c>
      <c r="E1385" s="599"/>
      <c r="F1385" s="600"/>
      <c r="G1385" s="20"/>
      <c r="H1385" s="133">
        <v>41151</v>
      </c>
    </row>
    <row r="1386" spans="1:8" ht="18" customHeight="1">
      <c r="A1386" s="141">
        <v>79</v>
      </c>
      <c r="B1386" s="134" t="s">
        <v>2228</v>
      </c>
      <c r="C1386" s="46" t="s">
        <v>1452</v>
      </c>
      <c r="D1386" s="598" t="s">
        <v>2229</v>
      </c>
      <c r="E1386" s="599"/>
      <c r="F1386" s="600"/>
      <c r="G1386" s="20"/>
      <c r="H1386" s="133" t="s">
        <v>2230</v>
      </c>
    </row>
    <row r="1387" spans="1:8" ht="18" customHeight="1">
      <c r="A1387" s="12"/>
      <c r="B1387" s="25" t="s">
        <v>1598</v>
      </c>
      <c r="C1387" s="12"/>
      <c r="D1387" s="12"/>
      <c r="E1387" s="12"/>
      <c r="F1387" s="12"/>
      <c r="G1387" s="26">
        <f>SUM(G1380:G1386)</f>
        <v>203.94</v>
      </c>
      <c r="H1387" s="12"/>
    </row>
    <row r="1388" spans="1:8" ht="18.75" customHeight="1">
      <c r="A1388" s="602">
        <v>22</v>
      </c>
      <c r="B1388" s="592" t="s">
        <v>3444</v>
      </c>
      <c r="C1388" s="16" t="s">
        <v>2782</v>
      </c>
      <c r="D1388" s="17"/>
      <c r="E1388" s="17"/>
      <c r="F1388" s="17"/>
      <c r="G1388" s="17"/>
      <c r="H1388" s="595">
        <v>41129</v>
      </c>
    </row>
    <row r="1389" spans="1:8" ht="18.75" customHeight="1">
      <c r="A1389" s="596"/>
      <c r="B1389" s="593"/>
      <c r="C1389" s="17" t="s">
        <v>2049</v>
      </c>
      <c r="D1389" s="19" t="s">
        <v>1588</v>
      </c>
      <c r="E1389" s="17">
        <v>1</v>
      </c>
      <c r="F1389" s="17">
        <v>1350</v>
      </c>
      <c r="G1389" s="17">
        <f>F1389*E1389</f>
        <v>1350</v>
      </c>
      <c r="H1389" s="596"/>
    </row>
    <row r="1390" spans="1:8" ht="18" customHeight="1">
      <c r="A1390" s="596"/>
      <c r="B1390" s="593"/>
      <c r="C1390" s="17" t="s">
        <v>1158</v>
      </c>
      <c r="D1390" s="19" t="s">
        <v>1588</v>
      </c>
      <c r="E1390" s="17">
        <v>4</v>
      </c>
      <c r="F1390" s="17">
        <v>1650</v>
      </c>
      <c r="G1390" s="17">
        <f>F1390*E1390</f>
        <v>6600</v>
      </c>
      <c r="H1390" s="596"/>
    </row>
    <row r="1391" spans="1:8" ht="20.25" customHeight="1">
      <c r="A1391" s="597"/>
      <c r="B1391" s="594"/>
      <c r="C1391" s="17" t="s">
        <v>2050</v>
      </c>
      <c r="D1391" s="19" t="s">
        <v>1585</v>
      </c>
      <c r="E1391" s="17">
        <v>2</v>
      </c>
      <c r="F1391" s="17">
        <v>48.05</v>
      </c>
      <c r="G1391" s="20">
        <f>F1391*E1391</f>
        <v>96.1</v>
      </c>
      <c r="H1391" s="597"/>
    </row>
    <row r="1392" spans="1:8" ht="33" customHeight="1">
      <c r="A1392" s="41">
        <v>37</v>
      </c>
      <c r="B1392" s="17" t="s">
        <v>3817</v>
      </c>
      <c r="C1392" s="50" t="s">
        <v>3507</v>
      </c>
      <c r="D1392" s="598" t="s">
        <v>3811</v>
      </c>
      <c r="E1392" s="599"/>
      <c r="F1392" s="600"/>
      <c r="G1392" s="17"/>
      <c r="H1392" s="21">
        <v>41141</v>
      </c>
    </row>
    <row r="1393" spans="1:8" ht="37.5" customHeight="1">
      <c r="A1393" s="41">
        <v>40</v>
      </c>
      <c r="B1393" s="17" t="s">
        <v>2599</v>
      </c>
      <c r="C1393" s="16" t="s">
        <v>2600</v>
      </c>
      <c r="D1393" s="598" t="s">
        <v>67</v>
      </c>
      <c r="E1393" s="599"/>
      <c r="F1393" s="600"/>
      <c r="G1393" s="17"/>
      <c r="H1393" s="21">
        <v>41136</v>
      </c>
    </row>
    <row r="1394" spans="1:8" ht="23.25" customHeight="1">
      <c r="A1394" s="141">
        <v>72</v>
      </c>
      <c r="B1394" s="134" t="s">
        <v>3444</v>
      </c>
      <c r="C1394" s="46" t="s">
        <v>3654</v>
      </c>
      <c r="D1394" s="598" t="s">
        <v>3656</v>
      </c>
      <c r="E1394" s="599"/>
      <c r="F1394" s="600"/>
      <c r="G1394" s="20"/>
      <c r="H1394" s="133">
        <v>41151</v>
      </c>
    </row>
    <row r="1395" spans="1:8" ht="18" customHeight="1">
      <c r="A1395" s="12"/>
      <c r="B1395" s="25" t="s">
        <v>1598</v>
      </c>
      <c r="C1395" s="12"/>
      <c r="D1395" s="12"/>
      <c r="E1395" s="12"/>
      <c r="F1395" s="12"/>
      <c r="G1395" s="26">
        <f>SUM(G1388:G1394)</f>
        <v>8046.1</v>
      </c>
      <c r="H1395" s="12"/>
    </row>
    <row r="1396" spans="1:8" ht="18" customHeight="1">
      <c r="A1396" s="602">
        <v>10</v>
      </c>
      <c r="B1396" s="592" t="s">
        <v>3445</v>
      </c>
      <c r="C1396" s="16" t="s">
        <v>2782</v>
      </c>
      <c r="D1396" s="17"/>
      <c r="E1396" s="17"/>
      <c r="F1396" s="17"/>
      <c r="G1396" s="17"/>
      <c r="H1396" s="595">
        <v>41124</v>
      </c>
    </row>
    <row r="1397" spans="1:8" ht="18" customHeight="1">
      <c r="A1397" s="596"/>
      <c r="B1397" s="593"/>
      <c r="C1397" s="17" t="s">
        <v>2049</v>
      </c>
      <c r="D1397" s="17" t="s">
        <v>1588</v>
      </c>
      <c r="E1397" s="17">
        <v>0.15</v>
      </c>
      <c r="F1397" s="17">
        <v>1350</v>
      </c>
      <c r="G1397" s="17">
        <f>F1397*E1397</f>
        <v>202.5</v>
      </c>
      <c r="H1397" s="596"/>
    </row>
    <row r="1398" spans="1:8" ht="18" customHeight="1">
      <c r="A1398" s="597"/>
      <c r="B1398" s="594"/>
      <c r="C1398" s="17" t="s">
        <v>2050</v>
      </c>
      <c r="D1398" s="17" t="s">
        <v>1585</v>
      </c>
      <c r="E1398" s="17">
        <v>0.03</v>
      </c>
      <c r="F1398" s="17">
        <v>48.05</v>
      </c>
      <c r="G1398" s="20">
        <f>F1398*E1398</f>
        <v>1.44</v>
      </c>
      <c r="H1398" s="597"/>
    </row>
    <row r="1399" spans="1:8" ht="18" customHeight="1">
      <c r="A1399" s="602">
        <v>31</v>
      </c>
      <c r="B1399" s="592" t="s">
        <v>1172</v>
      </c>
      <c r="C1399" s="46" t="s">
        <v>278</v>
      </c>
      <c r="D1399" s="19"/>
      <c r="E1399" s="19"/>
      <c r="F1399" s="19"/>
      <c r="G1399" s="17"/>
      <c r="H1399" s="595">
        <v>41135</v>
      </c>
    </row>
    <row r="1400" spans="1:8" ht="18" customHeight="1">
      <c r="A1400" s="596"/>
      <c r="B1400" s="593"/>
      <c r="C1400" s="15" t="s">
        <v>1486</v>
      </c>
      <c r="D1400" s="19" t="s">
        <v>2968</v>
      </c>
      <c r="E1400" s="19">
        <v>1</v>
      </c>
      <c r="F1400" s="19">
        <v>93</v>
      </c>
      <c r="G1400" s="17">
        <f>F1400*E1400</f>
        <v>93</v>
      </c>
      <c r="H1400" s="605"/>
    </row>
    <row r="1401" spans="1:8" ht="18" customHeight="1">
      <c r="A1401" s="596"/>
      <c r="B1401" s="593"/>
      <c r="C1401" s="17" t="s">
        <v>1153</v>
      </c>
      <c r="D1401" s="19" t="s">
        <v>2968</v>
      </c>
      <c r="E1401" s="17">
        <v>1</v>
      </c>
      <c r="F1401" s="17">
        <v>25</v>
      </c>
      <c r="G1401" s="17">
        <f>E1401*F1401</f>
        <v>25</v>
      </c>
      <c r="H1401" s="605"/>
    </row>
    <row r="1402" spans="1:8" ht="16.5" customHeight="1">
      <c r="A1402" s="597"/>
      <c r="B1402" s="594"/>
      <c r="C1402" s="17" t="s">
        <v>2192</v>
      </c>
      <c r="D1402" s="19" t="s">
        <v>2968</v>
      </c>
      <c r="E1402" s="17">
        <v>1</v>
      </c>
      <c r="F1402" s="17">
        <v>25</v>
      </c>
      <c r="G1402" s="17">
        <f>E1402*F1402</f>
        <v>25</v>
      </c>
      <c r="H1402" s="603"/>
    </row>
    <row r="1403" spans="1:8" ht="38.25" customHeight="1">
      <c r="A1403" s="602">
        <v>32</v>
      </c>
      <c r="B1403" s="592" t="s">
        <v>3445</v>
      </c>
      <c r="C1403" s="50" t="s">
        <v>1609</v>
      </c>
      <c r="D1403" s="19"/>
      <c r="E1403" s="17"/>
      <c r="F1403" s="19"/>
      <c r="G1403" s="17"/>
      <c r="H1403" s="595">
        <v>41137</v>
      </c>
    </row>
    <row r="1404" spans="1:8" ht="18" customHeight="1">
      <c r="A1404" s="596"/>
      <c r="B1404" s="593"/>
      <c r="C1404" s="17" t="s">
        <v>1240</v>
      </c>
      <c r="D1404" s="19" t="s">
        <v>1109</v>
      </c>
      <c r="E1404" s="17">
        <v>30</v>
      </c>
      <c r="F1404" s="17">
        <v>15.67</v>
      </c>
      <c r="G1404" s="20">
        <f>F1404*E1404</f>
        <v>470.1</v>
      </c>
      <c r="H1404" s="605"/>
    </row>
    <row r="1405" spans="1:8" ht="18" customHeight="1">
      <c r="A1405" s="597"/>
      <c r="B1405" s="594"/>
      <c r="C1405" s="17" t="s">
        <v>2012</v>
      </c>
      <c r="D1405" s="19" t="s">
        <v>2968</v>
      </c>
      <c r="E1405" s="17">
        <v>1</v>
      </c>
      <c r="F1405" s="17">
        <v>220</v>
      </c>
      <c r="G1405" s="17">
        <f>F1405*E1405</f>
        <v>220</v>
      </c>
      <c r="H1405" s="603"/>
    </row>
    <row r="1406" spans="1:8" ht="18" customHeight="1">
      <c r="A1406" s="602">
        <v>33</v>
      </c>
      <c r="B1406" s="592" t="s">
        <v>144</v>
      </c>
      <c r="C1406" s="16" t="s">
        <v>145</v>
      </c>
      <c r="D1406" s="598" t="s">
        <v>3581</v>
      </c>
      <c r="E1406" s="599"/>
      <c r="F1406" s="600"/>
      <c r="G1406" s="17"/>
      <c r="H1406" s="595">
        <v>41138</v>
      </c>
    </row>
    <row r="1407" spans="1:8" ht="18" customHeight="1">
      <c r="A1407" s="597"/>
      <c r="B1407" s="594"/>
      <c r="C1407" s="17" t="s">
        <v>1600</v>
      </c>
      <c r="D1407" s="17" t="s">
        <v>1588</v>
      </c>
      <c r="E1407" s="17">
        <v>0.67</v>
      </c>
      <c r="F1407" s="17">
        <v>1700</v>
      </c>
      <c r="G1407" s="17">
        <f>F1407*E1407</f>
        <v>1139</v>
      </c>
      <c r="H1407" s="603"/>
    </row>
    <row r="1408" spans="1:8" ht="49.5" customHeight="1">
      <c r="A1408" s="141">
        <v>48</v>
      </c>
      <c r="B1408" s="134" t="s">
        <v>427</v>
      </c>
      <c r="C1408" s="144" t="s">
        <v>3470</v>
      </c>
      <c r="D1408" s="598" t="s">
        <v>3581</v>
      </c>
      <c r="E1408" s="599"/>
      <c r="F1408" s="600"/>
      <c r="G1408" s="17"/>
      <c r="H1408" s="133">
        <v>41142</v>
      </c>
    </row>
    <row r="1409" spans="1:8" ht="18" customHeight="1">
      <c r="A1409" s="602">
        <v>51</v>
      </c>
      <c r="B1409" s="592" t="s">
        <v>3445</v>
      </c>
      <c r="C1409" s="46" t="s">
        <v>3264</v>
      </c>
      <c r="D1409" s="19"/>
      <c r="E1409" s="17"/>
      <c r="F1409" s="17"/>
      <c r="G1409" s="17"/>
      <c r="H1409" s="595">
        <v>41144</v>
      </c>
    </row>
    <row r="1410" spans="1:8" ht="18" customHeight="1">
      <c r="A1410" s="596"/>
      <c r="B1410" s="593"/>
      <c r="C1410" s="17" t="s">
        <v>2528</v>
      </c>
      <c r="D1410" s="19" t="s">
        <v>2529</v>
      </c>
      <c r="E1410" s="17">
        <v>3</v>
      </c>
      <c r="F1410" s="17">
        <v>200</v>
      </c>
      <c r="G1410" s="20">
        <f>E1410*F1410</f>
        <v>600</v>
      </c>
      <c r="H1410" s="605"/>
    </row>
    <row r="1411" spans="1:8" ht="18" customHeight="1">
      <c r="A1411" s="596"/>
      <c r="B1411" s="593"/>
      <c r="C1411" s="15" t="s">
        <v>3265</v>
      </c>
      <c r="D1411" s="19" t="s">
        <v>2529</v>
      </c>
      <c r="E1411" s="17">
        <v>2</v>
      </c>
      <c r="F1411" s="17">
        <v>230</v>
      </c>
      <c r="G1411" s="17">
        <f>F1411*E1411</f>
        <v>460</v>
      </c>
      <c r="H1411" s="605"/>
    </row>
    <row r="1412" spans="1:8" ht="18" customHeight="1">
      <c r="A1412" s="597"/>
      <c r="B1412" s="594"/>
      <c r="C1412" s="15" t="s">
        <v>2695</v>
      </c>
      <c r="D1412" s="19" t="s">
        <v>1109</v>
      </c>
      <c r="E1412" s="17">
        <v>0.5</v>
      </c>
      <c r="F1412" s="17">
        <v>87</v>
      </c>
      <c r="G1412" s="17">
        <f>F1412*E1412</f>
        <v>43.5</v>
      </c>
      <c r="H1412" s="603"/>
    </row>
    <row r="1413" spans="1:8" ht="18" customHeight="1">
      <c r="A1413" s="602">
        <v>53</v>
      </c>
      <c r="B1413" s="592" t="s">
        <v>3445</v>
      </c>
      <c r="C1413" s="46" t="s">
        <v>2782</v>
      </c>
      <c r="D1413" s="19"/>
      <c r="E1413" s="17"/>
      <c r="F1413" s="17"/>
      <c r="G1413" s="17"/>
      <c r="H1413" s="595">
        <v>41146</v>
      </c>
    </row>
    <row r="1414" spans="1:8" ht="18" customHeight="1">
      <c r="A1414" s="596"/>
      <c r="B1414" s="593"/>
      <c r="C1414" s="15" t="s">
        <v>3269</v>
      </c>
      <c r="D1414" s="19" t="s">
        <v>1588</v>
      </c>
      <c r="E1414" s="17">
        <v>0.5</v>
      </c>
      <c r="F1414" s="17">
        <v>1500</v>
      </c>
      <c r="G1414" s="17">
        <f>F1414*E1414</f>
        <v>750</v>
      </c>
      <c r="H1414" s="605"/>
    </row>
    <row r="1415" spans="1:8" ht="18" customHeight="1">
      <c r="A1415" s="597"/>
      <c r="B1415" s="594"/>
      <c r="C1415" s="15" t="s">
        <v>2050</v>
      </c>
      <c r="D1415" s="19" t="s">
        <v>1585</v>
      </c>
      <c r="E1415" s="17">
        <v>0.125</v>
      </c>
      <c r="F1415" s="17">
        <v>48.05</v>
      </c>
      <c r="G1415" s="20">
        <f>F1415*E1415</f>
        <v>6.01</v>
      </c>
      <c r="H1415" s="603"/>
    </row>
    <row r="1416" spans="1:8" ht="18" customHeight="1">
      <c r="A1416" s="12"/>
      <c r="B1416" s="25" t="s">
        <v>1598</v>
      </c>
      <c r="C1416" s="12"/>
      <c r="D1416" s="12"/>
      <c r="E1416" s="12"/>
      <c r="F1416" s="12"/>
      <c r="G1416" s="26">
        <f>SUM(G1396:G1415)</f>
        <v>4035.55</v>
      </c>
      <c r="H1416" s="12"/>
    </row>
    <row r="1417" spans="1:8" ht="36.75" customHeight="1">
      <c r="A1417" s="41">
        <v>18</v>
      </c>
      <c r="B1417" s="17" t="s">
        <v>1805</v>
      </c>
      <c r="C1417" s="46" t="s">
        <v>2185</v>
      </c>
      <c r="D1417" s="598" t="s">
        <v>649</v>
      </c>
      <c r="E1417" s="599"/>
      <c r="F1417" s="600"/>
      <c r="G1417" s="17"/>
      <c r="H1417" s="21">
        <v>41127</v>
      </c>
    </row>
    <row r="1418" spans="1:8" ht="18" customHeight="1">
      <c r="A1418" s="602">
        <v>20</v>
      </c>
      <c r="B1418" s="592" t="s">
        <v>654</v>
      </c>
      <c r="C1418" s="16" t="s">
        <v>656</v>
      </c>
      <c r="D1418" s="19"/>
      <c r="E1418" s="17"/>
      <c r="F1418" s="17"/>
      <c r="G1418" s="17"/>
      <c r="H1418" s="595">
        <v>41129</v>
      </c>
    </row>
    <row r="1419" spans="1:8" ht="18" customHeight="1">
      <c r="A1419" s="596"/>
      <c r="B1419" s="593"/>
      <c r="C1419" s="17" t="s">
        <v>1826</v>
      </c>
      <c r="D1419" s="19" t="s">
        <v>1046</v>
      </c>
      <c r="E1419" s="17">
        <v>15</v>
      </c>
      <c r="F1419" s="17">
        <v>84.42</v>
      </c>
      <c r="G1419" s="20">
        <f>F1419*E1419</f>
        <v>1266.3</v>
      </c>
      <c r="H1419" s="596"/>
    </row>
    <row r="1420" spans="1:8" ht="18" customHeight="1">
      <c r="A1420" s="596"/>
      <c r="B1420" s="593"/>
      <c r="C1420" s="63" t="s">
        <v>480</v>
      </c>
      <c r="D1420" s="19" t="s">
        <v>481</v>
      </c>
      <c r="E1420" s="17">
        <v>2</v>
      </c>
      <c r="F1420" s="19">
        <v>28</v>
      </c>
      <c r="G1420" s="17">
        <f>F1420*E1420</f>
        <v>56</v>
      </c>
      <c r="H1420" s="596"/>
    </row>
    <row r="1421" spans="1:8" ht="18" customHeight="1">
      <c r="A1421" s="597"/>
      <c r="B1421" s="594"/>
      <c r="C1421" s="63" t="s">
        <v>3222</v>
      </c>
      <c r="D1421" s="19" t="s">
        <v>1109</v>
      </c>
      <c r="E1421" s="17">
        <v>10</v>
      </c>
      <c r="F1421" s="19">
        <v>30</v>
      </c>
      <c r="G1421" s="17">
        <f>F1421*E1421</f>
        <v>300</v>
      </c>
      <c r="H1421" s="597"/>
    </row>
    <row r="1422" spans="1:8" ht="18" customHeight="1">
      <c r="A1422" s="41">
        <v>27</v>
      </c>
      <c r="B1422" s="17" t="s">
        <v>2938</v>
      </c>
      <c r="C1422" s="46" t="s">
        <v>2844</v>
      </c>
      <c r="D1422" s="598" t="s">
        <v>1050</v>
      </c>
      <c r="E1422" s="599"/>
      <c r="F1422" s="600"/>
      <c r="G1422" s="17"/>
      <c r="H1422" s="21">
        <v>41131</v>
      </c>
    </row>
    <row r="1423" spans="1:8" ht="32.25" customHeight="1">
      <c r="A1423" s="602">
        <v>46</v>
      </c>
      <c r="B1423" s="592" t="s">
        <v>1714</v>
      </c>
      <c r="C1423" s="16" t="s">
        <v>1659</v>
      </c>
      <c r="D1423" s="17"/>
      <c r="E1423" s="17"/>
      <c r="F1423" s="17"/>
      <c r="G1423" s="17"/>
      <c r="H1423" s="595">
        <v>41141</v>
      </c>
    </row>
    <row r="1424" spans="1:8" ht="18" customHeight="1">
      <c r="A1424" s="596"/>
      <c r="B1424" s="593"/>
      <c r="C1424" s="63" t="s">
        <v>1669</v>
      </c>
      <c r="D1424" s="19" t="s">
        <v>1049</v>
      </c>
      <c r="E1424" s="17">
        <v>0.5</v>
      </c>
      <c r="F1424" s="17">
        <v>230</v>
      </c>
      <c r="G1424" s="17">
        <f>F1424*E1424</f>
        <v>115</v>
      </c>
      <c r="H1424" s="605"/>
    </row>
    <row r="1425" spans="1:8" ht="18" customHeight="1">
      <c r="A1425" s="596"/>
      <c r="B1425" s="593"/>
      <c r="C1425" s="15" t="s">
        <v>2399</v>
      </c>
      <c r="D1425" s="19" t="s">
        <v>2968</v>
      </c>
      <c r="E1425" s="17">
        <v>1</v>
      </c>
      <c r="F1425" s="17">
        <v>90</v>
      </c>
      <c r="G1425" s="17">
        <f>F1425*E1425</f>
        <v>90</v>
      </c>
      <c r="H1425" s="605"/>
    </row>
    <row r="1426" spans="1:8" ht="18" customHeight="1">
      <c r="A1426" s="597"/>
      <c r="B1426" s="594"/>
      <c r="C1426" s="15" t="s">
        <v>1364</v>
      </c>
      <c r="D1426" s="19" t="s">
        <v>2968</v>
      </c>
      <c r="E1426" s="17">
        <v>1</v>
      </c>
      <c r="F1426" s="17">
        <v>40</v>
      </c>
      <c r="G1426" s="17">
        <f>F1426*E1426</f>
        <v>40</v>
      </c>
      <c r="H1426" s="603"/>
    </row>
    <row r="1427" spans="1:8" ht="18" customHeight="1">
      <c r="A1427" s="602">
        <v>54</v>
      </c>
      <c r="B1427" s="592" t="s">
        <v>3447</v>
      </c>
      <c r="C1427" s="46" t="s">
        <v>2782</v>
      </c>
      <c r="D1427" s="19"/>
      <c r="E1427" s="17"/>
      <c r="F1427" s="17"/>
      <c r="G1427" s="17"/>
      <c r="H1427" s="595">
        <v>41146</v>
      </c>
    </row>
    <row r="1428" spans="1:8" ht="21" customHeight="1">
      <c r="A1428" s="596"/>
      <c r="B1428" s="593"/>
      <c r="C1428" s="15" t="s">
        <v>3269</v>
      </c>
      <c r="D1428" s="19" t="s">
        <v>1588</v>
      </c>
      <c r="E1428" s="17">
        <v>0.5</v>
      </c>
      <c r="F1428" s="17">
        <v>1500</v>
      </c>
      <c r="G1428" s="17">
        <f>F1428*E1428</f>
        <v>750</v>
      </c>
      <c r="H1428" s="605"/>
    </row>
    <row r="1429" spans="1:8" ht="18" customHeight="1">
      <c r="A1429" s="597"/>
      <c r="B1429" s="594"/>
      <c r="C1429" s="15" t="s">
        <v>2050</v>
      </c>
      <c r="D1429" s="19" t="s">
        <v>1585</v>
      </c>
      <c r="E1429" s="17">
        <v>0.125</v>
      </c>
      <c r="F1429" s="17">
        <v>48.05</v>
      </c>
      <c r="G1429" s="20">
        <f>F1429*E1429</f>
        <v>6.01</v>
      </c>
      <c r="H1429" s="603"/>
    </row>
    <row r="1430" spans="1:8" ht="18" customHeight="1">
      <c r="A1430" s="602">
        <v>62</v>
      </c>
      <c r="B1430" s="592" t="s">
        <v>919</v>
      </c>
      <c r="C1430" s="46" t="s">
        <v>2860</v>
      </c>
      <c r="D1430" s="19"/>
      <c r="E1430" s="17"/>
      <c r="F1430" s="17"/>
      <c r="G1430" s="17"/>
      <c r="H1430" s="595">
        <v>41148</v>
      </c>
    </row>
    <row r="1431" spans="1:8" ht="18" customHeight="1">
      <c r="A1431" s="597"/>
      <c r="B1431" s="594"/>
      <c r="C1431" s="15" t="s">
        <v>2822</v>
      </c>
      <c r="D1431" s="19" t="s">
        <v>2968</v>
      </c>
      <c r="E1431" s="17">
        <v>1</v>
      </c>
      <c r="F1431" s="17">
        <v>240</v>
      </c>
      <c r="G1431" s="17">
        <f>F1431*E1431</f>
        <v>240</v>
      </c>
      <c r="H1431" s="603"/>
    </row>
    <row r="1432" spans="1:8" ht="18" customHeight="1">
      <c r="A1432" s="141">
        <v>73</v>
      </c>
      <c r="B1432" s="134" t="s">
        <v>3447</v>
      </c>
      <c r="C1432" s="46" t="s">
        <v>3654</v>
      </c>
      <c r="D1432" s="598" t="s">
        <v>3658</v>
      </c>
      <c r="E1432" s="599"/>
      <c r="F1432" s="600"/>
      <c r="G1432" s="20"/>
      <c r="H1432" s="133">
        <v>41151</v>
      </c>
    </row>
    <row r="1433" spans="1:8" ht="18" customHeight="1">
      <c r="A1433" s="12"/>
      <c r="B1433" s="25" t="s">
        <v>1598</v>
      </c>
      <c r="C1433" s="12"/>
      <c r="D1433" s="12"/>
      <c r="E1433" s="12"/>
      <c r="F1433" s="12"/>
      <c r="G1433" s="26">
        <f>SUM(G1417:G1432)</f>
        <v>2863.31</v>
      </c>
      <c r="H1433" s="12"/>
    </row>
    <row r="1434" spans="1:8" ht="21.75" customHeight="1">
      <c r="A1434" s="41">
        <v>5</v>
      </c>
      <c r="B1434" s="17" t="s">
        <v>1974</v>
      </c>
      <c r="C1434" s="16" t="s">
        <v>3386</v>
      </c>
      <c r="D1434" s="598" t="s">
        <v>1050</v>
      </c>
      <c r="E1434" s="599"/>
      <c r="F1434" s="600"/>
      <c r="G1434" s="17"/>
      <c r="H1434" s="21">
        <v>41128</v>
      </c>
    </row>
    <row r="1435" spans="1:8" ht="21" customHeight="1">
      <c r="A1435" s="602">
        <v>11</v>
      </c>
      <c r="B1435" s="592" t="s">
        <v>3448</v>
      </c>
      <c r="C1435" s="16" t="s">
        <v>2782</v>
      </c>
      <c r="D1435" s="17"/>
      <c r="E1435" s="17"/>
      <c r="F1435" s="17"/>
      <c r="G1435" s="17"/>
      <c r="H1435" s="595">
        <v>41124</v>
      </c>
    </row>
    <row r="1436" spans="1:8" ht="18" customHeight="1">
      <c r="A1436" s="596"/>
      <c r="B1436" s="593"/>
      <c r="C1436" s="17" t="s">
        <v>2049</v>
      </c>
      <c r="D1436" s="17" t="s">
        <v>1588</v>
      </c>
      <c r="E1436" s="17">
        <v>0.15</v>
      </c>
      <c r="F1436" s="17">
        <v>1350</v>
      </c>
      <c r="G1436" s="17">
        <f>F1436*E1436</f>
        <v>202.5</v>
      </c>
      <c r="H1436" s="596"/>
    </row>
    <row r="1437" spans="1:8" ht="18" customHeight="1">
      <c r="A1437" s="597"/>
      <c r="B1437" s="594"/>
      <c r="C1437" s="17" t="s">
        <v>2050</v>
      </c>
      <c r="D1437" s="17" t="s">
        <v>1585</v>
      </c>
      <c r="E1437" s="17">
        <v>0.03</v>
      </c>
      <c r="F1437" s="17">
        <v>48.05</v>
      </c>
      <c r="G1437" s="20">
        <f>F1437*E1437</f>
        <v>1.44</v>
      </c>
      <c r="H1437" s="597"/>
    </row>
    <row r="1438" spans="1:8" ht="24.75" customHeight="1">
      <c r="A1438" s="602">
        <v>52</v>
      </c>
      <c r="B1438" s="592" t="s">
        <v>3448</v>
      </c>
      <c r="C1438" s="46" t="s">
        <v>3266</v>
      </c>
      <c r="D1438" s="19"/>
      <c r="E1438" s="17"/>
      <c r="F1438" s="17"/>
      <c r="G1438" s="17"/>
      <c r="H1438" s="595">
        <v>41144</v>
      </c>
    </row>
    <row r="1439" spans="1:8" ht="18" customHeight="1">
      <c r="A1439" s="596"/>
      <c r="B1439" s="593"/>
      <c r="C1439" s="15" t="s">
        <v>3267</v>
      </c>
      <c r="D1439" s="19" t="s">
        <v>2968</v>
      </c>
      <c r="E1439" s="17">
        <v>6</v>
      </c>
      <c r="F1439" s="17">
        <v>1</v>
      </c>
      <c r="G1439" s="17">
        <f>F1439*E1439</f>
        <v>6</v>
      </c>
      <c r="H1439" s="605"/>
    </row>
    <row r="1440" spans="1:8" ht="22.5" customHeight="1">
      <c r="A1440" s="597"/>
      <c r="B1440" s="594"/>
      <c r="C1440" s="15" t="s">
        <v>889</v>
      </c>
      <c r="D1440" s="19" t="s">
        <v>1046</v>
      </c>
      <c r="E1440" s="17">
        <v>0.04</v>
      </c>
      <c r="F1440" s="17">
        <v>8500</v>
      </c>
      <c r="G1440" s="17">
        <f>F1440*E1440</f>
        <v>340</v>
      </c>
      <c r="H1440" s="603"/>
    </row>
    <row r="1441" spans="1:8" ht="18" customHeight="1">
      <c r="A1441" s="602">
        <v>55</v>
      </c>
      <c r="B1441" s="592" t="s">
        <v>3448</v>
      </c>
      <c r="C1441" s="46" t="s">
        <v>2782</v>
      </c>
      <c r="D1441" s="19"/>
      <c r="E1441" s="17"/>
      <c r="F1441" s="17"/>
      <c r="G1441" s="17"/>
      <c r="H1441" s="595">
        <v>41146</v>
      </c>
    </row>
    <row r="1442" spans="1:8" ht="18" customHeight="1">
      <c r="A1442" s="596"/>
      <c r="B1442" s="593"/>
      <c r="C1442" s="15" t="s">
        <v>3269</v>
      </c>
      <c r="D1442" s="19" t="s">
        <v>1588</v>
      </c>
      <c r="E1442" s="17">
        <v>0.5</v>
      </c>
      <c r="F1442" s="17">
        <v>1500</v>
      </c>
      <c r="G1442" s="17">
        <f>F1442*E1442</f>
        <v>750</v>
      </c>
      <c r="H1442" s="605"/>
    </row>
    <row r="1443" spans="1:8" ht="18" customHeight="1">
      <c r="A1443" s="597"/>
      <c r="B1443" s="594"/>
      <c r="C1443" s="15" t="s">
        <v>2050</v>
      </c>
      <c r="D1443" s="19" t="s">
        <v>1585</v>
      </c>
      <c r="E1443" s="17">
        <v>0.125</v>
      </c>
      <c r="F1443" s="17">
        <v>48.05</v>
      </c>
      <c r="G1443" s="20">
        <f>F1443*E1443</f>
        <v>6.01</v>
      </c>
      <c r="H1443" s="603"/>
    </row>
    <row r="1444" spans="1:8" ht="18" customHeight="1">
      <c r="A1444" s="12"/>
      <c r="B1444" s="25" t="s">
        <v>1598</v>
      </c>
      <c r="C1444" s="12"/>
      <c r="D1444" s="12"/>
      <c r="E1444" s="12"/>
      <c r="F1444" s="12"/>
      <c r="G1444" s="26">
        <f>SUM(G1434:G1443)</f>
        <v>1305.95</v>
      </c>
      <c r="H1444" s="12"/>
    </row>
    <row r="1445" spans="1:8" ht="36.75" customHeight="1">
      <c r="A1445" s="602">
        <v>21</v>
      </c>
      <c r="B1445" s="592" t="s">
        <v>3449</v>
      </c>
      <c r="C1445" s="50" t="s">
        <v>2584</v>
      </c>
      <c r="D1445" s="19"/>
      <c r="E1445" s="17"/>
      <c r="F1445" s="19"/>
      <c r="G1445" s="17"/>
      <c r="H1445" s="595">
        <v>41128</v>
      </c>
    </row>
    <row r="1446" spans="1:8" ht="18" customHeight="1">
      <c r="A1446" s="596"/>
      <c r="B1446" s="593"/>
      <c r="C1446" s="63" t="s">
        <v>1534</v>
      </c>
      <c r="D1446" s="19" t="s">
        <v>1585</v>
      </c>
      <c r="E1446" s="17">
        <v>1</v>
      </c>
      <c r="F1446" s="19">
        <v>400</v>
      </c>
      <c r="G1446" s="17">
        <f>F1446*E1446</f>
        <v>400</v>
      </c>
      <c r="H1446" s="605"/>
    </row>
    <row r="1447" spans="1:8" ht="18" customHeight="1">
      <c r="A1447" s="596"/>
      <c r="B1447" s="593"/>
      <c r="C1447" s="63" t="s">
        <v>2049</v>
      </c>
      <c r="D1447" s="19" t="s">
        <v>1588</v>
      </c>
      <c r="E1447" s="17">
        <v>0.67</v>
      </c>
      <c r="F1447" s="19">
        <v>1350</v>
      </c>
      <c r="G1447" s="17">
        <f>F1447*E1447</f>
        <v>904.5</v>
      </c>
      <c r="H1447" s="605"/>
    </row>
    <row r="1448" spans="1:8" ht="18" customHeight="1">
      <c r="A1448" s="597"/>
      <c r="B1448" s="594"/>
      <c r="C1448" s="63" t="s">
        <v>1599</v>
      </c>
      <c r="D1448" s="19" t="s">
        <v>1588</v>
      </c>
      <c r="E1448" s="17">
        <v>0.33</v>
      </c>
      <c r="F1448" s="19">
        <v>1650</v>
      </c>
      <c r="G1448" s="17">
        <f>F1448*E1448</f>
        <v>544.5</v>
      </c>
      <c r="H1448" s="603"/>
    </row>
    <row r="1449" spans="1:8" ht="37.5" customHeight="1">
      <c r="A1449" s="602">
        <v>23</v>
      </c>
      <c r="B1449" s="592" t="s">
        <v>2238</v>
      </c>
      <c r="C1449" s="46" t="s">
        <v>2185</v>
      </c>
      <c r="D1449" s="19"/>
      <c r="E1449" s="17"/>
      <c r="F1449" s="19"/>
      <c r="G1449" s="20"/>
      <c r="H1449" s="595">
        <v>41128</v>
      </c>
    </row>
    <row r="1450" spans="1:8" ht="19.5" customHeight="1">
      <c r="A1450" s="597"/>
      <c r="B1450" s="594"/>
      <c r="C1450" s="15" t="s">
        <v>1600</v>
      </c>
      <c r="D1450" s="19" t="s">
        <v>1588</v>
      </c>
      <c r="E1450" s="17">
        <v>0.5</v>
      </c>
      <c r="F1450" s="19">
        <v>1700</v>
      </c>
      <c r="G1450" s="20">
        <f>E1450*F1450</f>
        <v>850</v>
      </c>
      <c r="H1450" s="597"/>
    </row>
    <row r="1451" spans="1:8" ht="18" customHeight="1">
      <c r="A1451" s="602">
        <v>38</v>
      </c>
      <c r="B1451" s="592" t="s">
        <v>3818</v>
      </c>
      <c r="C1451" s="16" t="s">
        <v>3819</v>
      </c>
      <c r="D1451" s="17"/>
      <c r="E1451" s="17"/>
      <c r="F1451" s="17"/>
      <c r="G1451" s="17"/>
      <c r="H1451" s="595">
        <v>41141</v>
      </c>
    </row>
    <row r="1452" spans="1:8" ht="20.25" customHeight="1">
      <c r="A1452" s="597"/>
      <c r="B1452" s="594"/>
      <c r="C1452" s="17" t="s">
        <v>1600</v>
      </c>
      <c r="D1452" s="19" t="s">
        <v>1588</v>
      </c>
      <c r="E1452" s="17">
        <v>1</v>
      </c>
      <c r="F1452" s="17">
        <v>1700</v>
      </c>
      <c r="G1452" s="17">
        <f>F1452*E1452</f>
        <v>1700</v>
      </c>
      <c r="H1452" s="603"/>
    </row>
    <row r="1453" spans="1:8" ht="18.75" customHeight="1">
      <c r="A1453" s="602">
        <v>45</v>
      </c>
      <c r="B1453" s="592" t="s">
        <v>572</v>
      </c>
      <c r="C1453" s="16" t="s">
        <v>1069</v>
      </c>
      <c r="D1453" s="19"/>
      <c r="E1453" s="17"/>
      <c r="F1453" s="17"/>
      <c r="G1453" s="17"/>
      <c r="H1453" s="595">
        <v>41141</v>
      </c>
    </row>
    <row r="1454" spans="1:8" ht="21.75" customHeight="1">
      <c r="A1454" s="597"/>
      <c r="B1454" s="594"/>
      <c r="C1454" s="17" t="s">
        <v>1070</v>
      </c>
      <c r="D1454" s="19" t="s">
        <v>2968</v>
      </c>
      <c r="E1454" s="17">
        <v>1</v>
      </c>
      <c r="F1454" s="17">
        <v>92</v>
      </c>
      <c r="G1454" s="17">
        <f>F1454*E1454</f>
        <v>92</v>
      </c>
      <c r="H1454" s="597"/>
    </row>
    <row r="1455" spans="1:8" ht="52.5" customHeight="1">
      <c r="A1455" s="141">
        <v>50</v>
      </c>
      <c r="B1455" s="134" t="s">
        <v>1731</v>
      </c>
      <c r="C1455" s="46" t="s">
        <v>3422</v>
      </c>
      <c r="D1455" s="598" t="s">
        <v>67</v>
      </c>
      <c r="E1455" s="599"/>
      <c r="F1455" s="600"/>
      <c r="G1455" s="17"/>
      <c r="H1455" s="133">
        <v>41145</v>
      </c>
    </row>
    <row r="1456" spans="1:8" ht="20.25" customHeight="1">
      <c r="A1456" s="141">
        <v>74</v>
      </c>
      <c r="B1456" s="134" t="s">
        <v>3449</v>
      </c>
      <c r="C1456" s="46" t="s">
        <v>3654</v>
      </c>
      <c r="D1456" s="598" t="s">
        <v>3657</v>
      </c>
      <c r="E1456" s="599"/>
      <c r="F1456" s="600"/>
      <c r="G1456" s="20"/>
      <c r="H1456" s="133">
        <v>41151</v>
      </c>
    </row>
    <row r="1457" spans="1:8" ht="18.75" customHeight="1">
      <c r="A1457" s="12"/>
      <c r="B1457" s="25" t="s">
        <v>1598</v>
      </c>
      <c r="C1457" s="12"/>
      <c r="D1457" s="12"/>
      <c r="E1457" s="12"/>
      <c r="F1457" s="12"/>
      <c r="G1457" s="26">
        <f>SUM(G1445:G1456)</f>
        <v>4491</v>
      </c>
      <c r="H1457" s="12"/>
    </row>
    <row r="1458" spans="1:8" ht="18.75" customHeight="1">
      <c r="A1458" s="602">
        <v>12</v>
      </c>
      <c r="B1458" s="592" t="s">
        <v>3450</v>
      </c>
      <c r="C1458" s="16" t="s">
        <v>2782</v>
      </c>
      <c r="D1458" s="17"/>
      <c r="E1458" s="17"/>
      <c r="F1458" s="17"/>
      <c r="G1458" s="17"/>
      <c r="H1458" s="595">
        <v>41124</v>
      </c>
    </row>
    <row r="1459" spans="1:8" ht="18" customHeight="1">
      <c r="A1459" s="596"/>
      <c r="B1459" s="593"/>
      <c r="C1459" s="17" t="s">
        <v>2049</v>
      </c>
      <c r="D1459" s="17" t="s">
        <v>1588</v>
      </c>
      <c r="E1459" s="17">
        <v>0.15</v>
      </c>
      <c r="F1459" s="17">
        <v>1350</v>
      </c>
      <c r="G1459" s="17">
        <f>F1459*E1459</f>
        <v>202.5</v>
      </c>
      <c r="H1459" s="596"/>
    </row>
    <row r="1460" spans="1:8" ht="21" customHeight="1">
      <c r="A1460" s="597"/>
      <c r="B1460" s="594"/>
      <c r="C1460" s="17" t="s">
        <v>2050</v>
      </c>
      <c r="D1460" s="17" t="s">
        <v>1585</v>
      </c>
      <c r="E1460" s="17">
        <v>0.03</v>
      </c>
      <c r="F1460" s="17">
        <v>48.05</v>
      </c>
      <c r="G1460" s="20">
        <f>F1460*E1460</f>
        <v>1.44</v>
      </c>
      <c r="H1460" s="597"/>
    </row>
    <row r="1461" spans="1:8" ht="18" customHeight="1">
      <c r="A1461" s="602">
        <v>56</v>
      </c>
      <c r="B1461" s="592" t="s">
        <v>3450</v>
      </c>
      <c r="C1461" s="46" t="s">
        <v>2782</v>
      </c>
      <c r="D1461" s="19"/>
      <c r="E1461" s="17"/>
      <c r="F1461" s="17"/>
      <c r="G1461" s="17"/>
      <c r="H1461" s="595">
        <v>41146</v>
      </c>
    </row>
    <row r="1462" spans="1:8" ht="21" customHeight="1">
      <c r="A1462" s="596"/>
      <c r="B1462" s="593"/>
      <c r="C1462" s="15" t="s">
        <v>3269</v>
      </c>
      <c r="D1462" s="19" t="s">
        <v>1588</v>
      </c>
      <c r="E1462" s="17">
        <v>0.5</v>
      </c>
      <c r="F1462" s="17">
        <v>1500</v>
      </c>
      <c r="G1462" s="17">
        <f>F1462*E1462</f>
        <v>750</v>
      </c>
      <c r="H1462" s="605"/>
    </row>
    <row r="1463" spans="1:8" ht="18" customHeight="1">
      <c r="A1463" s="597"/>
      <c r="B1463" s="594"/>
      <c r="C1463" s="15" t="s">
        <v>2050</v>
      </c>
      <c r="D1463" s="19" t="s">
        <v>1585</v>
      </c>
      <c r="E1463" s="17">
        <v>0.125</v>
      </c>
      <c r="F1463" s="17">
        <v>48.05</v>
      </c>
      <c r="G1463" s="20">
        <f>F1463*E1463</f>
        <v>6.01</v>
      </c>
      <c r="H1463" s="603"/>
    </row>
    <row r="1464" spans="1:8" ht="18" customHeight="1">
      <c r="A1464" s="141">
        <v>66</v>
      </c>
      <c r="B1464" s="134" t="s">
        <v>1195</v>
      </c>
      <c r="C1464" s="46" t="s">
        <v>2883</v>
      </c>
      <c r="D1464" s="598" t="s">
        <v>2884</v>
      </c>
      <c r="E1464" s="599"/>
      <c r="F1464" s="600"/>
      <c r="G1464" s="20"/>
      <c r="H1464" s="133" t="s">
        <v>2885</v>
      </c>
    </row>
    <row r="1465" spans="1:8" ht="18" customHeight="1">
      <c r="A1465" s="12"/>
      <c r="B1465" s="25" t="s">
        <v>1598</v>
      </c>
      <c r="C1465" s="12"/>
      <c r="D1465" s="12"/>
      <c r="E1465" s="12"/>
      <c r="F1465" s="12"/>
      <c r="G1465" s="26">
        <f>SUM(G1458:G1464)</f>
        <v>959.95</v>
      </c>
      <c r="H1465" s="12"/>
    </row>
    <row r="1466" spans="1:8" ht="18" customHeight="1">
      <c r="A1466" s="141">
        <v>75</v>
      </c>
      <c r="B1466" s="134" t="s">
        <v>207</v>
      </c>
      <c r="C1466" s="46" t="s">
        <v>3654</v>
      </c>
      <c r="D1466" s="598" t="s">
        <v>3659</v>
      </c>
      <c r="E1466" s="599"/>
      <c r="F1466" s="600"/>
      <c r="G1466" s="20"/>
      <c r="H1466" s="133">
        <v>41151</v>
      </c>
    </row>
    <row r="1467" spans="1:8" ht="18" customHeight="1">
      <c r="A1467" s="12"/>
      <c r="B1467" s="25" t="s">
        <v>1598</v>
      </c>
      <c r="C1467" s="12"/>
      <c r="D1467" s="12"/>
      <c r="E1467" s="12"/>
      <c r="F1467" s="12"/>
      <c r="G1467" s="26">
        <f>SUM(G1466)</f>
        <v>0</v>
      </c>
      <c r="H1467" s="12"/>
    </row>
    <row r="1468" spans="1:8" ht="18" customHeight="1">
      <c r="A1468" s="41">
        <v>7</v>
      </c>
      <c r="B1468" s="17" t="s">
        <v>1267</v>
      </c>
      <c r="C1468" s="16" t="s">
        <v>1584</v>
      </c>
      <c r="D1468" s="598" t="s">
        <v>67</v>
      </c>
      <c r="E1468" s="599"/>
      <c r="F1468" s="600"/>
      <c r="G1468" s="17"/>
      <c r="H1468" s="21">
        <v>41124</v>
      </c>
    </row>
    <row r="1469" spans="1:8" ht="51.75" customHeight="1">
      <c r="A1469" s="41">
        <v>8</v>
      </c>
      <c r="B1469" s="17" t="s">
        <v>2647</v>
      </c>
      <c r="C1469" s="16" t="s">
        <v>755</v>
      </c>
      <c r="D1469" s="598" t="s">
        <v>756</v>
      </c>
      <c r="E1469" s="599"/>
      <c r="F1469" s="600"/>
      <c r="G1469" s="17"/>
      <c r="H1469" s="21">
        <v>41129</v>
      </c>
    </row>
    <row r="1470" spans="1:8" ht="18" customHeight="1">
      <c r="A1470" s="602">
        <v>13</v>
      </c>
      <c r="B1470" s="592" t="s">
        <v>3451</v>
      </c>
      <c r="C1470" s="16" t="s">
        <v>2782</v>
      </c>
      <c r="D1470" s="17"/>
      <c r="E1470" s="17"/>
      <c r="F1470" s="17"/>
      <c r="G1470" s="17"/>
      <c r="H1470" s="595">
        <v>41124</v>
      </c>
    </row>
    <row r="1471" spans="1:8" ht="18" customHeight="1">
      <c r="A1471" s="596"/>
      <c r="B1471" s="593"/>
      <c r="C1471" s="17" t="s">
        <v>2049</v>
      </c>
      <c r="D1471" s="17" t="s">
        <v>1588</v>
      </c>
      <c r="E1471" s="17">
        <v>0.15</v>
      </c>
      <c r="F1471" s="17">
        <v>1350</v>
      </c>
      <c r="G1471" s="17">
        <f>F1471*E1471</f>
        <v>202.5</v>
      </c>
      <c r="H1471" s="596"/>
    </row>
    <row r="1472" spans="1:8" ht="20.25" customHeight="1">
      <c r="A1472" s="597"/>
      <c r="B1472" s="594"/>
      <c r="C1472" s="17" t="s">
        <v>2050</v>
      </c>
      <c r="D1472" s="17" t="s">
        <v>1585</v>
      </c>
      <c r="E1472" s="17">
        <v>0.03</v>
      </c>
      <c r="F1472" s="17">
        <v>48.05</v>
      </c>
      <c r="G1472" s="20">
        <f>F1472*E1472</f>
        <v>1.44</v>
      </c>
      <c r="H1472" s="597"/>
    </row>
    <row r="1473" spans="1:8" ht="34.5" customHeight="1">
      <c r="A1473" s="41">
        <v>24</v>
      </c>
      <c r="B1473" s="17" t="s">
        <v>2375</v>
      </c>
      <c r="C1473" s="16" t="s">
        <v>2376</v>
      </c>
      <c r="D1473" s="634" t="s">
        <v>1050</v>
      </c>
      <c r="E1473" s="635"/>
      <c r="F1473" s="636"/>
      <c r="G1473" s="17"/>
      <c r="H1473" s="21">
        <v>41131</v>
      </c>
    </row>
    <row r="1474" spans="1:8" ht="18" customHeight="1">
      <c r="A1474" s="41">
        <v>28</v>
      </c>
      <c r="B1474" s="17" t="s">
        <v>3808</v>
      </c>
      <c r="C1474" s="46" t="s">
        <v>807</v>
      </c>
      <c r="D1474" s="598" t="s">
        <v>1612</v>
      </c>
      <c r="E1474" s="599"/>
      <c r="F1474" s="600"/>
      <c r="G1474" s="17"/>
      <c r="H1474" s="21">
        <v>41134</v>
      </c>
    </row>
    <row r="1475" spans="1:8" ht="31.5" customHeight="1">
      <c r="A1475" s="41">
        <v>29</v>
      </c>
      <c r="B1475" s="17" t="s">
        <v>3484</v>
      </c>
      <c r="C1475" s="16" t="s">
        <v>3485</v>
      </c>
      <c r="D1475" s="598" t="s">
        <v>3486</v>
      </c>
      <c r="E1475" s="599"/>
      <c r="F1475" s="600"/>
      <c r="G1475" s="17"/>
      <c r="H1475" s="21">
        <v>41138</v>
      </c>
    </row>
    <row r="1476" spans="1:8" ht="48" customHeight="1">
      <c r="A1476" s="41">
        <v>34</v>
      </c>
      <c r="B1476" s="17" t="s">
        <v>3466</v>
      </c>
      <c r="C1476" s="16" t="s">
        <v>145</v>
      </c>
      <c r="D1476" s="598" t="s">
        <v>3811</v>
      </c>
      <c r="E1476" s="599"/>
      <c r="F1476" s="600"/>
      <c r="G1476" s="17"/>
      <c r="H1476" s="21">
        <v>41138</v>
      </c>
    </row>
    <row r="1477" spans="1:8" ht="18" customHeight="1">
      <c r="A1477" s="602">
        <v>57</v>
      </c>
      <c r="B1477" s="592" t="s">
        <v>3451</v>
      </c>
      <c r="C1477" s="46" t="s">
        <v>2782</v>
      </c>
      <c r="D1477" s="19"/>
      <c r="E1477" s="17"/>
      <c r="F1477" s="17"/>
      <c r="G1477" s="17"/>
      <c r="H1477" s="595">
        <v>41146</v>
      </c>
    </row>
    <row r="1478" spans="1:8" ht="18" customHeight="1">
      <c r="A1478" s="596"/>
      <c r="B1478" s="593"/>
      <c r="C1478" s="15" t="s">
        <v>3269</v>
      </c>
      <c r="D1478" s="19" t="s">
        <v>1588</v>
      </c>
      <c r="E1478" s="17">
        <v>0.5</v>
      </c>
      <c r="F1478" s="17">
        <v>1500</v>
      </c>
      <c r="G1478" s="17">
        <f>F1478*E1478</f>
        <v>750</v>
      </c>
      <c r="H1478" s="605"/>
    </row>
    <row r="1479" spans="1:8" ht="18" customHeight="1">
      <c r="A1479" s="597"/>
      <c r="B1479" s="594"/>
      <c r="C1479" s="15" t="s">
        <v>2050</v>
      </c>
      <c r="D1479" s="19" t="s">
        <v>1585</v>
      </c>
      <c r="E1479" s="17">
        <v>0.125</v>
      </c>
      <c r="F1479" s="17">
        <v>48.05</v>
      </c>
      <c r="G1479" s="20">
        <f>F1479*E1479</f>
        <v>6.01</v>
      </c>
      <c r="H1479" s="603"/>
    </row>
    <row r="1480" spans="1:8" ht="21.75" customHeight="1">
      <c r="A1480" s="141">
        <v>61</v>
      </c>
      <c r="B1480" s="134" t="s">
        <v>917</v>
      </c>
      <c r="C1480" s="46" t="s">
        <v>2860</v>
      </c>
      <c r="D1480" s="598" t="s">
        <v>67</v>
      </c>
      <c r="E1480" s="599"/>
      <c r="F1480" s="600"/>
      <c r="G1480" s="17"/>
      <c r="H1480" s="133">
        <v>41148</v>
      </c>
    </row>
    <row r="1481" spans="1:8" ht="23.25" customHeight="1">
      <c r="A1481" s="602">
        <v>64</v>
      </c>
      <c r="B1481" s="592" t="s">
        <v>2161</v>
      </c>
      <c r="C1481" s="46" t="s">
        <v>2650</v>
      </c>
      <c r="D1481" s="19"/>
      <c r="E1481" s="17"/>
      <c r="F1481" s="17"/>
      <c r="G1481" s="17"/>
      <c r="H1481" s="595">
        <v>41149</v>
      </c>
    </row>
    <row r="1482" spans="1:8" ht="18" customHeight="1">
      <c r="A1482" s="596"/>
      <c r="B1482" s="593"/>
      <c r="C1482" s="15" t="s">
        <v>1570</v>
      </c>
      <c r="D1482" s="19" t="s">
        <v>2968</v>
      </c>
      <c r="E1482" s="19">
        <v>2</v>
      </c>
      <c r="F1482" s="19">
        <v>106.5</v>
      </c>
      <c r="G1482" s="20">
        <f>F1482*E1482</f>
        <v>213</v>
      </c>
      <c r="H1482" s="605"/>
    </row>
    <row r="1483" spans="1:8" ht="18" customHeight="1">
      <c r="A1483" s="597"/>
      <c r="B1483" s="594"/>
      <c r="C1483" s="15" t="s">
        <v>1462</v>
      </c>
      <c r="D1483" s="19" t="s">
        <v>1049</v>
      </c>
      <c r="E1483" s="19">
        <v>1</v>
      </c>
      <c r="F1483" s="19">
        <v>92</v>
      </c>
      <c r="G1483" s="20">
        <f>F1483*E1483</f>
        <v>92</v>
      </c>
      <c r="H1483" s="603"/>
    </row>
    <row r="1484" spans="1:8" ht="18" customHeight="1">
      <c r="A1484" s="141">
        <v>76</v>
      </c>
      <c r="B1484" s="134" t="s">
        <v>3451</v>
      </c>
      <c r="C1484" s="46" t="s">
        <v>3654</v>
      </c>
      <c r="D1484" s="598" t="s">
        <v>3656</v>
      </c>
      <c r="E1484" s="599"/>
      <c r="F1484" s="600"/>
      <c r="G1484" s="20"/>
      <c r="H1484" s="133">
        <v>41151</v>
      </c>
    </row>
    <row r="1485" spans="1:8" ht="20.25" customHeight="1">
      <c r="A1485" s="12"/>
      <c r="B1485" s="25" t="s">
        <v>1598</v>
      </c>
      <c r="C1485" s="12"/>
      <c r="D1485" s="12"/>
      <c r="E1485" s="12"/>
      <c r="F1485" s="12"/>
      <c r="G1485" s="26">
        <f>SUM(G1468:G1484)</f>
        <v>1264.95</v>
      </c>
      <c r="H1485" s="12"/>
    </row>
    <row r="1486" spans="1:8" ht="18" customHeight="1">
      <c r="A1486" s="602">
        <v>58</v>
      </c>
      <c r="B1486" s="592" t="s">
        <v>206</v>
      </c>
      <c r="C1486" s="46" t="s">
        <v>2782</v>
      </c>
      <c r="D1486" s="19"/>
      <c r="E1486" s="17"/>
      <c r="F1486" s="17"/>
      <c r="G1486" s="17"/>
      <c r="H1486" s="595">
        <v>41146</v>
      </c>
    </row>
    <row r="1487" spans="1:8" ht="22.5" customHeight="1">
      <c r="A1487" s="596"/>
      <c r="B1487" s="593"/>
      <c r="C1487" s="15" t="s">
        <v>3269</v>
      </c>
      <c r="D1487" s="19" t="s">
        <v>1588</v>
      </c>
      <c r="E1487" s="17">
        <v>0.5</v>
      </c>
      <c r="F1487" s="17">
        <v>1500</v>
      </c>
      <c r="G1487" s="17">
        <f>F1487*E1487</f>
        <v>750</v>
      </c>
      <c r="H1487" s="605"/>
    </row>
    <row r="1488" spans="1:8" ht="17.25" customHeight="1">
      <c r="A1488" s="597"/>
      <c r="B1488" s="594"/>
      <c r="C1488" s="15" t="s">
        <v>2050</v>
      </c>
      <c r="D1488" s="19" t="s">
        <v>1585</v>
      </c>
      <c r="E1488" s="17">
        <v>0.125</v>
      </c>
      <c r="F1488" s="17">
        <v>48.05</v>
      </c>
      <c r="G1488" s="20">
        <f>F1488*E1488</f>
        <v>6.01</v>
      </c>
      <c r="H1488" s="603"/>
    </row>
    <row r="1489" spans="1:8" ht="18" customHeight="1">
      <c r="A1489" s="141">
        <v>67</v>
      </c>
      <c r="B1489" s="134" t="s">
        <v>2886</v>
      </c>
      <c r="C1489" s="46" t="s">
        <v>2090</v>
      </c>
      <c r="D1489" s="598" t="s">
        <v>2091</v>
      </c>
      <c r="E1489" s="599"/>
      <c r="F1489" s="600"/>
      <c r="G1489" s="20"/>
      <c r="H1489" s="133">
        <v>41152</v>
      </c>
    </row>
    <row r="1490" spans="1:8" ht="18" customHeight="1">
      <c r="A1490" s="141">
        <v>77</v>
      </c>
      <c r="B1490" s="134" t="s">
        <v>206</v>
      </c>
      <c r="C1490" s="46" t="s">
        <v>3654</v>
      </c>
      <c r="D1490" s="598" t="s">
        <v>3659</v>
      </c>
      <c r="E1490" s="599"/>
      <c r="F1490" s="600"/>
      <c r="G1490" s="20"/>
      <c r="H1490" s="133">
        <v>41151</v>
      </c>
    </row>
    <row r="1491" spans="1:8" ht="22.5" customHeight="1">
      <c r="A1491" s="12"/>
      <c r="B1491" s="25" t="s">
        <v>1598</v>
      </c>
      <c r="C1491" s="12"/>
      <c r="D1491" s="12"/>
      <c r="E1491" s="12"/>
      <c r="F1491" s="12"/>
      <c r="G1491" s="26">
        <f>SUM(G1486:G1490)</f>
        <v>756.01</v>
      </c>
      <c r="H1491" s="12"/>
    </row>
    <row r="1492" spans="1:8" ht="18" customHeight="1">
      <c r="A1492" s="602">
        <v>2</v>
      </c>
      <c r="B1492" s="592" t="s">
        <v>3452</v>
      </c>
      <c r="C1492" s="16" t="s">
        <v>1132</v>
      </c>
      <c r="D1492" s="19"/>
      <c r="E1492" s="17"/>
      <c r="F1492" s="17"/>
      <c r="G1492" s="20"/>
      <c r="H1492" s="595">
        <v>41123</v>
      </c>
    </row>
    <row r="1493" spans="1:8" ht="20.25" customHeight="1">
      <c r="A1493" s="596"/>
      <c r="B1493" s="593"/>
      <c r="C1493" s="17" t="s">
        <v>480</v>
      </c>
      <c r="D1493" s="19" t="s">
        <v>481</v>
      </c>
      <c r="E1493" s="17">
        <v>1</v>
      </c>
      <c r="F1493" s="17">
        <v>28</v>
      </c>
      <c r="G1493" s="20">
        <f>E1493*F1493</f>
        <v>28</v>
      </c>
      <c r="H1493" s="605"/>
    </row>
    <row r="1494" spans="1:8" ht="18.75" customHeight="1">
      <c r="A1494" s="597"/>
      <c r="B1494" s="594"/>
      <c r="C1494" s="17" t="s">
        <v>1133</v>
      </c>
      <c r="D1494" s="19" t="s">
        <v>1049</v>
      </c>
      <c r="E1494" s="17">
        <v>1.5</v>
      </c>
      <c r="F1494" s="17">
        <v>24</v>
      </c>
      <c r="G1494" s="20">
        <f>E1494*F1494</f>
        <v>36</v>
      </c>
      <c r="H1494" s="603"/>
    </row>
    <row r="1495" spans="1:8" ht="66" customHeight="1">
      <c r="A1495" s="602">
        <v>6</v>
      </c>
      <c r="B1495" s="592" t="s">
        <v>1975</v>
      </c>
      <c r="C1495" s="16" t="s">
        <v>2637</v>
      </c>
      <c r="D1495" s="17"/>
      <c r="E1495" s="17"/>
      <c r="F1495" s="17"/>
      <c r="G1495" s="17"/>
      <c r="H1495" s="595">
        <v>41128</v>
      </c>
    </row>
    <row r="1496" spans="1:8" ht="18" customHeight="1">
      <c r="A1496" s="596"/>
      <c r="B1496" s="593"/>
      <c r="C1496" s="17" t="s">
        <v>2797</v>
      </c>
      <c r="D1496" s="19" t="s">
        <v>1109</v>
      </c>
      <c r="E1496" s="17">
        <v>2</v>
      </c>
      <c r="F1496" s="17">
        <v>90</v>
      </c>
      <c r="G1496" s="20">
        <f>F1496*E1496</f>
        <v>180</v>
      </c>
      <c r="H1496" s="596"/>
    </row>
    <row r="1497" spans="1:8" ht="18" customHeight="1">
      <c r="A1497" s="596"/>
      <c r="B1497" s="593"/>
      <c r="C1497" s="17" t="s">
        <v>3144</v>
      </c>
      <c r="D1497" s="19" t="s">
        <v>2968</v>
      </c>
      <c r="E1497" s="17">
        <v>1</v>
      </c>
      <c r="F1497" s="17">
        <v>24</v>
      </c>
      <c r="G1497" s="20">
        <f>F1497*E1497</f>
        <v>24</v>
      </c>
      <c r="H1497" s="596"/>
    </row>
    <row r="1498" spans="1:8" ht="18" customHeight="1">
      <c r="A1498" s="597"/>
      <c r="B1498" s="594"/>
      <c r="C1498" s="17" t="s">
        <v>2552</v>
      </c>
      <c r="D1498" s="19" t="s">
        <v>2968</v>
      </c>
      <c r="E1498" s="17">
        <v>1</v>
      </c>
      <c r="F1498" s="17">
        <v>30</v>
      </c>
      <c r="G1498" s="17">
        <f>F1498*E1498</f>
        <v>30</v>
      </c>
      <c r="H1498" s="597"/>
    </row>
    <row r="1499" spans="1:8" ht="18" customHeight="1">
      <c r="A1499" s="602">
        <v>14</v>
      </c>
      <c r="B1499" s="592" t="s">
        <v>3452</v>
      </c>
      <c r="C1499" s="16" t="s">
        <v>2782</v>
      </c>
      <c r="D1499" s="17"/>
      <c r="E1499" s="17"/>
      <c r="F1499" s="17"/>
      <c r="G1499" s="17"/>
      <c r="H1499" s="595">
        <v>41124</v>
      </c>
    </row>
    <row r="1500" spans="1:8" ht="17.25" customHeight="1">
      <c r="A1500" s="596"/>
      <c r="B1500" s="593"/>
      <c r="C1500" s="17" t="s">
        <v>2049</v>
      </c>
      <c r="D1500" s="17" t="s">
        <v>1588</v>
      </c>
      <c r="E1500" s="17">
        <v>0.15</v>
      </c>
      <c r="F1500" s="17">
        <v>1350</v>
      </c>
      <c r="G1500" s="17">
        <f>F1500*E1500</f>
        <v>202.5</v>
      </c>
      <c r="H1500" s="596"/>
    </row>
    <row r="1501" spans="1:8" ht="16.5" customHeight="1">
      <c r="A1501" s="597"/>
      <c r="B1501" s="594"/>
      <c r="C1501" s="17" t="s">
        <v>2050</v>
      </c>
      <c r="D1501" s="17" t="s">
        <v>1585</v>
      </c>
      <c r="E1501" s="17">
        <v>0.03</v>
      </c>
      <c r="F1501" s="17">
        <v>48.05</v>
      </c>
      <c r="G1501" s="20">
        <f>F1501*E1501</f>
        <v>1.44</v>
      </c>
      <c r="H1501" s="597"/>
    </row>
    <row r="1502" spans="1:8" ht="30.75" customHeight="1">
      <c r="A1502" s="41">
        <v>16</v>
      </c>
      <c r="B1502" s="17" t="s">
        <v>3452</v>
      </c>
      <c r="C1502" s="46" t="s">
        <v>2185</v>
      </c>
      <c r="D1502" s="598" t="s">
        <v>647</v>
      </c>
      <c r="E1502" s="599"/>
      <c r="F1502" s="600"/>
      <c r="G1502" s="17"/>
      <c r="H1502" s="21">
        <v>41124</v>
      </c>
    </row>
    <row r="1503" spans="1:8" ht="16.5" customHeight="1">
      <c r="A1503" s="602">
        <v>59</v>
      </c>
      <c r="B1503" s="592" t="s">
        <v>3452</v>
      </c>
      <c r="C1503" s="46" t="s">
        <v>2782</v>
      </c>
      <c r="D1503" s="19"/>
      <c r="E1503" s="17"/>
      <c r="F1503" s="17"/>
      <c r="G1503" s="17"/>
      <c r="H1503" s="595">
        <v>41146</v>
      </c>
    </row>
    <row r="1504" spans="1:8" ht="19.5" customHeight="1">
      <c r="A1504" s="596"/>
      <c r="B1504" s="593"/>
      <c r="C1504" s="15" t="s">
        <v>3269</v>
      </c>
      <c r="D1504" s="19" t="s">
        <v>1588</v>
      </c>
      <c r="E1504" s="17">
        <v>0.5</v>
      </c>
      <c r="F1504" s="17">
        <v>1500</v>
      </c>
      <c r="G1504" s="17">
        <f>F1504*E1504</f>
        <v>750</v>
      </c>
      <c r="H1504" s="605"/>
    </row>
    <row r="1505" spans="1:8" ht="18" customHeight="1">
      <c r="A1505" s="597"/>
      <c r="B1505" s="594"/>
      <c r="C1505" s="15" t="s">
        <v>2050</v>
      </c>
      <c r="D1505" s="19" t="s">
        <v>1585</v>
      </c>
      <c r="E1505" s="17">
        <v>0.125</v>
      </c>
      <c r="F1505" s="17">
        <v>48.05</v>
      </c>
      <c r="G1505" s="20">
        <f>F1505*E1505</f>
        <v>6.01</v>
      </c>
      <c r="H1505" s="603"/>
    </row>
    <row r="1506" spans="1:8" ht="17.25" customHeight="1">
      <c r="A1506" s="602">
        <v>69</v>
      </c>
      <c r="B1506" s="592" t="s">
        <v>3452</v>
      </c>
      <c r="C1506" s="46" t="s">
        <v>2093</v>
      </c>
      <c r="D1506" s="19"/>
      <c r="E1506" s="17"/>
      <c r="F1506" s="17"/>
      <c r="G1506" s="20"/>
      <c r="H1506" s="595">
        <v>41150</v>
      </c>
    </row>
    <row r="1507" spans="1:8" ht="19.5" customHeight="1">
      <c r="A1507" s="597"/>
      <c r="B1507" s="594"/>
      <c r="C1507" s="46" t="s">
        <v>1600</v>
      </c>
      <c r="D1507" s="19" t="s">
        <v>1588</v>
      </c>
      <c r="E1507" s="17">
        <v>0.67</v>
      </c>
      <c r="F1507" s="17">
        <v>1700</v>
      </c>
      <c r="G1507" s="20">
        <f>F1507*E1507</f>
        <v>1139</v>
      </c>
      <c r="H1507" s="603"/>
    </row>
    <row r="1508" spans="1:8" ht="49.5" customHeight="1">
      <c r="A1508" s="602">
        <v>70</v>
      </c>
      <c r="B1508" s="592" t="s">
        <v>3452</v>
      </c>
      <c r="C1508" s="144" t="s">
        <v>1</v>
      </c>
      <c r="D1508" s="19"/>
      <c r="E1508" s="17"/>
      <c r="F1508" s="17"/>
      <c r="G1508" s="20"/>
      <c r="H1508" s="595">
        <v>41152</v>
      </c>
    </row>
    <row r="1509" spans="1:8" ht="18" customHeight="1">
      <c r="A1509" s="597"/>
      <c r="B1509" s="594"/>
      <c r="C1509" s="17" t="s">
        <v>1649</v>
      </c>
      <c r="D1509" s="19" t="s">
        <v>1109</v>
      </c>
      <c r="E1509" s="17">
        <v>0.8</v>
      </c>
      <c r="F1509" s="17">
        <v>58</v>
      </c>
      <c r="G1509" s="20">
        <f>E1509*F1509</f>
        <v>46.4</v>
      </c>
      <c r="H1509" s="603"/>
    </row>
    <row r="1510" spans="1:8" ht="18" customHeight="1">
      <c r="A1510" s="12"/>
      <c r="B1510" s="25" t="s">
        <v>1598</v>
      </c>
      <c r="C1510" s="12"/>
      <c r="D1510" s="12"/>
      <c r="E1510" s="12"/>
      <c r="F1510" s="12"/>
      <c r="G1510" s="26">
        <f>SUM(G1492:G1509)</f>
        <v>2443.35</v>
      </c>
      <c r="H1510" s="12"/>
    </row>
    <row r="1511" spans="1:8" ht="16.5" customHeight="1">
      <c r="A1511" s="602">
        <v>3</v>
      </c>
      <c r="B1511" s="592" t="s">
        <v>46</v>
      </c>
      <c r="C1511" s="16" t="s">
        <v>1132</v>
      </c>
      <c r="D1511" s="19"/>
      <c r="E1511" s="17"/>
      <c r="F1511" s="17"/>
      <c r="G1511" s="20"/>
      <c r="H1511" s="595">
        <v>41123</v>
      </c>
    </row>
    <row r="1512" spans="1:8" ht="18.75" customHeight="1">
      <c r="A1512" s="596"/>
      <c r="B1512" s="593"/>
      <c r="C1512" s="17" t="s">
        <v>480</v>
      </c>
      <c r="D1512" s="19" t="s">
        <v>481</v>
      </c>
      <c r="E1512" s="17">
        <v>1</v>
      </c>
      <c r="F1512" s="17">
        <v>28</v>
      </c>
      <c r="G1512" s="20">
        <f>E1512*F1512</f>
        <v>28</v>
      </c>
      <c r="H1512" s="605"/>
    </row>
    <row r="1513" spans="1:8" ht="16.5" customHeight="1">
      <c r="A1513" s="597"/>
      <c r="B1513" s="594"/>
      <c r="C1513" s="17" t="s">
        <v>1133</v>
      </c>
      <c r="D1513" s="19" t="s">
        <v>1049</v>
      </c>
      <c r="E1513" s="17">
        <v>1.5</v>
      </c>
      <c r="F1513" s="17">
        <v>24</v>
      </c>
      <c r="G1513" s="20">
        <f>E1513*F1513</f>
        <v>36</v>
      </c>
      <c r="H1513" s="603"/>
    </row>
    <row r="1514" spans="1:8" ht="17.25" customHeight="1">
      <c r="A1514" s="610">
        <v>15</v>
      </c>
      <c r="B1514" s="606" t="s">
        <v>46</v>
      </c>
      <c r="C1514" s="16" t="s">
        <v>2782</v>
      </c>
      <c r="D1514" s="17"/>
      <c r="E1514" s="17"/>
      <c r="F1514" s="17"/>
      <c r="G1514" s="17"/>
      <c r="H1514" s="611">
        <v>41124</v>
      </c>
    </row>
    <row r="1515" spans="1:8" ht="18" customHeight="1">
      <c r="A1515" s="610"/>
      <c r="B1515" s="606"/>
      <c r="C1515" s="17" t="s">
        <v>2049</v>
      </c>
      <c r="D1515" s="17" t="s">
        <v>1588</v>
      </c>
      <c r="E1515" s="17">
        <v>0.15</v>
      </c>
      <c r="F1515" s="17">
        <v>1350</v>
      </c>
      <c r="G1515" s="17">
        <f>F1515*E1515</f>
        <v>202.5</v>
      </c>
      <c r="H1515" s="611"/>
    </row>
    <row r="1516" spans="1:8" ht="18" customHeight="1">
      <c r="A1516" s="610"/>
      <c r="B1516" s="606"/>
      <c r="C1516" s="17" t="s">
        <v>2050</v>
      </c>
      <c r="D1516" s="17" t="s">
        <v>1585</v>
      </c>
      <c r="E1516" s="17">
        <v>0.03</v>
      </c>
      <c r="F1516" s="17">
        <v>48.05</v>
      </c>
      <c r="G1516" s="20">
        <f>F1516*E1516</f>
        <v>1.44</v>
      </c>
      <c r="H1516" s="611"/>
    </row>
    <row r="1517" spans="1:8" ht="34.5" customHeight="1">
      <c r="A1517" s="41">
        <v>17</v>
      </c>
      <c r="B1517" s="17" t="s">
        <v>46</v>
      </c>
      <c r="C1517" s="46" t="s">
        <v>2185</v>
      </c>
      <c r="D1517" s="598" t="s">
        <v>647</v>
      </c>
      <c r="E1517" s="599"/>
      <c r="F1517" s="600"/>
      <c r="G1517" s="17"/>
      <c r="H1517" s="21">
        <v>41124</v>
      </c>
    </row>
    <row r="1518" spans="1:8" ht="66.75" customHeight="1">
      <c r="A1518" s="602">
        <v>19</v>
      </c>
      <c r="B1518" s="592" t="s">
        <v>650</v>
      </c>
      <c r="C1518" s="16" t="s">
        <v>651</v>
      </c>
      <c r="D1518" s="17"/>
      <c r="E1518" s="17"/>
      <c r="F1518" s="17"/>
      <c r="G1518" s="17"/>
      <c r="H1518" s="595">
        <v>41127</v>
      </c>
    </row>
    <row r="1519" spans="1:8" ht="18" customHeight="1">
      <c r="A1519" s="596"/>
      <c r="B1519" s="593"/>
      <c r="C1519" s="15" t="s">
        <v>677</v>
      </c>
      <c r="D1519" s="19" t="s">
        <v>1049</v>
      </c>
      <c r="E1519" s="19">
        <v>4</v>
      </c>
      <c r="F1519" s="19">
        <v>168</v>
      </c>
      <c r="G1519" s="17">
        <f>F1519*E1519</f>
        <v>672</v>
      </c>
      <c r="H1519" s="596"/>
    </row>
    <row r="1520" spans="1:8" ht="18" customHeight="1">
      <c r="A1520" s="596"/>
      <c r="B1520" s="593"/>
      <c r="C1520" s="15" t="s">
        <v>678</v>
      </c>
      <c r="D1520" s="19" t="s">
        <v>2968</v>
      </c>
      <c r="E1520" s="19">
        <v>1</v>
      </c>
      <c r="F1520" s="19">
        <v>93</v>
      </c>
      <c r="G1520" s="17">
        <f>F1520*E1520</f>
        <v>93</v>
      </c>
      <c r="H1520" s="596"/>
    </row>
    <row r="1521" spans="1:8" ht="18" customHeight="1">
      <c r="A1521" s="596"/>
      <c r="B1521" s="593"/>
      <c r="C1521" s="17" t="s">
        <v>49</v>
      </c>
      <c r="D1521" s="19" t="s">
        <v>2968</v>
      </c>
      <c r="E1521" s="17">
        <v>4</v>
      </c>
      <c r="F1521" s="17">
        <v>178</v>
      </c>
      <c r="G1521" s="20">
        <f>F1521*E1521</f>
        <v>712</v>
      </c>
      <c r="H1521" s="596"/>
    </row>
    <row r="1522" spans="1:8" ht="18" customHeight="1">
      <c r="A1522" s="597"/>
      <c r="B1522" s="594"/>
      <c r="C1522" s="15" t="s">
        <v>2293</v>
      </c>
      <c r="D1522" s="19" t="s">
        <v>2968</v>
      </c>
      <c r="E1522" s="17">
        <v>1</v>
      </c>
      <c r="F1522" s="17">
        <v>51</v>
      </c>
      <c r="G1522" s="20">
        <f>F1522*E1522</f>
        <v>51</v>
      </c>
      <c r="H1522" s="597"/>
    </row>
    <row r="1523" spans="1:8" ht="35.25" customHeight="1">
      <c r="A1523" s="41">
        <v>26</v>
      </c>
      <c r="B1523" s="17" t="s">
        <v>46</v>
      </c>
      <c r="C1523" s="46" t="s">
        <v>2185</v>
      </c>
      <c r="D1523" s="598" t="s">
        <v>647</v>
      </c>
      <c r="E1523" s="599"/>
      <c r="F1523" s="600"/>
      <c r="G1523" s="17"/>
      <c r="H1523" s="21">
        <v>41131</v>
      </c>
    </row>
    <row r="1524" spans="1:8" ht="36.75" customHeight="1">
      <c r="A1524" s="602">
        <v>35</v>
      </c>
      <c r="B1524" s="592" t="s">
        <v>46</v>
      </c>
      <c r="C1524" s="16" t="s">
        <v>2457</v>
      </c>
      <c r="D1524" s="17"/>
      <c r="E1524" s="17"/>
      <c r="F1524" s="17"/>
      <c r="G1524" s="17"/>
      <c r="H1524" s="595">
        <v>41138</v>
      </c>
    </row>
    <row r="1525" spans="1:8" ht="18" customHeight="1">
      <c r="A1525" s="597"/>
      <c r="B1525" s="594"/>
      <c r="C1525" s="17" t="s">
        <v>2286</v>
      </c>
      <c r="D1525" s="19" t="s">
        <v>2968</v>
      </c>
      <c r="E1525" s="17">
        <v>1</v>
      </c>
      <c r="F1525" s="17">
        <v>100</v>
      </c>
      <c r="G1525" s="17">
        <f>F1525*E1525</f>
        <v>100</v>
      </c>
      <c r="H1525" s="603"/>
    </row>
    <row r="1526" spans="1:8" ht="47.25" customHeight="1">
      <c r="A1526" s="41">
        <v>43</v>
      </c>
      <c r="B1526" s="17" t="s">
        <v>2447</v>
      </c>
      <c r="C1526" s="16" t="s">
        <v>3422</v>
      </c>
      <c r="D1526" s="598" t="s">
        <v>67</v>
      </c>
      <c r="E1526" s="599"/>
      <c r="F1526" s="600"/>
      <c r="G1526" s="17"/>
      <c r="H1526" s="21">
        <v>41137</v>
      </c>
    </row>
    <row r="1527" spans="1:8" ht="18" customHeight="1">
      <c r="A1527" s="41">
        <v>44</v>
      </c>
      <c r="B1527" s="17" t="s">
        <v>1067</v>
      </c>
      <c r="C1527" s="16" t="s">
        <v>542</v>
      </c>
      <c r="D1527" s="598" t="s">
        <v>67</v>
      </c>
      <c r="E1527" s="599"/>
      <c r="F1527" s="600"/>
      <c r="G1527" s="17"/>
      <c r="H1527" s="21">
        <v>41138</v>
      </c>
    </row>
    <row r="1528" spans="1:8" ht="38.25" customHeight="1">
      <c r="A1528" s="141">
        <v>47</v>
      </c>
      <c r="B1528" s="134" t="s">
        <v>726</v>
      </c>
      <c r="C1528" s="46" t="s">
        <v>2537</v>
      </c>
      <c r="D1528" s="598" t="s">
        <v>630</v>
      </c>
      <c r="E1528" s="599"/>
      <c r="F1528" s="600"/>
      <c r="G1528" s="17"/>
      <c r="H1528" s="133">
        <v>41143</v>
      </c>
    </row>
    <row r="1529" spans="1:8" ht="18" customHeight="1">
      <c r="A1529" s="141">
        <v>49</v>
      </c>
      <c r="B1529" s="134" t="s">
        <v>2545</v>
      </c>
      <c r="C1529" s="46" t="s">
        <v>2036</v>
      </c>
      <c r="D1529" s="598" t="s">
        <v>1050</v>
      </c>
      <c r="E1529" s="599"/>
      <c r="F1529" s="600"/>
      <c r="G1529" s="17"/>
      <c r="H1529" s="133">
        <v>41143</v>
      </c>
    </row>
    <row r="1530" spans="1:8" ht="18" customHeight="1">
      <c r="A1530" s="602">
        <v>60</v>
      </c>
      <c r="B1530" s="592" t="s">
        <v>46</v>
      </c>
      <c r="C1530" s="46" t="s">
        <v>2782</v>
      </c>
      <c r="D1530" s="19"/>
      <c r="E1530" s="17"/>
      <c r="F1530" s="17"/>
      <c r="G1530" s="17"/>
      <c r="H1530" s="595">
        <v>41146</v>
      </c>
    </row>
    <row r="1531" spans="1:8" ht="18" customHeight="1">
      <c r="A1531" s="596"/>
      <c r="B1531" s="593"/>
      <c r="C1531" s="15" t="s">
        <v>3269</v>
      </c>
      <c r="D1531" s="19" t="s">
        <v>1588</v>
      </c>
      <c r="E1531" s="17">
        <v>0.5</v>
      </c>
      <c r="F1531" s="17">
        <v>1500</v>
      </c>
      <c r="G1531" s="17">
        <f>F1531*E1531</f>
        <v>750</v>
      </c>
      <c r="H1531" s="605"/>
    </row>
    <row r="1532" spans="1:8" ht="18" customHeight="1">
      <c r="A1532" s="597"/>
      <c r="B1532" s="594"/>
      <c r="C1532" s="15" t="s">
        <v>2050</v>
      </c>
      <c r="D1532" s="19" t="s">
        <v>1585</v>
      </c>
      <c r="E1532" s="17">
        <v>0.125</v>
      </c>
      <c r="F1532" s="17">
        <v>48.05</v>
      </c>
      <c r="G1532" s="20">
        <f>F1532*E1532</f>
        <v>6.01</v>
      </c>
      <c r="H1532" s="603"/>
    </row>
    <row r="1533" spans="1:8" ht="18" customHeight="1">
      <c r="A1533" s="12"/>
      <c r="B1533" s="25" t="s">
        <v>1598</v>
      </c>
      <c r="C1533" s="12"/>
      <c r="D1533" s="12"/>
      <c r="E1533" s="12"/>
      <c r="F1533" s="12"/>
      <c r="G1533" s="26">
        <f>SUM(G1511:G1532)</f>
        <v>2651.95</v>
      </c>
      <c r="H1533" s="12"/>
    </row>
    <row r="1534" spans="1:8" ht="18" customHeight="1">
      <c r="A1534" s="83"/>
      <c r="B1534" s="22"/>
      <c r="C1534" s="105"/>
      <c r="D1534" s="22"/>
      <c r="E1534" s="22"/>
      <c r="F1534" s="22"/>
      <c r="G1534" s="107">
        <f>G1533+G1510+G1491+G1485+G1467+G1465+G1457+G1444+G1433+G1416+G1395+G1387+G1379</f>
        <v>243979.66</v>
      </c>
      <c r="H1534" s="113"/>
    </row>
    <row r="1535" spans="1:8" ht="18" customHeight="1">
      <c r="A1535" s="22"/>
      <c r="B1535" s="22"/>
      <c r="C1535" s="91"/>
      <c r="D1535" s="22"/>
      <c r="E1535" s="22"/>
      <c r="F1535" s="22"/>
      <c r="G1535" s="22"/>
      <c r="H1535" s="110"/>
    </row>
    <row r="1536" spans="1:8" ht="18" customHeight="1">
      <c r="A1536" s="22"/>
      <c r="B1536" s="22"/>
      <c r="C1536" s="22"/>
      <c r="D1536" s="22"/>
      <c r="E1536" s="22"/>
      <c r="F1536" s="22"/>
      <c r="G1536" s="22"/>
      <c r="H1536" s="22"/>
    </row>
    <row r="1537" spans="1:8" ht="18" customHeight="1">
      <c r="A1537" s="22"/>
      <c r="B1537" s="22"/>
      <c r="C1537" s="22"/>
      <c r="D1537" s="22"/>
      <c r="E1537" s="22"/>
      <c r="F1537" s="22"/>
      <c r="G1537" s="70"/>
      <c r="H1537" s="22"/>
    </row>
    <row r="1538" spans="1:8" ht="18" customHeight="1">
      <c r="A1538" s="22"/>
      <c r="B1538" s="59"/>
      <c r="C1538" s="22"/>
      <c r="D1538" s="22"/>
      <c r="E1538" s="22"/>
      <c r="F1538" s="22"/>
      <c r="G1538" s="62"/>
      <c r="H1538" s="22"/>
    </row>
    <row r="1539" spans="1:8" ht="18" customHeight="1">
      <c r="A1539" s="83"/>
      <c r="B1539" s="22"/>
      <c r="C1539" s="91"/>
      <c r="D1539" s="22"/>
      <c r="E1539" s="22"/>
      <c r="F1539" s="22"/>
      <c r="G1539" s="22"/>
      <c r="H1539" s="113"/>
    </row>
    <row r="1540" spans="1:8" ht="18" customHeight="1">
      <c r="A1540" s="83"/>
      <c r="B1540" s="22"/>
      <c r="C1540" s="91"/>
      <c r="D1540" s="22"/>
      <c r="E1540" s="22"/>
      <c r="F1540" s="22"/>
      <c r="G1540" s="22"/>
      <c r="H1540" s="113"/>
    </row>
    <row r="1541" spans="1:8" ht="18" customHeight="1">
      <c r="A1541" s="22"/>
      <c r="B1541" s="22"/>
      <c r="C1541" s="91"/>
      <c r="D1541" s="22"/>
      <c r="E1541" s="22"/>
      <c r="F1541" s="22"/>
      <c r="G1541" s="22"/>
      <c r="H1541" s="110"/>
    </row>
    <row r="1542" spans="1:8" ht="18" customHeight="1">
      <c r="A1542" s="22"/>
      <c r="B1542" s="22"/>
      <c r="C1542" s="22"/>
      <c r="D1542" s="22"/>
      <c r="E1542" s="22"/>
      <c r="F1542" s="22"/>
      <c r="G1542" s="22"/>
      <c r="H1542" s="22"/>
    </row>
    <row r="1543" spans="1:8" ht="18" customHeight="1">
      <c r="A1543" s="22"/>
      <c r="B1543" s="22"/>
      <c r="C1543" s="22"/>
      <c r="D1543" s="22"/>
      <c r="E1543" s="22"/>
      <c r="F1543" s="22"/>
      <c r="G1543" s="70"/>
      <c r="H1543" s="22"/>
    </row>
    <row r="1544" spans="1:8" ht="18" customHeight="1">
      <c r="A1544" s="22"/>
      <c r="B1544" s="22"/>
      <c r="C1544" s="91"/>
      <c r="D1544" s="22"/>
      <c r="E1544" s="22"/>
      <c r="F1544" s="22"/>
      <c r="G1544" s="22"/>
      <c r="H1544" s="110"/>
    </row>
    <row r="1545" spans="1:8" ht="18" customHeight="1">
      <c r="A1545" s="22"/>
      <c r="B1545" s="22"/>
      <c r="C1545" s="22"/>
      <c r="D1545" s="22"/>
      <c r="E1545" s="22"/>
      <c r="F1545" s="22"/>
      <c r="G1545" s="22"/>
      <c r="H1545" s="22"/>
    </row>
    <row r="1546" spans="1:8" ht="18" customHeight="1">
      <c r="A1546" s="22"/>
      <c r="B1546" s="22"/>
      <c r="C1546" s="91"/>
      <c r="D1546" s="22"/>
      <c r="E1546" s="22"/>
      <c r="F1546" s="22"/>
      <c r="G1546" s="22"/>
      <c r="H1546" s="110"/>
    </row>
    <row r="1547" spans="1:8" ht="18" customHeight="1">
      <c r="A1547" s="22"/>
      <c r="B1547" s="22"/>
      <c r="C1547" s="22"/>
      <c r="D1547" s="22"/>
      <c r="E1547" s="22"/>
      <c r="F1547" s="22"/>
      <c r="G1547" s="22"/>
      <c r="H1547" s="22"/>
    </row>
    <row r="1548" spans="1:8" ht="18" customHeight="1">
      <c r="A1548" s="83"/>
      <c r="B1548" s="22"/>
      <c r="C1548" s="91"/>
      <c r="D1548" s="22"/>
      <c r="E1548" s="22"/>
      <c r="F1548" s="22"/>
      <c r="G1548" s="22"/>
      <c r="H1548" s="113"/>
    </row>
    <row r="1549" spans="1:8" ht="24.75" customHeight="1">
      <c r="A1549" s="83"/>
      <c r="B1549" s="22"/>
      <c r="C1549" s="91"/>
      <c r="D1549" s="22"/>
      <c r="E1549" s="22"/>
      <c r="F1549" s="22"/>
      <c r="G1549" s="22"/>
      <c r="H1549" s="113"/>
    </row>
    <row r="1550" spans="1:8" ht="24.75" customHeight="1">
      <c r="A1550" s="83"/>
      <c r="B1550" s="22"/>
      <c r="C1550" s="91"/>
      <c r="D1550" s="22"/>
      <c r="E1550" s="22"/>
      <c r="F1550" s="22"/>
      <c r="G1550" s="22"/>
      <c r="H1550" s="113"/>
    </row>
    <row r="1551" spans="1:8" ht="24.75" customHeight="1">
      <c r="A1551" s="83"/>
      <c r="B1551" s="22"/>
      <c r="C1551" s="91"/>
      <c r="D1551" s="22"/>
      <c r="E1551" s="22"/>
      <c r="F1551" s="22"/>
      <c r="G1551" s="22"/>
      <c r="H1551" s="113"/>
    </row>
    <row r="1552" spans="1:8" ht="24.75" customHeight="1">
      <c r="A1552" s="83"/>
      <c r="B1552" s="22"/>
      <c r="C1552" s="91"/>
      <c r="D1552" s="22"/>
      <c r="E1552" s="22"/>
      <c r="F1552" s="22"/>
      <c r="G1552" s="22"/>
      <c r="H1552" s="113"/>
    </row>
    <row r="1553" spans="1:8" ht="24.75" customHeight="1">
      <c r="A1553" s="83"/>
      <c r="B1553" s="22"/>
      <c r="C1553" s="91"/>
      <c r="D1553" s="22"/>
      <c r="E1553" s="22"/>
      <c r="F1553" s="22"/>
      <c r="G1553" s="22"/>
      <c r="H1553" s="113"/>
    </row>
    <row r="1554" spans="1:8" ht="24.75" customHeight="1">
      <c r="A1554" s="83"/>
      <c r="B1554" s="22"/>
      <c r="C1554" s="91"/>
      <c r="D1554" s="22"/>
      <c r="E1554" s="22"/>
      <c r="F1554" s="22"/>
      <c r="G1554" s="22"/>
      <c r="H1554" s="113"/>
    </row>
    <row r="1555" spans="1:8" ht="24.75" customHeight="1">
      <c r="A1555" s="83"/>
      <c r="B1555" s="22"/>
      <c r="C1555" s="91"/>
      <c r="D1555" s="22"/>
      <c r="E1555" s="22"/>
      <c r="F1555" s="22"/>
      <c r="G1555" s="22"/>
      <c r="H1555" s="113"/>
    </row>
    <row r="1556" spans="1:8" ht="24.75" customHeight="1">
      <c r="A1556" s="83"/>
      <c r="B1556" s="22"/>
      <c r="C1556" s="91"/>
      <c r="D1556" s="22"/>
      <c r="E1556" s="22"/>
      <c r="F1556" s="22"/>
      <c r="G1556" s="22"/>
      <c r="H1556" s="113"/>
    </row>
    <row r="1557" spans="1:8" ht="24.75" customHeight="1">
      <c r="A1557" s="83"/>
      <c r="B1557" s="22"/>
      <c r="C1557" s="91"/>
      <c r="D1557" s="22"/>
      <c r="E1557" s="22"/>
      <c r="F1557" s="22"/>
      <c r="G1557" s="22"/>
      <c r="H1557" s="113"/>
    </row>
    <row r="1558" spans="1:8" ht="24.75" customHeight="1">
      <c r="A1558" s="83"/>
      <c r="B1558" s="22"/>
      <c r="C1558" s="91"/>
      <c r="D1558" s="22"/>
      <c r="E1558" s="22"/>
      <c r="F1558" s="22"/>
      <c r="G1558" s="22"/>
      <c r="H1558" s="113"/>
    </row>
    <row r="1559" spans="1:8" ht="24.75" customHeight="1">
      <c r="A1559" s="83"/>
      <c r="B1559" s="22"/>
      <c r="C1559" s="91"/>
      <c r="D1559" s="22"/>
      <c r="E1559" s="22"/>
      <c r="F1559" s="22"/>
      <c r="G1559" s="22"/>
      <c r="H1559" s="113"/>
    </row>
    <row r="1560" spans="1:8" ht="24.75" customHeight="1">
      <c r="A1560" s="83"/>
      <c r="B1560" s="22"/>
      <c r="C1560" s="91"/>
      <c r="D1560" s="22"/>
      <c r="E1560" s="22"/>
      <c r="F1560" s="22"/>
      <c r="G1560" s="22"/>
      <c r="H1560" s="113"/>
    </row>
    <row r="1561" spans="1:8" ht="18" customHeight="1">
      <c r="A1561" s="22"/>
      <c r="B1561" s="59"/>
      <c r="C1561" s="22"/>
      <c r="D1561" s="22"/>
      <c r="E1561" s="22"/>
      <c r="F1561" s="22"/>
      <c r="G1561" s="62"/>
      <c r="H1561" s="22"/>
    </row>
    <row r="1562" spans="1:8" ht="18" customHeight="1">
      <c r="A1562" s="83"/>
      <c r="B1562" s="22"/>
      <c r="C1562" s="91"/>
      <c r="D1562" s="22"/>
      <c r="E1562" s="22"/>
      <c r="F1562" s="22"/>
      <c r="G1562" s="22"/>
      <c r="H1562" s="113"/>
    </row>
    <row r="1563" spans="1:8" ht="18" customHeight="1">
      <c r="A1563" s="83"/>
      <c r="B1563" s="22"/>
      <c r="C1563" s="91"/>
      <c r="D1563" s="22"/>
      <c r="E1563" s="22"/>
      <c r="F1563" s="22"/>
      <c r="G1563" s="22"/>
      <c r="H1563" s="113"/>
    </row>
    <row r="1564" spans="1:8" ht="18" customHeight="1">
      <c r="A1564" s="83"/>
      <c r="B1564" s="22"/>
      <c r="C1564" s="91"/>
      <c r="D1564" s="22"/>
      <c r="E1564" s="22"/>
      <c r="F1564" s="22"/>
      <c r="G1564" s="22"/>
      <c r="H1564" s="113"/>
    </row>
    <row r="1565" spans="1:8" ht="18" customHeight="1">
      <c r="A1565" s="83"/>
      <c r="B1565" s="22"/>
      <c r="C1565" s="91"/>
      <c r="D1565" s="22"/>
      <c r="E1565" s="22"/>
      <c r="F1565" s="22"/>
      <c r="G1565" s="22"/>
      <c r="H1565" s="113"/>
    </row>
    <row r="1566" spans="1:8" ht="18" customHeight="1">
      <c r="A1566" s="22"/>
      <c r="B1566" s="22"/>
      <c r="C1566" s="91"/>
      <c r="D1566" s="22"/>
      <c r="E1566" s="22"/>
      <c r="F1566" s="22"/>
      <c r="G1566" s="22"/>
      <c r="H1566" s="110"/>
    </row>
    <row r="1567" spans="1:8" ht="18" customHeight="1">
      <c r="A1567" s="22"/>
      <c r="B1567" s="22"/>
      <c r="C1567" s="22"/>
      <c r="D1567" s="90"/>
      <c r="E1567" s="22"/>
      <c r="F1567" s="22"/>
      <c r="G1567" s="92"/>
      <c r="H1567" s="22"/>
    </row>
    <row r="1568" spans="1:8" ht="18" customHeight="1">
      <c r="A1568" s="601" t="s">
        <v>1044</v>
      </c>
      <c r="B1568" s="601"/>
      <c r="C1568" s="601"/>
      <c r="D1568" s="601"/>
      <c r="E1568" s="601"/>
      <c r="F1568" s="601"/>
      <c r="G1568" s="601"/>
      <c r="H1568" s="601"/>
    </row>
    <row r="1569" spans="1:8" ht="18" customHeight="1" thickBot="1">
      <c r="A1569" s="604" t="s">
        <v>861</v>
      </c>
      <c r="B1569" s="604"/>
      <c r="C1569" s="22"/>
      <c r="D1569" s="90"/>
      <c r="E1569" s="22"/>
      <c r="F1569" s="22"/>
      <c r="G1569" s="70"/>
      <c r="H1569" s="110"/>
    </row>
    <row r="1570" spans="1:8" ht="45" customHeight="1" thickBot="1">
      <c r="A1570" s="227" t="s">
        <v>1033</v>
      </c>
      <c r="B1570" s="228" t="s">
        <v>1034</v>
      </c>
      <c r="C1570" s="228" t="s">
        <v>1035</v>
      </c>
      <c r="D1570" s="228" t="s">
        <v>1036</v>
      </c>
      <c r="E1570" s="228" t="s">
        <v>1334</v>
      </c>
      <c r="F1570" s="228" t="s">
        <v>1335</v>
      </c>
      <c r="G1570" s="228" t="s">
        <v>1555</v>
      </c>
      <c r="H1570" s="229" t="s">
        <v>1586</v>
      </c>
    </row>
    <row r="1571" spans="1:8" ht="35.25" customHeight="1">
      <c r="A1571" s="41">
        <v>14</v>
      </c>
      <c r="B1571" s="17" t="s">
        <v>3392</v>
      </c>
      <c r="C1571" s="46" t="s">
        <v>1085</v>
      </c>
      <c r="D1571" s="598" t="s">
        <v>67</v>
      </c>
      <c r="E1571" s="599"/>
      <c r="F1571" s="600"/>
      <c r="G1571" s="20"/>
      <c r="H1571" s="21">
        <v>41162</v>
      </c>
    </row>
    <row r="1572" spans="1:8" ht="38.25" customHeight="1">
      <c r="A1572" s="602">
        <v>31</v>
      </c>
      <c r="B1572" s="592" t="s">
        <v>3452</v>
      </c>
      <c r="C1572" s="16" t="s">
        <v>3359</v>
      </c>
      <c r="D1572" s="17"/>
      <c r="E1572" s="17"/>
      <c r="F1572" s="17"/>
      <c r="G1572" s="173"/>
      <c r="H1572" s="595">
        <v>41163</v>
      </c>
    </row>
    <row r="1573" spans="1:8" ht="18" customHeight="1">
      <c r="A1573" s="597"/>
      <c r="B1573" s="594"/>
      <c r="C1573" s="17" t="s">
        <v>3360</v>
      </c>
      <c r="D1573" s="17" t="s">
        <v>1588</v>
      </c>
      <c r="E1573" s="17">
        <v>1.25</v>
      </c>
      <c r="F1573" s="17">
        <v>1700</v>
      </c>
      <c r="G1573" s="173">
        <f>F1573*E1573</f>
        <v>2125</v>
      </c>
      <c r="H1573" s="597"/>
    </row>
    <row r="1574" spans="1:8" ht="18" customHeight="1">
      <c r="A1574" s="610">
        <v>39</v>
      </c>
      <c r="B1574" s="606" t="s">
        <v>3452</v>
      </c>
      <c r="C1574" s="16" t="s">
        <v>2782</v>
      </c>
      <c r="D1574" s="17"/>
      <c r="E1574" s="17"/>
      <c r="F1574" s="17"/>
      <c r="G1574" s="173"/>
      <c r="H1574" s="611">
        <v>41163</v>
      </c>
    </row>
    <row r="1575" spans="1:8" ht="18" customHeight="1">
      <c r="A1575" s="610"/>
      <c r="B1575" s="606"/>
      <c r="C1575" s="17" t="s">
        <v>2783</v>
      </c>
      <c r="D1575" s="17" t="s">
        <v>1588</v>
      </c>
      <c r="E1575" s="17">
        <v>0.5</v>
      </c>
      <c r="F1575" s="17">
        <v>1350</v>
      </c>
      <c r="G1575" s="173">
        <f>F1575*E1575</f>
        <v>675</v>
      </c>
      <c r="H1575" s="610"/>
    </row>
    <row r="1576" spans="1:8" ht="18" customHeight="1">
      <c r="A1576" s="610"/>
      <c r="B1576" s="606"/>
      <c r="C1576" s="17" t="s">
        <v>2050</v>
      </c>
      <c r="D1576" s="17" t="s">
        <v>1585</v>
      </c>
      <c r="E1576" s="17">
        <v>0.125</v>
      </c>
      <c r="F1576" s="17">
        <v>48.05</v>
      </c>
      <c r="G1576" s="169">
        <f>F1576*E1576</f>
        <v>6.01</v>
      </c>
      <c r="H1576" s="610"/>
    </row>
    <row r="1577" spans="1:8" ht="18" customHeight="1">
      <c r="A1577" s="41">
        <v>47</v>
      </c>
      <c r="B1577" s="17" t="s">
        <v>1738</v>
      </c>
      <c r="C1577" s="46" t="s">
        <v>1584</v>
      </c>
      <c r="D1577" s="19"/>
      <c r="E1577" s="17"/>
      <c r="F1577" s="19"/>
      <c r="G1577" s="20"/>
      <c r="H1577" s="21">
        <v>41169</v>
      </c>
    </row>
    <row r="1578" spans="1:8" ht="18" customHeight="1">
      <c r="A1578" s="41">
        <v>68</v>
      </c>
      <c r="B1578" s="17" t="s">
        <v>1975</v>
      </c>
      <c r="C1578" s="16" t="s">
        <v>2436</v>
      </c>
      <c r="D1578" s="598" t="s">
        <v>1050</v>
      </c>
      <c r="E1578" s="599"/>
      <c r="F1578" s="600"/>
      <c r="G1578" s="20"/>
      <c r="H1578" s="133">
        <v>41176</v>
      </c>
    </row>
    <row r="1579" spans="1:8" ht="18" customHeight="1">
      <c r="A1579" s="41">
        <v>69</v>
      </c>
      <c r="B1579" s="17" t="s">
        <v>3392</v>
      </c>
      <c r="C1579" s="16" t="s">
        <v>2844</v>
      </c>
      <c r="D1579" s="598" t="s">
        <v>777</v>
      </c>
      <c r="E1579" s="599"/>
      <c r="F1579" s="600"/>
      <c r="G1579" s="20"/>
      <c r="H1579" s="133">
        <v>41176</v>
      </c>
    </row>
    <row r="1580" spans="1:8" ht="50.25" customHeight="1">
      <c r="A1580" s="602">
        <v>71</v>
      </c>
      <c r="B1580" s="592" t="s">
        <v>3452</v>
      </c>
      <c r="C1580" s="46" t="s">
        <v>781</v>
      </c>
      <c r="D1580" s="17"/>
      <c r="E1580" s="17"/>
      <c r="F1580" s="17"/>
      <c r="G1580" s="20"/>
      <c r="H1580" s="595">
        <v>41176</v>
      </c>
    </row>
    <row r="1581" spans="1:8" ht="18" customHeight="1">
      <c r="A1581" s="596"/>
      <c r="B1581" s="593"/>
      <c r="C1581" s="15" t="s">
        <v>2084</v>
      </c>
      <c r="D1581" s="19" t="s">
        <v>2968</v>
      </c>
      <c r="E1581" s="17">
        <v>52</v>
      </c>
      <c r="F1581" s="19">
        <v>0.45</v>
      </c>
      <c r="G1581" s="20"/>
      <c r="H1581" s="605"/>
    </row>
    <row r="1582" spans="1:8" ht="18" customHeight="1">
      <c r="A1582" s="596"/>
      <c r="B1582" s="593"/>
      <c r="C1582" s="15" t="s">
        <v>2083</v>
      </c>
      <c r="D1582" s="19" t="s">
        <v>2968</v>
      </c>
      <c r="E1582" s="17">
        <v>31</v>
      </c>
      <c r="F1582" s="19">
        <v>0.5</v>
      </c>
      <c r="G1582" s="20"/>
      <c r="H1582" s="605"/>
    </row>
    <row r="1583" spans="1:8" ht="18" customHeight="1">
      <c r="A1583" s="596"/>
      <c r="B1583" s="593"/>
      <c r="C1583" s="15" t="s">
        <v>108</v>
      </c>
      <c r="D1583" s="19" t="s">
        <v>2968</v>
      </c>
      <c r="E1583" s="17">
        <v>8</v>
      </c>
      <c r="F1583" s="17">
        <v>170</v>
      </c>
      <c r="G1583" s="20"/>
      <c r="H1583" s="605"/>
    </row>
    <row r="1584" spans="1:8" ht="18" customHeight="1">
      <c r="A1584" s="596"/>
      <c r="B1584" s="593"/>
      <c r="C1584" s="17" t="s">
        <v>1879</v>
      </c>
      <c r="D1584" s="19" t="s">
        <v>2968</v>
      </c>
      <c r="E1584" s="17">
        <v>8</v>
      </c>
      <c r="F1584" s="17">
        <v>170</v>
      </c>
      <c r="G1584" s="20"/>
      <c r="H1584" s="605"/>
    </row>
    <row r="1585" spans="1:8" ht="18" customHeight="1">
      <c r="A1585" s="596"/>
      <c r="B1585" s="593"/>
      <c r="C1585" s="15" t="s">
        <v>3370</v>
      </c>
      <c r="D1585" s="19" t="s">
        <v>2968</v>
      </c>
      <c r="E1585" s="17">
        <v>8</v>
      </c>
      <c r="F1585" s="19">
        <v>13</v>
      </c>
      <c r="G1585" s="20"/>
      <c r="H1585" s="605"/>
    </row>
    <row r="1586" spans="1:8" ht="18" customHeight="1">
      <c r="A1586" s="596"/>
      <c r="B1586" s="593"/>
      <c r="C1586" s="17" t="s">
        <v>782</v>
      </c>
      <c r="D1586" s="19" t="s">
        <v>2968</v>
      </c>
      <c r="E1586" s="17">
        <v>8</v>
      </c>
      <c r="F1586" s="17">
        <v>5</v>
      </c>
      <c r="G1586" s="20"/>
      <c r="H1586" s="605"/>
    </row>
    <row r="1587" spans="1:8" ht="18" customHeight="1">
      <c r="A1587" s="596"/>
      <c r="B1587" s="593"/>
      <c r="C1587" s="17" t="s">
        <v>259</v>
      </c>
      <c r="D1587" s="19" t="s">
        <v>1049</v>
      </c>
      <c r="E1587" s="17">
        <v>30</v>
      </c>
      <c r="F1587" s="17">
        <v>8</v>
      </c>
      <c r="G1587" s="20"/>
      <c r="H1587" s="605"/>
    </row>
    <row r="1588" spans="1:8" ht="53.25" customHeight="1">
      <c r="A1588" s="596"/>
      <c r="B1588" s="594"/>
      <c r="C1588" s="15" t="s">
        <v>3498</v>
      </c>
      <c r="D1588" s="19" t="s">
        <v>1049</v>
      </c>
      <c r="E1588" s="19">
        <v>29</v>
      </c>
      <c r="F1588" s="19">
        <v>12</v>
      </c>
      <c r="G1588" s="20"/>
      <c r="H1588" s="605"/>
    </row>
    <row r="1589" spans="1:8" ht="37.5" customHeight="1">
      <c r="A1589" s="596"/>
      <c r="B1589" s="17" t="s">
        <v>3452</v>
      </c>
      <c r="C1589" s="15" t="s">
        <v>213</v>
      </c>
      <c r="D1589" s="19" t="s">
        <v>2968</v>
      </c>
      <c r="E1589" s="19">
        <v>15</v>
      </c>
      <c r="F1589" s="19">
        <v>5</v>
      </c>
      <c r="G1589" s="20"/>
      <c r="H1589" s="605"/>
    </row>
    <row r="1590" spans="1:8" ht="49.5" customHeight="1">
      <c r="A1590" s="597"/>
      <c r="B1590" s="319" t="s">
        <v>3721</v>
      </c>
      <c r="C1590" s="16"/>
      <c r="D1590" s="19"/>
      <c r="E1590" s="17"/>
      <c r="F1590" s="17"/>
      <c r="G1590" s="320">
        <v>31335.73</v>
      </c>
      <c r="H1590" s="603"/>
    </row>
    <row r="1591" spans="1:8" ht="18" customHeight="1">
      <c r="A1591" s="41">
        <v>74</v>
      </c>
      <c r="B1591" s="17" t="s">
        <v>2602</v>
      </c>
      <c r="C1591" s="16" t="s">
        <v>1193</v>
      </c>
      <c r="D1591" s="598" t="s">
        <v>1050</v>
      </c>
      <c r="E1591" s="599"/>
      <c r="F1591" s="600"/>
      <c r="G1591" s="20"/>
      <c r="H1591" s="133">
        <v>41177</v>
      </c>
    </row>
    <row r="1592" spans="1:8" ht="18" customHeight="1">
      <c r="A1592" s="41">
        <v>75</v>
      </c>
      <c r="B1592" s="17" t="s">
        <v>2516</v>
      </c>
      <c r="C1592" s="16" t="s">
        <v>893</v>
      </c>
      <c r="D1592" s="598" t="s">
        <v>3177</v>
      </c>
      <c r="E1592" s="599"/>
      <c r="F1592" s="600"/>
      <c r="G1592" s="20"/>
      <c r="H1592" s="133">
        <v>41177</v>
      </c>
    </row>
    <row r="1593" spans="1:8" ht="18" customHeight="1">
      <c r="A1593" s="602">
        <v>78</v>
      </c>
      <c r="B1593" s="606" t="s">
        <v>3452</v>
      </c>
      <c r="C1593" s="16" t="s">
        <v>2782</v>
      </c>
      <c r="D1593" s="17"/>
      <c r="E1593" s="17"/>
      <c r="F1593" s="17"/>
      <c r="G1593" s="173"/>
      <c r="H1593" s="611">
        <v>41180</v>
      </c>
    </row>
    <row r="1594" spans="1:8" ht="36.75" customHeight="1">
      <c r="A1594" s="596"/>
      <c r="B1594" s="606"/>
      <c r="C1594" s="17" t="s">
        <v>2783</v>
      </c>
      <c r="D1594" s="17" t="s">
        <v>1588</v>
      </c>
      <c r="E1594" s="17">
        <v>0.45</v>
      </c>
      <c r="F1594" s="17">
        <v>1350</v>
      </c>
      <c r="G1594" s="173">
        <f>F1594*E1594</f>
        <v>607.5</v>
      </c>
      <c r="H1594" s="610"/>
    </row>
    <row r="1595" spans="1:8" ht="18" customHeight="1">
      <c r="A1595" s="597"/>
      <c r="B1595" s="606"/>
      <c r="C1595" s="17" t="s">
        <v>2050</v>
      </c>
      <c r="D1595" s="17" t="s">
        <v>1585</v>
      </c>
      <c r="E1595" s="17">
        <v>0.12</v>
      </c>
      <c r="F1595" s="17">
        <v>48.05</v>
      </c>
      <c r="G1595" s="169">
        <f>F1595*E1595</f>
        <v>5.77</v>
      </c>
      <c r="H1595" s="610"/>
    </row>
    <row r="1596" spans="1:8" ht="39.75" customHeight="1">
      <c r="A1596" s="12"/>
      <c r="B1596" s="25" t="s">
        <v>1598</v>
      </c>
      <c r="C1596" s="12"/>
      <c r="D1596" s="12"/>
      <c r="E1596" s="12"/>
      <c r="F1596" s="12"/>
      <c r="G1596" s="26">
        <f>SUM(G1572:G1595)</f>
        <v>34755.01</v>
      </c>
      <c r="H1596" s="12"/>
    </row>
    <row r="1597" spans="1:8" ht="35.25" customHeight="1">
      <c r="A1597" s="41">
        <v>4</v>
      </c>
      <c r="B1597" s="17" t="s">
        <v>46</v>
      </c>
      <c r="C1597" s="16" t="s">
        <v>893</v>
      </c>
      <c r="D1597" s="598" t="s">
        <v>3459</v>
      </c>
      <c r="E1597" s="599"/>
      <c r="F1597" s="600"/>
      <c r="G1597" s="20"/>
      <c r="H1597" s="21">
        <v>41156</v>
      </c>
    </row>
    <row r="1598" spans="1:8" ht="33.75" customHeight="1">
      <c r="A1598" s="610">
        <v>20</v>
      </c>
      <c r="B1598" s="606" t="s">
        <v>46</v>
      </c>
      <c r="C1598" s="46" t="s">
        <v>893</v>
      </c>
      <c r="D1598" s="17"/>
      <c r="E1598" s="17"/>
      <c r="F1598" s="17"/>
      <c r="G1598" s="20"/>
      <c r="H1598" s="611">
        <v>41159</v>
      </c>
    </row>
    <row r="1599" spans="1:8" ht="20.25" customHeight="1">
      <c r="A1599" s="610"/>
      <c r="B1599" s="606"/>
      <c r="C1599" s="15" t="s">
        <v>1600</v>
      </c>
      <c r="D1599" s="19" t="s">
        <v>1588</v>
      </c>
      <c r="E1599" s="17">
        <v>0.67</v>
      </c>
      <c r="F1599" s="17">
        <v>1700</v>
      </c>
      <c r="G1599" s="20">
        <f>F1599*E1599</f>
        <v>1139</v>
      </c>
      <c r="H1599" s="611"/>
    </row>
    <row r="1600" spans="1:8" ht="34.5" customHeight="1">
      <c r="A1600" s="602">
        <v>32</v>
      </c>
      <c r="B1600" s="592" t="s">
        <v>46</v>
      </c>
      <c r="C1600" s="16" t="s">
        <v>3359</v>
      </c>
      <c r="D1600" s="17"/>
      <c r="E1600" s="17"/>
      <c r="F1600" s="17"/>
      <c r="G1600" s="173"/>
      <c r="H1600" s="595">
        <v>41163</v>
      </c>
    </row>
    <row r="1601" spans="1:8" ht="18" customHeight="1">
      <c r="A1601" s="597"/>
      <c r="B1601" s="594"/>
      <c r="C1601" s="17" t="s">
        <v>3360</v>
      </c>
      <c r="D1601" s="17" t="s">
        <v>1588</v>
      </c>
      <c r="E1601" s="17">
        <v>1.25</v>
      </c>
      <c r="F1601" s="17">
        <v>1700</v>
      </c>
      <c r="G1601" s="173">
        <f>F1601*E1601</f>
        <v>2125</v>
      </c>
      <c r="H1601" s="597"/>
    </row>
    <row r="1602" spans="1:8" ht="18" customHeight="1">
      <c r="A1602" s="610">
        <v>40</v>
      </c>
      <c r="B1602" s="606" t="s">
        <v>46</v>
      </c>
      <c r="C1602" s="16" t="s">
        <v>2782</v>
      </c>
      <c r="D1602" s="17"/>
      <c r="E1602" s="17"/>
      <c r="F1602" s="17"/>
      <c r="G1602" s="173"/>
      <c r="H1602" s="611">
        <v>41163</v>
      </c>
    </row>
    <row r="1603" spans="1:8" ht="18" customHeight="1">
      <c r="A1603" s="610"/>
      <c r="B1603" s="606"/>
      <c r="C1603" s="17" t="s">
        <v>2783</v>
      </c>
      <c r="D1603" s="17" t="s">
        <v>1588</v>
      </c>
      <c r="E1603" s="17">
        <v>0.5</v>
      </c>
      <c r="F1603" s="17">
        <v>1350</v>
      </c>
      <c r="G1603" s="173">
        <f>F1603*E1603</f>
        <v>675</v>
      </c>
      <c r="H1603" s="610"/>
    </row>
    <row r="1604" spans="1:8" ht="21.75" customHeight="1">
      <c r="A1604" s="610"/>
      <c r="B1604" s="606"/>
      <c r="C1604" s="17" t="s">
        <v>2050</v>
      </c>
      <c r="D1604" s="17" t="s">
        <v>1585</v>
      </c>
      <c r="E1604" s="17">
        <v>0.125</v>
      </c>
      <c r="F1604" s="17">
        <v>48.05</v>
      </c>
      <c r="G1604" s="169">
        <f>F1604*E1604</f>
        <v>6.01</v>
      </c>
      <c r="H1604" s="610"/>
    </row>
    <row r="1605" spans="1:8" ht="38.25" customHeight="1">
      <c r="A1605" s="602">
        <v>50</v>
      </c>
      <c r="B1605" s="592" t="s">
        <v>1210</v>
      </c>
      <c r="C1605" s="46" t="s">
        <v>1211</v>
      </c>
      <c r="D1605" s="19"/>
      <c r="E1605" s="17"/>
      <c r="F1605" s="19"/>
      <c r="G1605" s="20"/>
      <c r="H1605" s="595" t="s">
        <v>1215</v>
      </c>
    </row>
    <row r="1606" spans="1:8" ht="18" customHeight="1">
      <c r="A1606" s="596"/>
      <c r="B1606" s="593"/>
      <c r="C1606" s="15" t="s">
        <v>1212</v>
      </c>
      <c r="D1606" s="19" t="s">
        <v>2968</v>
      </c>
      <c r="E1606" s="17">
        <v>9</v>
      </c>
      <c r="F1606" s="19">
        <v>146</v>
      </c>
      <c r="G1606" s="20"/>
      <c r="H1606" s="605"/>
    </row>
    <row r="1607" spans="1:8" ht="18" customHeight="1">
      <c r="A1607" s="596"/>
      <c r="B1607" s="593"/>
      <c r="C1607" s="15" t="s">
        <v>2263</v>
      </c>
      <c r="D1607" s="19" t="s">
        <v>2968</v>
      </c>
      <c r="E1607" s="17">
        <v>10</v>
      </c>
      <c r="F1607" s="19">
        <v>204</v>
      </c>
      <c r="G1607" s="20"/>
      <c r="H1607" s="605"/>
    </row>
    <row r="1608" spans="1:8" ht="18" customHeight="1">
      <c r="A1608" s="596"/>
      <c r="B1608" s="593"/>
      <c r="C1608" s="15" t="s">
        <v>1213</v>
      </c>
      <c r="D1608" s="19" t="s">
        <v>2968</v>
      </c>
      <c r="E1608" s="17">
        <v>4</v>
      </c>
      <c r="F1608" s="19">
        <v>274</v>
      </c>
      <c r="G1608" s="20"/>
      <c r="H1608" s="605"/>
    </row>
    <row r="1609" spans="1:8" ht="18" customHeight="1">
      <c r="A1609" s="596"/>
      <c r="B1609" s="593"/>
      <c r="C1609" s="15" t="s">
        <v>1214</v>
      </c>
      <c r="D1609" s="19" t="s">
        <v>2968</v>
      </c>
      <c r="E1609" s="17">
        <v>4</v>
      </c>
      <c r="F1609" s="19">
        <v>269</v>
      </c>
      <c r="G1609" s="20"/>
      <c r="H1609" s="605"/>
    </row>
    <row r="1610" spans="1:8" ht="18" customHeight="1">
      <c r="A1610" s="596"/>
      <c r="B1610" s="593"/>
      <c r="C1610" s="15" t="s">
        <v>1570</v>
      </c>
      <c r="D1610" s="19" t="s">
        <v>2968</v>
      </c>
      <c r="E1610" s="17">
        <v>18</v>
      </c>
      <c r="F1610" s="19">
        <v>39.5</v>
      </c>
      <c r="G1610" s="20"/>
      <c r="H1610" s="605"/>
    </row>
    <row r="1611" spans="1:8" ht="18" customHeight="1">
      <c r="A1611" s="596"/>
      <c r="B1611" s="593"/>
      <c r="C1611" s="15" t="s">
        <v>1397</v>
      </c>
      <c r="D1611" s="19" t="s">
        <v>2968</v>
      </c>
      <c r="E1611" s="19">
        <v>36</v>
      </c>
      <c r="F1611" s="19">
        <v>75.5</v>
      </c>
      <c r="G1611" s="20"/>
      <c r="H1611" s="605"/>
    </row>
    <row r="1612" spans="1:8" ht="18" customHeight="1">
      <c r="A1612" s="596"/>
      <c r="B1612" s="593"/>
      <c r="C1612" s="17" t="s">
        <v>3382</v>
      </c>
      <c r="D1612" s="19" t="s">
        <v>1049</v>
      </c>
      <c r="E1612" s="19">
        <v>15</v>
      </c>
      <c r="F1612" s="19">
        <v>33</v>
      </c>
      <c r="G1612" s="17"/>
      <c r="H1612" s="605"/>
    </row>
    <row r="1613" spans="1:8" ht="18" customHeight="1">
      <c r="A1613" s="596"/>
      <c r="B1613" s="593"/>
      <c r="C1613" s="17" t="s">
        <v>2931</v>
      </c>
      <c r="D1613" s="19" t="s">
        <v>1049</v>
      </c>
      <c r="E1613" s="19">
        <v>10</v>
      </c>
      <c r="F1613" s="19">
        <v>52</v>
      </c>
      <c r="G1613" s="17"/>
      <c r="H1613" s="605"/>
    </row>
    <row r="1614" spans="1:8" ht="23.25" customHeight="1">
      <c r="A1614" s="596"/>
      <c r="B1614" s="594"/>
      <c r="C1614" s="15" t="s">
        <v>1045</v>
      </c>
      <c r="D1614" s="19" t="s">
        <v>2968</v>
      </c>
      <c r="E1614" s="19">
        <v>5</v>
      </c>
      <c r="F1614" s="19">
        <v>79</v>
      </c>
      <c r="G1614" s="17"/>
      <c r="H1614" s="605"/>
    </row>
    <row r="1615" spans="1:8" ht="51" customHeight="1">
      <c r="A1615" s="597"/>
      <c r="B1615" s="249" t="s">
        <v>2218</v>
      </c>
      <c r="C1615" s="16"/>
      <c r="D1615" s="318"/>
      <c r="E1615" s="16"/>
      <c r="F1615" s="16"/>
      <c r="G1615" s="16">
        <v>54026.54</v>
      </c>
      <c r="H1615" s="603"/>
    </row>
    <row r="1616" spans="1:8" ht="18" customHeight="1">
      <c r="A1616" s="602">
        <v>56</v>
      </c>
      <c r="B1616" s="606" t="s">
        <v>46</v>
      </c>
      <c r="C1616" s="46" t="s">
        <v>3173</v>
      </c>
      <c r="D1616" s="17"/>
      <c r="E1616" s="17"/>
      <c r="F1616" s="17"/>
      <c r="G1616" s="20" t="s">
        <v>3722</v>
      </c>
      <c r="H1616" s="595">
        <v>41169</v>
      </c>
    </row>
    <row r="1617" spans="1:8" ht="18" customHeight="1">
      <c r="A1617" s="596"/>
      <c r="B1617" s="606"/>
      <c r="C1617" s="15" t="s">
        <v>213</v>
      </c>
      <c r="D1617" s="19" t="s">
        <v>2968</v>
      </c>
      <c r="E1617" s="19">
        <v>6</v>
      </c>
      <c r="F1617" s="19">
        <v>5</v>
      </c>
      <c r="G1617" s="20"/>
      <c r="H1617" s="605"/>
    </row>
    <row r="1618" spans="1:8" ht="18" customHeight="1">
      <c r="A1618" s="596"/>
      <c r="B1618" s="606"/>
      <c r="C1618" s="15" t="s">
        <v>2084</v>
      </c>
      <c r="D1618" s="19" t="s">
        <v>2968</v>
      </c>
      <c r="E1618" s="17">
        <v>32</v>
      </c>
      <c r="F1618" s="19">
        <v>0.45</v>
      </c>
      <c r="G1618" s="20"/>
      <c r="H1618" s="605"/>
    </row>
    <row r="1619" spans="1:8" ht="18" customHeight="1">
      <c r="A1619" s="596"/>
      <c r="B1619" s="606"/>
      <c r="C1619" s="15" t="s">
        <v>2083</v>
      </c>
      <c r="D1619" s="19" t="s">
        <v>2968</v>
      </c>
      <c r="E1619" s="17">
        <v>16</v>
      </c>
      <c r="F1619" s="19">
        <v>0.5</v>
      </c>
      <c r="G1619" s="20"/>
      <c r="H1619" s="605"/>
    </row>
    <row r="1620" spans="1:8" ht="18" customHeight="1">
      <c r="A1620" s="596"/>
      <c r="B1620" s="606"/>
      <c r="C1620" s="15" t="s">
        <v>3498</v>
      </c>
      <c r="D1620" s="19" t="s">
        <v>1049</v>
      </c>
      <c r="E1620" s="19">
        <v>3</v>
      </c>
      <c r="F1620" s="19">
        <v>12</v>
      </c>
      <c r="G1620" s="20"/>
      <c r="H1620" s="605"/>
    </row>
    <row r="1621" spans="1:8" ht="18" customHeight="1">
      <c r="A1621" s="596"/>
      <c r="B1621" s="606"/>
      <c r="C1621" s="15" t="s">
        <v>259</v>
      </c>
      <c r="D1621" s="19" t="s">
        <v>1049</v>
      </c>
      <c r="E1621" s="17">
        <v>4</v>
      </c>
      <c r="F1621" s="17">
        <v>10</v>
      </c>
      <c r="G1621" s="20"/>
      <c r="H1621" s="605"/>
    </row>
    <row r="1622" spans="1:8" ht="18" customHeight="1">
      <c r="A1622" s="596"/>
      <c r="B1622" s="606"/>
      <c r="C1622" s="15" t="s">
        <v>108</v>
      </c>
      <c r="D1622" s="19" t="s">
        <v>2968</v>
      </c>
      <c r="E1622" s="17">
        <v>8</v>
      </c>
      <c r="F1622" s="17">
        <v>180</v>
      </c>
      <c r="G1622" s="20"/>
      <c r="H1622" s="605"/>
    </row>
    <row r="1623" spans="1:8" ht="18" customHeight="1">
      <c r="A1623" s="596"/>
      <c r="B1623" s="606"/>
      <c r="C1623" s="17" t="s">
        <v>1879</v>
      </c>
      <c r="D1623" s="19" t="s">
        <v>2968</v>
      </c>
      <c r="E1623" s="17">
        <v>8</v>
      </c>
      <c r="F1623" s="17">
        <v>170</v>
      </c>
      <c r="G1623" s="20"/>
      <c r="H1623" s="605"/>
    </row>
    <row r="1624" spans="1:8" ht="49.5" customHeight="1">
      <c r="A1624" s="596"/>
      <c r="B1624" s="606"/>
      <c r="C1624" s="15" t="s">
        <v>3370</v>
      </c>
      <c r="D1624" s="19" t="s">
        <v>2968</v>
      </c>
      <c r="E1624" s="17">
        <v>8</v>
      </c>
      <c r="F1624" s="19">
        <v>13</v>
      </c>
      <c r="G1624" s="20"/>
      <c r="H1624" s="605"/>
    </row>
    <row r="1625" spans="1:8" ht="52.5" customHeight="1">
      <c r="A1625" s="597"/>
      <c r="B1625" s="319" t="s">
        <v>3721</v>
      </c>
      <c r="C1625" s="16"/>
      <c r="D1625" s="19"/>
      <c r="E1625" s="17"/>
      <c r="F1625" s="17"/>
      <c r="G1625" s="320">
        <v>8517.52</v>
      </c>
      <c r="H1625" s="603"/>
    </row>
    <row r="1626" spans="1:8" ht="35.25" customHeight="1">
      <c r="A1626" s="602">
        <v>65</v>
      </c>
      <c r="B1626" s="592" t="s">
        <v>767</v>
      </c>
      <c r="C1626" s="16" t="s">
        <v>768</v>
      </c>
      <c r="D1626" s="19"/>
      <c r="E1626" s="17"/>
      <c r="F1626" s="17"/>
      <c r="G1626" s="20"/>
      <c r="H1626" s="595">
        <v>41176</v>
      </c>
    </row>
    <row r="1627" spans="1:8" ht="18" customHeight="1">
      <c r="A1627" s="597"/>
      <c r="B1627" s="594"/>
      <c r="C1627" s="17" t="s">
        <v>1600</v>
      </c>
      <c r="D1627" s="19" t="s">
        <v>1588</v>
      </c>
      <c r="E1627" s="17">
        <v>1.5</v>
      </c>
      <c r="F1627" s="17">
        <v>1700</v>
      </c>
      <c r="G1627" s="20">
        <f>F1627*E1627</f>
        <v>2550</v>
      </c>
      <c r="H1627" s="603"/>
    </row>
    <row r="1628" spans="1:8" ht="18" customHeight="1">
      <c r="A1628" s="602">
        <v>79</v>
      </c>
      <c r="B1628" s="606" t="s">
        <v>46</v>
      </c>
      <c r="C1628" s="16" t="s">
        <v>2782</v>
      </c>
      <c r="D1628" s="17"/>
      <c r="E1628" s="17"/>
      <c r="F1628" s="17"/>
      <c r="G1628" s="173"/>
      <c r="H1628" s="611">
        <v>41180</v>
      </c>
    </row>
    <row r="1629" spans="1:8" ht="18" customHeight="1">
      <c r="A1629" s="596"/>
      <c r="B1629" s="606"/>
      <c r="C1629" s="17" t="s">
        <v>2783</v>
      </c>
      <c r="D1629" s="17" t="s">
        <v>1588</v>
      </c>
      <c r="E1629" s="17">
        <v>0.45</v>
      </c>
      <c r="F1629" s="17">
        <v>1350</v>
      </c>
      <c r="G1629" s="173">
        <f>F1629*E1629</f>
        <v>607.5</v>
      </c>
      <c r="H1629" s="610"/>
    </row>
    <row r="1630" spans="1:8" ht="18" customHeight="1">
      <c r="A1630" s="597"/>
      <c r="B1630" s="606"/>
      <c r="C1630" s="17" t="s">
        <v>2050</v>
      </c>
      <c r="D1630" s="17" t="s">
        <v>1585</v>
      </c>
      <c r="E1630" s="17">
        <v>0.12</v>
      </c>
      <c r="F1630" s="17">
        <v>48.05</v>
      </c>
      <c r="G1630" s="169">
        <f>F1630*E1630</f>
        <v>5.77</v>
      </c>
      <c r="H1630" s="610"/>
    </row>
    <row r="1631" spans="1:8" ht="18" customHeight="1">
      <c r="A1631" s="12"/>
      <c r="B1631" s="25" t="s">
        <v>1598</v>
      </c>
      <c r="C1631" s="12"/>
      <c r="D1631" s="12"/>
      <c r="E1631" s="12"/>
      <c r="F1631" s="12"/>
      <c r="G1631" s="26">
        <f>SUM(G1597:G1630)</f>
        <v>69652.34</v>
      </c>
      <c r="H1631" s="12"/>
    </row>
    <row r="1632" spans="1:8" ht="18" customHeight="1">
      <c r="A1632" s="41">
        <v>1</v>
      </c>
      <c r="B1632" s="17" t="s">
        <v>3778</v>
      </c>
      <c r="C1632" s="46" t="s">
        <v>3654</v>
      </c>
      <c r="D1632" s="19" t="s">
        <v>2968</v>
      </c>
      <c r="E1632" s="17">
        <v>2</v>
      </c>
      <c r="F1632" s="19"/>
      <c r="G1632" s="17"/>
      <c r="H1632" s="21">
        <v>41155</v>
      </c>
    </row>
    <row r="1633" spans="1:8" ht="18" customHeight="1">
      <c r="A1633" s="602">
        <v>3</v>
      </c>
      <c r="B1633" s="592" t="s">
        <v>3778</v>
      </c>
      <c r="C1633" s="46" t="s">
        <v>1882</v>
      </c>
      <c r="D1633" s="19"/>
      <c r="E1633" s="17"/>
      <c r="F1633" s="19"/>
      <c r="G1633" s="20"/>
      <c r="H1633" s="595">
        <v>41156</v>
      </c>
    </row>
    <row r="1634" spans="1:8" ht="18" customHeight="1">
      <c r="A1634" s="596"/>
      <c r="B1634" s="593"/>
      <c r="C1634" s="15" t="s">
        <v>1534</v>
      </c>
      <c r="D1634" s="19" t="s">
        <v>1585</v>
      </c>
      <c r="E1634" s="17">
        <v>2</v>
      </c>
      <c r="F1634" s="19">
        <v>400</v>
      </c>
      <c r="G1634" s="20">
        <f>F1634*E1634</f>
        <v>800</v>
      </c>
      <c r="H1634" s="605"/>
    </row>
    <row r="1635" spans="1:8" ht="15.75" customHeight="1">
      <c r="A1635" s="597"/>
      <c r="B1635" s="594"/>
      <c r="C1635" s="15" t="s">
        <v>2783</v>
      </c>
      <c r="D1635" s="19" t="s">
        <v>1588</v>
      </c>
      <c r="E1635" s="17">
        <v>1.5</v>
      </c>
      <c r="F1635" s="19">
        <v>1350</v>
      </c>
      <c r="G1635" s="20">
        <f>F1635*E1635</f>
        <v>2025</v>
      </c>
      <c r="H1635" s="603"/>
    </row>
    <row r="1636" spans="1:8" ht="23.25" customHeight="1">
      <c r="A1636" s="41">
        <v>9</v>
      </c>
      <c r="B1636" s="17" t="s">
        <v>1508</v>
      </c>
      <c r="C1636" s="46" t="s">
        <v>3654</v>
      </c>
      <c r="D1636" s="598" t="s">
        <v>412</v>
      </c>
      <c r="E1636" s="599"/>
      <c r="F1636" s="600"/>
      <c r="G1636" s="20"/>
      <c r="H1636" s="21">
        <v>41157</v>
      </c>
    </row>
    <row r="1637" spans="1:8" ht="33" customHeight="1">
      <c r="A1637" s="41">
        <v>16</v>
      </c>
      <c r="B1637" s="17" t="s">
        <v>3394</v>
      </c>
      <c r="C1637" s="46" t="s">
        <v>3395</v>
      </c>
      <c r="D1637" s="598" t="s">
        <v>67</v>
      </c>
      <c r="E1637" s="599"/>
      <c r="F1637" s="600"/>
      <c r="G1637" s="20"/>
      <c r="H1637" s="21">
        <v>41157</v>
      </c>
    </row>
    <row r="1638" spans="1:8" ht="20.25" customHeight="1">
      <c r="A1638" s="41">
        <v>17</v>
      </c>
      <c r="B1638" s="17" t="s">
        <v>3396</v>
      </c>
      <c r="C1638" s="46" t="s">
        <v>3397</v>
      </c>
      <c r="D1638" s="598" t="s">
        <v>67</v>
      </c>
      <c r="E1638" s="599"/>
      <c r="F1638" s="600"/>
      <c r="G1638" s="20"/>
      <c r="H1638" s="21">
        <v>41159</v>
      </c>
    </row>
    <row r="1639" spans="1:8" ht="34.5" customHeight="1">
      <c r="A1639" s="41">
        <v>18</v>
      </c>
      <c r="B1639" s="17" t="s">
        <v>2310</v>
      </c>
      <c r="C1639" s="46" t="s">
        <v>2244</v>
      </c>
      <c r="D1639" s="598" t="s">
        <v>2829</v>
      </c>
      <c r="E1639" s="599"/>
      <c r="F1639" s="600"/>
      <c r="G1639" s="20"/>
      <c r="H1639" s="21">
        <v>41162</v>
      </c>
    </row>
    <row r="1640" spans="1:8" ht="54.75" customHeight="1">
      <c r="A1640" s="602">
        <v>19</v>
      </c>
      <c r="B1640" s="592" t="s">
        <v>3778</v>
      </c>
      <c r="C1640" s="46" t="s">
        <v>2632</v>
      </c>
      <c r="D1640" s="19"/>
      <c r="E1640" s="17"/>
      <c r="F1640" s="19"/>
      <c r="G1640" s="20"/>
      <c r="H1640" s="595">
        <v>41158</v>
      </c>
    </row>
    <row r="1641" spans="1:8" ht="18" customHeight="1">
      <c r="A1641" s="596"/>
      <c r="B1641" s="593"/>
      <c r="C1641" s="15" t="s">
        <v>166</v>
      </c>
      <c r="D1641" s="19" t="s">
        <v>1588</v>
      </c>
      <c r="E1641" s="17">
        <v>2.5</v>
      </c>
      <c r="F1641" s="17">
        <v>1650</v>
      </c>
      <c r="G1641" s="20">
        <f>F1641*E1641</f>
        <v>4125</v>
      </c>
      <c r="H1641" s="605"/>
    </row>
    <row r="1642" spans="1:8" ht="18.75" customHeight="1">
      <c r="A1642" s="597"/>
      <c r="B1642" s="594"/>
      <c r="C1642" s="15" t="s">
        <v>480</v>
      </c>
      <c r="D1642" s="19" t="s">
        <v>481</v>
      </c>
      <c r="E1642" s="17">
        <v>5</v>
      </c>
      <c r="F1642" s="17">
        <v>28.2</v>
      </c>
      <c r="G1642" s="20">
        <f>F1642*E1642</f>
        <v>141</v>
      </c>
      <c r="H1642" s="603"/>
    </row>
    <row r="1643" spans="1:8" ht="36.75" customHeight="1">
      <c r="A1643" s="610">
        <v>21</v>
      </c>
      <c r="B1643" s="606" t="s">
        <v>2710</v>
      </c>
      <c r="C1643" s="46" t="s">
        <v>2711</v>
      </c>
      <c r="D1643" s="17"/>
      <c r="E1643" s="17"/>
      <c r="F1643" s="17"/>
      <c r="G1643" s="20"/>
      <c r="H1643" s="611">
        <v>41162</v>
      </c>
    </row>
    <row r="1644" spans="1:8" ht="18" customHeight="1">
      <c r="A1644" s="610"/>
      <c r="B1644" s="606"/>
      <c r="C1644" s="15" t="s">
        <v>231</v>
      </c>
      <c r="D1644" s="19" t="s">
        <v>2968</v>
      </c>
      <c r="E1644" s="17">
        <v>1</v>
      </c>
      <c r="F1644" s="17">
        <v>266</v>
      </c>
      <c r="G1644" s="20">
        <f>F1644*E1644</f>
        <v>266</v>
      </c>
      <c r="H1644" s="611"/>
    </row>
    <row r="1645" spans="1:8" ht="18" customHeight="1">
      <c r="A1645" s="610"/>
      <c r="B1645" s="606"/>
      <c r="C1645" s="15" t="s">
        <v>1601</v>
      </c>
      <c r="D1645" s="19" t="s">
        <v>1109</v>
      </c>
      <c r="E1645" s="17">
        <v>15</v>
      </c>
      <c r="F1645" s="19">
        <v>4.7</v>
      </c>
      <c r="G1645" s="20">
        <f>F1645*E1645</f>
        <v>70.5</v>
      </c>
      <c r="H1645" s="611"/>
    </row>
    <row r="1646" spans="1:8" ht="18" customHeight="1">
      <c r="A1646" s="610"/>
      <c r="B1646" s="606"/>
      <c r="C1646" s="15" t="s">
        <v>1240</v>
      </c>
      <c r="D1646" s="19" t="s">
        <v>1109</v>
      </c>
      <c r="E1646" s="17">
        <v>3</v>
      </c>
      <c r="F1646" s="19">
        <v>15.67</v>
      </c>
      <c r="G1646" s="20">
        <f>F1646*E1646</f>
        <v>47.01</v>
      </c>
      <c r="H1646" s="611"/>
    </row>
    <row r="1647" spans="1:8" ht="18" customHeight="1">
      <c r="A1647" s="610"/>
      <c r="B1647" s="606"/>
      <c r="C1647" s="15" t="s">
        <v>1534</v>
      </c>
      <c r="D1647" s="19" t="s">
        <v>1585</v>
      </c>
      <c r="E1647" s="17">
        <v>0.06</v>
      </c>
      <c r="F1647" s="19">
        <v>400</v>
      </c>
      <c r="G1647" s="20">
        <f>F1647*E1647</f>
        <v>24</v>
      </c>
      <c r="H1647" s="611"/>
    </row>
    <row r="1648" spans="1:8" ht="36.75" customHeight="1">
      <c r="A1648" s="602">
        <v>58</v>
      </c>
      <c r="B1648" s="592" t="s">
        <v>3778</v>
      </c>
      <c r="C1648" s="16" t="s">
        <v>3599</v>
      </c>
      <c r="D1648" s="17"/>
      <c r="E1648" s="17"/>
      <c r="F1648" s="17"/>
      <c r="G1648" s="20"/>
      <c r="H1648" s="595">
        <v>41172</v>
      </c>
    </row>
    <row r="1649" spans="1:8" ht="18" customHeight="1">
      <c r="A1649" s="596"/>
      <c r="B1649" s="593"/>
      <c r="C1649" s="15" t="s">
        <v>1601</v>
      </c>
      <c r="D1649" s="19" t="s">
        <v>1109</v>
      </c>
      <c r="E1649" s="19">
        <v>11.67</v>
      </c>
      <c r="F1649" s="19">
        <v>4.7</v>
      </c>
      <c r="G1649" s="20">
        <f>F1649*E1649</f>
        <v>54.85</v>
      </c>
      <c r="H1649" s="605"/>
    </row>
    <row r="1650" spans="1:8" ht="18" customHeight="1">
      <c r="A1650" s="596"/>
      <c r="B1650" s="593"/>
      <c r="C1650" s="17" t="s">
        <v>1534</v>
      </c>
      <c r="D1650" s="19" t="s">
        <v>1585</v>
      </c>
      <c r="E1650" s="17">
        <v>0.04</v>
      </c>
      <c r="F1650" s="17">
        <v>400</v>
      </c>
      <c r="G1650" s="20">
        <f>F1650*E1650</f>
        <v>16</v>
      </c>
      <c r="H1650" s="605"/>
    </row>
    <row r="1651" spans="1:8" ht="18" customHeight="1">
      <c r="A1651" s="597"/>
      <c r="B1651" s="594"/>
      <c r="C1651" s="17" t="s">
        <v>1535</v>
      </c>
      <c r="D1651" s="19" t="s">
        <v>2968</v>
      </c>
      <c r="E1651" s="17">
        <v>13</v>
      </c>
      <c r="F1651" s="17">
        <v>8</v>
      </c>
      <c r="G1651" s="20">
        <f>F1651*E1651</f>
        <v>104</v>
      </c>
      <c r="H1651" s="603"/>
    </row>
    <row r="1652" spans="1:8" ht="18" customHeight="1">
      <c r="A1652" s="602">
        <v>67</v>
      </c>
      <c r="B1652" s="592" t="s">
        <v>774</v>
      </c>
      <c r="C1652" s="16" t="s">
        <v>2844</v>
      </c>
      <c r="D1652" s="19"/>
      <c r="E1652" s="17"/>
      <c r="F1652" s="17"/>
      <c r="G1652" s="20"/>
      <c r="H1652" s="595">
        <v>41176</v>
      </c>
    </row>
    <row r="1653" spans="1:8" ht="18" customHeight="1">
      <c r="A1653" s="597"/>
      <c r="B1653" s="594"/>
      <c r="C1653" s="17" t="s">
        <v>2204</v>
      </c>
      <c r="D1653" s="19" t="s">
        <v>2968</v>
      </c>
      <c r="E1653" s="17">
        <v>1</v>
      </c>
      <c r="F1653" s="17">
        <v>13</v>
      </c>
      <c r="G1653" s="20">
        <f>F1653*E1653</f>
        <v>13</v>
      </c>
      <c r="H1653" s="603"/>
    </row>
    <row r="1654" spans="1:8" ht="18" customHeight="1">
      <c r="A1654" s="602">
        <v>72</v>
      </c>
      <c r="B1654" s="592" t="s">
        <v>3301</v>
      </c>
      <c r="C1654" s="16" t="s">
        <v>1072</v>
      </c>
      <c r="D1654" s="19"/>
      <c r="E1654" s="17"/>
      <c r="F1654" s="17"/>
      <c r="G1654" s="20"/>
      <c r="H1654" s="595">
        <v>41177</v>
      </c>
    </row>
    <row r="1655" spans="1:8" ht="18" customHeight="1">
      <c r="A1655" s="597"/>
      <c r="B1655" s="594"/>
      <c r="C1655" s="17" t="s">
        <v>2401</v>
      </c>
      <c r="D1655" s="19" t="s">
        <v>2968</v>
      </c>
      <c r="E1655" s="17">
        <v>1</v>
      </c>
      <c r="F1655" s="17">
        <v>180</v>
      </c>
      <c r="G1655" s="20">
        <f>F1655*E1655</f>
        <v>180</v>
      </c>
      <c r="H1655" s="603"/>
    </row>
    <row r="1656" spans="1:8" ht="18" customHeight="1">
      <c r="A1656" s="41">
        <v>77</v>
      </c>
      <c r="B1656" s="17" t="s">
        <v>547</v>
      </c>
      <c r="C1656" s="16" t="s">
        <v>3264</v>
      </c>
      <c r="D1656" s="598" t="s">
        <v>548</v>
      </c>
      <c r="E1656" s="599"/>
      <c r="F1656" s="600"/>
      <c r="G1656" s="20"/>
      <c r="H1656" s="133">
        <v>41179</v>
      </c>
    </row>
    <row r="1657" spans="1:8" ht="18" customHeight="1">
      <c r="A1657" s="12"/>
      <c r="B1657" s="25" t="s">
        <v>1598</v>
      </c>
      <c r="C1657" s="12"/>
      <c r="D1657" s="12"/>
      <c r="E1657" s="12"/>
      <c r="F1657" s="12"/>
      <c r="G1657" s="26">
        <f>SUM(G1632:G1656)</f>
        <v>7866.36</v>
      </c>
      <c r="H1657" s="12"/>
    </row>
    <row r="1658" spans="1:8" ht="20.25" customHeight="1">
      <c r="A1658" s="41">
        <v>2</v>
      </c>
      <c r="B1658" s="17" t="s">
        <v>1269</v>
      </c>
      <c r="C1658" s="46" t="s">
        <v>3654</v>
      </c>
      <c r="D1658" s="19" t="s">
        <v>2968</v>
      </c>
      <c r="E1658" s="17">
        <v>2</v>
      </c>
      <c r="F1658" s="19"/>
      <c r="G1658" s="17"/>
      <c r="H1658" s="21">
        <v>41155</v>
      </c>
    </row>
    <row r="1659" spans="1:8" ht="54" customHeight="1">
      <c r="A1659" s="41">
        <v>5</v>
      </c>
      <c r="B1659" s="17" t="s">
        <v>1115</v>
      </c>
      <c r="C1659" s="46" t="s">
        <v>2555</v>
      </c>
      <c r="D1659" s="598" t="s">
        <v>67</v>
      </c>
      <c r="E1659" s="599"/>
      <c r="F1659" s="600"/>
      <c r="G1659" s="20"/>
      <c r="H1659" s="21">
        <v>41156</v>
      </c>
    </row>
    <row r="1660" spans="1:8" ht="34.5" customHeight="1">
      <c r="A1660" s="41">
        <v>6</v>
      </c>
      <c r="B1660" s="17" t="s">
        <v>1504</v>
      </c>
      <c r="C1660" s="46" t="s">
        <v>2290</v>
      </c>
      <c r="D1660" s="598" t="s">
        <v>67</v>
      </c>
      <c r="E1660" s="599"/>
      <c r="F1660" s="600"/>
      <c r="G1660" s="20"/>
      <c r="H1660" s="21">
        <v>41157</v>
      </c>
    </row>
    <row r="1661" spans="1:8" ht="30" customHeight="1">
      <c r="A1661" s="41">
        <v>7</v>
      </c>
      <c r="B1661" s="17" t="s">
        <v>3224</v>
      </c>
      <c r="C1661" s="46" t="s">
        <v>2290</v>
      </c>
      <c r="D1661" s="598" t="s">
        <v>67</v>
      </c>
      <c r="E1661" s="599"/>
      <c r="F1661" s="600"/>
      <c r="G1661" s="20"/>
      <c r="H1661" s="21">
        <v>41157</v>
      </c>
    </row>
    <row r="1662" spans="1:8" ht="32.25" customHeight="1">
      <c r="A1662" s="602">
        <v>8</v>
      </c>
      <c r="B1662" s="592" t="s">
        <v>1505</v>
      </c>
      <c r="C1662" s="46" t="s">
        <v>3422</v>
      </c>
      <c r="D1662" s="19"/>
      <c r="E1662" s="17"/>
      <c r="F1662" s="19"/>
      <c r="G1662" s="20"/>
      <c r="H1662" s="595">
        <v>41157</v>
      </c>
    </row>
    <row r="1663" spans="1:8" ht="36" customHeight="1">
      <c r="A1663" s="596"/>
      <c r="B1663" s="593"/>
      <c r="C1663" s="15" t="s">
        <v>1180</v>
      </c>
      <c r="D1663" s="19" t="s">
        <v>1049</v>
      </c>
      <c r="E1663" s="17">
        <v>4</v>
      </c>
      <c r="F1663" s="19">
        <v>172.5</v>
      </c>
      <c r="G1663" s="20">
        <f>F1663*E1663</f>
        <v>690</v>
      </c>
      <c r="H1663" s="605"/>
    </row>
    <row r="1664" spans="1:8" ht="18" customHeight="1">
      <c r="A1664" s="596"/>
      <c r="B1664" s="593"/>
      <c r="C1664" s="15" t="s">
        <v>1931</v>
      </c>
      <c r="D1664" s="19" t="s">
        <v>2968</v>
      </c>
      <c r="E1664" s="17">
        <v>1</v>
      </c>
      <c r="F1664" s="19">
        <v>206</v>
      </c>
      <c r="G1664" s="20">
        <f>F1664*E1664</f>
        <v>206</v>
      </c>
      <c r="H1664" s="605"/>
    </row>
    <row r="1665" spans="1:8" ht="18" customHeight="1">
      <c r="A1665" s="596"/>
      <c r="B1665" s="593"/>
      <c r="C1665" s="15" t="s">
        <v>507</v>
      </c>
      <c r="D1665" s="19" t="s">
        <v>2968</v>
      </c>
      <c r="E1665" s="17">
        <v>1</v>
      </c>
      <c r="F1665" s="19">
        <v>39</v>
      </c>
      <c r="G1665" s="20">
        <f>F1665*E1665</f>
        <v>39</v>
      </c>
      <c r="H1665" s="605"/>
    </row>
    <row r="1666" spans="1:8" ht="18" customHeight="1">
      <c r="A1666" s="597"/>
      <c r="B1666" s="594"/>
      <c r="C1666" s="15" t="s">
        <v>1506</v>
      </c>
      <c r="D1666" s="19" t="s">
        <v>1049</v>
      </c>
      <c r="E1666" s="17">
        <v>1.5</v>
      </c>
      <c r="F1666" s="19">
        <v>42.67</v>
      </c>
      <c r="G1666" s="20">
        <f>F1666*E1666</f>
        <v>64.010000000000005</v>
      </c>
      <c r="H1666" s="603"/>
    </row>
    <row r="1667" spans="1:8" ht="18" customHeight="1">
      <c r="A1667" s="41">
        <v>10</v>
      </c>
      <c r="B1667" s="17" t="s">
        <v>1663</v>
      </c>
      <c r="C1667" s="15" t="s">
        <v>542</v>
      </c>
      <c r="D1667" s="598" t="s">
        <v>67</v>
      </c>
      <c r="E1667" s="599"/>
      <c r="F1667" s="600"/>
      <c r="G1667" s="20"/>
      <c r="H1667" s="21">
        <v>41158</v>
      </c>
    </row>
    <row r="1668" spans="1:8" ht="18" customHeight="1">
      <c r="A1668" s="602">
        <v>11</v>
      </c>
      <c r="B1668" s="592" t="s">
        <v>1505</v>
      </c>
      <c r="C1668" s="46" t="s">
        <v>991</v>
      </c>
      <c r="D1668" s="19"/>
      <c r="E1668" s="17"/>
      <c r="F1668" s="19"/>
      <c r="G1668" s="20"/>
      <c r="H1668" s="595">
        <v>41159</v>
      </c>
    </row>
    <row r="1669" spans="1:8" ht="21.75" customHeight="1">
      <c r="A1669" s="597"/>
      <c r="B1669" s="594"/>
      <c r="C1669" s="15" t="s">
        <v>992</v>
      </c>
      <c r="D1669" s="19" t="s">
        <v>2968</v>
      </c>
      <c r="E1669" s="17">
        <v>2</v>
      </c>
      <c r="F1669" s="19">
        <v>35</v>
      </c>
      <c r="G1669" s="20">
        <f>F1669*E1669</f>
        <v>70</v>
      </c>
      <c r="H1669" s="603"/>
    </row>
    <row r="1670" spans="1:8" ht="18" customHeight="1">
      <c r="A1670" s="602">
        <v>28</v>
      </c>
      <c r="B1670" s="592" t="s">
        <v>3356</v>
      </c>
      <c r="C1670" s="16" t="s">
        <v>2290</v>
      </c>
      <c r="D1670" s="17"/>
      <c r="E1670" s="17"/>
      <c r="F1670" s="17"/>
      <c r="G1670" s="17"/>
      <c r="H1670" s="595">
        <v>41164</v>
      </c>
    </row>
    <row r="1671" spans="1:8" ht="18" customHeight="1">
      <c r="A1671" s="596"/>
      <c r="B1671" s="593"/>
      <c r="C1671" s="17" t="s">
        <v>1678</v>
      </c>
      <c r="D1671" s="19" t="s">
        <v>2968</v>
      </c>
      <c r="E1671" s="17">
        <v>2</v>
      </c>
      <c r="F1671" s="17">
        <v>20</v>
      </c>
      <c r="G1671" s="17">
        <f>E1671*F1671</f>
        <v>40</v>
      </c>
      <c r="H1671" s="596"/>
    </row>
    <row r="1672" spans="1:8" ht="18" customHeight="1">
      <c r="A1672" s="597"/>
      <c r="B1672" s="594"/>
      <c r="C1672" s="17" t="s">
        <v>1048</v>
      </c>
      <c r="D1672" s="19" t="s">
        <v>2968</v>
      </c>
      <c r="E1672" s="17">
        <v>2</v>
      </c>
      <c r="F1672" s="17">
        <v>35</v>
      </c>
      <c r="G1672" s="173">
        <f>F1672*E1672</f>
        <v>70</v>
      </c>
      <c r="H1672" s="597"/>
    </row>
    <row r="1673" spans="1:8" ht="18" customHeight="1">
      <c r="A1673" s="602">
        <v>33</v>
      </c>
      <c r="B1673" s="592" t="s">
        <v>1269</v>
      </c>
      <c r="C1673" s="16" t="s">
        <v>2782</v>
      </c>
      <c r="D1673" s="17"/>
      <c r="E1673" s="17"/>
      <c r="F1673" s="17"/>
      <c r="G1673" s="173"/>
      <c r="H1673" s="595">
        <v>41163</v>
      </c>
    </row>
    <row r="1674" spans="1:8" ht="18" customHeight="1">
      <c r="A1674" s="596"/>
      <c r="B1674" s="593"/>
      <c r="C1674" s="17" t="s">
        <v>2783</v>
      </c>
      <c r="D1674" s="17" t="s">
        <v>1588</v>
      </c>
      <c r="E1674" s="17">
        <v>0.5</v>
      </c>
      <c r="F1674" s="17">
        <v>1350</v>
      </c>
      <c r="G1674" s="173">
        <f>F1674*E1674</f>
        <v>675</v>
      </c>
      <c r="H1674" s="596"/>
    </row>
    <row r="1675" spans="1:8" ht="18" customHeight="1">
      <c r="A1675" s="597"/>
      <c r="B1675" s="594"/>
      <c r="C1675" s="17" t="s">
        <v>2050</v>
      </c>
      <c r="D1675" s="17" t="s">
        <v>1585</v>
      </c>
      <c r="E1675" s="17">
        <v>0.125</v>
      </c>
      <c r="F1675" s="17">
        <v>48.05</v>
      </c>
      <c r="G1675" s="169">
        <f>F1675*E1675</f>
        <v>6.01</v>
      </c>
      <c r="H1675" s="597"/>
    </row>
    <row r="1676" spans="1:8" ht="18" customHeight="1">
      <c r="A1676" s="602">
        <v>57</v>
      </c>
      <c r="B1676" s="606" t="s">
        <v>1269</v>
      </c>
      <c r="C1676" s="46" t="s">
        <v>3176</v>
      </c>
      <c r="D1676" s="19"/>
      <c r="E1676" s="19"/>
      <c r="F1676" s="19"/>
      <c r="G1676" s="17"/>
      <c r="H1676" s="595">
        <v>41171</v>
      </c>
    </row>
    <row r="1677" spans="1:8" ht="18" customHeight="1">
      <c r="A1677" s="596"/>
      <c r="B1677" s="606"/>
      <c r="C1677" s="15" t="s">
        <v>3366</v>
      </c>
      <c r="D1677" s="19" t="s">
        <v>2968</v>
      </c>
      <c r="E1677" s="17">
        <v>1</v>
      </c>
      <c r="F1677" s="17">
        <v>180</v>
      </c>
      <c r="G1677" s="20"/>
      <c r="H1677" s="605"/>
    </row>
    <row r="1678" spans="1:8" ht="18" customHeight="1">
      <c r="A1678" s="596"/>
      <c r="B1678" s="606"/>
      <c r="C1678" s="15" t="s">
        <v>305</v>
      </c>
      <c r="D1678" s="19" t="s">
        <v>2968</v>
      </c>
      <c r="E1678" s="17">
        <v>1</v>
      </c>
      <c r="F1678" s="17">
        <v>48</v>
      </c>
      <c r="G1678" s="20"/>
      <c r="H1678" s="605"/>
    </row>
    <row r="1679" spans="1:8" ht="18" customHeight="1">
      <c r="A1679" s="596"/>
      <c r="B1679" s="606"/>
      <c r="C1679" s="15" t="s">
        <v>3369</v>
      </c>
      <c r="D1679" s="19" t="s">
        <v>2968</v>
      </c>
      <c r="E1679" s="17">
        <v>1</v>
      </c>
      <c r="F1679" s="17">
        <v>52</v>
      </c>
      <c r="G1679" s="20"/>
      <c r="H1679" s="605"/>
    </row>
    <row r="1680" spans="1:8" ht="18" customHeight="1">
      <c r="A1680" s="596"/>
      <c r="B1680" s="606"/>
      <c r="C1680" s="15" t="s">
        <v>259</v>
      </c>
      <c r="D1680" s="19" t="s">
        <v>1049</v>
      </c>
      <c r="E1680" s="17">
        <v>32</v>
      </c>
      <c r="F1680" s="17">
        <v>8</v>
      </c>
      <c r="G1680" s="20"/>
      <c r="H1680" s="605"/>
    </row>
    <row r="1681" spans="1:8" ht="18" customHeight="1">
      <c r="A1681" s="596"/>
      <c r="B1681" s="606"/>
      <c r="C1681" s="15" t="s">
        <v>3498</v>
      </c>
      <c r="D1681" s="19" t="s">
        <v>1049</v>
      </c>
      <c r="E1681" s="19">
        <v>30</v>
      </c>
      <c r="F1681" s="19">
        <v>12</v>
      </c>
      <c r="G1681" s="20"/>
      <c r="H1681" s="605"/>
    </row>
    <row r="1682" spans="1:8" ht="18" customHeight="1">
      <c r="A1682" s="596"/>
      <c r="B1682" s="606"/>
      <c r="C1682" s="15" t="s">
        <v>213</v>
      </c>
      <c r="D1682" s="19" t="s">
        <v>2968</v>
      </c>
      <c r="E1682" s="19">
        <v>20</v>
      </c>
      <c r="F1682" s="19">
        <v>5</v>
      </c>
      <c r="G1682" s="20"/>
      <c r="H1682" s="605"/>
    </row>
    <row r="1683" spans="1:8" ht="18" customHeight="1">
      <c r="A1683" s="596"/>
      <c r="B1683" s="606"/>
      <c r="C1683" s="15" t="s">
        <v>3370</v>
      </c>
      <c r="D1683" s="19" t="s">
        <v>2968</v>
      </c>
      <c r="E1683" s="17">
        <v>1</v>
      </c>
      <c r="F1683" s="19">
        <v>13</v>
      </c>
      <c r="G1683" s="20"/>
      <c r="H1683" s="605"/>
    </row>
    <row r="1684" spans="1:8" ht="18" customHeight="1">
      <c r="A1684" s="596"/>
      <c r="B1684" s="606"/>
      <c r="C1684" s="17" t="s">
        <v>306</v>
      </c>
      <c r="D1684" s="19" t="s">
        <v>2968</v>
      </c>
      <c r="E1684" s="17">
        <v>20</v>
      </c>
      <c r="F1684" s="17">
        <v>0.8</v>
      </c>
      <c r="G1684" s="20"/>
      <c r="H1684" s="605"/>
    </row>
    <row r="1685" spans="1:8" ht="18" customHeight="1">
      <c r="A1685" s="596"/>
      <c r="B1685" s="606"/>
      <c r="C1685" s="15" t="s">
        <v>307</v>
      </c>
      <c r="D1685" s="19" t="s">
        <v>2968</v>
      </c>
      <c r="E1685" s="17">
        <v>26</v>
      </c>
      <c r="F1685" s="19">
        <v>0.5</v>
      </c>
      <c r="G1685" s="20"/>
      <c r="H1685" s="605"/>
    </row>
    <row r="1686" spans="1:8" ht="18" customHeight="1">
      <c r="A1686" s="596"/>
      <c r="B1686" s="606"/>
      <c r="C1686" s="15" t="s">
        <v>2084</v>
      </c>
      <c r="D1686" s="19" t="s">
        <v>2968</v>
      </c>
      <c r="E1686" s="17">
        <v>26</v>
      </c>
      <c r="F1686" s="19">
        <v>0.45</v>
      </c>
      <c r="G1686" s="20"/>
      <c r="H1686" s="605"/>
    </row>
    <row r="1687" spans="1:8" ht="31.5" customHeight="1">
      <c r="A1687" s="596"/>
      <c r="B1687" s="606"/>
      <c r="C1687" s="17" t="s">
        <v>3367</v>
      </c>
      <c r="D1687" s="19" t="s">
        <v>2968</v>
      </c>
      <c r="E1687" s="17">
        <v>1</v>
      </c>
      <c r="F1687" s="17">
        <v>25</v>
      </c>
      <c r="G1687" s="17"/>
      <c r="H1687" s="605"/>
    </row>
    <row r="1688" spans="1:8" ht="37.5" customHeight="1">
      <c r="A1688" s="597"/>
      <c r="B1688" s="319" t="s">
        <v>1720</v>
      </c>
      <c r="C1688" s="16"/>
      <c r="D1688" s="19"/>
      <c r="E1688" s="17"/>
      <c r="F1688" s="17"/>
      <c r="G1688" s="320">
        <v>13818.77</v>
      </c>
      <c r="H1688" s="603"/>
    </row>
    <row r="1689" spans="1:8" ht="15" customHeight="1">
      <c r="A1689" s="602">
        <v>86</v>
      </c>
      <c r="B1689" s="606" t="s">
        <v>1269</v>
      </c>
      <c r="C1689" s="16" t="s">
        <v>2782</v>
      </c>
      <c r="D1689" s="17"/>
      <c r="E1689" s="17"/>
      <c r="F1689" s="17"/>
      <c r="G1689" s="173"/>
      <c r="H1689" s="611">
        <v>41180</v>
      </c>
    </row>
    <row r="1690" spans="1:8" ht="15.75" customHeight="1">
      <c r="A1690" s="596"/>
      <c r="B1690" s="606"/>
      <c r="C1690" s="17" t="s">
        <v>2783</v>
      </c>
      <c r="D1690" s="17" t="s">
        <v>1588</v>
      </c>
      <c r="E1690" s="17">
        <v>0.45</v>
      </c>
      <c r="F1690" s="17">
        <v>1350</v>
      </c>
      <c r="G1690" s="173">
        <f>F1690*E1690</f>
        <v>607.5</v>
      </c>
      <c r="H1690" s="610"/>
    </row>
    <row r="1691" spans="1:8" ht="18" customHeight="1">
      <c r="A1691" s="597"/>
      <c r="B1691" s="606"/>
      <c r="C1691" s="17" t="s">
        <v>2050</v>
      </c>
      <c r="D1691" s="17" t="s">
        <v>1585</v>
      </c>
      <c r="E1691" s="17">
        <v>0.12</v>
      </c>
      <c r="F1691" s="17">
        <v>48.05</v>
      </c>
      <c r="G1691" s="169">
        <f>F1691*E1691</f>
        <v>5.77</v>
      </c>
      <c r="H1691" s="610"/>
    </row>
    <row r="1692" spans="1:8" ht="39" customHeight="1">
      <c r="A1692" s="602">
        <v>59</v>
      </c>
      <c r="B1692" s="592" t="s">
        <v>1269</v>
      </c>
      <c r="C1692" s="16" t="s">
        <v>3599</v>
      </c>
      <c r="D1692" s="17"/>
      <c r="E1692" s="17"/>
      <c r="F1692" s="17"/>
      <c r="G1692" s="20"/>
      <c r="H1692" s="595">
        <v>41172</v>
      </c>
    </row>
    <row r="1693" spans="1:8" ht="19.5" customHeight="1">
      <c r="A1693" s="596"/>
      <c r="B1693" s="593"/>
      <c r="C1693" s="15" t="s">
        <v>1601</v>
      </c>
      <c r="D1693" s="19" t="s">
        <v>1109</v>
      </c>
      <c r="E1693" s="19">
        <v>11.67</v>
      </c>
      <c r="F1693" s="19">
        <v>4.7</v>
      </c>
      <c r="G1693" s="20">
        <f>F1693*E1693</f>
        <v>54.85</v>
      </c>
      <c r="H1693" s="605"/>
    </row>
    <row r="1694" spans="1:8" ht="18.75" customHeight="1">
      <c r="A1694" s="596"/>
      <c r="B1694" s="593"/>
      <c r="C1694" s="17" t="s">
        <v>1534</v>
      </c>
      <c r="D1694" s="19" t="s">
        <v>1585</v>
      </c>
      <c r="E1694" s="17">
        <v>0.04</v>
      </c>
      <c r="F1694" s="17">
        <v>400</v>
      </c>
      <c r="G1694" s="20">
        <f>F1694*E1694</f>
        <v>16</v>
      </c>
      <c r="H1694" s="605"/>
    </row>
    <row r="1695" spans="1:8" ht="18" customHeight="1">
      <c r="A1695" s="597"/>
      <c r="B1695" s="594"/>
      <c r="C1695" s="17" t="s">
        <v>1535</v>
      </c>
      <c r="D1695" s="19" t="s">
        <v>2968</v>
      </c>
      <c r="E1695" s="17">
        <v>13</v>
      </c>
      <c r="F1695" s="17">
        <v>8</v>
      </c>
      <c r="G1695" s="20">
        <f>F1695*E1695</f>
        <v>104</v>
      </c>
      <c r="H1695" s="603"/>
    </row>
    <row r="1696" spans="1:8" ht="18" customHeight="1">
      <c r="A1696" s="41">
        <v>88</v>
      </c>
      <c r="B1696" s="17" t="s">
        <v>744</v>
      </c>
      <c r="C1696" s="16" t="s">
        <v>3621</v>
      </c>
      <c r="D1696" s="598" t="s">
        <v>67</v>
      </c>
      <c r="E1696" s="599"/>
      <c r="F1696" s="600"/>
      <c r="G1696" s="20"/>
      <c r="H1696" s="133">
        <v>41180</v>
      </c>
    </row>
    <row r="1697" spans="1:8" ht="18.75" customHeight="1">
      <c r="A1697" s="12"/>
      <c r="B1697" s="25" t="s">
        <v>1598</v>
      </c>
      <c r="C1697" s="12"/>
      <c r="D1697" s="12"/>
      <c r="E1697" s="12"/>
      <c r="F1697" s="12"/>
      <c r="G1697" s="26">
        <f>SUM(G1658:G1696)</f>
        <v>16466.91</v>
      </c>
      <c r="H1697" s="12"/>
    </row>
    <row r="1698" spans="1:8" ht="35.25" customHeight="1">
      <c r="A1698" s="41">
        <v>45</v>
      </c>
      <c r="B1698" s="17" t="s">
        <v>2826</v>
      </c>
      <c r="C1698" s="16" t="s">
        <v>666</v>
      </c>
      <c r="D1698" s="598" t="s">
        <v>1050</v>
      </c>
      <c r="E1698" s="599"/>
      <c r="F1698" s="600"/>
      <c r="G1698" s="20"/>
      <c r="H1698" s="21">
        <v>41165</v>
      </c>
    </row>
    <row r="1699" spans="1:8" ht="35.25" customHeight="1">
      <c r="A1699" s="602">
        <v>54</v>
      </c>
      <c r="B1699" s="650" t="s">
        <v>2826</v>
      </c>
      <c r="C1699" s="16" t="s">
        <v>3436</v>
      </c>
      <c r="D1699" s="17"/>
      <c r="E1699" s="17"/>
      <c r="F1699" s="17"/>
      <c r="G1699" s="17"/>
      <c r="H1699" s="595">
        <v>41143</v>
      </c>
    </row>
    <row r="1700" spans="1:8" ht="18" customHeight="1">
      <c r="A1700" s="596"/>
      <c r="B1700" s="651"/>
      <c r="C1700" s="15" t="s">
        <v>1045</v>
      </c>
      <c r="D1700" s="19" t="s">
        <v>2968</v>
      </c>
      <c r="E1700" s="19">
        <v>3</v>
      </c>
      <c r="F1700" s="19">
        <v>79</v>
      </c>
      <c r="G1700" s="17">
        <f>E1700*F1700</f>
        <v>237</v>
      </c>
      <c r="H1700" s="605"/>
    </row>
    <row r="1701" spans="1:8" ht="19.5" customHeight="1">
      <c r="A1701" s="597"/>
      <c r="B1701" s="652"/>
      <c r="C1701" s="15" t="s">
        <v>3435</v>
      </c>
      <c r="D1701" s="19" t="s">
        <v>2968</v>
      </c>
      <c r="E1701" s="19">
        <v>10</v>
      </c>
      <c r="F1701" s="17">
        <v>21</v>
      </c>
      <c r="G1701" s="17">
        <f>E1701*F1701</f>
        <v>210</v>
      </c>
      <c r="H1701" s="603"/>
    </row>
    <row r="1702" spans="1:8" ht="36" customHeight="1">
      <c r="A1702" s="602">
        <v>60</v>
      </c>
      <c r="B1702" s="592" t="s">
        <v>3444</v>
      </c>
      <c r="C1702" s="16" t="s">
        <v>3599</v>
      </c>
      <c r="D1702" s="17"/>
      <c r="E1702" s="17"/>
      <c r="F1702" s="17"/>
      <c r="G1702" s="20"/>
      <c r="H1702" s="595">
        <v>41172</v>
      </c>
    </row>
    <row r="1703" spans="1:8" ht="18" customHeight="1">
      <c r="A1703" s="596"/>
      <c r="B1703" s="593"/>
      <c r="C1703" s="15" t="s">
        <v>1601</v>
      </c>
      <c r="D1703" s="19" t="s">
        <v>1109</v>
      </c>
      <c r="E1703" s="19">
        <v>11.67</v>
      </c>
      <c r="F1703" s="19">
        <v>4.7</v>
      </c>
      <c r="G1703" s="20">
        <f>F1703*E1703</f>
        <v>54.85</v>
      </c>
      <c r="H1703" s="605"/>
    </row>
    <row r="1704" spans="1:8" ht="18" customHeight="1">
      <c r="A1704" s="596"/>
      <c r="B1704" s="593"/>
      <c r="C1704" s="17" t="s">
        <v>1534</v>
      </c>
      <c r="D1704" s="19" t="s">
        <v>1585</v>
      </c>
      <c r="E1704" s="17">
        <v>0.04</v>
      </c>
      <c r="F1704" s="17">
        <v>400</v>
      </c>
      <c r="G1704" s="20">
        <f>F1704*E1704</f>
        <v>16</v>
      </c>
      <c r="H1704" s="605"/>
    </row>
    <row r="1705" spans="1:8" ht="18" customHeight="1">
      <c r="A1705" s="597"/>
      <c r="B1705" s="594"/>
      <c r="C1705" s="17" t="s">
        <v>1535</v>
      </c>
      <c r="D1705" s="19" t="s">
        <v>2968</v>
      </c>
      <c r="E1705" s="17">
        <v>13</v>
      </c>
      <c r="F1705" s="17">
        <v>8</v>
      </c>
      <c r="G1705" s="20">
        <f>F1705*E1705</f>
        <v>104</v>
      </c>
      <c r="H1705" s="603"/>
    </row>
    <row r="1706" spans="1:8" ht="51" customHeight="1">
      <c r="A1706" s="41">
        <v>64</v>
      </c>
      <c r="B1706" s="17" t="s">
        <v>470</v>
      </c>
      <c r="C1706" s="16" t="s">
        <v>471</v>
      </c>
      <c r="D1706" s="598" t="s">
        <v>67</v>
      </c>
      <c r="E1706" s="599"/>
      <c r="F1706" s="600"/>
      <c r="G1706" s="20"/>
      <c r="H1706" s="133">
        <v>41176</v>
      </c>
    </row>
    <row r="1707" spans="1:8" ht="18" customHeight="1">
      <c r="A1707" s="12"/>
      <c r="B1707" s="25" t="s">
        <v>1598</v>
      </c>
      <c r="C1707" s="12"/>
      <c r="D1707" s="12"/>
      <c r="E1707" s="12"/>
      <c r="F1707" s="12"/>
      <c r="G1707" s="26">
        <f>SUM(G1698:G1706)</f>
        <v>621.85</v>
      </c>
      <c r="H1707" s="12"/>
    </row>
    <row r="1708" spans="1:8" ht="39" customHeight="1">
      <c r="A1708" s="602">
        <v>23</v>
      </c>
      <c r="B1708" s="592" t="s">
        <v>3445</v>
      </c>
      <c r="C1708" s="46" t="s">
        <v>893</v>
      </c>
      <c r="D1708" s="17"/>
      <c r="E1708" s="17"/>
      <c r="F1708" s="17"/>
      <c r="G1708" s="20"/>
      <c r="H1708" s="595">
        <v>41162</v>
      </c>
    </row>
    <row r="1709" spans="1:8" ht="18" customHeight="1">
      <c r="A1709" s="596"/>
      <c r="B1709" s="593"/>
      <c r="C1709" s="15" t="s">
        <v>1600</v>
      </c>
      <c r="D1709" s="19" t="s">
        <v>1588</v>
      </c>
      <c r="E1709" s="17">
        <v>0.67</v>
      </c>
      <c r="F1709" s="17">
        <v>1700</v>
      </c>
      <c r="G1709" s="20">
        <f>F1709*E1709</f>
        <v>1139</v>
      </c>
      <c r="H1709" s="605"/>
    </row>
    <row r="1710" spans="1:8" ht="18" customHeight="1">
      <c r="A1710" s="597"/>
      <c r="B1710" s="594"/>
      <c r="C1710" s="15" t="s">
        <v>2192</v>
      </c>
      <c r="D1710" s="19" t="s">
        <v>2968</v>
      </c>
      <c r="E1710" s="17">
        <v>2</v>
      </c>
      <c r="F1710" s="17">
        <v>39</v>
      </c>
      <c r="G1710" s="20">
        <f>F1710*E1710</f>
        <v>78</v>
      </c>
      <c r="H1710" s="603"/>
    </row>
    <row r="1711" spans="1:8" ht="18" customHeight="1">
      <c r="A1711" s="602">
        <v>34</v>
      </c>
      <c r="B1711" s="592" t="s">
        <v>3445</v>
      </c>
      <c r="C1711" s="16" t="s">
        <v>2782</v>
      </c>
      <c r="D1711" s="17"/>
      <c r="E1711" s="17"/>
      <c r="F1711" s="17"/>
      <c r="G1711" s="173"/>
      <c r="H1711" s="595">
        <v>41163</v>
      </c>
    </row>
    <row r="1712" spans="1:8" ht="18" customHeight="1">
      <c r="A1712" s="596"/>
      <c r="B1712" s="593"/>
      <c r="C1712" s="17" t="s">
        <v>2783</v>
      </c>
      <c r="D1712" s="17" t="s">
        <v>1588</v>
      </c>
      <c r="E1712" s="17">
        <v>0.5</v>
      </c>
      <c r="F1712" s="17">
        <v>1350</v>
      </c>
      <c r="G1712" s="173">
        <f>F1712*E1712</f>
        <v>675</v>
      </c>
      <c r="H1712" s="596"/>
    </row>
    <row r="1713" spans="1:8" ht="18" customHeight="1">
      <c r="A1713" s="597"/>
      <c r="B1713" s="594"/>
      <c r="C1713" s="17" t="s">
        <v>2050</v>
      </c>
      <c r="D1713" s="17" t="s">
        <v>1585</v>
      </c>
      <c r="E1713" s="17">
        <v>0.125</v>
      </c>
      <c r="F1713" s="17">
        <v>48.05</v>
      </c>
      <c r="G1713" s="169">
        <f>F1713*E1713</f>
        <v>6.01</v>
      </c>
      <c r="H1713" s="597"/>
    </row>
    <row r="1714" spans="1:8" ht="18" customHeight="1">
      <c r="A1714" s="610">
        <v>42</v>
      </c>
      <c r="B1714" s="606" t="s">
        <v>3445</v>
      </c>
      <c r="C1714" s="16" t="s">
        <v>3264</v>
      </c>
      <c r="D1714" s="15"/>
      <c r="E1714" s="17"/>
      <c r="F1714" s="17"/>
      <c r="G1714" s="17"/>
      <c r="H1714" s="611">
        <v>41164</v>
      </c>
    </row>
    <row r="1715" spans="1:8" ht="18" customHeight="1">
      <c r="A1715" s="610"/>
      <c r="B1715" s="606"/>
      <c r="C1715" s="17" t="s">
        <v>2528</v>
      </c>
      <c r="D1715" s="15" t="s">
        <v>2529</v>
      </c>
      <c r="E1715" s="17">
        <v>2</v>
      </c>
      <c r="F1715" s="17">
        <v>200</v>
      </c>
      <c r="G1715" s="20">
        <f>E1715*F1715</f>
        <v>400</v>
      </c>
      <c r="H1715" s="610"/>
    </row>
    <row r="1716" spans="1:8" ht="18" customHeight="1">
      <c r="A1716" s="610"/>
      <c r="B1716" s="606"/>
      <c r="C1716" s="15" t="s">
        <v>2695</v>
      </c>
      <c r="D1716" s="15" t="s">
        <v>1109</v>
      </c>
      <c r="E1716" s="17">
        <v>0.2</v>
      </c>
      <c r="F1716" s="17">
        <v>87</v>
      </c>
      <c r="G1716" s="17">
        <f>F1716*E1716</f>
        <v>17.399999999999999</v>
      </c>
      <c r="H1716" s="610"/>
    </row>
    <row r="1717" spans="1:8" ht="18" customHeight="1">
      <c r="A1717" s="610"/>
      <c r="B1717" s="606"/>
      <c r="C1717" s="17" t="s">
        <v>166</v>
      </c>
      <c r="D1717" s="17" t="s">
        <v>1588</v>
      </c>
      <c r="E1717" s="17">
        <v>1.5</v>
      </c>
      <c r="F1717" s="17">
        <v>1650</v>
      </c>
      <c r="G1717" s="17">
        <f>F1717*E1717</f>
        <v>2475</v>
      </c>
      <c r="H1717" s="610"/>
    </row>
    <row r="1718" spans="1:8" ht="49.5" customHeight="1">
      <c r="A1718" s="602">
        <v>70</v>
      </c>
      <c r="B1718" s="592" t="s">
        <v>3445</v>
      </c>
      <c r="C1718" s="46" t="s">
        <v>3176</v>
      </c>
      <c r="D1718" s="19"/>
      <c r="E1718" s="19"/>
      <c r="F1718" s="19"/>
      <c r="G1718" s="17"/>
      <c r="H1718" s="595">
        <v>41176</v>
      </c>
    </row>
    <row r="1719" spans="1:8" ht="18" customHeight="1">
      <c r="A1719" s="596"/>
      <c r="B1719" s="593"/>
      <c r="C1719" s="15" t="s">
        <v>3366</v>
      </c>
      <c r="D1719" s="19" t="s">
        <v>2968</v>
      </c>
      <c r="E1719" s="17">
        <v>1</v>
      </c>
      <c r="F1719" s="17">
        <v>180</v>
      </c>
      <c r="G1719" s="20"/>
      <c r="H1719" s="605"/>
    </row>
    <row r="1720" spans="1:8" ht="18" customHeight="1">
      <c r="A1720" s="596"/>
      <c r="B1720" s="593"/>
      <c r="C1720" s="15" t="s">
        <v>305</v>
      </c>
      <c r="D1720" s="19" t="s">
        <v>2968</v>
      </c>
      <c r="E1720" s="17">
        <v>1</v>
      </c>
      <c r="F1720" s="17">
        <v>48</v>
      </c>
      <c r="G1720" s="20"/>
      <c r="H1720" s="605"/>
    </row>
    <row r="1721" spans="1:8" ht="18" customHeight="1">
      <c r="A1721" s="596"/>
      <c r="B1721" s="593"/>
      <c r="C1721" s="15" t="s">
        <v>3369</v>
      </c>
      <c r="D1721" s="19" t="s">
        <v>2968</v>
      </c>
      <c r="E1721" s="17">
        <v>1</v>
      </c>
      <c r="F1721" s="17">
        <v>52</v>
      </c>
      <c r="G1721" s="20"/>
      <c r="H1721" s="605"/>
    </row>
    <row r="1722" spans="1:8" ht="18" customHeight="1">
      <c r="A1722" s="596"/>
      <c r="B1722" s="593"/>
      <c r="C1722" s="15" t="s">
        <v>259</v>
      </c>
      <c r="D1722" s="19" t="s">
        <v>1049</v>
      </c>
      <c r="E1722" s="17">
        <v>20</v>
      </c>
      <c r="F1722" s="17">
        <v>8</v>
      </c>
      <c r="G1722" s="20"/>
      <c r="H1722" s="605"/>
    </row>
    <row r="1723" spans="1:8" ht="18" customHeight="1">
      <c r="A1723" s="596"/>
      <c r="B1723" s="593"/>
      <c r="C1723" s="15" t="s">
        <v>3498</v>
      </c>
      <c r="D1723" s="19" t="s">
        <v>1049</v>
      </c>
      <c r="E1723" s="19">
        <v>19</v>
      </c>
      <c r="F1723" s="19">
        <v>12</v>
      </c>
      <c r="G1723" s="20"/>
      <c r="H1723" s="605"/>
    </row>
    <row r="1724" spans="1:8" ht="18" customHeight="1">
      <c r="A1724" s="596"/>
      <c r="B1724" s="593"/>
      <c r="C1724" s="15" t="s">
        <v>213</v>
      </c>
      <c r="D1724" s="19" t="s">
        <v>2968</v>
      </c>
      <c r="E1724" s="19">
        <v>12</v>
      </c>
      <c r="F1724" s="19">
        <v>5</v>
      </c>
      <c r="G1724" s="20"/>
      <c r="H1724" s="605"/>
    </row>
    <row r="1725" spans="1:8" ht="18" customHeight="1">
      <c r="A1725" s="596"/>
      <c r="B1725" s="593"/>
      <c r="C1725" s="15" t="s">
        <v>3370</v>
      </c>
      <c r="D1725" s="19" t="s">
        <v>2968</v>
      </c>
      <c r="E1725" s="17">
        <v>1</v>
      </c>
      <c r="F1725" s="19">
        <v>13</v>
      </c>
      <c r="G1725" s="20"/>
      <c r="H1725" s="605"/>
    </row>
    <row r="1726" spans="1:8" ht="18" customHeight="1">
      <c r="A1726" s="596"/>
      <c r="B1726" s="593"/>
      <c r="C1726" s="17" t="s">
        <v>306</v>
      </c>
      <c r="D1726" s="19" t="s">
        <v>2968</v>
      </c>
      <c r="E1726" s="17">
        <v>10</v>
      </c>
      <c r="F1726" s="17">
        <v>0.8</v>
      </c>
      <c r="G1726" s="20"/>
      <c r="H1726" s="605"/>
    </row>
    <row r="1727" spans="1:8" ht="18" customHeight="1">
      <c r="A1727" s="596"/>
      <c r="B1727" s="593"/>
      <c r="C1727" s="15" t="s">
        <v>307</v>
      </c>
      <c r="D1727" s="19" t="s">
        <v>2968</v>
      </c>
      <c r="E1727" s="17">
        <v>18</v>
      </c>
      <c r="F1727" s="19">
        <v>0.5</v>
      </c>
      <c r="G1727" s="20"/>
      <c r="H1727" s="605"/>
    </row>
    <row r="1728" spans="1:8" ht="18" customHeight="1">
      <c r="A1728" s="596"/>
      <c r="B1728" s="593"/>
      <c r="C1728" s="15" t="s">
        <v>2084</v>
      </c>
      <c r="D1728" s="19" t="s">
        <v>2968</v>
      </c>
      <c r="E1728" s="17">
        <v>18</v>
      </c>
      <c r="F1728" s="19">
        <v>0.45</v>
      </c>
      <c r="G1728" s="20"/>
      <c r="H1728" s="605"/>
    </row>
    <row r="1729" spans="1:8" ht="18" customHeight="1">
      <c r="A1729" s="596"/>
      <c r="B1729" s="593"/>
      <c r="C1729" s="17" t="s">
        <v>3367</v>
      </c>
      <c r="D1729" s="19" t="s">
        <v>2968</v>
      </c>
      <c r="E1729" s="17">
        <v>1</v>
      </c>
      <c r="F1729" s="17">
        <v>25</v>
      </c>
      <c r="G1729" s="17"/>
      <c r="H1729" s="605"/>
    </row>
    <row r="1730" spans="1:8" ht="18" customHeight="1">
      <c r="A1730" s="596"/>
      <c r="B1730" s="594"/>
      <c r="C1730" s="17" t="s">
        <v>1340</v>
      </c>
      <c r="D1730" s="19" t="s">
        <v>2968</v>
      </c>
      <c r="E1730" s="17">
        <v>4</v>
      </c>
      <c r="F1730" s="17">
        <v>5</v>
      </c>
      <c r="G1730" s="20"/>
      <c r="H1730" s="605"/>
    </row>
    <row r="1731" spans="1:8" ht="32.25" customHeight="1">
      <c r="A1731" s="597"/>
      <c r="B1731" s="319" t="s">
        <v>1720</v>
      </c>
      <c r="C1731" s="16"/>
      <c r="D1731" s="19"/>
      <c r="E1731" s="17"/>
      <c r="F1731" s="17"/>
      <c r="G1731" s="320">
        <v>11606.92</v>
      </c>
      <c r="H1731" s="603"/>
    </row>
    <row r="1732" spans="1:8" ht="18" customHeight="1">
      <c r="A1732" s="12"/>
      <c r="B1732" s="25" t="s">
        <v>1598</v>
      </c>
      <c r="C1732" s="12"/>
      <c r="D1732" s="12"/>
      <c r="E1732" s="12"/>
      <c r="F1732" s="12"/>
      <c r="G1732" s="26">
        <f>SUM(G1708:G1731)</f>
        <v>16397.330000000002</v>
      </c>
      <c r="H1732" s="12"/>
    </row>
    <row r="1733" spans="1:8" ht="18" customHeight="1">
      <c r="A1733" s="41">
        <v>15</v>
      </c>
      <c r="B1733" s="17" t="s">
        <v>3393</v>
      </c>
      <c r="C1733" s="46" t="s">
        <v>3621</v>
      </c>
      <c r="D1733" s="598" t="s">
        <v>67</v>
      </c>
      <c r="E1733" s="599"/>
      <c r="F1733" s="600"/>
      <c r="G1733" s="20"/>
      <c r="H1733" s="21">
        <v>41157</v>
      </c>
    </row>
    <row r="1734" spans="1:8" ht="36.75" customHeight="1">
      <c r="A1734" s="41">
        <v>26</v>
      </c>
      <c r="B1734" s="17" t="s">
        <v>3350</v>
      </c>
      <c r="C1734" s="16" t="s">
        <v>1057</v>
      </c>
      <c r="D1734" s="598" t="s">
        <v>1050</v>
      </c>
      <c r="E1734" s="599"/>
      <c r="F1734" s="600"/>
      <c r="G1734" s="75"/>
      <c r="H1734" s="21">
        <v>41164</v>
      </c>
    </row>
    <row r="1735" spans="1:8" ht="18" customHeight="1">
      <c r="A1735" s="602">
        <v>35</v>
      </c>
      <c r="B1735" s="592" t="s">
        <v>3447</v>
      </c>
      <c r="C1735" s="16" t="s">
        <v>2782</v>
      </c>
      <c r="D1735" s="17"/>
      <c r="E1735" s="17"/>
      <c r="F1735" s="17"/>
      <c r="G1735" s="173"/>
      <c r="H1735" s="595">
        <v>41163</v>
      </c>
    </row>
    <row r="1736" spans="1:8" ht="18" customHeight="1">
      <c r="A1736" s="596"/>
      <c r="B1736" s="593"/>
      <c r="C1736" s="17" t="s">
        <v>2783</v>
      </c>
      <c r="D1736" s="17" t="s">
        <v>1588</v>
      </c>
      <c r="E1736" s="17">
        <v>0.5</v>
      </c>
      <c r="F1736" s="17">
        <v>1350</v>
      </c>
      <c r="G1736" s="173">
        <f>F1736*E1736</f>
        <v>675</v>
      </c>
      <c r="H1736" s="596"/>
    </row>
    <row r="1737" spans="1:8" ht="18" customHeight="1">
      <c r="A1737" s="597"/>
      <c r="B1737" s="594"/>
      <c r="C1737" s="17" t="s">
        <v>2050</v>
      </c>
      <c r="D1737" s="17" t="s">
        <v>1585</v>
      </c>
      <c r="E1737" s="17">
        <v>0.125</v>
      </c>
      <c r="F1737" s="17">
        <v>48.05</v>
      </c>
      <c r="G1737" s="169">
        <f>F1737*E1737</f>
        <v>6.01</v>
      </c>
      <c r="H1737" s="597"/>
    </row>
    <row r="1738" spans="1:8" ht="57" customHeight="1">
      <c r="A1738" s="602">
        <v>43</v>
      </c>
      <c r="B1738" s="606" t="s">
        <v>3447</v>
      </c>
      <c r="C1738" s="46" t="s">
        <v>3176</v>
      </c>
      <c r="D1738" s="19"/>
      <c r="E1738" s="19"/>
      <c r="F1738" s="19"/>
      <c r="G1738" s="17"/>
      <c r="H1738" s="595">
        <v>41165</v>
      </c>
    </row>
    <row r="1739" spans="1:8" ht="18" customHeight="1">
      <c r="A1739" s="596"/>
      <c r="B1739" s="606"/>
      <c r="C1739" s="15" t="s">
        <v>3366</v>
      </c>
      <c r="D1739" s="19" t="s">
        <v>2968</v>
      </c>
      <c r="E1739" s="17">
        <v>1</v>
      </c>
      <c r="F1739" s="17">
        <v>180</v>
      </c>
      <c r="G1739" s="20"/>
      <c r="H1739" s="605"/>
    </row>
    <row r="1740" spans="1:8" ht="30" customHeight="1">
      <c r="A1740" s="596"/>
      <c r="B1740" s="606"/>
      <c r="C1740" s="17" t="s">
        <v>3367</v>
      </c>
      <c r="D1740" s="19" t="s">
        <v>2968</v>
      </c>
      <c r="E1740" s="17">
        <v>1</v>
      </c>
      <c r="F1740" s="17">
        <v>25</v>
      </c>
      <c r="G1740" s="20"/>
      <c r="H1740" s="605"/>
    </row>
    <row r="1741" spans="1:8" ht="18" customHeight="1">
      <c r="A1741" s="596"/>
      <c r="B1741" s="606"/>
      <c r="C1741" s="15" t="s">
        <v>3368</v>
      </c>
      <c r="D1741" s="19" t="s">
        <v>2968</v>
      </c>
      <c r="E1741" s="17">
        <v>1</v>
      </c>
      <c r="F1741" s="17">
        <v>48</v>
      </c>
      <c r="G1741" s="20"/>
      <c r="H1741" s="605"/>
    </row>
    <row r="1742" spans="1:8" ht="18" customHeight="1">
      <c r="A1742" s="596"/>
      <c r="B1742" s="606"/>
      <c r="C1742" s="15" t="s">
        <v>3369</v>
      </c>
      <c r="D1742" s="19" t="s">
        <v>2968</v>
      </c>
      <c r="E1742" s="17">
        <v>1</v>
      </c>
      <c r="F1742" s="17">
        <v>52</v>
      </c>
      <c r="G1742" s="20"/>
      <c r="H1742" s="605"/>
    </row>
    <row r="1743" spans="1:8" ht="18" customHeight="1">
      <c r="A1743" s="596"/>
      <c r="B1743" s="606"/>
      <c r="C1743" s="15" t="s">
        <v>259</v>
      </c>
      <c r="D1743" s="19" t="s">
        <v>1049</v>
      </c>
      <c r="E1743" s="17">
        <v>30</v>
      </c>
      <c r="F1743" s="17">
        <v>8</v>
      </c>
      <c r="G1743" s="20"/>
      <c r="H1743" s="605"/>
    </row>
    <row r="1744" spans="1:8" ht="18" customHeight="1">
      <c r="A1744" s="596"/>
      <c r="B1744" s="606"/>
      <c r="C1744" s="15" t="s">
        <v>3498</v>
      </c>
      <c r="D1744" s="19" t="s">
        <v>1049</v>
      </c>
      <c r="E1744" s="19">
        <v>29</v>
      </c>
      <c r="F1744" s="19">
        <v>12</v>
      </c>
      <c r="G1744" s="20"/>
      <c r="H1744" s="605"/>
    </row>
    <row r="1745" spans="1:8" ht="18" customHeight="1">
      <c r="A1745" s="596"/>
      <c r="B1745" s="606"/>
      <c r="C1745" s="15" t="s">
        <v>213</v>
      </c>
      <c r="D1745" s="19" t="s">
        <v>2968</v>
      </c>
      <c r="E1745" s="19">
        <v>20</v>
      </c>
      <c r="F1745" s="19">
        <v>5</v>
      </c>
      <c r="G1745" s="20"/>
      <c r="H1745" s="605"/>
    </row>
    <row r="1746" spans="1:8" ht="18" customHeight="1">
      <c r="A1746" s="596"/>
      <c r="B1746" s="606"/>
      <c r="C1746" s="15" t="s">
        <v>3370</v>
      </c>
      <c r="D1746" s="19" t="s">
        <v>2968</v>
      </c>
      <c r="E1746" s="17">
        <v>1</v>
      </c>
      <c r="F1746" s="19">
        <v>13</v>
      </c>
      <c r="G1746" s="20"/>
      <c r="H1746" s="605"/>
    </row>
    <row r="1747" spans="1:8" ht="18" customHeight="1">
      <c r="A1747" s="596"/>
      <c r="B1747" s="606"/>
      <c r="C1747" s="17" t="s">
        <v>3371</v>
      </c>
      <c r="D1747" s="19" t="s">
        <v>2968</v>
      </c>
      <c r="E1747" s="17">
        <v>30</v>
      </c>
      <c r="F1747" s="17">
        <v>0.8</v>
      </c>
      <c r="G1747" s="20"/>
      <c r="H1747" s="605"/>
    </row>
    <row r="1748" spans="1:8" ht="18" customHeight="1">
      <c r="A1748" s="596"/>
      <c r="B1748" s="606"/>
      <c r="C1748" s="17" t="s">
        <v>1340</v>
      </c>
      <c r="D1748" s="19" t="s">
        <v>2968</v>
      </c>
      <c r="E1748" s="19">
        <v>2</v>
      </c>
      <c r="F1748" s="17">
        <v>5</v>
      </c>
      <c r="G1748" s="20"/>
      <c r="H1748" s="605"/>
    </row>
    <row r="1749" spans="1:8" ht="36.75" customHeight="1">
      <c r="A1749" s="597"/>
      <c r="B1749" s="319" t="s">
        <v>1720</v>
      </c>
      <c r="C1749" s="16"/>
      <c r="D1749" s="19"/>
      <c r="E1749" s="17"/>
      <c r="F1749" s="17"/>
      <c r="G1749" s="320">
        <v>13418.39</v>
      </c>
      <c r="H1749" s="603"/>
    </row>
    <row r="1750" spans="1:8" ht="39" customHeight="1">
      <c r="A1750" s="41">
        <v>44</v>
      </c>
      <c r="B1750" s="17" t="s">
        <v>3393</v>
      </c>
      <c r="C1750" s="16" t="s">
        <v>2844</v>
      </c>
      <c r="D1750" s="598" t="s">
        <v>1632</v>
      </c>
      <c r="E1750" s="599"/>
      <c r="F1750" s="600"/>
      <c r="G1750" s="20"/>
      <c r="H1750" s="21">
        <v>41165</v>
      </c>
    </row>
    <row r="1751" spans="1:8" ht="35.25" customHeight="1">
      <c r="A1751" s="41">
        <v>46</v>
      </c>
      <c r="B1751" s="17" t="s">
        <v>1628</v>
      </c>
      <c r="C1751" s="46" t="s">
        <v>2827</v>
      </c>
      <c r="D1751" s="598" t="s">
        <v>1050</v>
      </c>
      <c r="E1751" s="599"/>
      <c r="F1751" s="600"/>
      <c r="G1751" s="20"/>
      <c r="H1751" s="21">
        <v>41165</v>
      </c>
    </row>
    <row r="1752" spans="1:8" ht="35.25" customHeight="1">
      <c r="A1752" s="602">
        <v>61</v>
      </c>
      <c r="B1752" s="592" t="s">
        <v>3447</v>
      </c>
      <c r="C1752" s="16" t="s">
        <v>3599</v>
      </c>
      <c r="D1752" s="17"/>
      <c r="E1752" s="17"/>
      <c r="F1752" s="17"/>
      <c r="G1752" s="20"/>
      <c r="H1752" s="595">
        <v>41172</v>
      </c>
    </row>
    <row r="1753" spans="1:8" ht="18" customHeight="1">
      <c r="A1753" s="596"/>
      <c r="B1753" s="593"/>
      <c r="C1753" s="15" t="s">
        <v>1601</v>
      </c>
      <c r="D1753" s="19" t="s">
        <v>1109</v>
      </c>
      <c r="E1753" s="19">
        <v>11.67</v>
      </c>
      <c r="F1753" s="19">
        <v>4.7</v>
      </c>
      <c r="G1753" s="20">
        <f>F1753*E1753</f>
        <v>54.85</v>
      </c>
      <c r="H1753" s="605"/>
    </row>
    <row r="1754" spans="1:8" ht="18" customHeight="1">
      <c r="A1754" s="596"/>
      <c r="B1754" s="593"/>
      <c r="C1754" s="17" t="s">
        <v>1534</v>
      </c>
      <c r="D1754" s="19" t="s">
        <v>1585</v>
      </c>
      <c r="E1754" s="17">
        <v>0.04</v>
      </c>
      <c r="F1754" s="17">
        <v>400</v>
      </c>
      <c r="G1754" s="20">
        <f>F1754*E1754</f>
        <v>16</v>
      </c>
      <c r="H1754" s="605"/>
    </row>
    <row r="1755" spans="1:8" ht="18" customHeight="1">
      <c r="A1755" s="597"/>
      <c r="B1755" s="594"/>
      <c r="C1755" s="17" t="s">
        <v>1535</v>
      </c>
      <c r="D1755" s="19" t="s">
        <v>2968</v>
      </c>
      <c r="E1755" s="17">
        <v>13</v>
      </c>
      <c r="F1755" s="17">
        <v>8</v>
      </c>
      <c r="G1755" s="20">
        <f>F1755*E1755</f>
        <v>104</v>
      </c>
      <c r="H1755" s="603"/>
    </row>
    <row r="1756" spans="1:8" ht="33.75" customHeight="1">
      <c r="A1756" s="602">
        <v>76</v>
      </c>
      <c r="B1756" s="592" t="s">
        <v>3726</v>
      </c>
      <c r="C1756" s="16" t="s">
        <v>3727</v>
      </c>
      <c r="D1756" s="19"/>
      <c r="E1756" s="17"/>
      <c r="F1756" s="17"/>
      <c r="G1756" s="20"/>
      <c r="H1756" s="595">
        <v>41179</v>
      </c>
    </row>
    <row r="1757" spans="1:8" ht="18" customHeight="1">
      <c r="A1757" s="596"/>
      <c r="B1757" s="593"/>
      <c r="C1757" s="17" t="s">
        <v>3144</v>
      </c>
      <c r="D1757" s="19" t="s">
        <v>2968</v>
      </c>
      <c r="E1757" s="17">
        <v>1</v>
      </c>
      <c r="F1757" s="17">
        <v>24</v>
      </c>
      <c r="G1757" s="20">
        <f>F1757*E1757</f>
        <v>24</v>
      </c>
      <c r="H1757" s="605"/>
    </row>
    <row r="1758" spans="1:8" ht="18" customHeight="1">
      <c r="A1758" s="597"/>
      <c r="B1758" s="594"/>
      <c r="C1758" s="17" t="s">
        <v>2722</v>
      </c>
      <c r="D1758" s="19" t="s">
        <v>2968</v>
      </c>
      <c r="E1758" s="17">
        <v>4</v>
      </c>
      <c r="F1758" s="17">
        <v>42</v>
      </c>
      <c r="G1758" s="173">
        <f>F1758*E1758</f>
        <v>168</v>
      </c>
      <c r="H1758" s="603"/>
    </row>
    <row r="1759" spans="1:8" ht="18" customHeight="1">
      <c r="A1759" s="602">
        <v>80</v>
      </c>
      <c r="B1759" s="606" t="s">
        <v>3447</v>
      </c>
      <c r="C1759" s="16" t="s">
        <v>2782</v>
      </c>
      <c r="D1759" s="17"/>
      <c r="E1759" s="17"/>
      <c r="F1759" s="17"/>
      <c r="G1759" s="173"/>
      <c r="H1759" s="611">
        <v>41180</v>
      </c>
    </row>
    <row r="1760" spans="1:8" ht="18" customHeight="1">
      <c r="A1760" s="596"/>
      <c r="B1760" s="606"/>
      <c r="C1760" s="17" t="s">
        <v>2783</v>
      </c>
      <c r="D1760" s="17" t="s">
        <v>1588</v>
      </c>
      <c r="E1760" s="17">
        <v>0.45</v>
      </c>
      <c r="F1760" s="17">
        <v>1350</v>
      </c>
      <c r="G1760" s="173">
        <f>F1760*E1760</f>
        <v>607.5</v>
      </c>
      <c r="H1760" s="610"/>
    </row>
    <row r="1761" spans="1:8" ht="18" customHeight="1">
      <c r="A1761" s="597"/>
      <c r="B1761" s="606"/>
      <c r="C1761" s="17" t="s">
        <v>2050</v>
      </c>
      <c r="D1761" s="17" t="s">
        <v>1585</v>
      </c>
      <c r="E1761" s="17">
        <v>0.12</v>
      </c>
      <c r="F1761" s="17">
        <v>48.05</v>
      </c>
      <c r="G1761" s="169">
        <f>F1761*E1761</f>
        <v>5.77</v>
      </c>
      <c r="H1761" s="610"/>
    </row>
    <row r="1762" spans="1:8" ht="18" customHeight="1">
      <c r="A1762" s="12"/>
      <c r="B1762" s="25" t="s">
        <v>1598</v>
      </c>
      <c r="C1762" s="12"/>
      <c r="D1762" s="12"/>
      <c r="E1762" s="12"/>
      <c r="F1762" s="12"/>
      <c r="G1762" s="26">
        <f>SUM(G1733:G1761)</f>
        <v>15079.52</v>
      </c>
      <c r="H1762" s="12"/>
    </row>
    <row r="1763" spans="1:8" ht="35.25" customHeight="1">
      <c r="A1763" s="602">
        <v>13</v>
      </c>
      <c r="B1763" s="592" t="s">
        <v>3625</v>
      </c>
      <c r="C1763" s="46" t="s">
        <v>1627</v>
      </c>
      <c r="D1763" s="19"/>
      <c r="E1763" s="17"/>
      <c r="F1763" s="19"/>
      <c r="G1763" s="20"/>
      <c r="H1763" s="595">
        <v>41159</v>
      </c>
    </row>
    <row r="1764" spans="1:8" ht="18" customHeight="1">
      <c r="A1764" s="597"/>
      <c r="B1764" s="594"/>
      <c r="C1764" s="15" t="s">
        <v>3382</v>
      </c>
      <c r="D1764" s="19" t="s">
        <v>1049</v>
      </c>
      <c r="E1764" s="17">
        <v>0.5</v>
      </c>
      <c r="F1764" s="19">
        <v>84.48</v>
      </c>
      <c r="G1764" s="20">
        <f>F1764*E1764</f>
        <v>42.24</v>
      </c>
      <c r="H1764" s="603"/>
    </row>
    <row r="1765" spans="1:8" ht="18" customHeight="1">
      <c r="A1765" s="602">
        <v>36</v>
      </c>
      <c r="B1765" s="592" t="s">
        <v>3448</v>
      </c>
      <c r="C1765" s="16" t="s">
        <v>2782</v>
      </c>
      <c r="D1765" s="17"/>
      <c r="E1765" s="17"/>
      <c r="F1765" s="17"/>
      <c r="G1765" s="173"/>
      <c r="H1765" s="595">
        <v>41163</v>
      </c>
    </row>
    <row r="1766" spans="1:8" ht="18" customHeight="1">
      <c r="A1766" s="596"/>
      <c r="B1766" s="593"/>
      <c r="C1766" s="17" t="s">
        <v>2783</v>
      </c>
      <c r="D1766" s="17" t="s">
        <v>1588</v>
      </c>
      <c r="E1766" s="17">
        <v>0.5</v>
      </c>
      <c r="F1766" s="17">
        <v>1350</v>
      </c>
      <c r="G1766" s="173">
        <f>F1766*E1766</f>
        <v>675</v>
      </c>
      <c r="H1766" s="596"/>
    </row>
    <row r="1767" spans="1:8" ht="18" customHeight="1">
      <c r="A1767" s="597"/>
      <c r="B1767" s="594"/>
      <c r="C1767" s="17" t="s">
        <v>2050</v>
      </c>
      <c r="D1767" s="17" t="s">
        <v>1585</v>
      </c>
      <c r="E1767" s="17">
        <v>0.125</v>
      </c>
      <c r="F1767" s="17">
        <v>48.05</v>
      </c>
      <c r="G1767" s="169">
        <f>F1767*E1767</f>
        <v>6.01</v>
      </c>
      <c r="H1767" s="597"/>
    </row>
    <row r="1768" spans="1:8" ht="51" customHeight="1">
      <c r="A1768" s="602">
        <v>73</v>
      </c>
      <c r="B1768" s="606" t="s">
        <v>3448</v>
      </c>
      <c r="C1768" s="46" t="s">
        <v>3176</v>
      </c>
      <c r="D1768" s="19"/>
      <c r="E1768" s="19"/>
      <c r="F1768" s="19"/>
      <c r="G1768" s="17"/>
      <c r="H1768" s="595">
        <v>41177</v>
      </c>
    </row>
    <row r="1769" spans="1:8" ht="18" customHeight="1">
      <c r="A1769" s="596"/>
      <c r="B1769" s="606"/>
      <c r="C1769" s="15" t="s">
        <v>3366</v>
      </c>
      <c r="D1769" s="19" t="s">
        <v>2968</v>
      </c>
      <c r="E1769" s="17">
        <v>1</v>
      </c>
      <c r="F1769" s="17">
        <v>180</v>
      </c>
      <c r="G1769" s="20"/>
      <c r="H1769" s="605"/>
    </row>
    <row r="1770" spans="1:8" ht="18" customHeight="1">
      <c r="A1770" s="596"/>
      <c r="B1770" s="606"/>
      <c r="C1770" s="15" t="s">
        <v>305</v>
      </c>
      <c r="D1770" s="19" t="s">
        <v>2968</v>
      </c>
      <c r="E1770" s="17">
        <v>1</v>
      </c>
      <c r="F1770" s="17">
        <v>48</v>
      </c>
      <c r="G1770" s="20"/>
      <c r="H1770" s="605"/>
    </row>
    <row r="1771" spans="1:8" ht="18" customHeight="1">
      <c r="A1771" s="596"/>
      <c r="B1771" s="606"/>
      <c r="C1771" s="15" t="s">
        <v>3369</v>
      </c>
      <c r="D1771" s="19" t="s">
        <v>2968</v>
      </c>
      <c r="E1771" s="17">
        <v>1</v>
      </c>
      <c r="F1771" s="17">
        <v>52</v>
      </c>
      <c r="G1771" s="20"/>
      <c r="H1771" s="605"/>
    </row>
    <row r="1772" spans="1:8" ht="18" customHeight="1">
      <c r="A1772" s="596"/>
      <c r="B1772" s="606"/>
      <c r="C1772" s="15" t="s">
        <v>973</v>
      </c>
      <c r="D1772" s="19" t="s">
        <v>2968</v>
      </c>
      <c r="E1772" s="17">
        <v>1</v>
      </c>
      <c r="F1772" s="17">
        <v>50</v>
      </c>
      <c r="G1772" s="20"/>
      <c r="H1772" s="605"/>
    </row>
    <row r="1773" spans="1:8" ht="18" customHeight="1">
      <c r="A1773" s="596"/>
      <c r="B1773" s="606"/>
      <c r="C1773" s="15" t="s">
        <v>259</v>
      </c>
      <c r="D1773" s="19" t="s">
        <v>1049</v>
      </c>
      <c r="E1773" s="17">
        <v>20</v>
      </c>
      <c r="F1773" s="17">
        <v>8</v>
      </c>
      <c r="G1773" s="20"/>
      <c r="H1773" s="605"/>
    </row>
    <row r="1774" spans="1:8" ht="18" customHeight="1">
      <c r="A1774" s="596"/>
      <c r="B1774" s="606"/>
      <c r="C1774" s="15" t="s">
        <v>3498</v>
      </c>
      <c r="D1774" s="19" t="s">
        <v>1049</v>
      </c>
      <c r="E1774" s="19">
        <v>19</v>
      </c>
      <c r="F1774" s="19">
        <v>12</v>
      </c>
      <c r="G1774" s="20"/>
      <c r="H1774" s="605"/>
    </row>
    <row r="1775" spans="1:8" ht="18" customHeight="1">
      <c r="A1775" s="596"/>
      <c r="B1775" s="606"/>
      <c r="C1775" s="15" t="s">
        <v>213</v>
      </c>
      <c r="D1775" s="19" t="s">
        <v>2968</v>
      </c>
      <c r="E1775" s="19">
        <v>20</v>
      </c>
      <c r="F1775" s="19">
        <v>5</v>
      </c>
      <c r="G1775" s="20"/>
      <c r="H1775" s="605"/>
    </row>
    <row r="1776" spans="1:8" ht="18" customHeight="1">
      <c r="A1776" s="596"/>
      <c r="B1776" s="606"/>
      <c r="C1776" s="15" t="s">
        <v>3370</v>
      </c>
      <c r="D1776" s="19" t="s">
        <v>2968</v>
      </c>
      <c r="E1776" s="17">
        <v>1</v>
      </c>
      <c r="F1776" s="19">
        <v>13</v>
      </c>
      <c r="G1776" s="20"/>
      <c r="H1776" s="605"/>
    </row>
    <row r="1777" spans="1:8" ht="18" customHeight="1">
      <c r="A1777" s="596"/>
      <c r="B1777" s="606"/>
      <c r="C1777" s="17" t="s">
        <v>306</v>
      </c>
      <c r="D1777" s="19" t="s">
        <v>2968</v>
      </c>
      <c r="E1777" s="17">
        <v>20</v>
      </c>
      <c r="F1777" s="17">
        <v>0.8</v>
      </c>
      <c r="G1777" s="20"/>
      <c r="H1777" s="605"/>
    </row>
    <row r="1778" spans="1:8" ht="18" customHeight="1">
      <c r="A1778" s="596"/>
      <c r="B1778" s="606"/>
      <c r="C1778" s="15" t="s">
        <v>307</v>
      </c>
      <c r="D1778" s="19" t="s">
        <v>2968</v>
      </c>
      <c r="E1778" s="17">
        <v>22</v>
      </c>
      <c r="F1778" s="19">
        <v>0.5</v>
      </c>
      <c r="G1778" s="20"/>
      <c r="H1778" s="605"/>
    </row>
    <row r="1779" spans="1:8" ht="18" customHeight="1">
      <c r="A1779" s="596"/>
      <c r="B1779" s="606"/>
      <c r="C1779" s="15" t="s">
        <v>2084</v>
      </c>
      <c r="D1779" s="19" t="s">
        <v>2968</v>
      </c>
      <c r="E1779" s="17">
        <v>22</v>
      </c>
      <c r="F1779" s="19">
        <v>0.45</v>
      </c>
      <c r="G1779" s="20"/>
      <c r="H1779" s="605"/>
    </row>
    <row r="1780" spans="1:8" ht="36" customHeight="1">
      <c r="A1780" s="597"/>
      <c r="B1780" s="319" t="s">
        <v>1720</v>
      </c>
      <c r="C1780" s="17"/>
      <c r="D1780" s="19"/>
      <c r="E1780" s="17"/>
      <c r="F1780" s="17"/>
      <c r="G1780" s="247">
        <v>10904.46</v>
      </c>
      <c r="H1780" s="603"/>
    </row>
    <row r="1781" spans="1:8" ht="18" customHeight="1">
      <c r="A1781" s="602">
        <v>81</v>
      </c>
      <c r="B1781" s="606" t="s">
        <v>3448</v>
      </c>
      <c r="C1781" s="16" t="s">
        <v>2782</v>
      </c>
      <c r="D1781" s="17"/>
      <c r="E1781" s="17"/>
      <c r="F1781" s="17"/>
      <c r="G1781" s="173"/>
      <c r="H1781" s="611">
        <v>41180</v>
      </c>
    </row>
    <row r="1782" spans="1:8" ht="18" customHeight="1">
      <c r="A1782" s="596"/>
      <c r="B1782" s="606"/>
      <c r="C1782" s="17" t="s">
        <v>2783</v>
      </c>
      <c r="D1782" s="17" t="s">
        <v>1588</v>
      </c>
      <c r="E1782" s="17">
        <v>0.45</v>
      </c>
      <c r="F1782" s="17">
        <v>1350</v>
      </c>
      <c r="G1782" s="173">
        <f>F1782*E1782</f>
        <v>607.5</v>
      </c>
      <c r="H1782" s="610"/>
    </row>
    <row r="1783" spans="1:8" ht="18" customHeight="1">
      <c r="A1783" s="597"/>
      <c r="B1783" s="606"/>
      <c r="C1783" s="17" t="s">
        <v>2050</v>
      </c>
      <c r="D1783" s="17" t="s">
        <v>1585</v>
      </c>
      <c r="E1783" s="17">
        <v>0.12</v>
      </c>
      <c r="F1783" s="17">
        <v>48.05</v>
      </c>
      <c r="G1783" s="169">
        <f>F1783*E1783</f>
        <v>5.77</v>
      </c>
      <c r="H1783" s="610"/>
    </row>
    <row r="1784" spans="1:8" ht="18" customHeight="1">
      <c r="A1784" s="12"/>
      <c r="B1784" s="25" t="s">
        <v>1598</v>
      </c>
      <c r="C1784" s="12"/>
      <c r="D1784" s="12"/>
      <c r="E1784" s="12"/>
      <c r="F1784" s="12"/>
      <c r="G1784" s="26">
        <f>SUM(G1763:G1783)</f>
        <v>12240.98</v>
      </c>
      <c r="H1784" s="12"/>
    </row>
    <row r="1785" spans="1:8" ht="36" customHeight="1">
      <c r="A1785" s="602">
        <v>12</v>
      </c>
      <c r="B1785" s="592" t="s">
        <v>88</v>
      </c>
      <c r="C1785" s="46" t="s">
        <v>1627</v>
      </c>
      <c r="D1785" s="19"/>
      <c r="E1785" s="17"/>
      <c r="F1785" s="19"/>
      <c r="G1785" s="20"/>
      <c r="H1785" s="595">
        <v>41159</v>
      </c>
    </row>
    <row r="1786" spans="1:8" ht="18" customHeight="1">
      <c r="A1786" s="597"/>
      <c r="B1786" s="594"/>
      <c r="C1786" s="15" t="s">
        <v>2265</v>
      </c>
      <c r="D1786" s="19" t="s">
        <v>1109</v>
      </c>
      <c r="E1786" s="17">
        <v>0.03</v>
      </c>
      <c r="F1786" s="19">
        <v>78</v>
      </c>
      <c r="G1786" s="20">
        <f>F1786*E1786</f>
        <v>2.34</v>
      </c>
      <c r="H1786" s="603"/>
    </row>
    <row r="1787" spans="1:8" ht="37.5" customHeight="1">
      <c r="A1787" s="602">
        <v>22</v>
      </c>
      <c r="B1787" s="592" t="s">
        <v>2238</v>
      </c>
      <c r="C1787" s="46" t="s">
        <v>893</v>
      </c>
      <c r="D1787" s="17"/>
      <c r="E1787" s="17"/>
      <c r="F1787" s="17"/>
      <c r="G1787" s="20"/>
      <c r="H1787" s="595">
        <v>41162</v>
      </c>
    </row>
    <row r="1788" spans="1:8" ht="18" customHeight="1">
      <c r="A1788" s="596"/>
      <c r="B1788" s="593"/>
      <c r="C1788" s="15" t="s">
        <v>1600</v>
      </c>
      <c r="D1788" s="19" t="s">
        <v>1588</v>
      </c>
      <c r="E1788" s="17">
        <v>0.67</v>
      </c>
      <c r="F1788" s="17">
        <v>1700</v>
      </c>
      <c r="G1788" s="20">
        <f>F1788*E1788</f>
        <v>1139</v>
      </c>
      <c r="H1788" s="605"/>
    </row>
    <row r="1789" spans="1:8" ht="18" customHeight="1">
      <c r="A1789" s="597"/>
      <c r="B1789" s="594"/>
      <c r="C1789" s="15" t="s">
        <v>2192</v>
      </c>
      <c r="D1789" s="19" t="s">
        <v>2968</v>
      </c>
      <c r="E1789" s="17">
        <v>1</v>
      </c>
      <c r="F1789" s="17">
        <v>39</v>
      </c>
      <c r="G1789" s="20">
        <f>F1789*E1789</f>
        <v>39</v>
      </c>
      <c r="H1789" s="603"/>
    </row>
    <row r="1790" spans="1:8" ht="18" customHeight="1">
      <c r="A1790" s="41">
        <v>25</v>
      </c>
      <c r="B1790" s="17" t="s">
        <v>3349</v>
      </c>
      <c r="C1790" s="16" t="s">
        <v>3386</v>
      </c>
      <c r="D1790" s="598" t="s">
        <v>1050</v>
      </c>
      <c r="E1790" s="599"/>
      <c r="F1790" s="600"/>
      <c r="G1790" s="75"/>
      <c r="H1790" s="21">
        <v>41163</v>
      </c>
    </row>
    <row r="1791" spans="1:8" ht="18" customHeight="1">
      <c r="A1791" s="602">
        <v>27</v>
      </c>
      <c r="B1791" s="592" t="s">
        <v>3355</v>
      </c>
      <c r="C1791" s="16" t="s">
        <v>2036</v>
      </c>
      <c r="D1791" s="236"/>
      <c r="E1791" s="236"/>
      <c r="F1791" s="236"/>
      <c r="G1791" s="316"/>
      <c r="H1791" s="595">
        <v>41164</v>
      </c>
    </row>
    <row r="1792" spans="1:8" ht="18" customHeight="1">
      <c r="A1792" s="596"/>
      <c r="B1792" s="593"/>
      <c r="C1792" s="17" t="s">
        <v>2552</v>
      </c>
      <c r="D1792" s="19" t="s">
        <v>2968</v>
      </c>
      <c r="E1792" s="17">
        <v>1</v>
      </c>
      <c r="F1792" s="17">
        <v>32</v>
      </c>
      <c r="G1792" s="173">
        <f>F1792*E1792</f>
        <v>32</v>
      </c>
      <c r="H1792" s="596"/>
    </row>
    <row r="1793" spans="1:8" ht="18" customHeight="1">
      <c r="A1793" s="597"/>
      <c r="B1793" s="594"/>
      <c r="C1793" s="17" t="s">
        <v>1678</v>
      </c>
      <c r="D1793" s="19" t="s">
        <v>2968</v>
      </c>
      <c r="E1793" s="17">
        <v>1</v>
      </c>
      <c r="F1793" s="17">
        <v>20</v>
      </c>
      <c r="G1793" s="17">
        <f>E1793*F1793</f>
        <v>20</v>
      </c>
      <c r="H1793" s="597"/>
    </row>
    <row r="1794" spans="1:8" ht="36" customHeight="1">
      <c r="A1794" s="602">
        <v>29</v>
      </c>
      <c r="B1794" s="592" t="s">
        <v>3449</v>
      </c>
      <c r="C1794" s="16" t="s">
        <v>3359</v>
      </c>
      <c r="D1794" s="17"/>
      <c r="E1794" s="17"/>
      <c r="F1794" s="17"/>
      <c r="G1794" s="173"/>
      <c r="H1794" s="595">
        <v>41163</v>
      </c>
    </row>
    <row r="1795" spans="1:8" ht="18" customHeight="1">
      <c r="A1795" s="597"/>
      <c r="B1795" s="594"/>
      <c r="C1795" s="17" t="s">
        <v>3360</v>
      </c>
      <c r="D1795" s="17" t="s">
        <v>1588</v>
      </c>
      <c r="E1795" s="17">
        <v>1.25</v>
      </c>
      <c r="F1795" s="17">
        <v>1700</v>
      </c>
      <c r="G1795" s="173">
        <f>F1795*E1795</f>
        <v>2125</v>
      </c>
      <c r="H1795" s="597"/>
    </row>
    <row r="1796" spans="1:8" ht="36" customHeight="1">
      <c r="A1796" s="602">
        <v>62</v>
      </c>
      <c r="B1796" s="592" t="s">
        <v>3449</v>
      </c>
      <c r="C1796" s="16" t="s">
        <v>3599</v>
      </c>
      <c r="D1796" s="17"/>
      <c r="E1796" s="17"/>
      <c r="F1796" s="17"/>
      <c r="G1796" s="20"/>
      <c r="H1796" s="595">
        <v>41172</v>
      </c>
    </row>
    <row r="1797" spans="1:8" ht="18" customHeight="1">
      <c r="A1797" s="596"/>
      <c r="B1797" s="593"/>
      <c r="C1797" s="15" t="s">
        <v>1601</v>
      </c>
      <c r="D1797" s="19" t="s">
        <v>1109</v>
      </c>
      <c r="E1797" s="19">
        <v>11.67</v>
      </c>
      <c r="F1797" s="19">
        <v>4.7</v>
      </c>
      <c r="G1797" s="20">
        <f>F1797*E1797</f>
        <v>54.85</v>
      </c>
      <c r="H1797" s="605"/>
    </row>
    <row r="1798" spans="1:8" ht="18" customHeight="1">
      <c r="A1798" s="596"/>
      <c r="B1798" s="593"/>
      <c r="C1798" s="17" t="s">
        <v>1534</v>
      </c>
      <c r="D1798" s="19" t="s">
        <v>1585</v>
      </c>
      <c r="E1798" s="17">
        <v>0.04</v>
      </c>
      <c r="F1798" s="17">
        <v>400</v>
      </c>
      <c r="G1798" s="20">
        <f>F1798*E1798</f>
        <v>16</v>
      </c>
      <c r="H1798" s="605"/>
    </row>
    <row r="1799" spans="1:8" ht="18" customHeight="1">
      <c r="A1799" s="597"/>
      <c r="B1799" s="594"/>
      <c r="C1799" s="17" t="s">
        <v>1535</v>
      </c>
      <c r="D1799" s="19" t="s">
        <v>2968</v>
      </c>
      <c r="E1799" s="17">
        <v>13</v>
      </c>
      <c r="F1799" s="17">
        <v>8</v>
      </c>
      <c r="G1799" s="20">
        <f>F1799*E1799</f>
        <v>104</v>
      </c>
      <c r="H1799" s="603"/>
    </row>
    <row r="1800" spans="1:8" ht="35.25" customHeight="1">
      <c r="A1800" s="41">
        <v>66</v>
      </c>
      <c r="B1800" s="17" t="s">
        <v>772</v>
      </c>
      <c r="C1800" s="16" t="s">
        <v>2844</v>
      </c>
      <c r="D1800" s="598" t="s">
        <v>773</v>
      </c>
      <c r="E1800" s="599"/>
      <c r="F1800" s="600"/>
      <c r="G1800" s="20"/>
      <c r="H1800" s="133">
        <v>41172</v>
      </c>
    </row>
    <row r="1801" spans="1:8" ht="18" customHeight="1">
      <c r="A1801" s="602">
        <v>82</v>
      </c>
      <c r="B1801" s="606" t="s">
        <v>3449</v>
      </c>
      <c r="C1801" s="16" t="s">
        <v>2782</v>
      </c>
      <c r="D1801" s="17"/>
      <c r="E1801" s="17"/>
      <c r="F1801" s="17"/>
      <c r="G1801" s="173"/>
      <c r="H1801" s="611">
        <v>41180</v>
      </c>
    </row>
    <row r="1802" spans="1:8" ht="18" customHeight="1">
      <c r="A1802" s="596"/>
      <c r="B1802" s="606"/>
      <c r="C1802" s="17" t="s">
        <v>2783</v>
      </c>
      <c r="D1802" s="17" t="s">
        <v>1588</v>
      </c>
      <c r="E1802" s="17">
        <v>0.45</v>
      </c>
      <c r="F1802" s="17">
        <v>1350</v>
      </c>
      <c r="G1802" s="173">
        <f>F1802*E1802</f>
        <v>607.5</v>
      </c>
      <c r="H1802" s="610"/>
    </row>
    <row r="1803" spans="1:8" ht="18" customHeight="1">
      <c r="A1803" s="597"/>
      <c r="B1803" s="606"/>
      <c r="C1803" s="17" t="s">
        <v>2050</v>
      </c>
      <c r="D1803" s="17" t="s">
        <v>1585</v>
      </c>
      <c r="E1803" s="17">
        <v>0.12</v>
      </c>
      <c r="F1803" s="17">
        <v>48.05</v>
      </c>
      <c r="G1803" s="169">
        <f>F1803*E1803</f>
        <v>5.77</v>
      </c>
      <c r="H1803" s="610"/>
    </row>
    <row r="1804" spans="1:8" ht="18" customHeight="1">
      <c r="A1804" s="12"/>
      <c r="B1804" s="25" t="s">
        <v>1598</v>
      </c>
      <c r="C1804" s="12"/>
      <c r="D1804" s="12"/>
      <c r="E1804" s="12"/>
      <c r="F1804" s="12"/>
      <c r="G1804" s="26">
        <f>SUM(G1785:G1803)</f>
        <v>4145.46</v>
      </c>
      <c r="H1804" s="12"/>
    </row>
    <row r="1805" spans="1:8" ht="18" customHeight="1">
      <c r="A1805" s="602">
        <v>37</v>
      </c>
      <c r="B1805" s="592" t="s">
        <v>3450</v>
      </c>
      <c r="C1805" s="16" t="s">
        <v>2782</v>
      </c>
      <c r="D1805" s="17"/>
      <c r="E1805" s="17"/>
      <c r="F1805" s="17"/>
      <c r="G1805" s="173"/>
      <c r="H1805" s="595">
        <v>41163</v>
      </c>
    </row>
    <row r="1806" spans="1:8" ht="18" customHeight="1">
      <c r="A1806" s="596"/>
      <c r="B1806" s="593"/>
      <c r="C1806" s="17" t="s">
        <v>2783</v>
      </c>
      <c r="D1806" s="17" t="s">
        <v>1588</v>
      </c>
      <c r="E1806" s="17">
        <v>0.5</v>
      </c>
      <c r="F1806" s="17">
        <v>1350</v>
      </c>
      <c r="G1806" s="173">
        <f>F1806*E1806</f>
        <v>675</v>
      </c>
      <c r="H1806" s="596"/>
    </row>
    <row r="1807" spans="1:8" ht="18" customHeight="1">
      <c r="A1807" s="597"/>
      <c r="B1807" s="594"/>
      <c r="C1807" s="17" t="s">
        <v>2050</v>
      </c>
      <c r="D1807" s="17" t="s">
        <v>1585</v>
      </c>
      <c r="E1807" s="17">
        <v>0.125</v>
      </c>
      <c r="F1807" s="17">
        <v>48.05</v>
      </c>
      <c r="G1807" s="169">
        <f>F1807*E1807</f>
        <v>6.01</v>
      </c>
      <c r="H1807" s="597"/>
    </row>
    <row r="1808" spans="1:8" ht="18" customHeight="1">
      <c r="A1808" s="602">
        <v>83</v>
      </c>
      <c r="B1808" s="606" t="s">
        <v>3450</v>
      </c>
      <c r="C1808" s="16" t="s">
        <v>2782</v>
      </c>
      <c r="D1808" s="17"/>
      <c r="E1808" s="17"/>
      <c r="F1808" s="17"/>
      <c r="G1808" s="173"/>
      <c r="H1808" s="611">
        <v>41180</v>
      </c>
    </row>
    <row r="1809" spans="1:8" ht="18" customHeight="1">
      <c r="A1809" s="596"/>
      <c r="B1809" s="606"/>
      <c r="C1809" s="17" t="s">
        <v>2783</v>
      </c>
      <c r="D1809" s="17" t="s">
        <v>1588</v>
      </c>
      <c r="E1809" s="17">
        <v>0.45</v>
      </c>
      <c r="F1809" s="17">
        <v>1350</v>
      </c>
      <c r="G1809" s="173">
        <f>F1809*E1809</f>
        <v>607.5</v>
      </c>
      <c r="H1809" s="610"/>
    </row>
    <row r="1810" spans="1:8" ht="18" customHeight="1">
      <c r="A1810" s="597"/>
      <c r="B1810" s="606"/>
      <c r="C1810" s="17" t="s">
        <v>2050</v>
      </c>
      <c r="D1810" s="17" t="s">
        <v>1585</v>
      </c>
      <c r="E1810" s="17">
        <v>0.12</v>
      </c>
      <c r="F1810" s="17">
        <v>48.05</v>
      </c>
      <c r="G1810" s="169">
        <f>F1810*E1810</f>
        <v>5.77</v>
      </c>
      <c r="H1810" s="610"/>
    </row>
    <row r="1811" spans="1:8" ht="49.5" customHeight="1">
      <c r="A1811" s="633">
        <v>87</v>
      </c>
      <c r="B1811" s="653" t="s">
        <v>3450</v>
      </c>
      <c r="C1811" s="46" t="s">
        <v>3176</v>
      </c>
      <c r="D1811" s="19"/>
      <c r="E1811" s="19"/>
      <c r="F1811" s="19"/>
      <c r="G1811" s="169"/>
      <c r="H1811" s="611">
        <v>41179</v>
      </c>
    </row>
    <row r="1812" spans="1:8" ht="18" customHeight="1">
      <c r="A1812" s="633"/>
      <c r="B1812" s="653"/>
      <c r="C1812" s="15" t="s">
        <v>3366</v>
      </c>
      <c r="D1812" s="19" t="s">
        <v>2968</v>
      </c>
      <c r="E1812" s="17">
        <v>1</v>
      </c>
      <c r="F1812" s="17">
        <v>180</v>
      </c>
      <c r="G1812" s="169"/>
      <c r="H1812" s="611"/>
    </row>
    <row r="1813" spans="1:8" ht="18" customHeight="1">
      <c r="A1813" s="633"/>
      <c r="B1813" s="653"/>
      <c r="C1813" s="15" t="s">
        <v>3368</v>
      </c>
      <c r="D1813" s="19" t="s">
        <v>2968</v>
      </c>
      <c r="E1813" s="17">
        <v>1</v>
      </c>
      <c r="F1813" s="17">
        <v>48</v>
      </c>
      <c r="G1813" s="169"/>
      <c r="H1813" s="611"/>
    </row>
    <row r="1814" spans="1:8" ht="18" customHeight="1">
      <c r="A1814" s="633"/>
      <c r="B1814" s="653"/>
      <c r="C1814" s="15" t="s">
        <v>3369</v>
      </c>
      <c r="D1814" s="19" t="s">
        <v>2968</v>
      </c>
      <c r="E1814" s="17">
        <v>1</v>
      </c>
      <c r="F1814" s="17">
        <v>52</v>
      </c>
      <c r="G1814" s="169"/>
      <c r="H1814" s="611"/>
    </row>
    <row r="1815" spans="1:8" ht="18" customHeight="1">
      <c r="A1815" s="633"/>
      <c r="B1815" s="653"/>
      <c r="C1815" s="15" t="s">
        <v>259</v>
      </c>
      <c r="D1815" s="19" t="s">
        <v>1049</v>
      </c>
      <c r="E1815" s="17">
        <v>9</v>
      </c>
      <c r="F1815" s="17">
        <v>8</v>
      </c>
      <c r="G1815" s="169"/>
      <c r="H1815" s="611"/>
    </row>
    <row r="1816" spans="1:8" ht="18" customHeight="1">
      <c r="A1816" s="633"/>
      <c r="B1816" s="653"/>
      <c r="C1816" s="15" t="s">
        <v>3498</v>
      </c>
      <c r="D1816" s="19" t="s">
        <v>1049</v>
      </c>
      <c r="E1816" s="19">
        <v>8</v>
      </c>
      <c r="F1816" s="19">
        <v>12</v>
      </c>
      <c r="G1816" s="169"/>
      <c r="H1816" s="611"/>
    </row>
    <row r="1817" spans="1:8" ht="18" customHeight="1">
      <c r="A1817" s="633"/>
      <c r="B1817" s="653"/>
      <c r="C1817" s="15" t="s">
        <v>213</v>
      </c>
      <c r="D1817" s="19" t="s">
        <v>2968</v>
      </c>
      <c r="E1817" s="19">
        <v>10</v>
      </c>
      <c r="F1817" s="19">
        <v>5</v>
      </c>
      <c r="G1817" s="169"/>
      <c r="H1817" s="611"/>
    </row>
    <row r="1818" spans="1:8" ht="18" customHeight="1">
      <c r="A1818" s="633"/>
      <c r="B1818" s="653"/>
      <c r="C1818" s="15" t="s">
        <v>3370</v>
      </c>
      <c r="D1818" s="19" t="s">
        <v>2968</v>
      </c>
      <c r="E1818" s="17">
        <v>1</v>
      </c>
      <c r="F1818" s="19">
        <v>13</v>
      </c>
      <c r="G1818" s="169"/>
      <c r="H1818" s="611"/>
    </row>
    <row r="1819" spans="1:8" ht="18" customHeight="1">
      <c r="A1819" s="633"/>
      <c r="B1819" s="653"/>
      <c r="C1819" s="15" t="s">
        <v>973</v>
      </c>
      <c r="D1819" s="19" t="s">
        <v>2968</v>
      </c>
      <c r="E1819" s="17">
        <v>1</v>
      </c>
      <c r="F1819" s="17">
        <v>50</v>
      </c>
      <c r="G1819" s="169"/>
      <c r="H1819" s="611"/>
    </row>
    <row r="1820" spans="1:8" ht="18" customHeight="1">
      <c r="A1820" s="633"/>
      <c r="B1820" s="653"/>
      <c r="C1820" s="15" t="s">
        <v>2083</v>
      </c>
      <c r="D1820" s="19" t="s">
        <v>2968</v>
      </c>
      <c r="E1820" s="17">
        <v>12</v>
      </c>
      <c r="F1820" s="19">
        <v>0.5</v>
      </c>
      <c r="G1820" s="169"/>
      <c r="H1820" s="611"/>
    </row>
    <row r="1821" spans="1:8" ht="18" customHeight="1">
      <c r="A1821" s="633"/>
      <c r="B1821" s="653"/>
      <c r="C1821" s="17" t="s">
        <v>306</v>
      </c>
      <c r="D1821" s="19" t="s">
        <v>2968</v>
      </c>
      <c r="E1821" s="17">
        <v>10</v>
      </c>
      <c r="F1821" s="17">
        <v>0.8</v>
      </c>
      <c r="G1821" s="169"/>
      <c r="H1821" s="611"/>
    </row>
    <row r="1822" spans="1:8" ht="18" customHeight="1">
      <c r="A1822" s="633"/>
      <c r="B1822" s="653"/>
      <c r="C1822" s="15" t="s">
        <v>2084</v>
      </c>
      <c r="D1822" s="19" t="s">
        <v>2968</v>
      </c>
      <c r="E1822" s="17">
        <v>12</v>
      </c>
      <c r="F1822" s="19">
        <v>0.45</v>
      </c>
      <c r="G1822" s="169"/>
      <c r="H1822" s="611"/>
    </row>
    <row r="1823" spans="1:8" ht="34.5" customHeight="1">
      <c r="A1823" s="633"/>
      <c r="B1823" s="322" t="s">
        <v>1720</v>
      </c>
      <c r="C1823" s="17"/>
      <c r="D1823" s="19"/>
      <c r="E1823" s="17"/>
      <c r="F1823" s="17"/>
      <c r="G1823" s="247">
        <v>5698.46</v>
      </c>
      <c r="H1823" s="611"/>
    </row>
    <row r="1824" spans="1:8" ht="18" customHeight="1">
      <c r="A1824" s="12"/>
      <c r="B1824" s="25" t="s">
        <v>1598</v>
      </c>
      <c r="C1824" s="12"/>
      <c r="D1824" s="12"/>
      <c r="E1824" s="12"/>
      <c r="F1824" s="12"/>
      <c r="G1824" s="26">
        <f>SUM(G1805:G1823)</f>
        <v>6992.74</v>
      </c>
      <c r="H1824" s="12"/>
    </row>
    <row r="1825" spans="1:8" ht="38.25" customHeight="1">
      <c r="A1825" s="602">
        <v>30</v>
      </c>
      <c r="B1825" s="592" t="s">
        <v>3451</v>
      </c>
      <c r="C1825" s="16" t="s">
        <v>3359</v>
      </c>
      <c r="D1825" s="17"/>
      <c r="E1825" s="17"/>
      <c r="F1825" s="17"/>
      <c r="G1825" s="173"/>
      <c r="H1825" s="595">
        <v>41163</v>
      </c>
    </row>
    <row r="1826" spans="1:8" ht="18" customHeight="1">
      <c r="A1826" s="597"/>
      <c r="B1826" s="594"/>
      <c r="C1826" s="17" t="s">
        <v>3360</v>
      </c>
      <c r="D1826" s="17" t="s">
        <v>1588</v>
      </c>
      <c r="E1826" s="17">
        <v>1.25</v>
      </c>
      <c r="F1826" s="17">
        <v>1700</v>
      </c>
      <c r="G1826" s="173">
        <f>F1826*E1826</f>
        <v>2125</v>
      </c>
      <c r="H1826" s="597"/>
    </row>
    <row r="1827" spans="1:8" ht="15.75">
      <c r="A1827" s="602">
        <v>38</v>
      </c>
      <c r="B1827" s="592" t="s">
        <v>3451</v>
      </c>
      <c r="C1827" s="16" t="s">
        <v>2782</v>
      </c>
      <c r="D1827" s="17"/>
      <c r="E1827" s="17"/>
      <c r="F1827" s="17"/>
      <c r="G1827" s="173"/>
      <c r="H1827" s="595">
        <v>41163</v>
      </c>
    </row>
    <row r="1828" spans="1:8" ht="15.75">
      <c r="A1828" s="596"/>
      <c r="B1828" s="593"/>
      <c r="C1828" s="17" t="s">
        <v>2783</v>
      </c>
      <c r="D1828" s="17" t="s">
        <v>1588</v>
      </c>
      <c r="E1828" s="17">
        <v>0.5</v>
      </c>
      <c r="F1828" s="17">
        <v>1350</v>
      </c>
      <c r="G1828" s="173">
        <f>F1828*E1828</f>
        <v>675</v>
      </c>
      <c r="H1828" s="596"/>
    </row>
    <row r="1829" spans="1:8" ht="15.75">
      <c r="A1829" s="597"/>
      <c r="B1829" s="594"/>
      <c r="C1829" s="17" t="s">
        <v>2050</v>
      </c>
      <c r="D1829" s="17" t="s">
        <v>1585</v>
      </c>
      <c r="E1829" s="17">
        <v>0.125</v>
      </c>
      <c r="F1829" s="17">
        <v>48.05</v>
      </c>
      <c r="G1829" s="169">
        <f>F1829*E1829</f>
        <v>6.01</v>
      </c>
      <c r="H1829" s="597"/>
    </row>
    <row r="1830" spans="1:8" ht="31.5">
      <c r="A1830" s="602">
        <v>48</v>
      </c>
      <c r="B1830" s="592" t="s">
        <v>1518</v>
      </c>
      <c r="C1830" s="46" t="s">
        <v>1645</v>
      </c>
      <c r="D1830" s="19"/>
      <c r="E1830" s="17"/>
      <c r="F1830" s="19"/>
      <c r="G1830" s="20"/>
      <c r="H1830" s="595">
        <v>41169</v>
      </c>
    </row>
    <row r="1831" spans="1:8" ht="15.75">
      <c r="A1831" s="596"/>
      <c r="B1831" s="593"/>
      <c r="C1831" s="15" t="s">
        <v>1600</v>
      </c>
      <c r="D1831" s="19" t="s">
        <v>1588</v>
      </c>
      <c r="E1831" s="17">
        <v>0.67</v>
      </c>
      <c r="F1831" s="19">
        <v>1700</v>
      </c>
      <c r="G1831" s="20">
        <f>F1831*E1831</f>
        <v>1139</v>
      </c>
      <c r="H1831" s="605"/>
    </row>
    <row r="1832" spans="1:8" ht="15.75">
      <c r="A1832" s="596"/>
      <c r="B1832" s="593"/>
      <c r="C1832" s="17" t="s">
        <v>680</v>
      </c>
      <c r="D1832" s="19" t="s">
        <v>2968</v>
      </c>
      <c r="E1832" s="17">
        <v>1</v>
      </c>
      <c r="F1832" s="17">
        <v>34</v>
      </c>
      <c r="G1832" s="169">
        <f>F1832*E1832</f>
        <v>34</v>
      </c>
      <c r="H1832" s="605"/>
    </row>
    <row r="1833" spans="1:8" ht="15.75">
      <c r="A1833" s="596"/>
      <c r="B1833" s="593"/>
      <c r="C1833" s="17" t="s">
        <v>1669</v>
      </c>
      <c r="D1833" s="19" t="s">
        <v>2968</v>
      </c>
      <c r="E1833" s="17">
        <v>1.5</v>
      </c>
      <c r="F1833" s="17">
        <v>75</v>
      </c>
      <c r="G1833" s="169">
        <f>F1833*E1833</f>
        <v>112.5</v>
      </c>
      <c r="H1833" s="605"/>
    </row>
    <row r="1834" spans="1:8" ht="15.75">
      <c r="A1834" s="596"/>
      <c r="B1834" s="593"/>
      <c r="C1834" s="17" t="s">
        <v>2865</v>
      </c>
      <c r="D1834" s="19" t="s">
        <v>2968</v>
      </c>
      <c r="E1834" s="17">
        <v>1</v>
      </c>
      <c r="F1834" s="17">
        <v>15</v>
      </c>
      <c r="G1834" s="169">
        <f>F1834*E1834</f>
        <v>15</v>
      </c>
      <c r="H1834" s="605"/>
    </row>
    <row r="1835" spans="1:8" ht="15.75">
      <c r="A1835" s="597"/>
      <c r="B1835" s="594"/>
      <c r="C1835" s="17" t="s">
        <v>1153</v>
      </c>
      <c r="D1835" s="19" t="s">
        <v>2968</v>
      </c>
      <c r="E1835" s="17">
        <v>1</v>
      </c>
      <c r="F1835" s="17">
        <v>15</v>
      </c>
      <c r="G1835" s="169">
        <f>F1835*E1835</f>
        <v>15</v>
      </c>
      <c r="H1835" s="603"/>
    </row>
    <row r="1836" spans="1:8" ht="31.5">
      <c r="A1836" s="41">
        <v>49</v>
      </c>
      <c r="B1836" s="17" t="s">
        <v>1009</v>
      </c>
      <c r="C1836" s="46" t="s">
        <v>1010</v>
      </c>
      <c r="D1836" s="598" t="s">
        <v>1050</v>
      </c>
      <c r="E1836" s="599"/>
      <c r="F1836" s="600"/>
      <c r="G1836" s="20"/>
      <c r="H1836" s="21">
        <v>41169</v>
      </c>
    </row>
    <row r="1837" spans="1:8" ht="15.75">
      <c r="A1837" s="41">
        <v>51</v>
      </c>
      <c r="B1837" s="17" t="s">
        <v>1518</v>
      </c>
      <c r="C1837" s="16" t="s">
        <v>3819</v>
      </c>
      <c r="D1837" s="598" t="s">
        <v>1102</v>
      </c>
      <c r="E1837" s="599"/>
      <c r="F1837" s="600"/>
      <c r="G1837" s="17"/>
      <c r="H1837" s="21">
        <v>41170</v>
      </c>
    </row>
    <row r="1838" spans="1:8" ht="47.25">
      <c r="A1838" s="602">
        <v>52</v>
      </c>
      <c r="B1838" s="592" t="s">
        <v>243</v>
      </c>
      <c r="C1838" s="16" t="s">
        <v>822</v>
      </c>
      <c r="D1838" s="17"/>
      <c r="E1838" s="17"/>
      <c r="F1838" s="17"/>
      <c r="G1838" s="17"/>
      <c r="H1838" s="595">
        <v>41171</v>
      </c>
    </row>
    <row r="1839" spans="1:8" ht="15.75">
      <c r="A1839" s="597"/>
      <c r="B1839" s="594"/>
      <c r="C1839" s="17" t="s">
        <v>1535</v>
      </c>
      <c r="D1839" s="19" t="s">
        <v>2968</v>
      </c>
      <c r="E1839" s="17">
        <v>25</v>
      </c>
      <c r="F1839" s="17">
        <v>8</v>
      </c>
      <c r="G1839" s="20">
        <f>F1839*E1839</f>
        <v>200</v>
      </c>
      <c r="H1839" s="603"/>
    </row>
    <row r="1840" spans="1:8" ht="31.5">
      <c r="A1840" s="602">
        <v>53</v>
      </c>
      <c r="B1840" s="317" t="s">
        <v>3451</v>
      </c>
      <c r="C1840" s="16" t="s">
        <v>1211</v>
      </c>
      <c r="D1840" s="19"/>
      <c r="E1840" s="17"/>
      <c r="F1840" s="17"/>
      <c r="G1840" s="17"/>
      <c r="H1840" s="595">
        <v>41137</v>
      </c>
    </row>
    <row r="1841" spans="1:8" ht="47.25">
      <c r="A1841" s="597"/>
      <c r="B1841" s="319" t="s">
        <v>2218</v>
      </c>
      <c r="C1841" s="16"/>
      <c r="D1841" s="19"/>
      <c r="E1841" s="17"/>
      <c r="F1841" s="17"/>
      <c r="G1841" s="320">
        <v>25920.400000000001</v>
      </c>
      <c r="H1841" s="603"/>
    </row>
    <row r="1842" spans="1:8" ht="47.25">
      <c r="A1842" s="602">
        <v>55</v>
      </c>
      <c r="B1842" s="606" t="s">
        <v>3451</v>
      </c>
      <c r="C1842" s="46" t="s">
        <v>3176</v>
      </c>
      <c r="D1842" s="19"/>
      <c r="E1842" s="19"/>
      <c r="F1842" s="19"/>
      <c r="G1842" s="17"/>
      <c r="H1842" s="595">
        <v>41169</v>
      </c>
    </row>
    <row r="1843" spans="1:8" ht="31.5">
      <c r="A1843" s="596"/>
      <c r="B1843" s="606"/>
      <c r="C1843" s="15" t="s">
        <v>3366</v>
      </c>
      <c r="D1843" s="19" t="s">
        <v>2968</v>
      </c>
      <c r="E1843" s="17">
        <v>1</v>
      </c>
      <c r="F1843" s="17">
        <v>180</v>
      </c>
      <c r="G1843" s="20"/>
      <c r="H1843" s="605"/>
    </row>
    <row r="1844" spans="1:8" ht="15.75">
      <c r="A1844" s="596"/>
      <c r="B1844" s="606"/>
      <c r="C1844" s="15" t="s">
        <v>3368</v>
      </c>
      <c r="D1844" s="19" t="s">
        <v>2968</v>
      </c>
      <c r="E1844" s="17">
        <v>1</v>
      </c>
      <c r="F1844" s="17">
        <v>48</v>
      </c>
      <c r="G1844" s="20"/>
      <c r="H1844" s="605"/>
    </row>
    <row r="1845" spans="1:8" ht="15.75">
      <c r="A1845" s="596"/>
      <c r="B1845" s="606"/>
      <c r="C1845" s="15" t="s">
        <v>3369</v>
      </c>
      <c r="D1845" s="19" t="s">
        <v>2968</v>
      </c>
      <c r="E1845" s="17">
        <v>1</v>
      </c>
      <c r="F1845" s="17">
        <v>52</v>
      </c>
      <c r="G1845" s="20"/>
      <c r="H1845" s="605"/>
    </row>
    <row r="1846" spans="1:8" ht="15.75">
      <c r="A1846" s="596"/>
      <c r="B1846" s="606"/>
      <c r="C1846" s="15" t="s">
        <v>259</v>
      </c>
      <c r="D1846" s="19" t="s">
        <v>1049</v>
      </c>
      <c r="E1846" s="17">
        <v>15</v>
      </c>
      <c r="F1846" s="17">
        <v>8</v>
      </c>
      <c r="G1846" s="20"/>
      <c r="H1846" s="605"/>
    </row>
    <row r="1847" spans="1:8" ht="15.75">
      <c r="A1847" s="596"/>
      <c r="B1847" s="606"/>
      <c r="C1847" s="15" t="s">
        <v>3498</v>
      </c>
      <c r="D1847" s="19" t="s">
        <v>1049</v>
      </c>
      <c r="E1847" s="19">
        <v>14</v>
      </c>
      <c r="F1847" s="19">
        <v>12</v>
      </c>
      <c r="G1847" s="20"/>
      <c r="H1847" s="605"/>
    </row>
    <row r="1848" spans="1:8" ht="15.75">
      <c r="A1848" s="596"/>
      <c r="B1848" s="606"/>
      <c r="C1848" s="15" t="s">
        <v>213</v>
      </c>
      <c r="D1848" s="19" t="s">
        <v>2968</v>
      </c>
      <c r="E1848" s="19">
        <v>3</v>
      </c>
      <c r="F1848" s="19">
        <v>5</v>
      </c>
      <c r="G1848" s="20"/>
      <c r="H1848" s="605"/>
    </row>
    <row r="1849" spans="1:8" ht="15.75">
      <c r="A1849" s="596"/>
      <c r="B1849" s="606"/>
      <c r="C1849" s="15" t="s">
        <v>3370</v>
      </c>
      <c r="D1849" s="19" t="s">
        <v>2968</v>
      </c>
      <c r="E1849" s="17">
        <v>1</v>
      </c>
      <c r="F1849" s="19">
        <v>13</v>
      </c>
      <c r="G1849" s="20"/>
      <c r="H1849" s="605"/>
    </row>
    <row r="1850" spans="1:8" ht="31.5">
      <c r="A1850" s="596"/>
      <c r="B1850" s="606"/>
      <c r="C1850" s="17" t="s">
        <v>3371</v>
      </c>
      <c r="D1850" s="19" t="s">
        <v>2968</v>
      </c>
      <c r="E1850" s="17">
        <v>30</v>
      </c>
      <c r="F1850" s="17">
        <v>0.8</v>
      </c>
      <c r="G1850" s="20"/>
      <c r="H1850" s="605"/>
    </row>
    <row r="1851" spans="1:8" ht="15.75">
      <c r="A1851" s="596"/>
      <c r="B1851" s="606"/>
      <c r="C1851" s="15" t="s">
        <v>2083</v>
      </c>
      <c r="D1851" s="19" t="s">
        <v>2968</v>
      </c>
      <c r="E1851" s="17">
        <v>5</v>
      </c>
      <c r="F1851" s="19">
        <v>0.5</v>
      </c>
      <c r="G1851" s="20"/>
      <c r="H1851" s="605"/>
    </row>
    <row r="1852" spans="1:8" ht="15.75">
      <c r="A1852" s="596"/>
      <c r="B1852" s="606"/>
      <c r="C1852" s="15" t="s">
        <v>2084</v>
      </c>
      <c r="D1852" s="19" t="s">
        <v>2968</v>
      </c>
      <c r="E1852" s="17">
        <v>5</v>
      </c>
      <c r="F1852" s="19">
        <v>0.45</v>
      </c>
      <c r="G1852" s="20"/>
      <c r="H1852" s="605"/>
    </row>
    <row r="1853" spans="1:8" ht="31.5">
      <c r="A1853" s="597"/>
      <c r="B1853" s="319" t="s">
        <v>1720</v>
      </c>
      <c r="C1853" s="16"/>
      <c r="D1853" s="19"/>
      <c r="E1853" s="17"/>
      <c r="F1853" s="17"/>
      <c r="G1853" s="320">
        <v>6428.02</v>
      </c>
      <c r="H1853" s="603"/>
    </row>
    <row r="1854" spans="1:8" ht="31.5">
      <c r="A1854" s="602">
        <v>63</v>
      </c>
      <c r="B1854" s="592" t="s">
        <v>3451</v>
      </c>
      <c r="C1854" s="16" t="s">
        <v>3599</v>
      </c>
      <c r="D1854" s="17"/>
      <c r="E1854" s="17"/>
      <c r="F1854" s="17"/>
      <c r="G1854" s="20"/>
      <c r="H1854" s="595">
        <v>41172</v>
      </c>
    </row>
    <row r="1855" spans="1:8" ht="15.75">
      <c r="A1855" s="596"/>
      <c r="B1855" s="593"/>
      <c r="C1855" s="15" t="s">
        <v>1601</v>
      </c>
      <c r="D1855" s="19" t="s">
        <v>1109</v>
      </c>
      <c r="E1855" s="19">
        <v>11.67</v>
      </c>
      <c r="F1855" s="19">
        <v>4.7</v>
      </c>
      <c r="G1855" s="20">
        <f>F1855*E1855</f>
        <v>54.85</v>
      </c>
      <c r="H1855" s="605"/>
    </row>
    <row r="1856" spans="1:8" ht="15.75">
      <c r="A1856" s="596"/>
      <c r="B1856" s="593"/>
      <c r="C1856" s="17" t="s">
        <v>1534</v>
      </c>
      <c r="D1856" s="19" t="s">
        <v>1585</v>
      </c>
      <c r="E1856" s="17">
        <v>0.04</v>
      </c>
      <c r="F1856" s="17">
        <v>400</v>
      </c>
      <c r="G1856" s="20">
        <f>F1856*E1856</f>
        <v>16</v>
      </c>
      <c r="H1856" s="605"/>
    </row>
    <row r="1857" spans="1:8" ht="15.75">
      <c r="A1857" s="597"/>
      <c r="B1857" s="594"/>
      <c r="C1857" s="17" t="s">
        <v>1535</v>
      </c>
      <c r="D1857" s="19" t="s">
        <v>2968</v>
      </c>
      <c r="E1857" s="17">
        <v>13</v>
      </c>
      <c r="F1857" s="17">
        <v>8</v>
      </c>
      <c r="G1857" s="20">
        <f>F1857*E1857</f>
        <v>104</v>
      </c>
      <c r="H1857" s="603"/>
    </row>
    <row r="1858" spans="1:8" ht="15.75">
      <c r="A1858" s="602">
        <v>84</v>
      </c>
      <c r="B1858" s="606" t="s">
        <v>3451</v>
      </c>
      <c r="C1858" s="16" t="s">
        <v>2782</v>
      </c>
      <c r="D1858" s="17"/>
      <c r="E1858" s="17"/>
      <c r="F1858" s="17"/>
      <c r="G1858" s="173"/>
      <c r="H1858" s="611">
        <v>41180</v>
      </c>
    </row>
    <row r="1859" spans="1:8" ht="15.75">
      <c r="A1859" s="596"/>
      <c r="B1859" s="606"/>
      <c r="C1859" s="17" t="s">
        <v>2783</v>
      </c>
      <c r="D1859" s="17" t="s">
        <v>1588</v>
      </c>
      <c r="E1859" s="17">
        <v>0.45</v>
      </c>
      <c r="F1859" s="17">
        <v>1350</v>
      </c>
      <c r="G1859" s="173">
        <f>F1859*E1859</f>
        <v>607.5</v>
      </c>
      <c r="H1859" s="610"/>
    </row>
    <row r="1860" spans="1:8" ht="15.75">
      <c r="A1860" s="597"/>
      <c r="B1860" s="606"/>
      <c r="C1860" s="17" t="s">
        <v>2050</v>
      </c>
      <c r="D1860" s="17" t="s">
        <v>1585</v>
      </c>
      <c r="E1860" s="17">
        <v>0.12</v>
      </c>
      <c r="F1860" s="17">
        <v>48.05</v>
      </c>
      <c r="G1860" s="169">
        <f>F1860*E1860</f>
        <v>5.77</v>
      </c>
      <c r="H1860" s="610"/>
    </row>
    <row r="1861" spans="1:8" ht="15.75">
      <c r="A1861" s="12"/>
      <c r="B1861" s="25" t="s">
        <v>1598</v>
      </c>
      <c r="C1861" s="12"/>
      <c r="D1861" s="12"/>
      <c r="E1861" s="12"/>
      <c r="F1861" s="12"/>
      <c r="G1861" s="26">
        <f>SUM(G1825:G1860)</f>
        <v>37458.050000000003</v>
      </c>
      <c r="H1861" s="12"/>
    </row>
    <row r="1862" spans="1:8" ht="31.5">
      <c r="A1862" s="602">
        <v>24</v>
      </c>
      <c r="B1862" s="592" t="s">
        <v>3348</v>
      </c>
      <c r="C1862" s="46" t="s">
        <v>1396</v>
      </c>
      <c r="D1862" s="19"/>
      <c r="E1862" s="17"/>
      <c r="F1862" s="19"/>
      <c r="G1862" s="20"/>
      <c r="H1862" s="595">
        <v>41163</v>
      </c>
    </row>
    <row r="1863" spans="1:8" ht="15.75">
      <c r="A1863" s="597"/>
      <c r="B1863" s="594"/>
      <c r="C1863" s="17" t="s">
        <v>1678</v>
      </c>
      <c r="D1863" s="19" t="s">
        <v>2968</v>
      </c>
      <c r="E1863" s="17">
        <v>1</v>
      </c>
      <c r="F1863" s="17">
        <v>20</v>
      </c>
      <c r="G1863" s="17">
        <f>E1863*F1863</f>
        <v>20</v>
      </c>
      <c r="H1863" s="603"/>
    </row>
    <row r="1864" spans="1:8" ht="15.75">
      <c r="A1864" s="610">
        <v>41</v>
      </c>
      <c r="B1864" s="606" t="s">
        <v>206</v>
      </c>
      <c r="C1864" s="16" t="s">
        <v>3264</v>
      </c>
      <c r="D1864" s="17"/>
      <c r="E1864" s="17"/>
      <c r="F1864" s="17"/>
      <c r="G1864" s="17"/>
      <c r="H1864" s="611">
        <v>41164</v>
      </c>
    </row>
    <row r="1865" spans="1:8" ht="15.75">
      <c r="A1865" s="610"/>
      <c r="B1865" s="606"/>
      <c r="C1865" s="17" t="s">
        <v>2528</v>
      </c>
      <c r="D1865" s="15" t="s">
        <v>2529</v>
      </c>
      <c r="E1865" s="17">
        <v>1</v>
      </c>
      <c r="F1865" s="17">
        <v>200</v>
      </c>
      <c r="G1865" s="20">
        <f>E1865*F1865</f>
        <v>200</v>
      </c>
      <c r="H1865" s="610"/>
    </row>
    <row r="1866" spans="1:8" ht="15.75">
      <c r="A1866" s="610"/>
      <c r="B1866" s="606"/>
      <c r="C1866" s="15" t="s">
        <v>2695</v>
      </c>
      <c r="D1866" s="15" t="s">
        <v>1109</v>
      </c>
      <c r="E1866" s="17">
        <v>0.2</v>
      </c>
      <c r="F1866" s="17">
        <v>87</v>
      </c>
      <c r="G1866" s="17">
        <f>F1866*E1866</f>
        <v>17.399999999999999</v>
      </c>
      <c r="H1866" s="610"/>
    </row>
    <row r="1867" spans="1:8" ht="15.75">
      <c r="A1867" s="610"/>
      <c r="B1867" s="606"/>
      <c r="C1867" s="17" t="s">
        <v>166</v>
      </c>
      <c r="D1867" s="15" t="s">
        <v>1588</v>
      </c>
      <c r="E1867" s="17">
        <v>1.5</v>
      </c>
      <c r="F1867" s="17">
        <v>1650</v>
      </c>
      <c r="G1867" s="17">
        <f>F1867*E1867</f>
        <v>2475</v>
      </c>
      <c r="H1867" s="610"/>
    </row>
    <row r="1868" spans="1:8" ht="15.75">
      <c r="A1868" s="602">
        <v>85</v>
      </c>
      <c r="B1868" s="606" t="s">
        <v>206</v>
      </c>
      <c r="C1868" s="16" t="s">
        <v>2782</v>
      </c>
      <c r="D1868" s="17"/>
      <c r="E1868" s="17"/>
      <c r="F1868" s="17"/>
      <c r="G1868" s="173"/>
      <c r="H1868" s="611">
        <v>41180</v>
      </c>
    </row>
    <row r="1869" spans="1:8" ht="15.75">
      <c r="A1869" s="596"/>
      <c r="B1869" s="606"/>
      <c r="C1869" s="17" t="s">
        <v>2783</v>
      </c>
      <c r="D1869" s="17" t="s">
        <v>1588</v>
      </c>
      <c r="E1869" s="17">
        <v>0.45</v>
      </c>
      <c r="F1869" s="17">
        <v>1350</v>
      </c>
      <c r="G1869" s="173">
        <f>F1869*E1869</f>
        <v>607.5</v>
      </c>
      <c r="H1869" s="610"/>
    </row>
    <row r="1870" spans="1:8" ht="15.75">
      <c r="A1870" s="597"/>
      <c r="B1870" s="606"/>
      <c r="C1870" s="17" t="s">
        <v>2050</v>
      </c>
      <c r="D1870" s="17" t="s">
        <v>1585</v>
      </c>
      <c r="E1870" s="17">
        <v>0.12</v>
      </c>
      <c r="F1870" s="17">
        <v>48.05</v>
      </c>
      <c r="G1870" s="169">
        <f>F1870*E1870</f>
        <v>5.77</v>
      </c>
      <c r="H1870" s="610"/>
    </row>
    <row r="1871" spans="1:8" ht="15.75">
      <c r="A1871" s="12"/>
      <c r="B1871" s="25" t="s">
        <v>1598</v>
      </c>
      <c r="C1871" s="12"/>
      <c r="D1871" s="12"/>
      <c r="E1871" s="12"/>
      <c r="F1871" s="12"/>
      <c r="G1871" s="26">
        <f>SUM(G1862:G1870)</f>
        <v>3325.67</v>
      </c>
      <c r="H1871" s="12"/>
    </row>
    <row r="1872" spans="1:8">
      <c r="A1872" s="221"/>
      <c r="B1872" s="221"/>
      <c r="C1872" s="221"/>
      <c r="D1872" s="221"/>
      <c r="E1872" s="221"/>
      <c r="F1872" s="221"/>
      <c r="G1872" s="222">
        <f>G1871+G1861+G1824+G1804+G1784+G1762+G1732+G1707+G1697+G1657+G1631+G1596</f>
        <v>225002.22</v>
      </c>
      <c r="H1872" s="221"/>
    </row>
    <row r="1873" spans="1:8">
      <c r="A1873" s="221"/>
      <c r="B1873" s="221"/>
      <c r="C1873" s="221"/>
      <c r="D1873" s="221"/>
      <c r="E1873" s="221"/>
      <c r="F1873" s="221"/>
      <c r="G1873" s="221"/>
      <c r="H1873" s="221"/>
    </row>
    <row r="1874" spans="1:8">
      <c r="A1874" s="221"/>
      <c r="B1874" s="221"/>
      <c r="C1874" s="221"/>
      <c r="D1874" s="221"/>
      <c r="E1874" s="221"/>
      <c r="F1874" s="221"/>
      <c r="G1874" s="221"/>
      <c r="H1874" s="221"/>
    </row>
    <row r="1875" spans="1:8">
      <c r="A1875" s="221"/>
      <c r="B1875" s="221"/>
      <c r="C1875" s="221"/>
      <c r="D1875" s="221"/>
      <c r="E1875" s="221"/>
      <c r="F1875" s="221"/>
      <c r="G1875" s="221"/>
      <c r="H1875" s="221"/>
    </row>
    <row r="1876" spans="1:8">
      <c r="A1876" s="221"/>
      <c r="B1876" s="221"/>
      <c r="C1876" s="221"/>
      <c r="D1876" s="221"/>
      <c r="E1876" s="221"/>
      <c r="F1876" s="221"/>
      <c r="G1876" s="221"/>
      <c r="H1876" s="221"/>
    </row>
    <row r="1877" spans="1:8">
      <c r="A1877" s="221"/>
      <c r="B1877" s="221"/>
      <c r="C1877" s="221"/>
      <c r="D1877" s="221"/>
      <c r="E1877" s="221"/>
      <c r="F1877" s="221"/>
      <c r="G1877" s="221"/>
      <c r="H1877" s="221"/>
    </row>
    <row r="1878" spans="1:8">
      <c r="A1878" s="221"/>
      <c r="B1878" s="221"/>
      <c r="C1878" s="221"/>
      <c r="D1878" s="221"/>
      <c r="E1878" s="221"/>
      <c r="F1878" s="221"/>
      <c r="G1878" s="221"/>
      <c r="H1878" s="221"/>
    </row>
    <row r="1879" spans="1:8">
      <c r="A1879" s="221"/>
      <c r="B1879" s="221"/>
      <c r="C1879" s="221"/>
      <c r="D1879" s="221"/>
      <c r="E1879" s="221"/>
      <c r="F1879" s="221"/>
      <c r="G1879" s="221"/>
      <c r="H1879" s="221"/>
    </row>
    <row r="1880" spans="1:8">
      <c r="A1880" s="221"/>
      <c r="B1880" s="221"/>
      <c r="C1880" s="221"/>
      <c r="D1880" s="221"/>
      <c r="E1880" s="221"/>
      <c r="F1880" s="221"/>
      <c r="G1880" s="221"/>
      <c r="H1880" s="221"/>
    </row>
    <row r="1881" spans="1:8">
      <c r="A1881" s="221"/>
      <c r="B1881" s="221"/>
      <c r="C1881" s="221"/>
      <c r="D1881" s="221"/>
      <c r="E1881" s="221"/>
      <c r="F1881" s="221"/>
      <c r="G1881" s="221"/>
      <c r="H1881" s="221"/>
    </row>
    <row r="1882" spans="1:8">
      <c r="A1882" s="221"/>
      <c r="B1882" s="221"/>
      <c r="C1882" s="221"/>
      <c r="D1882" s="221"/>
      <c r="E1882" s="221"/>
      <c r="F1882" s="221"/>
      <c r="G1882" s="221"/>
      <c r="H1882" s="221"/>
    </row>
    <row r="1883" spans="1:8">
      <c r="A1883" s="221"/>
      <c r="B1883" s="221"/>
      <c r="C1883" s="221"/>
      <c r="D1883" s="221"/>
      <c r="E1883" s="221"/>
      <c r="F1883" s="221"/>
      <c r="G1883" s="221"/>
      <c r="H1883" s="221"/>
    </row>
    <row r="1884" spans="1:8">
      <c r="A1884" s="221"/>
      <c r="B1884" s="221"/>
      <c r="C1884" s="221"/>
      <c r="D1884" s="221"/>
      <c r="E1884" s="221"/>
      <c r="F1884" s="221"/>
      <c r="G1884" s="221"/>
      <c r="H1884" s="221"/>
    </row>
    <row r="1885" spans="1:8">
      <c r="A1885" s="221"/>
      <c r="B1885" s="221"/>
      <c r="C1885" s="221"/>
      <c r="D1885" s="221"/>
      <c r="E1885" s="221"/>
      <c r="F1885" s="221"/>
      <c r="G1885" s="221"/>
      <c r="H1885" s="221"/>
    </row>
    <row r="1886" spans="1:8">
      <c r="A1886" s="221"/>
      <c r="B1886" s="221"/>
      <c r="C1886" s="221"/>
      <c r="D1886" s="221"/>
      <c r="E1886" s="221"/>
      <c r="F1886" s="221"/>
      <c r="G1886" s="221"/>
      <c r="H1886" s="221"/>
    </row>
    <row r="1887" spans="1:8">
      <c r="A1887" s="221"/>
      <c r="B1887" s="221"/>
      <c r="C1887" s="221"/>
      <c r="D1887" s="221"/>
      <c r="E1887" s="221"/>
      <c r="F1887" s="221"/>
      <c r="G1887" s="221"/>
      <c r="H1887" s="221"/>
    </row>
    <row r="1888" spans="1:8">
      <c r="A1888" s="221"/>
      <c r="B1888" s="221"/>
      <c r="C1888" s="221"/>
      <c r="D1888" s="221"/>
      <c r="E1888" s="221"/>
      <c r="F1888" s="221"/>
      <c r="G1888" s="221"/>
      <c r="H1888" s="221"/>
    </row>
    <row r="1889" spans="1:8">
      <c r="A1889" s="221"/>
      <c r="B1889" s="221"/>
      <c r="C1889" s="221"/>
      <c r="D1889" s="221"/>
      <c r="E1889" s="221"/>
      <c r="F1889" s="221"/>
      <c r="G1889" s="221"/>
      <c r="H1889" s="221"/>
    </row>
    <row r="1890" spans="1:8">
      <c r="A1890" s="221"/>
      <c r="B1890" s="221"/>
      <c r="C1890" s="221"/>
      <c r="D1890" s="221"/>
      <c r="E1890" s="221"/>
      <c r="F1890" s="221"/>
      <c r="G1890" s="221"/>
      <c r="H1890" s="221"/>
    </row>
    <row r="1891" spans="1:8">
      <c r="A1891" s="221"/>
      <c r="B1891" s="221"/>
      <c r="C1891" s="221"/>
      <c r="D1891" s="221"/>
      <c r="E1891" s="221"/>
      <c r="F1891" s="221"/>
      <c r="G1891" s="221"/>
      <c r="H1891" s="221"/>
    </row>
    <row r="1892" spans="1:8">
      <c r="A1892" s="221"/>
      <c r="B1892" s="221"/>
      <c r="C1892" s="221"/>
      <c r="D1892" s="221"/>
      <c r="E1892" s="221"/>
      <c r="F1892" s="221"/>
      <c r="G1892" s="221"/>
      <c r="H1892" s="221"/>
    </row>
    <row r="1893" spans="1:8">
      <c r="A1893" s="221"/>
      <c r="B1893" s="221"/>
      <c r="C1893" s="221"/>
      <c r="D1893" s="221"/>
      <c r="E1893" s="221"/>
      <c r="F1893" s="221"/>
      <c r="G1893" s="221"/>
      <c r="H1893" s="221"/>
    </row>
    <row r="1894" spans="1:8">
      <c r="A1894" s="221"/>
      <c r="B1894" s="221"/>
      <c r="C1894" s="221"/>
      <c r="D1894" s="221"/>
      <c r="E1894" s="221"/>
      <c r="F1894" s="221"/>
      <c r="G1894" s="221"/>
      <c r="H1894" s="221"/>
    </row>
    <row r="1895" spans="1:8">
      <c r="A1895" s="221"/>
      <c r="B1895" s="221"/>
      <c r="C1895" s="221"/>
      <c r="D1895" s="221"/>
      <c r="E1895" s="221"/>
      <c r="F1895" s="221"/>
      <c r="G1895" s="221"/>
      <c r="H1895" s="221"/>
    </row>
    <row r="1896" spans="1:8">
      <c r="A1896" s="221"/>
      <c r="B1896" s="221"/>
      <c r="C1896" s="221"/>
      <c r="D1896" s="221"/>
      <c r="E1896" s="221"/>
      <c r="F1896" s="221"/>
      <c r="G1896" s="221"/>
      <c r="H1896" s="221"/>
    </row>
    <row r="1897" spans="1:8">
      <c r="A1897" s="221"/>
      <c r="B1897" s="221"/>
      <c r="C1897" s="221"/>
      <c r="D1897" s="221"/>
      <c r="E1897" s="221"/>
      <c r="F1897" s="221"/>
      <c r="G1897" s="221"/>
      <c r="H1897" s="221"/>
    </row>
    <row r="1898" spans="1:8">
      <c r="A1898" s="221"/>
      <c r="B1898" s="221"/>
      <c r="C1898" s="221"/>
      <c r="D1898" s="221"/>
      <c r="E1898" s="221"/>
      <c r="F1898" s="221"/>
      <c r="G1898" s="221"/>
      <c r="H1898" s="221"/>
    </row>
    <row r="1899" spans="1:8">
      <c r="A1899" s="221"/>
      <c r="B1899" s="221"/>
      <c r="C1899" s="221"/>
      <c r="D1899" s="221"/>
      <c r="E1899" s="221"/>
      <c r="F1899" s="221"/>
      <c r="G1899" s="221"/>
      <c r="H1899" s="221"/>
    </row>
    <row r="1900" spans="1:8">
      <c r="A1900" s="221"/>
      <c r="B1900" s="221"/>
      <c r="C1900" s="221"/>
      <c r="D1900" s="221"/>
      <c r="E1900" s="221"/>
      <c r="F1900" s="221"/>
      <c r="G1900" s="221"/>
      <c r="H1900" s="221"/>
    </row>
    <row r="1901" spans="1:8">
      <c r="A1901" s="221"/>
      <c r="B1901" s="221"/>
      <c r="C1901" s="221"/>
      <c r="D1901" s="221"/>
      <c r="E1901" s="221"/>
      <c r="F1901" s="221"/>
      <c r="G1901" s="221"/>
      <c r="H1901" s="221"/>
    </row>
    <row r="1902" spans="1:8">
      <c r="A1902" s="221"/>
      <c r="B1902" s="221"/>
      <c r="C1902" s="221"/>
      <c r="D1902" s="221"/>
      <c r="E1902" s="221"/>
      <c r="F1902" s="221"/>
      <c r="G1902" s="221"/>
      <c r="H1902" s="221"/>
    </row>
    <row r="1903" spans="1:8">
      <c r="A1903" s="221"/>
      <c r="B1903" s="221"/>
      <c r="C1903" s="221"/>
      <c r="D1903" s="221"/>
      <c r="E1903" s="221"/>
      <c r="F1903" s="221"/>
      <c r="G1903" s="221"/>
      <c r="H1903" s="221"/>
    </row>
    <row r="1904" spans="1:8">
      <c r="A1904" s="221"/>
      <c r="B1904" s="221"/>
      <c r="C1904" s="221"/>
      <c r="D1904" s="221"/>
      <c r="E1904" s="221"/>
      <c r="F1904" s="221"/>
      <c r="G1904" s="221"/>
      <c r="H1904" s="221"/>
    </row>
    <row r="1905" spans="1:8">
      <c r="A1905" s="221"/>
      <c r="B1905" s="221"/>
      <c r="C1905" s="221"/>
      <c r="D1905" s="221"/>
      <c r="E1905" s="221"/>
      <c r="F1905" s="221"/>
      <c r="G1905" s="221"/>
      <c r="H1905" s="221"/>
    </row>
    <row r="1906" spans="1:8">
      <c r="A1906" s="221"/>
      <c r="B1906" s="221"/>
      <c r="C1906" s="221"/>
      <c r="D1906" s="221"/>
      <c r="E1906" s="221"/>
      <c r="F1906" s="221"/>
      <c r="G1906" s="221"/>
      <c r="H1906" s="221"/>
    </row>
    <row r="1907" spans="1:8">
      <c r="A1907" s="221"/>
      <c r="B1907" s="221"/>
      <c r="C1907" s="221"/>
      <c r="D1907" s="221"/>
      <c r="E1907" s="221"/>
      <c r="F1907" s="221"/>
      <c r="G1907" s="221"/>
      <c r="H1907" s="221"/>
    </row>
    <row r="1908" spans="1:8">
      <c r="A1908" s="221"/>
      <c r="B1908" s="221"/>
      <c r="C1908" s="221"/>
      <c r="D1908" s="221"/>
      <c r="E1908" s="221"/>
      <c r="F1908" s="221"/>
      <c r="G1908" s="221"/>
      <c r="H1908" s="221"/>
    </row>
    <row r="1909" spans="1:8">
      <c r="A1909" s="221"/>
      <c r="B1909" s="221"/>
      <c r="C1909" s="221"/>
      <c r="D1909" s="221"/>
      <c r="E1909" s="221"/>
      <c r="F1909" s="221"/>
      <c r="G1909" s="221"/>
      <c r="H1909" s="221"/>
    </row>
    <row r="1910" spans="1:8">
      <c r="A1910" s="221"/>
      <c r="B1910" s="221"/>
      <c r="C1910" s="221"/>
      <c r="D1910" s="221"/>
      <c r="E1910" s="221"/>
      <c r="F1910" s="221"/>
      <c r="G1910" s="221"/>
      <c r="H1910" s="221"/>
    </row>
    <row r="1911" spans="1:8">
      <c r="A1911" s="221"/>
      <c r="B1911" s="221"/>
      <c r="C1911" s="221"/>
      <c r="D1911" s="221"/>
      <c r="E1911" s="221"/>
      <c r="F1911" s="221"/>
      <c r="G1911" s="221"/>
      <c r="H1911" s="221"/>
    </row>
    <row r="1912" spans="1:8">
      <c r="A1912" s="221"/>
      <c r="B1912" s="221"/>
      <c r="C1912" s="221"/>
      <c r="D1912" s="221"/>
      <c r="E1912" s="221"/>
      <c r="F1912" s="221"/>
      <c r="G1912" s="221"/>
      <c r="H1912" s="221"/>
    </row>
    <row r="1913" spans="1:8">
      <c r="A1913" s="221"/>
      <c r="B1913" s="221"/>
      <c r="C1913" s="221"/>
      <c r="D1913" s="221"/>
      <c r="E1913" s="221"/>
      <c r="F1913" s="221"/>
      <c r="G1913" s="221"/>
      <c r="H1913" s="221"/>
    </row>
    <row r="1914" spans="1:8">
      <c r="A1914" s="221"/>
      <c r="B1914" s="221"/>
      <c r="C1914" s="221"/>
      <c r="D1914" s="221"/>
      <c r="E1914" s="221"/>
      <c r="F1914" s="221"/>
      <c r="G1914" s="221"/>
      <c r="H1914" s="221"/>
    </row>
    <row r="1915" spans="1:8">
      <c r="A1915" s="221"/>
      <c r="B1915" s="221"/>
      <c r="C1915" s="221"/>
      <c r="D1915" s="221"/>
      <c r="E1915" s="221"/>
      <c r="F1915" s="221"/>
      <c r="G1915" s="221"/>
      <c r="H1915" s="221"/>
    </row>
    <row r="1916" spans="1:8">
      <c r="A1916" s="221"/>
      <c r="B1916" s="221"/>
      <c r="C1916" s="221"/>
      <c r="D1916" s="221"/>
      <c r="E1916" s="221"/>
      <c r="F1916" s="221"/>
      <c r="G1916" s="221"/>
      <c r="H1916" s="221"/>
    </row>
    <row r="1917" spans="1:8">
      <c r="A1917" s="221"/>
      <c r="B1917" s="221"/>
      <c r="C1917" s="221"/>
      <c r="D1917" s="221"/>
      <c r="E1917" s="221"/>
      <c r="F1917" s="221"/>
      <c r="G1917" s="221"/>
      <c r="H1917" s="221"/>
    </row>
    <row r="1918" spans="1:8">
      <c r="A1918" s="221"/>
      <c r="B1918" s="221"/>
      <c r="C1918" s="221"/>
      <c r="D1918" s="221"/>
      <c r="E1918" s="221"/>
      <c r="F1918" s="221"/>
      <c r="G1918" s="221"/>
      <c r="H1918" s="221"/>
    </row>
    <row r="1919" spans="1:8">
      <c r="A1919" s="221"/>
      <c r="B1919" s="221"/>
      <c r="C1919" s="221"/>
      <c r="D1919" s="221"/>
      <c r="E1919" s="221"/>
      <c r="F1919" s="221"/>
      <c r="G1919" s="221"/>
      <c r="H1919" s="221"/>
    </row>
    <row r="1920" spans="1:8">
      <c r="A1920" s="221"/>
      <c r="B1920" s="221"/>
      <c r="C1920" s="221"/>
      <c r="D1920" s="221"/>
      <c r="E1920" s="221"/>
      <c r="F1920" s="221"/>
      <c r="G1920" s="221"/>
      <c r="H1920" s="221"/>
    </row>
    <row r="1921" spans="1:8">
      <c r="A1921" s="221"/>
      <c r="B1921" s="221"/>
      <c r="C1921" s="221"/>
      <c r="D1921" s="221"/>
      <c r="E1921" s="221"/>
      <c r="F1921" s="221"/>
      <c r="G1921" s="221"/>
      <c r="H1921" s="221"/>
    </row>
    <row r="1922" spans="1:8">
      <c r="A1922" s="221"/>
      <c r="B1922" s="221"/>
      <c r="C1922" s="221"/>
      <c r="D1922" s="221"/>
      <c r="E1922" s="221"/>
      <c r="F1922" s="221"/>
      <c r="G1922" s="221"/>
      <c r="H1922" s="221"/>
    </row>
    <row r="1923" spans="1:8">
      <c r="A1923" s="221"/>
      <c r="B1923" s="221"/>
      <c r="C1923" s="221"/>
      <c r="D1923" s="221"/>
      <c r="E1923" s="221"/>
      <c r="F1923" s="221"/>
      <c r="G1923" s="221"/>
      <c r="H1923" s="221"/>
    </row>
    <row r="1924" spans="1:8">
      <c r="A1924" s="221"/>
      <c r="B1924" s="221"/>
      <c r="C1924" s="221"/>
      <c r="D1924" s="221"/>
      <c r="E1924" s="221"/>
      <c r="F1924" s="221"/>
      <c r="G1924" s="221"/>
      <c r="H1924" s="221"/>
    </row>
    <row r="1925" spans="1:8">
      <c r="A1925" s="221"/>
      <c r="B1925" s="221"/>
      <c r="C1925" s="221"/>
      <c r="D1925" s="221"/>
      <c r="E1925" s="221"/>
      <c r="F1925" s="221"/>
      <c r="G1925" s="221"/>
      <c r="H1925" s="221"/>
    </row>
    <row r="1926" spans="1:8">
      <c r="A1926" s="221"/>
      <c r="B1926" s="221"/>
      <c r="C1926" s="221"/>
      <c r="D1926" s="221"/>
      <c r="E1926" s="221"/>
      <c r="F1926" s="221"/>
      <c r="G1926" s="221"/>
      <c r="H1926" s="221"/>
    </row>
    <row r="1927" spans="1:8">
      <c r="A1927" s="221"/>
      <c r="B1927" s="221"/>
      <c r="C1927" s="221"/>
      <c r="D1927" s="221"/>
      <c r="E1927" s="221"/>
      <c r="F1927" s="221"/>
      <c r="G1927" s="221"/>
      <c r="H1927" s="221"/>
    </row>
    <row r="1928" spans="1:8">
      <c r="A1928" s="221"/>
      <c r="B1928" s="221"/>
      <c r="C1928" s="221"/>
      <c r="D1928" s="221"/>
      <c r="E1928" s="221"/>
      <c r="F1928" s="221"/>
      <c r="G1928" s="221"/>
      <c r="H1928" s="221"/>
    </row>
    <row r="1929" spans="1:8">
      <c r="A1929" s="221"/>
      <c r="B1929" s="221"/>
      <c r="C1929" s="221"/>
      <c r="D1929" s="221"/>
      <c r="E1929" s="221"/>
      <c r="F1929" s="221"/>
      <c r="G1929" s="221"/>
      <c r="H1929" s="221"/>
    </row>
    <row r="1930" spans="1:8">
      <c r="A1930" s="221"/>
      <c r="B1930" s="221"/>
      <c r="C1930" s="221"/>
      <c r="D1930" s="221"/>
      <c r="E1930" s="221"/>
      <c r="F1930" s="221"/>
      <c r="G1930" s="221"/>
      <c r="H1930" s="221"/>
    </row>
    <row r="1931" spans="1:8">
      <c r="A1931" s="221"/>
      <c r="B1931" s="221"/>
      <c r="C1931" s="221"/>
      <c r="D1931" s="221"/>
      <c r="E1931" s="221"/>
      <c r="F1931" s="221"/>
      <c r="G1931" s="221"/>
      <c r="H1931" s="221"/>
    </row>
    <row r="1932" spans="1:8">
      <c r="A1932" s="221"/>
      <c r="B1932" s="221"/>
      <c r="C1932" s="221"/>
      <c r="D1932" s="221"/>
      <c r="E1932" s="221"/>
      <c r="F1932" s="221"/>
      <c r="G1932" s="221"/>
      <c r="H1932" s="221"/>
    </row>
    <row r="1933" spans="1:8">
      <c r="A1933" s="221"/>
      <c r="B1933" s="221"/>
      <c r="C1933" s="221"/>
      <c r="D1933" s="221"/>
      <c r="E1933" s="221"/>
      <c r="F1933" s="221"/>
      <c r="G1933" s="221"/>
      <c r="H1933" s="221"/>
    </row>
    <row r="1934" spans="1:8">
      <c r="A1934" s="221"/>
      <c r="B1934" s="221"/>
      <c r="C1934" s="221"/>
      <c r="D1934" s="221"/>
      <c r="E1934" s="221"/>
      <c r="F1934" s="221"/>
      <c r="G1934" s="221"/>
      <c r="H1934" s="221"/>
    </row>
    <row r="1935" spans="1:8">
      <c r="A1935" s="221"/>
      <c r="B1935" s="221"/>
      <c r="C1935" s="221"/>
      <c r="D1935" s="221"/>
      <c r="E1935" s="221"/>
      <c r="F1935" s="221"/>
      <c r="G1935" s="221"/>
      <c r="H1935" s="221"/>
    </row>
    <row r="1936" spans="1:8">
      <c r="A1936" s="221"/>
      <c r="B1936" s="221"/>
      <c r="C1936" s="221"/>
      <c r="D1936" s="221"/>
      <c r="E1936" s="221"/>
      <c r="F1936" s="221"/>
      <c r="G1936" s="221"/>
      <c r="H1936" s="221"/>
    </row>
    <row r="1937" spans="1:8">
      <c r="A1937" s="221"/>
      <c r="B1937" s="221"/>
      <c r="C1937" s="221"/>
      <c r="D1937" s="221"/>
      <c r="E1937" s="221"/>
      <c r="F1937" s="221"/>
      <c r="G1937" s="221"/>
      <c r="H1937" s="221"/>
    </row>
    <row r="1938" spans="1:8">
      <c r="A1938" s="221"/>
      <c r="B1938" s="221"/>
      <c r="C1938" s="221"/>
      <c r="D1938" s="221"/>
      <c r="E1938" s="221"/>
      <c r="F1938" s="221"/>
      <c r="G1938" s="221"/>
      <c r="H1938" s="221"/>
    </row>
    <row r="1939" spans="1:8">
      <c r="A1939" s="221"/>
      <c r="B1939" s="221"/>
      <c r="C1939" s="221"/>
      <c r="D1939" s="221"/>
      <c r="E1939" s="221"/>
      <c r="F1939" s="221"/>
      <c r="G1939" s="221"/>
      <c r="H1939" s="221"/>
    </row>
    <row r="1943" spans="1:8" ht="15.75">
      <c r="A1943" s="601" t="s">
        <v>1044</v>
      </c>
      <c r="B1943" s="601"/>
      <c r="C1943" s="601"/>
      <c r="D1943" s="601"/>
      <c r="E1943" s="601"/>
      <c r="F1943" s="601"/>
      <c r="G1943" s="601"/>
      <c r="H1943" s="601"/>
    </row>
    <row r="1944" spans="1:8" ht="19.5" thickBot="1">
      <c r="A1944" s="604" t="s">
        <v>1528</v>
      </c>
      <c r="B1944" s="604"/>
      <c r="C1944" s="22"/>
      <c r="D1944" s="90"/>
      <c r="E1944" s="22"/>
      <c r="F1944" s="22"/>
      <c r="G1944" s="70"/>
      <c r="H1944" s="110"/>
    </row>
    <row r="1945" spans="1:8" ht="38.25" thickBot="1">
      <c r="A1945" s="227" t="s">
        <v>1033</v>
      </c>
      <c r="B1945" s="228" t="s">
        <v>1034</v>
      </c>
      <c r="C1945" s="228" t="s">
        <v>1035</v>
      </c>
      <c r="D1945" s="228" t="s">
        <v>1036</v>
      </c>
      <c r="E1945" s="228" t="s">
        <v>1334</v>
      </c>
      <c r="F1945" s="228" t="s">
        <v>1335</v>
      </c>
      <c r="G1945" s="228" t="s">
        <v>1555</v>
      </c>
      <c r="H1945" s="229" t="s">
        <v>1586</v>
      </c>
    </row>
    <row r="1946" spans="1:8" ht="31.5">
      <c r="A1946" s="602">
        <v>10</v>
      </c>
      <c r="B1946" s="592" t="s">
        <v>1798</v>
      </c>
      <c r="C1946" s="16" t="s">
        <v>858</v>
      </c>
      <c r="D1946" s="17"/>
      <c r="E1946" s="17"/>
      <c r="F1946" s="17"/>
      <c r="G1946" s="20"/>
      <c r="H1946" s="595">
        <v>41185</v>
      </c>
    </row>
    <row r="1947" spans="1:8" ht="15.75">
      <c r="A1947" s="596"/>
      <c r="B1947" s="593"/>
      <c r="C1947" s="17" t="s">
        <v>1799</v>
      </c>
      <c r="D1947" s="19" t="s">
        <v>1585</v>
      </c>
      <c r="E1947" s="17">
        <v>0.4</v>
      </c>
      <c r="F1947" s="17">
        <v>8500</v>
      </c>
      <c r="G1947" s="20">
        <f>F1947*E1947</f>
        <v>3400</v>
      </c>
      <c r="H1947" s="605"/>
    </row>
    <row r="1948" spans="1:8" ht="15.75">
      <c r="A1948" s="596"/>
      <c r="B1948" s="593"/>
      <c r="C1948" s="17" t="s">
        <v>1800</v>
      </c>
      <c r="D1948" s="19" t="s">
        <v>1585</v>
      </c>
      <c r="E1948" s="17">
        <v>0.04</v>
      </c>
      <c r="F1948" s="17">
        <v>8500</v>
      </c>
      <c r="G1948" s="20">
        <f>F1948*E1948</f>
        <v>340</v>
      </c>
      <c r="H1948" s="605"/>
    </row>
    <row r="1949" spans="1:8" ht="15.75">
      <c r="A1949" s="596"/>
      <c r="B1949" s="593"/>
      <c r="C1949" s="17" t="s">
        <v>1801</v>
      </c>
      <c r="D1949" s="19" t="s">
        <v>1109</v>
      </c>
      <c r="E1949" s="17">
        <v>2</v>
      </c>
      <c r="F1949" s="17">
        <v>55</v>
      </c>
      <c r="G1949" s="20">
        <f>F1949*E1949</f>
        <v>110</v>
      </c>
      <c r="H1949" s="605"/>
    </row>
    <row r="1950" spans="1:8" ht="15.75">
      <c r="A1950" s="597"/>
      <c r="B1950" s="594"/>
      <c r="C1950" s="17" t="s">
        <v>1802</v>
      </c>
      <c r="D1950" s="19" t="s">
        <v>1109</v>
      </c>
      <c r="E1950" s="17">
        <v>0.2</v>
      </c>
      <c r="F1950" s="17">
        <v>55</v>
      </c>
      <c r="G1950" s="20">
        <f>F1950*E1950</f>
        <v>11</v>
      </c>
      <c r="H1950" s="603"/>
    </row>
    <row r="1951" spans="1:8" ht="31.5">
      <c r="A1951" s="41">
        <v>19</v>
      </c>
      <c r="B1951" s="17" t="s">
        <v>3452</v>
      </c>
      <c r="C1951" s="16" t="s">
        <v>893</v>
      </c>
      <c r="D1951" s="598" t="s">
        <v>14</v>
      </c>
      <c r="E1951" s="599"/>
      <c r="F1951" s="600"/>
      <c r="G1951" s="17"/>
      <c r="H1951" s="21">
        <v>41186</v>
      </c>
    </row>
    <row r="1952" spans="1:8" ht="31.5">
      <c r="A1952" s="602">
        <v>29</v>
      </c>
      <c r="B1952" s="592" t="s">
        <v>1149</v>
      </c>
      <c r="C1952" s="16" t="s">
        <v>858</v>
      </c>
      <c r="D1952" s="17"/>
      <c r="E1952" s="17"/>
      <c r="F1952" s="17"/>
      <c r="G1952" s="17"/>
      <c r="H1952" s="595">
        <v>41190</v>
      </c>
    </row>
    <row r="1953" spans="1:8" ht="15.75">
      <c r="A1953" s="596"/>
      <c r="B1953" s="593"/>
      <c r="C1953" s="17" t="s">
        <v>1799</v>
      </c>
      <c r="D1953" s="17" t="s">
        <v>1585</v>
      </c>
      <c r="E1953" s="17">
        <v>0.7</v>
      </c>
      <c r="F1953" s="17">
        <v>8500</v>
      </c>
      <c r="G1953" s="17">
        <f>E1953*F1953</f>
        <v>5950</v>
      </c>
      <c r="H1953" s="596"/>
    </row>
    <row r="1954" spans="1:8" ht="15.75">
      <c r="A1954" s="596"/>
      <c r="B1954" s="593"/>
      <c r="C1954" s="17" t="s">
        <v>1801</v>
      </c>
      <c r="D1954" s="17" t="s">
        <v>1109</v>
      </c>
      <c r="E1954" s="17">
        <v>2</v>
      </c>
      <c r="F1954" s="17">
        <v>55</v>
      </c>
      <c r="G1954" s="17">
        <f>E1954*F1954</f>
        <v>110</v>
      </c>
      <c r="H1954" s="596"/>
    </row>
    <row r="1955" spans="1:8" ht="15.75">
      <c r="A1955" s="597"/>
      <c r="B1955" s="594"/>
      <c r="C1955" s="17" t="s">
        <v>1473</v>
      </c>
      <c r="D1955" s="17" t="s">
        <v>1585</v>
      </c>
      <c r="E1955" s="17">
        <v>0.02</v>
      </c>
      <c r="F1955" s="17">
        <v>8500</v>
      </c>
      <c r="G1955" s="17">
        <f>E1955*F1955</f>
        <v>170</v>
      </c>
      <c r="H1955" s="597"/>
    </row>
    <row r="1956" spans="1:8" ht="31.5">
      <c r="A1956" s="41">
        <v>32</v>
      </c>
      <c r="B1956" s="17" t="s">
        <v>2787</v>
      </c>
      <c r="C1956" s="16" t="s">
        <v>3826</v>
      </c>
      <c r="D1956" s="598" t="s">
        <v>1050</v>
      </c>
      <c r="E1956" s="599"/>
      <c r="F1956" s="600"/>
      <c r="G1956" s="17"/>
      <c r="H1956" s="21">
        <v>41190</v>
      </c>
    </row>
    <row r="1957" spans="1:8" ht="15.75">
      <c r="A1957" s="41">
        <v>41</v>
      </c>
      <c r="B1957" s="17" t="s">
        <v>3452</v>
      </c>
      <c r="C1957" s="16" t="s">
        <v>1478</v>
      </c>
      <c r="D1957" s="598" t="s">
        <v>67</v>
      </c>
      <c r="E1957" s="599"/>
      <c r="F1957" s="600"/>
      <c r="G1957" s="17"/>
      <c r="H1957" s="21">
        <v>40461</v>
      </c>
    </row>
    <row r="1958" spans="1:8" ht="31.5">
      <c r="A1958" s="602">
        <v>58</v>
      </c>
      <c r="B1958" s="592" t="s">
        <v>2366</v>
      </c>
      <c r="C1958" s="16" t="s">
        <v>858</v>
      </c>
      <c r="D1958" s="17"/>
      <c r="E1958" s="17"/>
      <c r="F1958" s="17"/>
      <c r="G1958" s="20"/>
      <c r="H1958" s="595">
        <v>41198</v>
      </c>
    </row>
    <row r="1959" spans="1:8" ht="15.75">
      <c r="A1959" s="596"/>
      <c r="B1959" s="593"/>
      <c r="C1959" s="17" t="s">
        <v>1799</v>
      </c>
      <c r="D1959" s="19" t="s">
        <v>1585</v>
      </c>
      <c r="E1959" s="17">
        <v>0.4</v>
      </c>
      <c r="F1959" s="17">
        <v>8500</v>
      </c>
      <c r="G1959" s="20">
        <f>F1959*E1959</f>
        <v>3400</v>
      </c>
      <c r="H1959" s="605"/>
    </row>
    <row r="1960" spans="1:8" ht="15.75">
      <c r="A1960" s="596"/>
      <c r="B1960" s="593"/>
      <c r="C1960" s="17" t="s">
        <v>1473</v>
      </c>
      <c r="D1960" s="19" t="s">
        <v>1585</v>
      </c>
      <c r="E1960" s="17">
        <v>0.08</v>
      </c>
      <c r="F1960" s="17">
        <v>8500</v>
      </c>
      <c r="G1960" s="20">
        <f>F1960*E1960</f>
        <v>680</v>
      </c>
      <c r="H1960" s="605"/>
    </row>
    <row r="1961" spans="1:8" ht="15.75">
      <c r="A1961" s="597"/>
      <c r="B1961" s="594"/>
      <c r="C1961" s="17" t="s">
        <v>1801</v>
      </c>
      <c r="D1961" s="19" t="s">
        <v>1109</v>
      </c>
      <c r="E1961" s="17">
        <v>1.5</v>
      </c>
      <c r="F1961" s="17">
        <v>55</v>
      </c>
      <c r="G1961" s="17">
        <f>E1961*F1961</f>
        <v>82.5</v>
      </c>
      <c r="H1961" s="603"/>
    </row>
    <row r="1962" spans="1:8" ht="31.5">
      <c r="A1962" s="602">
        <v>59</v>
      </c>
      <c r="B1962" s="592" t="s">
        <v>1488</v>
      </c>
      <c r="C1962" s="16" t="s">
        <v>858</v>
      </c>
      <c r="D1962" s="17"/>
      <c r="E1962" s="17"/>
      <c r="F1962" s="17"/>
      <c r="G1962" s="17"/>
      <c r="H1962" s="595">
        <v>41200</v>
      </c>
    </row>
    <row r="1963" spans="1:8" ht="15.75">
      <c r="A1963" s="596"/>
      <c r="B1963" s="593"/>
      <c r="C1963" s="17" t="s">
        <v>1799</v>
      </c>
      <c r="D1963" s="19" t="s">
        <v>1585</v>
      </c>
      <c r="E1963" s="17">
        <v>0.7</v>
      </c>
      <c r="F1963" s="17">
        <v>8500</v>
      </c>
      <c r="G1963" s="17">
        <f>E1963*F1963</f>
        <v>5950</v>
      </c>
      <c r="H1963" s="605"/>
    </row>
    <row r="1964" spans="1:8" ht="15.75">
      <c r="A1964" s="597"/>
      <c r="B1964" s="594"/>
      <c r="C1964" s="17" t="s">
        <v>1087</v>
      </c>
      <c r="D1964" s="19" t="s">
        <v>1109</v>
      </c>
      <c r="E1964" s="17">
        <v>1</v>
      </c>
      <c r="F1964" s="17">
        <v>55</v>
      </c>
      <c r="G1964" s="17">
        <f>E1964*F1964</f>
        <v>55</v>
      </c>
      <c r="H1964" s="603"/>
    </row>
    <row r="1965" spans="1:8" ht="31.5">
      <c r="A1965" s="141">
        <v>62</v>
      </c>
      <c r="B1965" s="134" t="s">
        <v>1738</v>
      </c>
      <c r="C1965" s="16" t="s">
        <v>692</v>
      </c>
      <c r="D1965" s="598" t="s">
        <v>1050</v>
      </c>
      <c r="E1965" s="599"/>
      <c r="F1965" s="600"/>
      <c r="G1965" s="17"/>
      <c r="H1965" s="133" t="s">
        <v>2808</v>
      </c>
    </row>
    <row r="1966" spans="1:8" ht="15.75">
      <c r="A1966" s="602">
        <v>74</v>
      </c>
      <c r="B1966" s="592" t="s">
        <v>3009</v>
      </c>
      <c r="C1966" s="16" t="s">
        <v>3010</v>
      </c>
      <c r="D1966" s="19"/>
      <c r="E1966" s="17"/>
      <c r="F1966" s="17"/>
      <c r="G1966" s="17"/>
      <c r="H1966" s="595">
        <v>41207</v>
      </c>
    </row>
    <row r="1967" spans="1:8" ht="15.75">
      <c r="A1967" s="596"/>
      <c r="B1967" s="593"/>
      <c r="C1967" s="17" t="s">
        <v>2479</v>
      </c>
      <c r="D1967" s="19" t="s">
        <v>1109</v>
      </c>
      <c r="E1967" s="17">
        <v>2</v>
      </c>
      <c r="F1967" s="17">
        <v>125</v>
      </c>
      <c r="G1967" s="17">
        <f>E1967*F1967</f>
        <v>250</v>
      </c>
      <c r="H1967" s="605"/>
    </row>
    <row r="1968" spans="1:8" ht="15.75">
      <c r="A1968" s="596"/>
      <c r="B1968" s="593"/>
      <c r="C1968" s="17" t="s">
        <v>2479</v>
      </c>
      <c r="D1968" s="19" t="s">
        <v>2480</v>
      </c>
      <c r="E1968" s="17">
        <v>1</v>
      </c>
      <c r="F1968" s="17">
        <v>130</v>
      </c>
      <c r="G1968" s="17">
        <f>E1968*F1968</f>
        <v>130</v>
      </c>
      <c r="H1968" s="605"/>
    </row>
    <row r="1969" spans="1:8" ht="15.75">
      <c r="A1969" s="597"/>
      <c r="B1969" s="594"/>
      <c r="C1969" s="17" t="s">
        <v>3011</v>
      </c>
      <c r="D1969" s="19" t="s">
        <v>1109</v>
      </c>
      <c r="E1969" s="17">
        <v>3</v>
      </c>
      <c r="F1969" s="17">
        <v>51.67</v>
      </c>
      <c r="G1969" s="17">
        <f>E1969*F1969</f>
        <v>155.01</v>
      </c>
      <c r="H1969" s="603"/>
    </row>
    <row r="1970" spans="1:8" ht="15.75">
      <c r="A1970" s="602">
        <v>97</v>
      </c>
      <c r="B1970" s="592" t="s">
        <v>3452</v>
      </c>
      <c r="C1970" s="16" t="s">
        <v>2782</v>
      </c>
      <c r="D1970" s="19"/>
      <c r="E1970" s="17"/>
      <c r="F1970" s="17"/>
      <c r="G1970" s="17"/>
      <c r="H1970" s="595">
        <v>41213</v>
      </c>
    </row>
    <row r="1971" spans="1:8" ht="15.75">
      <c r="A1971" s="596"/>
      <c r="B1971" s="593"/>
      <c r="C1971" s="17" t="s">
        <v>32</v>
      </c>
      <c r="D1971" s="19" t="s">
        <v>1588</v>
      </c>
      <c r="E1971" s="17">
        <v>0.6</v>
      </c>
      <c r="F1971" s="17">
        <v>1500</v>
      </c>
      <c r="G1971" s="17">
        <f>E1971*F1971</f>
        <v>900</v>
      </c>
      <c r="H1971" s="596"/>
    </row>
    <row r="1972" spans="1:8" ht="15.75">
      <c r="A1972" s="597"/>
      <c r="B1972" s="594"/>
      <c r="C1972" s="17" t="s">
        <v>2050</v>
      </c>
      <c r="D1972" s="19" t="s">
        <v>1585</v>
      </c>
      <c r="E1972" s="17">
        <v>0.6</v>
      </c>
      <c r="F1972" s="17">
        <v>48.05</v>
      </c>
      <c r="G1972" s="17">
        <f>E1972*F1972</f>
        <v>28.83</v>
      </c>
      <c r="H1972" s="597"/>
    </row>
    <row r="1973" spans="1:8" ht="31.5">
      <c r="A1973" s="141">
        <v>99</v>
      </c>
      <c r="B1973" s="134" t="s">
        <v>1834</v>
      </c>
      <c r="C1973" s="16" t="s">
        <v>1986</v>
      </c>
      <c r="D1973" s="598" t="s">
        <v>67</v>
      </c>
      <c r="E1973" s="599"/>
      <c r="F1973" s="600"/>
      <c r="G1973" s="17"/>
      <c r="H1973" s="21">
        <v>41213</v>
      </c>
    </row>
    <row r="1974" spans="1:8" ht="15.75">
      <c r="A1974" s="141">
        <v>100</v>
      </c>
      <c r="B1974" s="134" t="s">
        <v>1835</v>
      </c>
      <c r="C1974" s="16" t="s">
        <v>2844</v>
      </c>
      <c r="D1974" s="598" t="s">
        <v>1205</v>
      </c>
      <c r="E1974" s="599"/>
      <c r="F1974" s="600"/>
      <c r="G1974" s="17"/>
      <c r="H1974" s="133">
        <v>41212</v>
      </c>
    </row>
    <row r="1975" spans="1:8" ht="15.75">
      <c r="A1975" s="12"/>
      <c r="B1975" s="25" t="s">
        <v>1598</v>
      </c>
      <c r="C1975" s="12"/>
      <c r="D1975" s="12"/>
      <c r="E1975" s="12"/>
      <c r="F1975" s="12"/>
      <c r="G1975" s="26">
        <f>SUM(G1946:G1974)</f>
        <v>21722.34</v>
      </c>
      <c r="H1975" s="12"/>
    </row>
    <row r="1976" spans="1:8" ht="63">
      <c r="A1976" s="602">
        <v>18</v>
      </c>
      <c r="B1976" s="592" t="s">
        <v>46</v>
      </c>
      <c r="C1976" s="16" t="s">
        <v>1410</v>
      </c>
      <c r="D1976" s="17"/>
      <c r="E1976" s="17"/>
      <c r="F1976" s="17"/>
      <c r="G1976" s="17"/>
      <c r="H1976" s="595">
        <v>41186</v>
      </c>
    </row>
    <row r="1977" spans="1:8" ht="15.75">
      <c r="A1977" s="596"/>
      <c r="B1977" s="593"/>
      <c r="C1977" s="17" t="s">
        <v>1600</v>
      </c>
      <c r="D1977" s="17" t="s">
        <v>1588</v>
      </c>
      <c r="E1977" s="17">
        <v>2.5</v>
      </c>
      <c r="F1977" s="17">
        <v>1700</v>
      </c>
      <c r="G1977" s="17">
        <f>E1977*F1977</f>
        <v>4250</v>
      </c>
      <c r="H1977" s="605"/>
    </row>
    <row r="1978" spans="1:8" ht="15.75">
      <c r="A1978" s="597"/>
      <c r="B1978" s="594"/>
      <c r="C1978" s="17" t="s">
        <v>1411</v>
      </c>
      <c r="D1978" s="17" t="s">
        <v>2968</v>
      </c>
      <c r="E1978" s="17">
        <v>1</v>
      </c>
      <c r="F1978" s="17">
        <v>1000</v>
      </c>
      <c r="G1978" s="17">
        <f>E1978*F1978</f>
        <v>1000</v>
      </c>
      <c r="H1978" s="603"/>
    </row>
    <row r="1979" spans="1:8" ht="15.75">
      <c r="A1979" s="41">
        <v>21</v>
      </c>
      <c r="B1979" s="17" t="s">
        <v>838</v>
      </c>
      <c r="C1979" s="16" t="s">
        <v>2860</v>
      </c>
      <c r="D1979" s="598" t="s">
        <v>67</v>
      </c>
      <c r="E1979" s="599"/>
      <c r="F1979" s="600"/>
      <c r="G1979" s="17"/>
      <c r="H1979" s="21">
        <v>41187</v>
      </c>
    </row>
    <row r="1980" spans="1:8" ht="47.25">
      <c r="A1980" s="602">
        <v>27</v>
      </c>
      <c r="B1980" s="592" t="s">
        <v>763</v>
      </c>
      <c r="C1980" s="16" t="s">
        <v>1472</v>
      </c>
      <c r="D1980" s="19"/>
      <c r="E1980" s="17"/>
      <c r="F1980" s="17"/>
      <c r="G1980" s="17"/>
      <c r="H1980" s="595">
        <v>41187</v>
      </c>
    </row>
    <row r="1981" spans="1:8" ht="15.75">
      <c r="A1981" s="596"/>
      <c r="B1981" s="593"/>
      <c r="C1981" s="17" t="s">
        <v>1535</v>
      </c>
      <c r="D1981" s="17" t="s">
        <v>2968</v>
      </c>
      <c r="E1981" s="17">
        <v>100</v>
      </c>
      <c r="F1981" s="17">
        <v>8</v>
      </c>
      <c r="G1981" s="17">
        <f>E1981*F1981</f>
        <v>800</v>
      </c>
      <c r="H1981" s="596"/>
    </row>
    <row r="1982" spans="1:8" ht="15.75">
      <c r="A1982" s="597"/>
      <c r="B1982" s="594"/>
      <c r="C1982" s="17" t="s">
        <v>1601</v>
      </c>
      <c r="D1982" s="17" t="s">
        <v>1109</v>
      </c>
      <c r="E1982" s="17">
        <v>15</v>
      </c>
      <c r="F1982" s="17">
        <v>4.7</v>
      </c>
      <c r="G1982" s="17">
        <f>E1982*F1982</f>
        <v>70.5</v>
      </c>
      <c r="H1982" s="597"/>
    </row>
    <row r="1983" spans="1:8" ht="15.75">
      <c r="A1983" s="41">
        <v>42</v>
      </c>
      <c r="B1983" s="17" t="s">
        <v>46</v>
      </c>
      <c r="C1983" s="16" t="s">
        <v>1478</v>
      </c>
      <c r="D1983" s="598" t="s">
        <v>67</v>
      </c>
      <c r="E1983" s="599"/>
      <c r="F1983" s="600"/>
      <c r="G1983" s="17"/>
      <c r="H1983" s="21">
        <v>40461</v>
      </c>
    </row>
    <row r="1984" spans="1:8" ht="31.5">
      <c r="A1984" s="610">
        <v>43</v>
      </c>
      <c r="B1984" s="606" t="s">
        <v>46</v>
      </c>
      <c r="C1984" s="16" t="s">
        <v>3050</v>
      </c>
      <c r="D1984" s="19"/>
      <c r="E1984" s="17"/>
      <c r="F1984" s="17"/>
      <c r="G1984" s="17"/>
      <c r="H1984" s="611">
        <v>41191</v>
      </c>
    </row>
    <row r="1985" spans="1:8" ht="15.75">
      <c r="A1985" s="610"/>
      <c r="B1985" s="606"/>
      <c r="C1985" s="17" t="s">
        <v>2268</v>
      </c>
      <c r="D1985" s="19" t="s">
        <v>1046</v>
      </c>
      <c r="E1985" s="17">
        <v>0.75</v>
      </c>
      <c r="F1985" s="17">
        <v>350</v>
      </c>
      <c r="G1985" s="17">
        <f>E1985*F1985</f>
        <v>262.5</v>
      </c>
      <c r="H1985" s="610"/>
    </row>
    <row r="1986" spans="1:8" ht="15.75">
      <c r="A1986" s="610">
        <v>43</v>
      </c>
      <c r="B1986" s="606" t="s">
        <v>46</v>
      </c>
      <c r="C1986" s="17" t="s">
        <v>1047</v>
      </c>
      <c r="D1986" s="19" t="s">
        <v>1049</v>
      </c>
      <c r="E1986" s="17">
        <v>0.75</v>
      </c>
      <c r="F1986" s="17">
        <v>25</v>
      </c>
      <c r="G1986" s="17">
        <f>E1986*F1986</f>
        <v>18.75</v>
      </c>
      <c r="H1986" s="611">
        <v>41191</v>
      </c>
    </row>
    <row r="1987" spans="1:8" ht="15.75">
      <c r="A1987" s="610"/>
      <c r="B1987" s="606"/>
      <c r="C1987" s="17" t="s">
        <v>1087</v>
      </c>
      <c r="D1987" s="19" t="s">
        <v>1109</v>
      </c>
      <c r="E1987" s="17">
        <v>0.05</v>
      </c>
      <c r="F1987" s="17">
        <v>55</v>
      </c>
      <c r="G1987" s="17">
        <f>E1987*F1987</f>
        <v>2.75</v>
      </c>
      <c r="H1987" s="611"/>
    </row>
    <row r="1988" spans="1:8" ht="15.75">
      <c r="A1988" s="41">
        <v>54</v>
      </c>
      <c r="B1988" s="17" t="s">
        <v>2316</v>
      </c>
      <c r="C1988" s="16" t="s">
        <v>2844</v>
      </c>
      <c r="D1988" s="598" t="s">
        <v>1503</v>
      </c>
      <c r="E1988" s="599"/>
      <c r="F1988" s="600"/>
      <c r="G1988" s="17"/>
      <c r="H1988" s="21">
        <v>41197</v>
      </c>
    </row>
    <row r="1989" spans="1:8" ht="63">
      <c r="A1989" s="141">
        <v>70</v>
      </c>
      <c r="B1989" s="134" t="s">
        <v>2995</v>
      </c>
      <c r="C1989" s="16" t="s">
        <v>2996</v>
      </c>
      <c r="D1989" s="598" t="s">
        <v>67</v>
      </c>
      <c r="E1989" s="599"/>
      <c r="F1989" s="600"/>
      <c r="G1989" s="17"/>
      <c r="H1989" s="133"/>
    </row>
    <row r="1990" spans="1:8" ht="63">
      <c r="A1990" s="602">
        <v>72</v>
      </c>
      <c r="B1990" s="592" t="s">
        <v>3000</v>
      </c>
      <c r="C1990" s="16" t="s">
        <v>2996</v>
      </c>
      <c r="D1990" s="19"/>
      <c r="E1990" s="17"/>
      <c r="F1990" s="17"/>
      <c r="G1990" s="17"/>
      <c r="H1990" s="595">
        <v>41205</v>
      </c>
    </row>
    <row r="1991" spans="1:8" ht="15.75">
      <c r="A1991" s="597"/>
      <c r="B1991" s="594"/>
      <c r="C1991" s="17" t="s">
        <v>2999</v>
      </c>
      <c r="D1991" s="19" t="s">
        <v>2968</v>
      </c>
      <c r="E1991" s="19">
        <v>3</v>
      </c>
      <c r="F1991" s="19">
        <v>0.5</v>
      </c>
      <c r="G1991" s="20">
        <f>F1991*E1991</f>
        <v>1.5</v>
      </c>
      <c r="H1991" s="603"/>
    </row>
    <row r="1992" spans="1:8" ht="31.5">
      <c r="A1992" s="41">
        <v>88</v>
      </c>
      <c r="B1992" s="17" t="s">
        <v>46</v>
      </c>
      <c r="C1992" s="16" t="s">
        <v>1249</v>
      </c>
      <c r="D1992" s="598" t="s">
        <v>67</v>
      </c>
      <c r="E1992" s="599"/>
      <c r="F1992" s="600"/>
      <c r="G1992" s="20">
        <v>2636.8</v>
      </c>
      <c r="H1992" s="21">
        <v>41211</v>
      </c>
    </row>
    <row r="1993" spans="1:8" ht="15.75">
      <c r="A1993" s="602">
        <v>98</v>
      </c>
      <c r="B1993" s="592" t="s">
        <v>46</v>
      </c>
      <c r="C1993" s="16" t="s">
        <v>2782</v>
      </c>
      <c r="D1993" s="19"/>
      <c r="E1993" s="17"/>
      <c r="F1993" s="17"/>
      <c r="G1993" s="17"/>
      <c r="H1993" s="595">
        <v>41213</v>
      </c>
    </row>
    <row r="1994" spans="1:8" ht="15.75">
      <c r="A1994" s="596"/>
      <c r="B1994" s="593"/>
      <c r="C1994" s="17" t="s">
        <v>32</v>
      </c>
      <c r="D1994" s="19" t="s">
        <v>1588</v>
      </c>
      <c r="E1994" s="17">
        <v>0.6</v>
      </c>
      <c r="F1994" s="17">
        <v>1500</v>
      </c>
      <c r="G1994" s="17">
        <f>E1994*F1994</f>
        <v>900</v>
      </c>
      <c r="H1994" s="596"/>
    </row>
    <row r="1995" spans="1:8" ht="15.75">
      <c r="A1995" s="597"/>
      <c r="B1995" s="594"/>
      <c r="C1995" s="17" t="s">
        <v>2050</v>
      </c>
      <c r="D1995" s="19" t="s">
        <v>1585</v>
      </c>
      <c r="E1995" s="17">
        <v>0.6</v>
      </c>
      <c r="F1995" s="17">
        <v>48.05</v>
      </c>
      <c r="G1995" s="17">
        <f>E1995*F1995</f>
        <v>28.83</v>
      </c>
      <c r="H1995" s="597"/>
    </row>
    <row r="1996" spans="1:8" ht="15.75">
      <c r="A1996" s="12"/>
      <c r="B1996" s="25" t="s">
        <v>1598</v>
      </c>
      <c r="C1996" s="12"/>
      <c r="D1996" s="12"/>
      <c r="E1996" s="12"/>
      <c r="F1996" s="12"/>
      <c r="G1996" s="26">
        <f>SUM(G1976:G1995)</f>
        <v>9971.6299999999992</v>
      </c>
      <c r="H1996" s="12"/>
    </row>
    <row r="1997" spans="1:8" ht="15.75">
      <c r="A1997" s="41">
        <v>6</v>
      </c>
      <c r="B1997" s="17" t="s">
        <v>2604</v>
      </c>
      <c r="C1997" s="46" t="s">
        <v>3386</v>
      </c>
      <c r="D1997" s="598" t="s">
        <v>3172</v>
      </c>
      <c r="E1997" s="599"/>
      <c r="F1997" s="600"/>
      <c r="G1997" s="17"/>
      <c r="H1997" s="21">
        <v>41185</v>
      </c>
    </row>
    <row r="1998" spans="1:8" ht="31.5">
      <c r="A1998" s="41">
        <v>7</v>
      </c>
      <c r="B1998" s="17" t="s">
        <v>283</v>
      </c>
      <c r="C1998" s="46" t="s">
        <v>692</v>
      </c>
      <c r="D1998" s="598" t="s">
        <v>1050</v>
      </c>
      <c r="E1998" s="599"/>
      <c r="F1998" s="600"/>
      <c r="G1998" s="17"/>
      <c r="H1998" s="21">
        <v>41185</v>
      </c>
    </row>
    <row r="1999" spans="1:8" ht="31.5">
      <c r="A1999" s="602">
        <v>9</v>
      </c>
      <c r="B1999" s="592" t="s">
        <v>3765</v>
      </c>
      <c r="C1999" s="16" t="s">
        <v>3633</v>
      </c>
      <c r="D1999" s="19"/>
      <c r="E1999" s="19"/>
      <c r="F1999" s="19"/>
      <c r="G1999" s="20"/>
      <c r="H1999" s="595">
        <v>41184</v>
      </c>
    </row>
    <row r="2000" spans="1:8" ht="15.75">
      <c r="A2000" s="596"/>
      <c r="B2000" s="593"/>
      <c r="C2000" s="17" t="s">
        <v>3220</v>
      </c>
      <c r="D2000" s="19" t="s">
        <v>1049</v>
      </c>
      <c r="E2000" s="17">
        <v>5</v>
      </c>
      <c r="F2000" s="17">
        <v>140</v>
      </c>
      <c r="G2000" s="20">
        <f>F2000*E2000</f>
        <v>700</v>
      </c>
      <c r="H2000" s="596"/>
    </row>
    <row r="2001" spans="1:8" ht="15.75">
      <c r="A2001" s="596"/>
      <c r="B2001" s="593"/>
      <c r="C2001" s="17" t="s">
        <v>3221</v>
      </c>
      <c r="D2001" s="19" t="s">
        <v>481</v>
      </c>
      <c r="E2001" s="17">
        <v>6</v>
      </c>
      <c r="F2001" s="17">
        <v>29.5</v>
      </c>
      <c r="G2001" s="20">
        <f>F2001*E2001</f>
        <v>177</v>
      </c>
      <c r="H2001" s="596"/>
    </row>
    <row r="2002" spans="1:8" ht="15.75">
      <c r="A2002" s="597"/>
      <c r="B2002" s="594"/>
      <c r="C2002" s="17" t="s">
        <v>3222</v>
      </c>
      <c r="D2002" s="19" t="s">
        <v>1109</v>
      </c>
      <c r="E2002" s="17">
        <v>10</v>
      </c>
      <c r="F2002" s="17">
        <v>36</v>
      </c>
      <c r="G2002" s="20">
        <f>F2002*E2002</f>
        <v>360</v>
      </c>
      <c r="H2002" s="597"/>
    </row>
    <row r="2003" spans="1:8" ht="31.5">
      <c r="A2003" s="41">
        <v>12</v>
      </c>
      <c r="B2003" s="17" t="s">
        <v>3765</v>
      </c>
      <c r="C2003" s="16" t="s">
        <v>3826</v>
      </c>
      <c r="D2003" s="598" t="s">
        <v>1050</v>
      </c>
      <c r="E2003" s="599"/>
      <c r="F2003" s="600"/>
      <c r="G2003" s="20"/>
      <c r="H2003" s="21">
        <v>41186</v>
      </c>
    </row>
    <row r="2004" spans="1:8" ht="15.75">
      <c r="A2004" s="41">
        <v>20</v>
      </c>
      <c r="B2004" s="17" t="s">
        <v>2602</v>
      </c>
      <c r="C2004" s="16" t="s">
        <v>2860</v>
      </c>
      <c r="D2004" s="598" t="s">
        <v>67</v>
      </c>
      <c r="E2004" s="599"/>
      <c r="F2004" s="600"/>
      <c r="G2004" s="17"/>
      <c r="H2004" s="21">
        <v>41186</v>
      </c>
    </row>
    <row r="2005" spans="1:8" ht="15.75">
      <c r="A2005" s="41">
        <v>30</v>
      </c>
      <c r="B2005" s="17" t="s">
        <v>1258</v>
      </c>
      <c r="C2005" s="16" t="s">
        <v>2270</v>
      </c>
      <c r="D2005" s="598" t="s">
        <v>2925</v>
      </c>
      <c r="E2005" s="599"/>
      <c r="F2005" s="600"/>
      <c r="G2005" s="17"/>
      <c r="H2005" s="21">
        <v>41187</v>
      </c>
    </row>
    <row r="2006" spans="1:8" ht="15.75">
      <c r="A2006" s="41">
        <v>33</v>
      </c>
      <c r="B2006" s="17" t="s">
        <v>1258</v>
      </c>
      <c r="C2006" s="16" t="s">
        <v>2288</v>
      </c>
      <c r="D2006" s="598" t="s">
        <v>1050</v>
      </c>
      <c r="E2006" s="599"/>
      <c r="F2006" s="600"/>
      <c r="G2006" s="17"/>
      <c r="H2006" s="21">
        <v>41191</v>
      </c>
    </row>
    <row r="2007" spans="1:8" ht="47.25">
      <c r="A2007" s="602">
        <v>36</v>
      </c>
      <c r="B2007" s="592" t="s">
        <v>3346</v>
      </c>
      <c r="C2007" s="16" t="s">
        <v>1060</v>
      </c>
      <c r="D2007" s="19"/>
      <c r="E2007" s="19"/>
      <c r="F2007" s="17"/>
      <c r="G2007" s="17"/>
      <c r="H2007" s="595">
        <v>41192</v>
      </c>
    </row>
    <row r="2008" spans="1:8" ht="15.75">
      <c r="A2008" s="596"/>
      <c r="B2008" s="593"/>
      <c r="C2008" s="17" t="s">
        <v>1570</v>
      </c>
      <c r="D2008" s="19" t="s">
        <v>2968</v>
      </c>
      <c r="E2008" s="17">
        <v>2</v>
      </c>
      <c r="F2008" s="17">
        <v>43</v>
      </c>
      <c r="G2008" s="17">
        <f>E2008*F2008</f>
        <v>86</v>
      </c>
      <c r="H2008" s="605"/>
    </row>
    <row r="2009" spans="1:8" ht="15.75">
      <c r="A2009" s="596"/>
      <c r="B2009" s="593"/>
      <c r="C2009" s="17" t="s">
        <v>3382</v>
      </c>
      <c r="D2009" s="19" t="s">
        <v>1049</v>
      </c>
      <c r="E2009" s="17">
        <v>7</v>
      </c>
      <c r="F2009" s="17">
        <v>60</v>
      </c>
      <c r="G2009" s="17">
        <f>E2009*F2009</f>
        <v>420</v>
      </c>
      <c r="H2009" s="605"/>
    </row>
    <row r="2010" spans="1:8" ht="15.75">
      <c r="A2010" s="597"/>
      <c r="B2010" s="594"/>
      <c r="C2010" s="17" t="s">
        <v>1045</v>
      </c>
      <c r="D2010" s="19" t="s">
        <v>2968</v>
      </c>
      <c r="E2010" s="17">
        <v>1</v>
      </c>
      <c r="F2010" s="17">
        <v>21</v>
      </c>
      <c r="G2010" s="17">
        <f>E2010*F2010</f>
        <v>21</v>
      </c>
      <c r="H2010" s="603"/>
    </row>
    <row r="2011" spans="1:8" ht="15.75">
      <c r="A2011" s="41">
        <v>47</v>
      </c>
      <c r="B2011" s="17" t="s">
        <v>1299</v>
      </c>
      <c r="C2011" s="16" t="s">
        <v>1300</v>
      </c>
      <c r="D2011" s="598" t="s">
        <v>1102</v>
      </c>
      <c r="E2011" s="599"/>
      <c r="F2011" s="600"/>
      <c r="G2011" s="17"/>
      <c r="H2011" s="21">
        <v>41194</v>
      </c>
    </row>
    <row r="2012" spans="1:8" ht="31.5">
      <c r="A2012" s="41">
        <v>49</v>
      </c>
      <c r="B2012" s="17" t="s">
        <v>1310</v>
      </c>
      <c r="C2012" s="16" t="s">
        <v>1311</v>
      </c>
      <c r="D2012" s="598" t="s">
        <v>3175</v>
      </c>
      <c r="E2012" s="599"/>
      <c r="F2012" s="600"/>
      <c r="G2012" s="17"/>
      <c r="H2012" s="21">
        <v>41197</v>
      </c>
    </row>
    <row r="2013" spans="1:8" ht="31.5">
      <c r="A2013" s="41">
        <v>50</v>
      </c>
      <c r="B2013" s="17" t="s">
        <v>1314</v>
      </c>
      <c r="C2013" s="16" t="s">
        <v>527</v>
      </c>
      <c r="D2013" s="598" t="s">
        <v>1315</v>
      </c>
      <c r="E2013" s="599"/>
      <c r="F2013" s="600"/>
      <c r="G2013" s="17"/>
      <c r="H2013" s="21">
        <v>41194</v>
      </c>
    </row>
    <row r="2014" spans="1:8" ht="31.5">
      <c r="A2014" s="41">
        <v>56</v>
      </c>
      <c r="B2014" s="17" t="s">
        <v>2335</v>
      </c>
      <c r="C2014" s="16" t="s">
        <v>2818</v>
      </c>
      <c r="D2014" s="598" t="s">
        <v>1050</v>
      </c>
      <c r="E2014" s="599"/>
      <c r="F2014" s="600"/>
      <c r="G2014" s="17"/>
      <c r="H2014" s="21">
        <v>41198</v>
      </c>
    </row>
    <row r="2015" spans="1:8" ht="15.75">
      <c r="A2015" s="141">
        <v>60</v>
      </c>
      <c r="B2015" s="134" t="s">
        <v>521</v>
      </c>
      <c r="C2015" s="16" t="s">
        <v>2442</v>
      </c>
      <c r="D2015" s="598" t="s">
        <v>1102</v>
      </c>
      <c r="E2015" s="599"/>
      <c r="F2015" s="600"/>
      <c r="G2015" s="17"/>
      <c r="H2015" s="133">
        <v>41204</v>
      </c>
    </row>
    <row r="2016" spans="1:8" ht="15.75">
      <c r="A2016" s="141">
        <v>63</v>
      </c>
      <c r="B2016" s="134" t="s">
        <v>2809</v>
      </c>
      <c r="C2016" s="16" t="s">
        <v>863</v>
      </c>
      <c r="D2016" s="598" t="s">
        <v>1050</v>
      </c>
      <c r="E2016" s="599"/>
      <c r="F2016" s="600"/>
      <c r="G2016" s="17"/>
      <c r="H2016" s="133">
        <v>41201</v>
      </c>
    </row>
    <row r="2017" spans="1:8" ht="15.75">
      <c r="A2017" s="141">
        <v>78</v>
      </c>
      <c r="B2017" s="134" t="s">
        <v>3226</v>
      </c>
      <c r="C2017" s="16" t="s">
        <v>3819</v>
      </c>
      <c r="D2017" s="598" t="s">
        <v>3286</v>
      </c>
      <c r="E2017" s="599"/>
      <c r="F2017" s="600"/>
      <c r="G2017" s="17"/>
      <c r="H2017" s="133">
        <v>41187</v>
      </c>
    </row>
    <row r="2018" spans="1:8" ht="15.75">
      <c r="A2018" s="12"/>
      <c r="B2018" s="25" t="s">
        <v>1598</v>
      </c>
      <c r="C2018" s="12"/>
      <c r="D2018" s="12"/>
      <c r="E2018" s="12"/>
      <c r="F2018" s="12"/>
      <c r="G2018" s="26">
        <f>SUM(G1997:G2017)</f>
        <v>1764</v>
      </c>
      <c r="H2018" s="12"/>
    </row>
    <row r="2019" spans="1:8" ht="15.75">
      <c r="A2019" s="41">
        <v>1</v>
      </c>
      <c r="B2019" s="17" t="s">
        <v>3181</v>
      </c>
      <c r="C2019" s="46" t="s">
        <v>2844</v>
      </c>
      <c r="D2019" s="606" t="s">
        <v>1050</v>
      </c>
      <c r="E2019" s="606"/>
      <c r="F2019" s="606"/>
      <c r="G2019" s="17"/>
      <c r="H2019" s="21">
        <v>41184</v>
      </c>
    </row>
    <row r="2020" spans="1:8" ht="15.75">
      <c r="A2020" s="41">
        <v>11</v>
      </c>
      <c r="B2020" s="17" t="s">
        <v>2823</v>
      </c>
      <c r="C2020" s="16" t="s">
        <v>2270</v>
      </c>
      <c r="D2020" s="598" t="s">
        <v>1141</v>
      </c>
      <c r="E2020" s="599"/>
      <c r="F2020" s="600"/>
      <c r="G2020" s="20"/>
      <c r="H2020" s="21">
        <v>41186</v>
      </c>
    </row>
    <row r="2021" spans="1:8" ht="47.25">
      <c r="A2021" s="602">
        <v>13</v>
      </c>
      <c r="B2021" s="592" t="s">
        <v>1269</v>
      </c>
      <c r="C2021" s="16" t="s">
        <v>1409</v>
      </c>
      <c r="D2021" s="19"/>
      <c r="E2021" s="17"/>
      <c r="F2021" s="17"/>
      <c r="G2021" s="17"/>
      <c r="H2021" s="595">
        <v>41186</v>
      </c>
    </row>
    <row r="2022" spans="1:8" ht="15.75">
      <c r="A2022" s="597"/>
      <c r="B2022" s="594"/>
      <c r="C2022" s="17" t="s">
        <v>2286</v>
      </c>
      <c r="D2022" s="19" t="s">
        <v>2968</v>
      </c>
      <c r="E2022" s="17">
        <v>1</v>
      </c>
      <c r="F2022" s="17">
        <v>135</v>
      </c>
      <c r="G2022" s="17">
        <f>E2022*F2022</f>
        <v>135</v>
      </c>
      <c r="H2022" s="603"/>
    </row>
    <row r="2023" spans="1:8" ht="31.5">
      <c r="A2023" s="41">
        <v>31</v>
      </c>
      <c r="B2023" s="17" t="s">
        <v>3458</v>
      </c>
      <c r="C2023" s="16" t="s">
        <v>813</v>
      </c>
      <c r="D2023" s="598" t="s">
        <v>1050</v>
      </c>
      <c r="E2023" s="599"/>
      <c r="F2023" s="600"/>
      <c r="G2023" s="17"/>
      <c r="H2023" s="21">
        <v>41190</v>
      </c>
    </row>
    <row r="2024" spans="1:8" ht="31.5">
      <c r="A2024" s="602">
        <v>34</v>
      </c>
      <c r="B2024" s="592" t="s">
        <v>1269</v>
      </c>
      <c r="C2024" s="16" t="s">
        <v>3324</v>
      </c>
      <c r="D2024" s="17"/>
      <c r="E2024" s="17"/>
      <c r="F2024" s="17"/>
      <c r="G2024" s="17"/>
      <c r="H2024" s="595">
        <v>41191</v>
      </c>
    </row>
    <row r="2025" spans="1:8" ht="15.75">
      <c r="A2025" s="596"/>
      <c r="B2025" s="593"/>
      <c r="C2025" s="17" t="s">
        <v>2797</v>
      </c>
      <c r="D2025" s="19" t="s">
        <v>1109</v>
      </c>
      <c r="E2025" s="19">
        <v>5</v>
      </c>
      <c r="F2025" s="17">
        <v>90</v>
      </c>
      <c r="G2025" s="17">
        <f>E2025*F2025</f>
        <v>450</v>
      </c>
      <c r="H2025" s="605"/>
    </row>
    <row r="2026" spans="1:8" ht="15.75">
      <c r="A2026" s="597"/>
      <c r="B2026" s="594"/>
      <c r="C2026" s="17" t="s">
        <v>1330</v>
      </c>
      <c r="D2026" s="19" t="s">
        <v>1049</v>
      </c>
      <c r="E2026" s="19">
        <v>3</v>
      </c>
      <c r="F2026" s="17">
        <v>322.56</v>
      </c>
      <c r="G2026" s="17">
        <f>E2026*F2026</f>
        <v>967.68</v>
      </c>
      <c r="H2026" s="603"/>
    </row>
    <row r="2027" spans="1:8" ht="31.5">
      <c r="A2027" s="41">
        <v>39</v>
      </c>
      <c r="B2027" s="17" t="s">
        <v>1474</v>
      </c>
      <c r="C2027" s="16" t="s">
        <v>1475</v>
      </c>
      <c r="D2027" s="598" t="s">
        <v>1102</v>
      </c>
      <c r="E2027" s="599"/>
      <c r="F2027" s="600"/>
      <c r="G2027" s="17"/>
      <c r="H2027" s="21">
        <v>41192</v>
      </c>
    </row>
    <row r="2028" spans="1:8" ht="31.5">
      <c r="A2028" s="602">
        <v>57</v>
      </c>
      <c r="B2028" s="592" t="s">
        <v>3458</v>
      </c>
      <c r="C2028" s="272" t="s">
        <v>2356</v>
      </c>
      <c r="D2028" s="30"/>
      <c r="E2028" s="30"/>
      <c r="F2028" s="30"/>
      <c r="G2028" s="17"/>
      <c r="H2028" s="607">
        <v>41194</v>
      </c>
    </row>
    <row r="2029" spans="1:8" ht="15.75">
      <c r="A2029" s="596"/>
      <c r="B2029" s="593"/>
      <c r="C2029" s="17" t="s">
        <v>888</v>
      </c>
      <c r="D2029" s="19" t="s">
        <v>1585</v>
      </c>
      <c r="E2029" s="17">
        <v>0.09</v>
      </c>
      <c r="F2029" s="17">
        <v>8500</v>
      </c>
      <c r="G2029" s="20">
        <f t="shared" ref="G2029:G2035" si="9">F2029*E2029</f>
        <v>765</v>
      </c>
      <c r="H2029" s="608"/>
    </row>
    <row r="2030" spans="1:8" ht="15.75">
      <c r="A2030" s="596"/>
      <c r="B2030" s="593"/>
      <c r="C2030" s="17" t="s">
        <v>889</v>
      </c>
      <c r="D2030" s="19" t="s">
        <v>1585</v>
      </c>
      <c r="E2030" s="17">
        <v>0.1</v>
      </c>
      <c r="F2030" s="17">
        <v>8500</v>
      </c>
      <c r="G2030" s="20">
        <f t="shared" si="9"/>
        <v>850</v>
      </c>
      <c r="H2030" s="608"/>
    </row>
    <row r="2031" spans="1:8" ht="15.75">
      <c r="A2031" s="596"/>
      <c r="B2031" s="593"/>
      <c r="C2031" s="17" t="s">
        <v>2357</v>
      </c>
      <c r="D2031" s="19" t="s">
        <v>1109</v>
      </c>
      <c r="E2031" s="17">
        <v>0.2</v>
      </c>
      <c r="F2031" s="17">
        <v>55</v>
      </c>
      <c r="G2031" s="20">
        <f t="shared" si="9"/>
        <v>11</v>
      </c>
      <c r="H2031" s="608"/>
    </row>
    <row r="2032" spans="1:8" ht="15.75">
      <c r="A2032" s="596"/>
      <c r="B2032" s="593"/>
      <c r="C2032" s="17" t="s">
        <v>2358</v>
      </c>
      <c r="D2032" s="19" t="s">
        <v>2968</v>
      </c>
      <c r="E2032" s="17">
        <v>10</v>
      </c>
      <c r="F2032" s="17">
        <v>0.5</v>
      </c>
      <c r="G2032" s="20">
        <f t="shared" si="9"/>
        <v>5</v>
      </c>
      <c r="H2032" s="608"/>
    </row>
    <row r="2033" spans="1:8" ht="15.75">
      <c r="A2033" s="596"/>
      <c r="B2033" s="593"/>
      <c r="C2033" s="17" t="s">
        <v>2359</v>
      </c>
      <c r="D2033" s="19" t="s">
        <v>2968</v>
      </c>
      <c r="E2033" s="17">
        <v>15</v>
      </c>
      <c r="F2033" s="17">
        <v>1.9</v>
      </c>
      <c r="G2033" s="20">
        <f t="shared" si="9"/>
        <v>28.5</v>
      </c>
      <c r="H2033" s="608"/>
    </row>
    <row r="2034" spans="1:8" ht="15.75">
      <c r="A2034" s="596"/>
      <c r="B2034" s="593"/>
      <c r="C2034" s="17" t="s">
        <v>2360</v>
      </c>
      <c r="D2034" s="19" t="s">
        <v>2968</v>
      </c>
      <c r="E2034" s="17">
        <v>1</v>
      </c>
      <c r="F2034" s="17">
        <v>45</v>
      </c>
      <c r="G2034" s="20">
        <f t="shared" si="9"/>
        <v>45</v>
      </c>
      <c r="H2034" s="608"/>
    </row>
    <row r="2035" spans="1:8" ht="15.75">
      <c r="A2035" s="597"/>
      <c r="B2035" s="594"/>
      <c r="C2035" s="17" t="s">
        <v>2361</v>
      </c>
      <c r="D2035" s="19" t="s">
        <v>1046</v>
      </c>
      <c r="E2035" s="17">
        <v>2.4</v>
      </c>
      <c r="F2035" s="17">
        <v>380</v>
      </c>
      <c r="G2035" s="20">
        <f t="shared" si="9"/>
        <v>912</v>
      </c>
      <c r="H2035" s="609"/>
    </row>
    <row r="2036" spans="1:8" ht="31.5">
      <c r="A2036" s="41">
        <v>84</v>
      </c>
      <c r="B2036" s="17" t="s">
        <v>1999</v>
      </c>
      <c r="C2036" s="16" t="s">
        <v>2000</v>
      </c>
      <c r="D2036" s="598" t="s">
        <v>1050</v>
      </c>
      <c r="E2036" s="599"/>
      <c r="F2036" s="600"/>
      <c r="G2036" s="20"/>
      <c r="H2036" s="21">
        <v>41208</v>
      </c>
    </row>
    <row r="2037" spans="1:8" ht="31.5">
      <c r="A2037" s="602">
        <v>86</v>
      </c>
      <c r="B2037" s="592" t="s">
        <v>2963</v>
      </c>
      <c r="C2037" s="16" t="s">
        <v>2964</v>
      </c>
      <c r="D2037" s="17"/>
      <c r="E2037" s="17"/>
      <c r="F2037" s="17"/>
      <c r="G2037" s="20"/>
      <c r="H2037" s="595">
        <v>41209</v>
      </c>
    </row>
    <row r="2038" spans="1:8" ht="15.75">
      <c r="A2038" s="596"/>
      <c r="B2038" s="593"/>
      <c r="C2038" s="17" t="s">
        <v>1330</v>
      </c>
      <c r="D2038" s="19" t="s">
        <v>1049</v>
      </c>
      <c r="E2038" s="17">
        <v>3</v>
      </c>
      <c r="F2038" s="17">
        <v>302.39999999999998</v>
      </c>
      <c r="G2038" s="17">
        <f>E2038*F2038</f>
        <v>907.2</v>
      </c>
      <c r="H2038" s="605"/>
    </row>
    <row r="2039" spans="1:8" ht="15.75">
      <c r="A2039" s="597"/>
      <c r="B2039" s="594"/>
      <c r="C2039" s="17" t="s">
        <v>2797</v>
      </c>
      <c r="D2039" s="19" t="s">
        <v>1109</v>
      </c>
      <c r="E2039" s="17">
        <v>2</v>
      </c>
      <c r="F2039" s="17">
        <v>90</v>
      </c>
      <c r="G2039" s="20">
        <f>F2039*E2039</f>
        <v>180</v>
      </c>
      <c r="H2039" s="603"/>
    </row>
    <row r="2040" spans="1:8" ht="15.75">
      <c r="A2040" s="602">
        <v>96</v>
      </c>
      <c r="B2040" s="592" t="s">
        <v>1269</v>
      </c>
      <c r="C2040" s="16" t="s">
        <v>2782</v>
      </c>
      <c r="D2040" s="19"/>
      <c r="E2040" s="17"/>
      <c r="F2040" s="17"/>
      <c r="G2040" s="17"/>
      <c r="H2040" s="595">
        <v>41213</v>
      </c>
    </row>
    <row r="2041" spans="1:8" ht="15.75">
      <c r="A2041" s="596"/>
      <c r="B2041" s="593"/>
      <c r="C2041" s="17" t="s">
        <v>32</v>
      </c>
      <c r="D2041" s="19" t="s">
        <v>1588</v>
      </c>
      <c r="E2041" s="17">
        <v>0.6</v>
      </c>
      <c r="F2041" s="17">
        <v>1500</v>
      </c>
      <c r="G2041" s="17">
        <f>E2041*F2041</f>
        <v>900</v>
      </c>
      <c r="H2041" s="596"/>
    </row>
    <row r="2042" spans="1:8" ht="15.75">
      <c r="A2042" s="597"/>
      <c r="B2042" s="594"/>
      <c r="C2042" s="17" t="s">
        <v>2050</v>
      </c>
      <c r="D2042" s="19" t="s">
        <v>1585</v>
      </c>
      <c r="E2042" s="17">
        <v>0.6</v>
      </c>
      <c r="F2042" s="17">
        <v>48.05</v>
      </c>
      <c r="G2042" s="17">
        <f>E2042*F2042</f>
        <v>28.83</v>
      </c>
      <c r="H2042" s="597"/>
    </row>
    <row r="2043" spans="1:8" ht="15.75">
      <c r="A2043" s="602">
        <v>101</v>
      </c>
      <c r="B2043" s="592" t="s">
        <v>1504</v>
      </c>
      <c r="C2043" s="16" t="s">
        <v>3240</v>
      </c>
      <c r="D2043" s="598" t="s">
        <v>250</v>
      </c>
      <c r="E2043" s="599"/>
      <c r="F2043" s="600"/>
      <c r="G2043" s="17"/>
      <c r="H2043" s="595">
        <v>41213</v>
      </c>
    </row>
    <row r="2044" spans="1:8" ht="15.75">
      <c r="A2044" s="597"/>
      <c r="B2044" s="594"/>
      <c r="C2044" s="17" t="s">
        <v>397</v>
      </c>
      <c r="D2044" s="19" t="s">
        <v>2968</v>
      </c>
      <c r="E2044" s="15">
        <v>1</v>
      </c>
      <c r="F2044" s="15">
        <v>35</v>
      </c>
      <c r="G2044" s="17">
        <f>E2044*F2044</f>
        <v>35</v>
      </c>
      <c r="H2044" s="603"/>
    </row>
    <row r="2045" spans="1:8" ht="15.75">
      <c r="A2045" s="12"/>
      <c r="B2045" s="25" t="s">
        <v>1598</v>
      </c>
      <c r="C2045" s="12"/>
      <c r="D2045" s="12"/>
      <c r="E2045" s="12"/>
      <c r="F2045" s="12"/>
      <c r="G2045" s="26">
        <f>SUM(G2019:G2044)</f>
        <v>6220.21</v>
      </c>
      <c r="H2045" s="12"/>
    </row>
    <row r="2046" spans="1:8" ht="31.5">
      <c r="A2046" s="41">
        <v>3</v>
      </c>
      <c r="B2046" s="17" t="s">
        <v>3327</v>
      </c>
      <c r="C2046" s="46" t="s">
        <v>1627</v>
      </c>
      <c r="D2046" s="598" t="s">
        <v>67</v>
      </c>
      <c r="E2046" s="599"/>
      <c r="F2046" s="600"/>
      <c r="G2046" s="17"/>
      <c r="H2046" s="21">
        <v>41184</v>
      </c>
    </row>
    <row r="2047" spans="1:8" ht="31.5">
      <c r="A2047" s="602">
        <v>8</v>
      </c>
      <c r="B2047" s="592" t="s">
        <v>566</v>
      </c>
      <c r="C2047" s="46" t="s">
        <v>2581</v>
      </c>
      <c r="D2047" s="19"/>
      <c r="E2047" s="17"/>
      <c r="F2047" s="19"/>
      <c r="G2047" s="20"/>
      <c r="H2047" s="595">
        <v>41092</v>
      </c>
    </row>
    <row r="2048" spans="1:8" ht="15.75">
      <c r="A2048" s="596"/>
      <c r="B2048" s="593"/>
      <c r="C2048" s="17" t="s">
        <v>1397</v>
      </c>
      <c r="D2048" s="19" t="s">
        <v>2968</v>
      </c>
      <c r="E2048" s="19">
        <v>5</v>
      </c>
      <c r="F2048" s="17">
        <v>72.8</v>
      </c>
      <c r="G2048" s="20">
        <f t="shared" ref="G2048:G2054" si="10">F2048*E2048</f>
        <v>364</v>
      </c>
      <c r="H2048" s="605"/>
    </row>
    <row r="2049" spans="1:8" ht="15.75">
      <c r="A2049" s="596"/>
      <c r="B2049" s="593"/>
      <c r="C2049" s="17" t="s">
        <v>2931</v>
      </c>
      <c r="D2049" s="19" t="s">
        <v>1049</v>
      </c>
      <c r="E2049" s="17">
        <v>4</v>
      </c>
      <c r="F2049" s="17">
        <v>30</v>
      </c>
      <c r="G2049" s="20">
        <f t="shared" si="10"/>
        <v>120</v>
      </c>
      <c r="H2049" s="605"/>
    </row>
    <row r="2050" spans="1:8" ht="31.5">
      <c r="A2050" s="596"/>
      <c r="B2050" s="593"/>
      <c r="C2050" s="15" t="s">
        <v>3628</v>
      </c>
      <c r="D2050" s="19" t="s">
        <v>2968</v>
      </c>
      <c r="E2050" s="19">
        <v>2</v>
      </c>
      <c r="F2050" s="19">
        <v>19</v>
      </c>
      <c r="G2050" s="20">
        <f t="shared" si="10"/>
        <v>38</v>
      </c>
      <c r="H2050" s="605"/>
    </row>
    <row r="2051" spans="1:8" ht="15.75">
      <c r="A2051" s="596"/>
      <c r="B2051" s="593"/>
      <c r="C2051" s="17" t="s">
        <v>3629</v>
      </c>
      <c r="D2051" s="19" t="s">
        <v>2968</v>
      </c>
      <c r="E2051" s="19">
        <v>1</v>
      </c>
      <c r="F2051" s="19">
        <v>19</v>
      </c>
      <c r="G2051" s="20">
        <f t="shared" si="10"/>
        <v>19</v>
      </c>
      <c r="H2051" s="605"/>
    </row>
    <row r="2052" spans="1:8" ht="31.5">
      <c r="A2052" s="596"/>
      <c r="B2052" s="593"/>
      <c r="C2052" s="15" t="s">
        <v>3630</v>
      </c>
      <c r="D2052" s="19" t="s">
        <v>2968</v>
      </c>
      <c r="E2052" s="19">
        <v>1</v>
      </c>
      <c r="F2052" s="19">
        <v>36</v>
      </c>
      <c r="G2052" s="20">
        <f t="shared" si="10"/>
        <v>36</v>
      </c>
      <c r="H2052" s="605"/>
    </row>
    <row r="2053" spans="1:8" ht="15.75">
      <c r="A2053" s="596"/>
      <c r="B2053" s="593"/>
      <c r="C2053" s="15" t="s">
        <v>3631</v>
      </c>
      <c r="D2053" s="19" t="s">
        <v>2968</v>
      </c>
      <c r="E2053" s="19">
        <v>1</v>
      </c>
      <c r="F2053" s="19">
        <v>31</v>
      </c>
      <c r="G2053" s="20">
        <f t="shared" si="10"/>
        <v>31</v>
      </c>
      <c r="H2053" s="605"/>
    </row>
    <row r="2054" spans="1:8" ht="15.75">
      <c r="A2054" s="597"/>
      <c r="B2054" s="594"/>
      <c r="C2054" s="17" t="s">
        <v>1668</v>
      </c>
      <c r="D2054" s="19" t="s">
        <v>2968</v>
      </c>
      <c r="E2054" s="17">
        <v>1</v>
      </c>
      <c r="F2054" s="17">
        <v>115</v>
      </c>
      <c r="G2054" s="20">
        <f t="shared" si="10"/>
        <v>115</v>
      </c>
      <c r="H2054" s="603"/>
    </row>
    <row r="2055" spans="1:8" ht="31.5">
      <c r="A2055" s="41">
        <v>35</v>
      </c>
      <c r="B2055" s="17" t="s">
        <v>3343</v>
      </c>
      <c r="C2055" s="16" t="s">
        <v>3381</v>
      </c>
      <c r="D2055" s="598" t="s">
        <v>1050</v>
      </c>
      <c r="E2055" s="599"/>
      <c r="F2055" s="600"/>
      <c r="G2055" s="17"/>
      <c r="H2055" s="21">
        <v>41192</v>
      </c>
    </row>
    <row r="2056" spans="1:8" ht="47.25">
      <c r="A2056" s="41">
        <v>87</v>
      </c>
      <c r="B2056" s="17" t="s">
        <v>1247</v>
      </c>
      <c r="C2056" s="16" t="s">
        <v>1248</v>
      </c>
      <c r="D2056" s="598" t="s">
        <v>67</v>
      </c>
      <c r="E2056" s="599"/>
      <c r="F2056" s="600"/>
      <c r="G2056" s="20"/>
      <c r="H2056" s="21">
        <v>41207</v>
      </c>
    </row>
    <row r="2057" spans="1:8" ht="47.25">
      <c r="A2057" s="602">
        <v>73</v>
      </c>
      <c r="B2057" s="592" t="s">
        <v>3001</v>
      </c>
      <c r="C2057" s="16" t="s">
        <v>3002</v>
      </c>
      <c r="D2057" s="19"/>
      <c r="E2057" s="17"/>
      <c r="F2057" s="17"/>
      <c r="G2057" s="17"/>
      <c r="H2057" s="595">
        <v>41205</v>
      </c>
    </row>
    <row r="2058" spans="1:8" ht="15.75">
      <c r="A2058" s="597"/>
      <c r="B2058" s="594"/>
      <c r="C2058" s="17" t="s">
        <v>2999</v>
      </c>
      <c r="D2058" s="19" t="s">
        <v>2968</v>
      </c>
      <c r="E2058" s="19">
        <v>3</v>
      </c>
      <c r="F2058" s="19">
        <v>0.5</v>
      </c>
      <c r="G2058" s="20">
        <f>F2058*E2058</f>
        <v>1.5</v>
      </c>
      <c r="H2058" s="603"/>
    </row>
    <row r="2059" spans="1:8" ht="15.75">
      <c r="A2059" s="602">
        <v>95</v>
      </c>
      <c r="B2059" s="592" t="s">
        <v>3444</v>
      </c>
      <c r="C2059" s="16" t="s">
        <v>2782</v>
      </c>
      <c r="D2059" s="19"/>
      <c r="E2059" s="17"/>
      <c r="F2059" s="17"/>
      <c r="G2059" s="17"/>
      <c r="H2059" s="595">
        <v>41213</v>
      </c>
    </row>
    <row r="2060" spans="1:8" ht="15.75">
      <c r="A2060" s="596"/>
      <c r="B2060" s="593"/>
      <c r="C2060" s="17" t="s">
        <v>32</v>
      </c>
      <c r="D2060" s="19" t="s">
        <v>1588</v>
      </c>
      <c r="E2060" s="17">
        <v>0.6</v>
      </c>
      <c r="F2060" s="17">
        <v>1500</v>
      </c>
      <c r="G2060" s="17">
        <f>E2060*F2060</f>
        <v>900</v>
      </c>
      <c r="H2060" s="596"/>
    </row>
    <row r="2061" spans="1:8" ht="15.75">
      <c r="A2061" s="597"/>
      <c r="B2061" s="594"/>
      <c r="C2061" s="17" t="s">
        <v>2050</v>
      </c>
      <c r="D2061" s="19" t="s">
        <v>1585</v>
      </c>
      <c r="E2061" s="17">
        <v>0.6</v>
      </c>
      <c r="F2061" s="17">
        <v>48.05</v>
      </c>
      <c r="G2061" s="17">
        <f>E2061*F2061</f>
        <v>28.83</v>
      </c>
      <c r="H2061" s="597"/>
    </row>
    <row r="2062" spans="1:8" ht="15.75">
      <c r="A2062" s="12"/>
      <c r="B2062" s="25" t="s">
        <v>1598</v>
      </c>
      <c r="C2062" s="12"/>
      <c r="D2062" s="12"/>
      <c r="E2062" s="12"/>
      <c r="F2062" s="12"/>
      <c r="G2062" s="26">
        <f>SUM(G2046:G2061)</f>
        <v>1653.33</v>
      </c>
      <c r="H2062" s="12"/>
    </row>
    <row r="2063" spans="1:8" ht="47.25">
      <c r="A2063" s="602">
        <v>14</v>
      </c>
      <c r="B2063" s="592" t="s">
        <v>3445</v>
      </c>
      <c r="C2063" s="16" t="s">
        <v>1409</v>
      </c>
      <c r="D2063" s="19"/>
      <c r="E2063" s="17"/>
      <c r="F2063" s="17"/>
      <c r="G2063" s="17"/>
      <c r="H2063" s="595">
        <v>41186</v>
      </c>
    </row>
    <row r="2064" spans="1:8" ht="15.75">
      <c r="A2064" s="597"/>
      <c r="B2064" s="594"/>
      <c r="C2064" s="17" t="s">
        <v>2286</v>
      </c>
      <c r="D2064" s="19" t="s">
        <v>2968</v>
      </c>
      <c r="E2064" s="17">
        <v>1</v>
      </c>
      <c r="F2064" s="17">
        <v>135</v>
      </c>
      <c r="G2064" s="17">
        <f>E2064*F2064</f>
        <v>135</v>
      </c>
      <c r="H2064" s="603"/>
    </row>
    <row r="2065" spans="1:8" ht="31.5">
      <c r="A2065" s="41">
        <v>37</v>
      </c>
      <c r="B2065" s="17" t="s">
        <v>1062</v>
      </c>
      <c r="C2065" s="16" t="s">
        <v>2818</v>
      </c>
      <c r="D2065" s="17"/>
      <c r="E2065" s="17"/>
      <c r="F2065" s="17"/>
      <c r="G2065" s="17"/>
      <c r="H2065" s="21">
        <v>40461</v>
      </c>
    </row>
    <row r="2066" spans="1:8" ht="31.5">
      <c r="A2066" s="602">
        <v>68</v>
      </c>
      <c r="B2066" s="592" t="s">
        <v>1593</v>
      </c>
      <c r="C2066" s="16" t="s">
        <v>1211</v>
      </c>
      <c r="D2066" s="19"/>
      <c r="E2066" s="17"/>
      <c r="F2066" s="17"/>
      <c r="G2066" s="17"/>
      <c r="H2066" s="595">
        <v>41205</v>
      </c>
    </row>
    <row r="2067" spans="1:8" ht="15.75">
      <c r="A2067" s="596"/>
      <c r="B2067" s="593"/>
      <c r="C2067" s="17" t="s">
        <v>2723</v>
      </c>
      <c r="D2067" s="19" t="s">
        <v>1049</v>
      </c>
      <c r="E2067" s="19">
        <v>4</v>
      </c>
      <c r="F2067" s="17">
        <v>156.16</v>
      </c>
      <c r="G2067" s="20">
        <f>F2067*E2067</f>
        <v>624.64</v>
      </c>
      <c r="H2067" s="605"/>
    </row>
    <row r="2068" spans="1:8" ht="15.75">
      <c r="A2068" s="597"/>
      <c r="B2068" s="594"/>
      <c r="C2068" s="17" t="s">
        <v>3525</v>
      </c>
      <c r="D2068" s="19" t="s">
        <v>2968</v>
      </c>
      <c r="E2068" s="17">
        <v>2</v>
      </c>
      <c r="F2068" s="17">
        <v>217</v>
      </c>
      <c r="G2068" s="17">
        <f>E2068*F2068</f>
        <v>434</v>
      </c>
      <c r="H2068" s="603"/>
    </row>
    <row r="2069" spans="1:8" ht="31.5">
      <c r="A2069" s="41">
        <v>89</v>
      </c>
      <c r="B2069" s="17" t="s">
        <v>3433</v>
      </c>
      <c r="C2069" s="16" t="s">
        <v>1253</v>
      </c>
      <c r="D2069" s="598" t="s">
        <v>67</v>
      </c>
      <c r="E2069" s="599"/>
      <c r="F2069" s="600"/>
      <c r="G2069" s="20"/>
      <c r="H2069" s="21">
        <v>41211</v>
      </c>
    </row>
    <row r="2070" spans="1:8" ht="15.75">
      <c r="A2070" s="12"/>
      <c r="B2070" s="25" t="s">
        <v>1598</v>
      </c>
      <c r="C2070" s="12"/>
      <c r="D2070" s="12"/>
      <c r="E2070" s="12"/>
      <c r="F2070" s="12"/>
      <c r="G2070" s="26">
        <f>SUM(G2063:G2069)</f>
        <v>1193.6400000000001</v>
      </c>
      <c r="H2070" s="12"/>
    </row>
    <row r="2071" spans="1:8" ht="47.25">
      <c r="A2071" s="602">
        <v>15</v>
      </c>
      <c r="B2071" s="592" t="s">
        <v>3447</v>
      </c>
      <c r="C2071" s="16" t="s">
        <v>1409</v>
      </c>
      <c r="D2071" s="19"/>
      <c r="E2071" s="17"/>
      <c r="F2071" s="17"/>
      <c r="G2071" s="17"/>
      <c r="H2071" s="595">
        <v>41186</v>
      </c>
    </row>
    <row r="2072" spans="1:8" ht="15.75">
      <c r="A2072" s="597"/>
      <c r="B2072" s="594"/>
      <c r="C2072" s="17" t="s">
        <v>2286</v>
      </c>
      <c r="D2072" s="19" t="s">
        <v>2968</v>
      </c>
      <c r="E2072" s="17">
        <v>1</v>
      </c>
      <c r="F2072" s="17">
        <v>135</v>
      </c>
      <c r="G2072" s="17">
        <f>E2072*F2072</f>
        <v>135</v>
      </c>
      <c r="H2072" s="603"/>
    </row>
    <row r="2073" spans="1:8" ht="15.75">
      <c r="A2073" s="41">
        <v>26</v>
      </c>
      <c r="B2073" s="17" t="s">
        <v>1470</v>
      </c>
      <c r="C2073" s="16" t="s">
        <v>1471</v>
      </c>
      <c r="D2073" s="598" t="s">
        <v>1050</v>
      </c>
      <c r="E2073" s="599"/>
      <c r="F2073" s="600"/>
      <c r="G2073" s="17"/>
      <c r="H2073" s="21">
        <v>41190</v>
      </c>
    </row>
    <row r="2074" spans="1:8" ht="31.5">
      <c r="A2074" s="41">
        <v>28</v>
      </c>
      <c r="B2074" s="17" t="s">
        <v>1805</v>
      </c>
      <c r="C2074" s="16" t="s">
        <v>893</v>
      </c>
      <c r="D2074" s="598" t="s">
        <v>14</v>
      </c>
      <c r="E2074" s="599"/>
      <c r="F2074" s="600"/>
      <c r="G2074" s="17"/>
      <c r="H2074" s="21">
        <v>41187</v>
      </c>
    </row>
    <row r="2075" spans="1:8" ht="15.75">
      <c r="A2075" s="41">
        <v>44</v>
      </c>
      <c r="B2075" s="17" t="s">
        <v>1291</v>
      </c>
      <c r="C2075" s="16" t="s">
        <v>1567</v>
      </c>
      <c r="D2075" s="598" t="s">
        <v>1050</v>
      </c>
      <c r="E2075" s="599"/>
      <c r="F2075" s="600"/>
      <c r="G2075" s="17"/>
      <c r="H2075" s="21">
        <v>41193</v>
      </c>
    </row>
    <row r="2076" spans="1:8" ht="47.25">
      <c r="A2076" s="602">
        <v>52</v>
      </c>
      <c r="B2076" s="592" t="s">
        <v>3785</v>
      </c>
      <c r="C2076" s="16" t="s">
        <v>1318</v>
      </c>
      <c r="D2076" s="19"/>
      <c r="E2076" s="17"/>
      <c r="F2076" s="17"/>
      <c r="G2076" s="17"/>
      <c r="H2076" s="595">
        <v>41197</v>
      </c>
    </row>
    <row r="2077" spans="1:8" ht="15.75">
      <c r="A2077" s="596"/>
      <c r="B2077" s="593"/>
      <c r="C2077" s="17" t="s">
        <v>677</v>
      </c>
      <c r="D2077" s="19" t="s">
        <v>1049</v>
      </c>
      <c r="E2077" s="17">
        <v>2</v>
      </c>
      <c r="F2077" s="17">
        <v>168</v>
      </c>
      <c r="G2077" s="17">
        <f>E2077*F2077</f>
        <v>336</v>
      </c>
      <c r="H2077" s="605"/>
    </row>
    <row r="2078" spans="1:8" ht="15.75">
      <c r="A2078" s="596"/>
      <c r="B2078" s="593"/>
      <c r="C2078" s="17" t="s">
        <v>49</v>
      </c>
      <c r="D2078" s="19" t="s">
        <v>2968</v>
      </c>
      <c r="E2078" s="17">
        <v>1</v>
      </c>
      <c r="F2078" s="17">
        <v>150</v>
      </c>
      <c r="G2078" s="17">
        <f>E2078*F2078</f>
        <v>150</v>
      </c>
      <c r="H2078" s="605"/>
    </row>
    <row r="2079" spans="1:8" ht="15.75">
      <c r="A2079" s="596"/>
      <c r="B2079" s="593"/>
      <c r="C2079" s="17" t="s">
        <v>2293</v>
      </c>
      <c r="D2079" s="19" t="s">
        <v>2968</v>
      </c>
      <c r="E2079" s="17">
        <v>1</v>
      </c>
      <c r="F2079" s="17">
        <v>63</v>
      </c>
      <c r="G2079" s="17">
        <f>E2079*F2079</f>
        <v>63</v>
      </c>
      <c r="H2079" s="605"/>
    </row>
    <row r="2080" spans="1:8" ht="15.75">
      <c r="A2080" s="596"/>
      <c r="B2080" s="593"/>
      <c r="C2080" s="17" t="s">
        <v>1990</v>
      </c>
      <c r="D2080" s="19" t="s">
        <v>2968</v>
      </c>
      <c r="E2080" s="17">
        <v>3</v>
      </c>
      <c r="F2080" s="17">
        <v>65</v>
      </c>
      <c r="G2080" s="17">
        <f>E2080*F2080</f>
        <v>195</v>
      </c>
      <c r="H2080" s="605"/>
    </row>
    <row r="2081" spans="1:8" ht="15.75">
      <c r="A2081" s="597"/>
      <c r="B2081" s="594"/>
      <c r="C2081" s="17" t="s">
        <v>678</v>
      </c>
      <c r="D2081" s="19" t="s">
        <v>2968</v>
      </c>
      <c r="E2081" s="17">
        <v>2</v>
      </c>
      <c r="F2081" s="17">
        <v>120</v>
      </c>
      <c r="G2081" s="17">
        <f>E2081*F2081</f>
        <v>240</v>
      </c>
      <c r="H2081" s="603"/>
    </row>
    <row r="2082" spans="1:8" ht="15.75">
      <c r="A2082" s="602">
        <v>61</v>
      </c>
      <c r="B2082" s="592" t="s">
        <v>2804</v>
      </c>
      <c r="C2082" s="16" t="s">
        <v>3092</v>
      </c>
      <c r="D2082" s="19"/>
      <c r="E2082" s="17"/>
      <c r="F2082" s="17"/>
      <c r="G2082" s="17"/>
      <c r="H2082" s="595">
        <v>41200</v>
      </c>
    </row>
    <row r="2083" spans="1:8" ht="15.75">
      <c r="A2083" s="596"/>
      <c r="B2083" s="593"/>
      <c r="C2083" s="17" t="s">
        <v>3382</v>
      </c>
      <c r="D2083" s="19" t="s">
        <v>1049</v>
      </c>
      <c r="E2083" s="17">
        <v>8</v>
      </c>
      <c r="F2083" s="17">
        <v>55</v>
      </c>
      <c r="G2083" s="17">
        <f>E2083*F2083</f>
        <v>440</v>
      </c>
      <c r="H2083" s="605"/>
    </row>
    <row r="2084" spans="1:8" ht="15.75">
      <c r="A2084" s="597"/>
      <c r="B2084" s="594"/>
      <c r="C2084" s="17" t="s">
        <v>1570</v>
      </c>
      <c r="D2084" s="19" t="s">
        <v>2968</v>
      </c>
      <c r="E2084" s="17">
        <v>2</v>
      </c>
      <c r="F2084" s="17">
        <v>46.5</v>
      </c>
      <c r="G2084" s="17">
        <f>E2084*F2084</f>
        <v>93</v>
      </c>
      <c r="H2084" s="603"/>
    </row>
    <row r="2085" spans="1:8" ht="47.25">
      <c r="A2085" s="41">
        <v>65</v>
      </c>
      <c r="B2085" s="15" t="s">
        <v>3520</v>
      </c>
      <c r="C2085" s="16" t="s">
        <v>1445</v>
      </c>
      <c r="D2085" s="606" t="s">
        <v>1050</v>
      </c>
      <c r="E2085" s="606"/>
      <c r="F2085" s="606"/>
      <c r="G2085" s="17"/>
      <c r="H2085" s="21">
        <v>41204</v>
      </c>
    </row>
    <row r="2086" spans="1:8" ht="31.5">
      <c r="A2086" s="141">
        <v>66</v>
      </c>
      <c r="B2086" s="134" t="s">
        <v>1470</v>
      </c>
      <c r="C2086" s="16" t="s">
        <v>1899</v>
      </c>
      <c r="D2086" s="598" t="s">
        <v>67</v>
      </c>
      <c r="E2086" s="599"/>
      <c r="F2086" s="600"/>
      <c r="G2086" s="17"/>
      <c r="H2086" s="133">
        <v>41205</v>
      </c>
    </row>
    <row r="2087" spans="1:8" ht="31.5">
      <c r="A2087" s="602">
        <v>90</v>
      </c>
      <c r="B2087" s="592" t="s">
        <v>1829</v>
      </c>
      <c r="C2087" s="16" t="s">
        <v>1986</v>
      </c>
      <c r="D2087" s="17"/>
      <c r="E2087" s="17"/>
      <c r="F2087" s="17"/>
      <c r="G2087" s="17"/>
      <c r="H2087" s="595">
        <v>41212</v>
      </c>
    </row>
    <row r="2088" spans="1:8" ht="15.75">
      <c r="A2088" s="596"/>
      <c r="B2088" s="593"/>
      <c r="C2088" s="17" t="s">
        <v>2268</v>
      </c>
      <c r="D2088" s="19" t="s">
        <v>1046</v>
      </c>
      <c r="E2088" s="17">
        <v>0.5</v>
      </c>
      <c r="F2088" s="17">
        <v>350</v>
      </c>
      <c r="G2088" s="17">
        <f>E2088*F2088</f>
        <v>175</v>
      </c>
      <c r="H2088" s="596"/>
    </row>
    <row r="2089" spans="1:8" ht="15.75">
      <c r="A2089" s="596"/>
      <c r="B2089" s="593"/>
      <c r="C2089" s="17" t="s">
        <v>1047</v>
      </c>
      <c r="D2089" s="19" t="s">
        <v>1049</v>
      </c>
      <c r="E2089" s="17">
        <v>0.5</v>
      </c>
      <c r="F2089" s="17">
        <v>25</v>
      </c>
      <c r="G2089" s="17">
        <f>E2089*F2089</f>
        <v>12.5</v>
      </c>
      <c r="H2089" s="596"/>
    </row>
    <row r="2090" spans="1:8" ht="15.75">
      <c r="A2090" s="597"/>
      <c r="B2090" s="594"/>
      <c r="C2090" s="17" t="s">
        <v>1087</v>
      </c>
      <c r="D2090" s="19" t="s">
        <v>1109</v>
      </c>
      <c r="E2090" s="17">
        <v>0.05</v>
      </c>
      <c r="F2090" s="17">
        <v>67</v>
      </c>
      <c r="G2090" s="17">
        <f>E2090*F2090</f>
        <v>3.35</v>
      </c>
      <c r="H2090" s="597"/>
    </row>
    <row r="2091" spans="1:8" ht="31.5">
      <c r="A2091" s="602">
        <v>91</v>
      </c>
      <c r="B2091" s="592" t="s">
        <v>1833</v>
      </c>
      <c r="C2091" s="16" t="s">
        <v>1986</v>
      </c>
      <c r="D2091" s="17"/>
      <c r="E2091" s="17"/>
      <c r="F2091" s="17"/>
      <c r="G2091" s="17"/>
      <c r="H2091" s="595">
        <v>41213</v>
      </c>
    </row>
    <row r="2092" spans="1:8" ht="15.75">
      <c r="A2092" s="596"/>
      <c r="B2092" s="593"/>
      <c r="C2092" s="17" t="s">
        <v>2268</v>
      </c>
      <c r="D2092" s="19" t="s">
        <v>1046</v>
      </c>
      <c r="E2092" s="17">
        <v>0.5</v>
      </c>
      <c r="F2092" s="17">
        <v>350</v>
      </c>
      <c r="G2092" s="17">
        <f>E2092*F2092</f>
        <v>175</v>
      </c>
      <c r="H2092" s="596"/>
    </row>
    <row r="2093" spans="1:8" ht="15.75">
      <c r="A2093" s="596"/>
      <c r="B2093" s="593"/>
      <c r="C2093" s="17" t="s">
        <v>1047</v>
      </c>
      <c r="D2093" s="19" t="s">
        <v>1049</v>
      </c>
      <c r="E2093" s="17">
        <v>0.5</v>
      </c>
      <c r="F2093" s="17">
        <v>25</v>
      </c>
      <c r="G2093" s="17">
        <f>E2093*F2093</f>
        <v>12.5</v>
      </c>
      <c r="H2093" s="596"/>
    </row>
    <row r="2094" spans="1:8" ht="15.75">
      <c r="A2094" s="597"/>
      <c r="B2094" s="594"/>
      <c r="C2094" s="17" t="s">
        <v>1087</v>
      </c>
      <c r="D2094" s="19" t="s">
        <v>1109</v>
      </c>
      <c r="E2094" s="17">
        <v>0.03</v>
      </c>
      <c r="F2094" s="17">
        <v>67</v>
      </c>
      <c r="G2094" s="17">
        <f>E2094*F2094</f>
        <v>2.0099999999999998</v>
      </c>
      <c r="H2094" s="597"/>
    </row>
    <row r="2095" spans="1:8" ht="15.75">
      <c r="A2095" s="602">
        <v>94</v>
      </c>
      <c r="B2095" s="592" t="s">
        <v>3447</v>
      </c>
      <c r="C2095" s="16" t="s">
        <v>2782</v>
      </c>
      <c r="D2095" s="19"/>
      <c r="E2095" s="17"/>
      <c r="F2095" s="17"/>
      <c r="G2095" s="17"/>
      <c r="H2095" s="595">
        <v>41213</v>
      </c>
    </row>
    <row r="2096" spans="1:8" ht="15.75">
      <c r="A2096" s="596"/>
      <c r="B2096" s="593"/>
      <c r="C2096" s="17" t="s">
        <v>32</v>
      </c>
      <c r="D2096" s="19" t="s">
        <v>1588</v>
      </c>
      <c r="E2096" s="17">
        <v>0.6</v>
      </c>
      <c r="F2096" s="17">
        <v>1500</v>
      </c>
      <c r="G2096" s="17">
        <f>E2096*F2096</f>
        <v>900</v>
      </c>
      <c r="H2096" s="596"/>
    </row>
    <row r="2097" spans="1:8" ht="15.75">
      <c r="A2097" s="597"/>
      <c r="B2097" s="594"/>
      <c r="C2097" s="17" t="s">
        <v>2050</v>
      </c>
      <c r="D2097" s="19" t="s">
        <v>1585</v>
      </c>
      <c r="E2097" s="17">
        <v>0.6</v>
      </c>
      <c r="F2097" s="17">
        <v>48.05</v>
      </c>
      <c r="G2097" s="17">
        <f>E2097*F2097</f>
        <v>28.83</v>
      </c>
      <c r="H2097" s="597"/>
    </row>
    <row r="2098" spans="1:8" ht="15.75">
      <c r="A2098" s="12"/>
      <c r="B2098" s="25" t="s">
        <v>1598</v>
      </c>
      <c r="C2098" s="12"/>
      <c r="D2098" s="12"/>
      <c r="E2098" s="12"/>
      <c r="F2098" s="12"/>
      <c r="G2098" s="26">
        <f>SUM(G2071:G2097)</f>
        <v>2961.19</v>
      </c>
      <c r="H2098" s="12"/>
    </row>
    <row r="2099" spans="1:8" ht="15.75">
      <c r="A2099" s="41">
        <v>5</v>
      </c>
      <c r="B2099" s="17" t="s">
        <v>553</v>
      </c>
      <c r="C2099" s="46" t="s">
        <v>279</v>
      </c>
      <c r="D2099" s="598" t="s">
        <v>1050</v>
      </c>
      <c r="E2099" s="599"/>
      <c r="F2099" s="600"/>
      <c r="G2099" s="20"/>
      <c r="H2099" s="21">
        <v>41183</v>
      </c>
    </row>
    <row r="2100" spans="1:8" ht="15.75">
      <c r="A2100" s="12"/>
      <c r="B2100" s="25" t="s">
        <v>1598</v>
      </c>
      <c r="C2100" s="12"/>
      <c r="D2100" s="12"/>
      <c r="E2100" s="12"/>
      <c r="F2100" s="12"/>
      <c r="G2100" s="26">
        <f>SUM(G2099)</f>
        <v>0</v>
      </c>
      <c r="H2100" s="12"/>
    </row>
    <row r="2101" spans="1:8" ht="15.75">
      <c r="A2101" s="602">
        <v>53</v>
      </c>
      <c r="B2101" s="592" t="s">
        <v>637</v>
      </c>
      <c r="C2101" s="16" t="s">
        <v>2860</v>
      </c>
      <c r="D2101" s="17"/>
      <c r="E2101" s="17"/>
      <c r="F2101" s="17"/>
      <c r="G2101" s="17"/>
      <c r="H2101" s="595">
        <v>41198</v>
      </c>
    </row>
    <row r="2102" spans="1:8" ht="15.75">
      <c r="A2102" s="597"/>
      <c r="B2102" s="594"/>
      <c r="C2102" s="15" t="s">
        <v>2967</v>
      </c>
      <c r="D2102" s="19" t="s">
        <v>2968</v>
      </c>
      <c r="E2102" s="17">
        <v>1</v>
      </c>
      <c r="F2102" s="19">
        <v>175</v>
      </c>
      <c r="G2102" s="17">
        <f>E2102*F2102</f>
        <v>175</v>
      </c>
      <c r="H2102" s="597"/>
    </row>
    <row r="2103" spans="1:8" ht="31.5">
      <c r="A2103" s="41">
        <v>64</v>
      </c>
      <c r="B2103" s="15" t="s">
        <v>421</v>
      </c>
      <c r="C2103" s="16" t="s">
        <v>692</v>
      </c>
      <c r="D2103" s="606" t="s">
        <v>3519</v>
      </c>
      <c r="E2103" s="606"/>
      <c r="F2103" s="606"/>
      <c r="G2103" s="17"/>
      <c r="H2103" s="21">
        <v>41201</v>
      </c>
    </row>
    <row r="2104" spans="1:8" ht="31.5">
      <c r="A2104" s="602">
        <v>71</v>
      </c>
      <c r="B2104" s="592" t="s">
        <v>2997</v>
      </c>
      <c r="C2104" s="16" t="s">
        <v>2998</v>
      </c>
      <c r="D2104" s="19"/>
      <c r="E2104" s="17"/>
      <c r="F2104" s="17"/>
      <c r="G2104" s="17"/>
      <c r="H2104" s="595">
        <v>41205</v>
      </c>
    </row>
    <row r="2105" spans="1:8" ht="15.75">
      <c r="A2105" s="597"/>
      <c r="B2105" s="594"/>
      <c r="C2105" s="17" t="s">
        <v>2999</v>
      </c>
      <c r="D2105" s="19" t="s">
        <v>2968</v>
      </c>
      <c r="E2105" s="19">
        <v>20</v>
      </c>
      <c r="F2105" s="19">
        <v>0.5</v>
      </c>
      <c r="G2105" s="20">
        <f>F2105*E2105</f>
        <v>10</v>
      </c>
      <c r="H2105" s="603"/>
    </row>
    <row r="2106" spans="1:8" ht="31.5">
      <c r="A2106" s="141">
        <v>75</v>
      </c>
      <c r="B2106" s="134" t="s">
        <v>2295</v>
      </c>
      <c r="C2106" s="16" t="s">
        <v>496</v>
      </c>
      <c r="D2106" s="598" t="s">
        <v>67</v>
      </c>
      <c r="E2106" s="599"/>
      <c r="F2106" s="600"/>
      <c r="G2106" s="17"/>
      <c r="H2106" s="133">
        <v>41205</v>
      </c>
    </row>
    <row r="2107" spans="1:8" ht="31.5">
      <c r="A2107" s="602">
        <v>77</v>
      </c>
      <c r="B2107" s="592" t="s">
        <v>798</v>
      </c>
      <c r="C2107" s="16" t="s">
        <v>1986</v>
      </c>
      <c r="D2107" s="17"/>
      <c r="E2107" s="17"/>
      <c r="F2107" s="17"/>
      <c r="G2107" s="17"/>
      <c r="H2107" s="595">
        <v>41193</v>
      </c>
    </row>
    <row r="2108" spans="1:8" ht="15.75">
      <c r="A2108" s="596"/>
      <c r="B2108" s="593"/>
      <c r="C2108" s="17" t="s">
        <v>2268</v>
      </c>
      <c r="D2108" s="19" t="s">
        <v>1046</v>
      </c>
      <c r="E2108" s="17">
        <v>1</v>
      </c>
      <c r="F2108" s="17">
        <v>350</v>
      </c>
      <c r="G2108" s="17">
        <f>E2108*F2108</f>
        <v>350</v>
      </c>
      <c r="H2108" s="596"/>
    </row>
    <row r="2109" spans="1:8" ht="15.75">
      <c r="A2109" s="596"/>
      <c r="B2109" s="593"/>
      <c r="C2109" s="17" t="s">
        <v>1047</v>
      </c>
      <c r="D2109" s="19" t="s">
        <v>1049</v>
      </c>
      <c r="E2109" s="17">
        <v>1</v>
      </c>
      <c r="F2109" s="17">
        <v>25</v>
      </c>
      <c r="G2109" s="17">
        <f>E2109*F2109</f>
        <v>25</v>
      </c>
      <c r="H2109" s="596"/>
    </row>
    <row r="2110" spans="1:8" ht="15.75">
      <c r="A2110" s="597"/>
      <c r="B2110" s="594"/>
      <c r="C2110" s="17" t="s">
        <v>1087</v>
      </c>
      <c r="D2110" s="19" t="s">
        <v>1109</v>
      </c>
      <c r="E2110" s="17">
        <v>0.02</v>
      </c>
      <c r="F2110" s="17">
        <v>67</v>
      </c>
      <c r="G2110" s="17">
        <f>E2110*F2110</f>
        <v>1.34</v>
      </c>
      <c r="H2110" s="597"/>
    </row>
    <row r="2111" spans="1:8" ht="31.5">
      <c r="A2111" s="602">
        <v>82</v>
      </c>
      <c r="B2111" s="592" t="s">
        <v>2238</v>
      </c>
      <c r="C2111" s="16" t="s">
        <v>893</v>
      </c>
      <c r="D2111" s="19"/>
      <c r="E2111" s="17"/>
      <c r="F2111" s="17"/>
      <c r="G2111" s="17"/>
      <c r="H2111" s="595">
        <v>41208</v>
      </c>
    </row>
    <row r="2112" spans="1:8" ht="15.75">
      <c r="A2112" s="597"/>
      <c r="B2112" s="594"/>
      <c r="C2112" s="17" t="s">
        <v>1600</v>
      </c>
      <c r="D2112" s="19" t="s">
        <v>1588</v>
      </c>
      <c r="E2112" s="17">
        <v>0.5</v>
      </c>
      <c r="F2112" s="17">
        <v>1700</v>
      </c>
      <c r="G2112" s="17">
        <f>E2112*F2112</f>
        <v>850</v>
      </c>
      <c r="H2112" s="603"/>
    </row>
    <row r="2113" spans="1:8" ht="15.75">
      <c r="A2113" s="602">
        <v>85</v>
      </c>
      <c r="B2113" s="592" t="s">
        <v>287</v>
      </c>
      <c r="C2113" s="16" t="s">
        <v>542</v>
      </c>
      <c r="D2113" s="598" t="s">
        <v>67</v>
      </c>
      <c r="E2113" s="599"/>
      <c r="F2113" s="600"/>
      <c r="G2113" s="20"/>
      <c r="H2113" s="595">
        <v>41208</v>
      </c>
    </row>
    <row r="2114" spans="1:8" ht="31.5">
      <c r="A2114" s="597"/>
      <c r="B2114" s="594"/>
      <c r="C2114" s="17" t="s">
        <v>303</v>
      </c>
      <c r="D2114" s="19" t="s">
        <v>2968</v>
      </c>
      <c r="E2114" s="19">
        <v>1</v>
      </c>
      <c r="F2114" s="17">
        <v>162.5</v>
      </c>
      <c r="G2114" s="20">
        <f>F2114*E2114</f>
        <v>162.5</v>
      </c>
      <c r="H2114" s="603"/>
    </row>
    <row r="2115" spans="1:8" ht="15.75">
      <c r="A2115" s="12"/>
      <c r="B2115" s="25" t="s">
        <v>1598</v>
      </c>
      <c r="C2115" s="12"/>
      <c r="D2115" s="12"/>
      <c r="E2115" s="12"/>
      <c r="F2115" s="12"/>
      <c r="G2115" s="26">
        <f>SUM(G2101:G2114)</f>
        <v>1573.84</v>
      </c>
      <c r="H2115" s="12"/>
    </row>
    <row r="2116" spans="1:8" ht="47.25">
      <c r="A2116" s="602">
        <v>16</v>
      </c>
      <c r="B2116" s="592" t="s">
        <v>3450</v>
      </c>
      <c r="C2116" s="16" t="s">
        <v>1409</v>
      </c>
      <c r="D2116" s="19"/>
      <c r="E2116" s="17"/>
      <c r="F2116" s="17"/>
      <c r="G2116" s="17"/>
      <c r="H2116" s="595">
        <v>41186</v>
      </c>
    </row>
    <row r="2117" spans="1:8" ht="15.75">
      <c r="A2117" s="597"/>
      <c r="B2117" s="594"/>
      <c r="C2117" s="17" t="s">
        <v>2286</v>
      </c>
      <c r="D2117" s="19" t="s">
        <v>2968</v>
      </c>
      <c r="E2117" s="17">
        <v>1</v>
      </c>
      <c r="F2117" s="17">
        <v>135</v>
      </c>
      <c r="G2117" s="17">
        <f>E2117*F2117</f>
        <v>135</v>
      </c>
      <c r="H2117" s="603"/>
    </row>
    <row r="2118" spans="1:8" ht="31.5">
      <c r="A2118" s="602">
        <v>69</v>
      </c>
      <c r="B2118" s="592" t="s">
        <v>3526</v>
      </c>
      <c r="C2118" s="16" t="s">
        <v>1211</v>
      </c>
      <c r="D2118" s="19"/>
      <c r="E2118" s="17"/>
      <c r="F2118" s="17"/>
      <c r="G2118" s="17"/>
      <c r="H2118" s="595">
        <v>41205</v>
      </c>
    </row>
    <row r="2119" spans="1:8" ht="15.75">
      <c r="A2119" s="597"/>
      <c r="B2119" s="594"/>
      <c r="C2119" s="17" t="s">
        <v>95</v>
      </c>
      <c r="D2119" s="19" t="s">
        <v>2968</v>
      </c>
      <c r="E2119" s="17">
        <v>2</v>
      </c>
      <c r="F2119" s="17">
        <v>209</v>
      </c>
      <c r="G2119" s="17">
        <f>E2119*F2119</f>
        <v>418</v>
      </c>
      <c r="H2119" s="603"/>
    </row>
    <row r="2120" spans="1:8" ht="15.75">
      <c r="A2120" s="12"/>
      <c r="B2120" s="25" t="s">
        <v>1598</v>
      </c>
      <c r="C2120" s="12"/>
      <c r="D2120" s="12"/>
      <c r="E2120" s="12"/>
      <c r="F2120" s="12"/>
      <c r="G2120" s="26">
        <f>SUM(G2116:G2119)</f>
        <v>553</v>
      </c>
      <c r="H2120" s="12"/>
    </row>
    <row r="2121" spans="1:8" ht="31.5">
      <c r="A2121" s="41">
        <v>4</v>
      </c>
      <c r="B2121" s="17" t="s">
        <v>2260</v>
      </c>
      <c r="C2121" s="46" t="s">
        <v>692</v>
      </c>
      <c r="D2121" s="598" t="s">
        <v>1050</v>
      </c>
      <c r="E2121" s="599"/>
      <c r="F2121" s="600"/>
      <c r="G2121" s="17"/>
      <c r="H2121" s="21">
        <v>41184</v>
      </c>
    </row>
    <row r="2122" spans="1:8" ht="15.75">
      <c r="A2122" s="602">
        <v>48</v>
      </c>
      <c r="B2122" s="592" t="s">
        <v>1308</v>
      </c>
      <c r="C2122" s="16" t="s">
        <v>2844</v>
      </c>
      <c r="D2122" s="19"/>
      <c r="E2122" s="19"/>
      <c r="F2122" s="19"/>
      <c r="G2122" s="17"/>
      <c r="H2122" s="595">
        <v>41194</v>
      </c>
    </row>
    <row r="2123" spans="1:8" ht="31.5">
      <c r="A2123" s="597"/>
      <c r="B2123" s="594"/>
      <c r="C2123" s="17" t="s">
        <v>2052</v>
      </c>
      <c r="D2123" s="19" t="s">
        <v>2968</v>
      </c>
      <c r="E2123" s="17">
        <v>1</v>
      </c>
      <c r="F2123" s="17">
        <v>40</v>
      </c>
      <c r="G2123" s="17">
        <f>E2123*F2123</f>
        <v>40</v>
      </c>
      <c r="H2123" s="597"/>
    </row>
    <row r="2124" spans="1:8" ht="15.75">
      <c r="A2124" s="12"/>
      <c r="B2124" s="25" t="s">
        <v>1598</v>
      </c>
      <c r="C2124" s="12"/>
      <c r="D2124" s="12"/>
      <c r="E2124" s="12"/>
      <c r="F2124" s="12"/>
      <c r="G2124" s="26">
        <f>SUM(G2121:G2123)</f>
        <v>40</v>
      </c>
      <c r="H2124" s="12"/>
    </row>
    <row r="2125" spans="1:8" ht="15.75">
      <c r="A2125" s="41">
        <v>2</v>
      </c>
      <c r="B2125" s="17" t="s">
        <v>493</v>
      </c>
      <c r="C2125" s="46" t="s">
        <v>2844</v>
      </c>
      <c r="D2125" s="606" t="s">
        <v>3322</v>
      </c>
      <c r="E2125" s="606"/>
      <c r="F2125" s="606"/>
      <c r="G2125" s="20"/>
      <c r="H2125" s="21">
        <v>41186</v>
      </c>
    </row>
    <row r="2126" spans="1:8" ht="47.25">
      <c r="A2126" s="602">
        <v>17</v>
      </c>
      <c r="B2126" s="592" t="s">
        <v>3451</v>
      </c>
      <c r="C2126" s="16" t="s">
        <v>1409</v>
      </c>
      <c r="D2126" s="19"/>
      <c r="E2126" s="17"/>
      <c r="F2126" s="17"/>
      <c r="G2126" s="17"/>
      <c r="H2126" s="595">
        <v>41186</v>
      </c>
    </row>
    <row r="2127" spans="1:8" ht="15.75">
      <c r="A2127" s="597"/>
      <c r="B2127" s="594"/>
      <c r="C2127" s="17" t="s">
        <v>2286</v>
      </c>
      <c r="D2127" s="19" t="s">
        <v>2968</v>
      </c>
      <c r="E2127" s="17">
        <v>1</v>
      </c>
      <c r="F2127" s="17">
        <v>135</v>
      </c>
      <c r="G2127" s="17">
        <f>E2127*F2127</f>
        <v>135</v>
      </c>
      <c r="H2127" s="603"/>
    </row>
    <row r="2128" spans="1:8" ht="31.5">
      <c r="A2128" s="41">
        <v>22</v>
      </c>
      <c r="B2128" s="17" t="s">
        <v>839</v>
      </c>
      <c r="C2128" s="16" t="s">
        <v>692</v>
      </c>
      <c r="D2128" s="598" t="s">
        <v>1050</v>
      </c>
      <c r="E2128" s="599"/>
      <c r="F2128" s="600"/>
      <c r="G2128" s="17"/>
      <c r="H2128" s="21">
        <v>41187</v>
      </c>
    </row>
    <row r="2129" spans="1:8" ht="31.5">
      <c r="A2129" s="41">
        <v>23</v>
      </c>
      <c r="B2129" s="17" t="s">
        <v>2170</v>
      </c>
      <c r="C2129" s="16" t="s">
        <v>692</v>
      </c>
      <c r="D2129" s="598" t="s">
        <v>1050</v>
      </c>
      <c r="E2129" s="599"/>
      <c r="F2129" s="600"/>
      <c r="G2129" s="17"/>
      <c r="H2129" s="21">
        <v>41190</v>
      </c>
    </row>
    <row r="2130" spans="1:8" ht="31.5">
      <c r="A2130" s="41">
        <v>24</v>
      </c>
      <c r="B2130" s="17" t="s">
        <v>845</v>
      </c>
      <c r="C2130" s="16" t="s">
        <v>692</v>
      </c>
      <c r="D2130" s="598" t="s">
        <v>1050</v>
      </c>
      <c r="E2130" s="599"/>
      <c r="F2130" s="600"/>
      <c r="G2130" s="17"/>
      <c r="H2130" s="21">
        <v>41187</v>
      </c>
    </row>
    <row r="2131" spans="1:8" ht="31.5">
      <c r="A2131" s="41">
        <v>25</v>
      </c>
      <c r="B2131" s="17" t="s">
        <v>1753</v>
      </c>
      <c r="C2131" s="16" t="s">
        <v>1469</v>
      </c>
      <c r="D2131" s="598" t="s">
        <v>1050</v>
      </c>
      <c r="E2131" s="599"/>
      <c r="F2131" s="600"/>
      <c r="G2131" s="17"/>
      <c r="H2131" s="21">
        <v>41190</v>
      </c>
    </row>
    <row r="2132" spans="1:8" ht="15.75">
      <c r="A2132" s="41">
        <v>38</v>
      </c>
      <c r="B2132" s="17" t="s">
        <v>296</v>
      </c>
      <c r="C2132" s="16" t="s">
        <v>2127</v>
      </c>
      <c r="D2132" s="598" t="s">
        <v>67</v>
      </c>
      <c r="E2132" s="599"/>
      <c r="F2132" s="600"/>
      <c r="G2132" s="17"/>
      <c r="H2132" s="21">
        <v>41192</v>
      </c>
    </row>
    <row r="2133" spans="1:8" ht="15.75">
      <c r="A2133" s="602">
        <v>40</v>
      </c>
      <c r="B2133" s="592" t="s">
        <v>1476</v>
      </c>
      <c r="C2133" s="16" t="s">
        <v>1477</v>
      </c>
      <c r="D2133" s="17"/>
      <c r="E2133" s="17"/>
      <c r="F2133" s="17"/>
      <c r="G2133" s="17"/>
      <c r="H2133" s="595">
        <v>41191</v>
      </c>
    </row>
    <row r="2134" spans="1:8" ht="15.75">
      <c r="A2134" s="596"/>
      <c r="B2134" s="593"/>
      <c r="C2134" s="17" t="s">
        <v>2268</v>
      </c>
      <c r="D2134" s="19" t="s">
        <v>1046</v>
      </c>
      <c r="E2134" s="17">
        <v>1</v>
      </c>
      <c r="F2134" s="17">
        <v>350</v>
      </c>
      <c r="G2134" s="17">
        <f>E2134*F2134</f>
        <v>350</v>
      </c>
      <c r="H2134" s="605"/>
    </row>
    <row r="2135" spans="1:8" ht="15.75">
      <c r="A2135" s="596"/>
      <c r="B2135" s="593"/>
      <c r="C2135" s="17" t="s">
        <v>1047</v>
      </c>
      <c r="D2135" s="19" t="s">
        <v>1049</v>
      </c>
      <c r="E2135" s="17">
        <v>1</v>
      </c>
      <c r="F2135" s="17">
        <v>25</v>
      </c>
      <c r="G2135" s="17">
        <f>E2135*F2135</f>
        <v>25</v>
      </c>
      <c r="H2135" s="605"/>
    </row>
    <row r="2136" spans="1:8" ht="15.75">
      <c r="A2136" s="597"/>
      <c r="B2136" s="594"/>
      <c r="C2136" s="17" t="s">
        <v>1087</v>
      </c>
      <c r="D2136" s="19" t="s">
        <v>1109</v>
      </c>
      <c r="E2136" s="17">
        <v>0.05</v>
      </c>
      <c r="F2136" s="17">
        <v>55</v>
      </c>
      <c r="G2136" s="17">
        <f>E2136*F2136</f>
        <v>2.75</v>
      </c>
      <c r="H2136" s="603"/>
    </row>
    <row r="2137" spans="1:8" ht="15.75">
      <c r="A2137" s="41">
        <v>45</v>
      </c>
      <c r="B2137" s="17" t="s">
        <v>296</v>
      </c>
      <c r="C2137" s="16" t="s">
        <v>1292</v>
      </c>
      <c r="D2137" s="598" t="s">
        <v>1050</v>
      </c>
      <c r="E2137" s="599"/>
      <c r="F2137" s="600"/>
      <c r="G2137" s="17"/>
      <c r="H2137" s="21">
        <v>41193</v>
      </c>
    </row>
    <row r="2138" spans="1:8" ht="31.5">
      <c r="A2138" s="41">
        <v>46</v>
      </c>
      <c r="B2138" s="17" t="s">
        <v>1295</v>
      </c>
      <c r="C2138" s="16" t="s">
        <v>692</v>
      </c>
      <c r="D2138" s="598" t="s">
        <v>1296</v>
      </c>
      <c r="E2138" s="599"/>
      <c r="F2138" s="599"/>
      <c r="G2138" s="600"/>
      <c r="H2138" s="21">
        <v>41193</v>
      </c>
    </row>
    <row r="2139" spans="1:8" ht="31.5">
      <c r="A2139" s="602">
        <v>51</v>
      </c>
      <c r="B2139" s="592" t="s">
        <v>1316</v>
      </c>
      <c r="C2139" s="16" t="s">
        <v>527</v>
      </c>
      <c r="D2139" s="19"/>
      <c r="E2139" s="17"/>
      <c r="F2139" s="17"/>
      <c r="G2139" s="17"/>
      <c r="H2139" s="595">
        <v>41194</v>
      </c>
    </row>
    <row r="2140" spans="1:8" ht="15.75">
      <c r="A2140" s="597"/>
      <c r="B2140" s="594"/>
      <c r="C2140" s="17" t="s">
        <v>1535</v>
      </c>
      <c r="D2140" s="19" t="s">
        <v>2968</v>
      </c>
      <c r="E2140" s="17">
        <v>30</v>
      </c>
      <c r="F2140" s="17">
        <v>8</v>
      </c>
      <c r="G2140" s="17">
        <f>E2140*F2140</f>
        <v>240</v>
      </c>
      <c r="H2140" s="603"/>
    </row>
    <row r="2141" spans="1:8" ht="15.75">
      <c r="A2141" s="41">
        <v>55</v>
      </c>
      <c r="B2141" s="17" t="s">
        <v>2319</v>
      </c>
      <c r="C2141" s="16" t="s">
        <v>2270</v>
      </c>
      <c r="D2141" s="598" t="s">
        <v>76</v>
      </c>
      <c r="E2141" s="599"/>
      <c r="F2141" s="600"/>
      <c r="G2141" s="17"/>
      <c r="H2141" s="21">
        <v>41197</v>
      </c>
    </row>
    <row r="2142" spans="1:8" ht="31.5">
      <c r="A2142" s="141">
        <v>67</v>
      </c>
      <c r="B2142" s="134" t="s">
        <v>1753</v>
      </c>
      <c r="C2142" s="16" t="s">
        <v>687</v>
      </c>
      <c r="D2142" s="598" t="s">
        <v>1050</v>
      </c>
      <c r="E2142" s="599"/>
      <c r="F2142" s="600"/>
      <c r="G2142" s="17"/>
      <c r="H2142" s="133">
        <v>41205</v>
      </c>
    </row>
    <row r="2143" spans="1:8" ht="31.5">
      <c r="A2143" s="141">
        <v>76</v>
      </c>
      <c r="B2143" s="134" t="s">
        <v>2301</v>
      </c>
      <c r="C2143" s="16" t="s">
        <v>692</v>
      </c>
      <c r="D2143" s="598" t="s">
        <v>2302</v>
      </c>
      <c r="E2143" s="599"/>
      <c r="F2143" s="600"/>
      <c r="G2143" s="17"/>
      <c r="H2143" s="133"/>
    </row>
    <row r="2144" spans="1:8" ht="31.5">
      <c r="A2144" s="602">
        <v>79</v>
      </c>
      <c r="B2144" s="592" t="s">
        <v>3288</v>
      </c>
      <c r="C2144" s="16" t="s">
        <v>1986</v>
      </c>
      <c r="D2144" s="17"/>
      <c r="E2144" s="17"/>
      <c r="F2144" s="17"/>
      <c r="G2144" s="17"/>
      <c r="H2144" s="595">
        <v>41186</v>
      </c>
    </row>
    <row r="2145" spans="1:8" ht="15.75">
      <c r="A2145" s="596"/>
      <c r="B2145" s="593"/>
      <c r="C2145" s="17" t="s">
        <v>2268</v>
      </c>
      <c r="D2145" s="19" t="s">
        <v>1046</v>
      </c>
      <c r="E2145" s="17">
        <v>1</v>
      </c>
      <c r="F2145" s="17">
        <v>350</v>
      </c>
      <c r="G2145" s="17">
        <f>E2145*F2145</f>
        <v>350</v>
      </c>
      <c r="H2145" s="596"/>
    </row>
    <row r="2146" spans="1:8" ht="15.75">
      <c r="A2146" s="596"/>
      <c r="B2146" s="593"/>
      <c r="C2146" s="17" t="s">
        <v>1047</v>
      </c>
      <c r="D2146" s="19" t="s">
        <v>1049</v>
      </c>
      <c r="E2146" s="17">
        <v>1</v>
      </c>
      <c r="F2146" s="17">
        <v>25</v>
      </c>
      <c r="G2146" s="17">
        <f>E2146*F2146</f>
        <v>25</v>
      </c>
      <c r="H2146" s="596"/>
    </row>
    <row r="2147" spans="1:8" ht="15.75">
      <c r="A2147" s="597"/>
      <c r="B2147" s="594"/>
      <c r="C2147" s="17" t="s">
        <v>1087</v>
      </c>
      <c r="D2147" s="19" t="s">
        <v>1109</v>
      </c>
      <c r="E2147" s="17">
        <v>0.02</v>
      </c>
      <c r="F2147" s="17">
        <v>67</v>
      </c>
      <c r="G2147" s="17">
        <f>E2147*F2147</f>
        <v>1.34</v>
      </c>
      <c r="H2147" s="597"/>
    </row>
    <row r="2148" spans="1:8" ht="47.25">
      <c r="A2148" s="602">
        <v>80</v>
      </c>
      <c r="B2148" s="592" t="s">
        <v>3289</v>
      </c>
      <c r="C2148" s="16" t="s">
        <v>822</v>
      </c>
      <c r="D2148" s="19"/>
      <c r="E2148" s="17"/>
      <c r="F2148" s="17"/>
      <c r="G2148" s="17"/>
      <c r="H2148" s="595">
        <v>41208</v>
      </c>
    </row>
    <row r="2149" spans="1:8" ht="15.75">
      <c r="A2149" s="596"/>
      <c r="B2149" s="593"/>
      <c r="C2149" s="17" t="s">
        <v>2399</v>
      </c>
      <c r="D2149" s="19" t="s">
        <v>2968</v>
      </c>
      <c r="E2149" s="17">
        <v>4</v>
      </c>
      <c r="F2149" s="17">
        <v>40</v>
      </c>
      <c r="G2149" s="17">
        <f>E2149*F2149</f>
        <v>160</v>
      </c>
      <c r="H2149" s="605"/>
    </row>
    <row r="2150" spans="1:8" ht="15.75">
      <c r="A2150" s="597"/>
      <c r="B2150" s="594"/>
      <c r="C2150" s="17" t="s">
        <v>3290</v>
      </c>
      <c r="D2150" s="19" t="s">
        <v>2968</v>
      </c>
      <c r="E2150" s="17">
        <v>4</v>
      </c>
      <c r="F2150" s="17">
        <v>24</v>
      </c>
      <c r="G2150" s="17">
        <f>E2150*F2150</f>
        <v>96</v>
      </c>
      <c r="H2150" s="603"/>
    </row>
    <row r="2151" spans="1:8" ht="31.5">
      <c r="A2151" s="602">
        <v>81</v>
      </c>
      <c r="B2151" s="592" t="s">
        <v>3291</v>
      </c>
      <c r="C2151" s="16" t="s">
        <v>893</v>
      </c>
      <c r="D2151" s="19"/>
      <c r="E2151" s="17"/>
      <c r="F2151" s="17"/>
      <c r="G2151" s="17"/>
      <c r="H2151" s="595">
        <v>41208</v>
      </c>
    </row>
    <row r="2152" spans="1:8" ht="15.75">
      <c r="A2152" s="597"/>
      <c r="B2152" s="594"/>
      <c r="C2152" s="17" t="s">
        <v>1600</v>
      </c>
      <c r="D2152" s="19" t="s">
        <v>1588</v>
      </c>
      <c r="E2152" s="17">
        <v>0.5</v>
      </c>
      <c r="F2152" s="17">
        <v>1700</v>
      </c>
      <c r="G2152" s="17">
        <f>E2152*F2152</f>
        <v>850</v>
      </c>
      <c r="H2152" s="603"/>
    </row>
    <row r="2153" spans="1:8" ht="31.5">
      <c r="A2153" s="41">
        <v>83</v>
      </c>
      <c r="B2153" s="17" t="s">
        <v>3808</v>
      </c>
      <c r="C2153" s="16" t="s">
        <v>1994</v>
      </c>
      <c r="D2153" s="598" t="s">
        <v>67</v>
      </c>
      <c r="E2153" s="599"/>
      <c r="F2153" s="600"/>
      <c r="G2153" s="20"/>
      <c r="H2153" s="21">
        <v>41211</v>
      </c>
    </row>
    <row r="2154" spans="1:8" ht="15.75">
      <c r="A2154" s="602">
        <v>93</v>
      </c>
      <c r="B2154" s="592" t="s">
        <v>3451</v>
      </c>
      <c r="C2154" s="16" t="s">
        <v>2782</v>
      </c>
      <c r="D2154" s="19"/>
      <c r="E2154" s="17"/>
      <c r="F2154" s="17"/>
      <c r="G2154" s="17"/>
      <c r="H2154" s="595">
        <v>41213</v>
      </c>
    </row>
    <row r="2155" spans="1:8" ht="15.75">
      <c r="A2155" s="596"/>
      <c r="B2155" s="593"/>
      <c r="C2155" s="17" t="s">
        <v>32</v>
      </c>
      <c r="D2155" s="19" t="s">
        <v>1588</v>
      </c>
      <c r="E2155" s="17">
        <v>0.6</v>
      </c>
      <c r="F2155" s="17">
        <v>1500</v>
      </c>
      <c r="G2155" s="17">
        <f>E2155*F2155</f>
        <v>900</v>
      </c>
      <c r="H2155" s="596"/>
    </row>
    <row r="2156" spans="1:8" ht="15.75">
      <c r="A2156" s="597"/>
      <c r="B2156" s="594"/>
      <c r="C2156" s="17" t="s">
        <v>2050</v>
      </c>
      <c r="D2156" s="19" t="s">
        <v>1585</v>
      </c>
      <c r="E2156" s="17">
        <v>0.6</v>
      </c>
      <c r="F2156" s="17">
        <v>48.05</v>
      </c>
      <c r="G2156" s="17">
        <f>E2156*F2156</f>
        <v>28.83</v>
      </c>
      <c r="H2156" s="597"/>
    </row>
    <row r="2157" spans="1:8" ht="15.75">
      <c r="A2157" s="12"/>
      <c r="B2157" s="25" t="s">
        <v>1598</v>
      </c>
      <c r="C2157" s="12"/>
      <c r="D2157" s="12"/>
      <c r="E2157" s="12"/>
      <c r="F2157" s="12"/>
      <c r="G2157" s="26">
        <f>SUM(G2125:G2156)</f>
        <v>3163.92</v>
      </c>
      <c r="H2157" s="12"/>
    </row>
    <row r="2158" spans="1:8" ht="15.75">
      <c r="A2158" s="602">
        <v>92</v>
      </c>
      <c r="B2158" s="592" t="s">
        <v>206</v>
      </c>
      <c r="C2158" s="16" t="s">
        <v>2782</v>
      </c>
      <c r="D2158" s="19"/>
      <c r="E2158" s="17"/>
      <c r="F2158" s="17"/>
      <c r="G2158" s="17"/>
      <c r="H2158" s="595">
        <v>41213</v>
      </c>
    </row>
    <row r="2159" spans="1:8" ht="15.75">
      <c r="A2159" s="596"/>
      <c r="B2159" s="593"/>
      <c r="C2159" s="17" t="s">
        <v>32</v>
      </c>
      <c r="D2159" s="19" t="s">
        <v>1588</v>
      </c>
      <c r="E2159" s="17">
        <v>0.6</v>
      </c>
      <c r="F2159" s="17">
        <v>1500</v>
      </c>
      <c r="G2159" s="17">
        <f>E2159*F2159</f>
        <v>900</v>
      </c>
      <c r="H2159" s="596"/>
    </row>
    <row r="2160" spans="1:8" ht="15.75">
      <c r="A2160" s="597"/>
      <c r="B2160" s="594"/>
      <c r="C2160" s="17" t="s">
        <v>2050</v>
      </c>
      <c r="D2160" s="19" t="s">
        <v>1585</v>
      </c>
      <c r="E2160" s="17">
        <v>0.6</v>
      </c>
      <c r="F2160" s="17">
        <v>48.05</v>
      </c>
      <c r="G2160" s="17">
        <f>E2160*F2160</f>
        <v>28.83</v>
      </c>
      <c r="H2160" s="597"/>
    </row>
    <row r="2161" spans="1:8" ht="15.75">
      <c r="A2161" s="12"/>
      <c r="B2161" s="25" t="s">
        <v>1598</v>
      </c>
      <c r="C2161" s="12"/>
      <c r="D2161" s="12"/>
      <c r="E2161" s="12"/>
      <c r="F2161" s="12"/>
      <c r="G2161" s="26">
        <f>SUM(G2158:G2160)</f>
        <v>928.83</v>
      </c>
      <c r="H2161" s="12"/>
    </row>
    <row r="2162" spans="1:8">
      <c r="G2162" s="42">
        <f>G2161+G2157+G2124+G2120+G2115+G2100+G2098+G2070+G2062+G2045+G2018+G1996+G1975</f>
        <v>51745.93</v>
      </c>
    </row>
    <row r="2236" spans="1:8" ht="15.75">
      <c r="A2236" s="601" t="s">
        <v>1044</v>
      </c>
      <c r="B2236" s="601"/>
      <c r="C2236" s="601"/>
      <c r="D2236" s="601"/>
      <c r="E2236" s="601"/>
      <c r="F2236" s="601"/>
      <c r="G2236" s="601"/>
      <c r="H2236" s="601"/>
    </row>
    <row r="2237" spans="1:8" ht="19.5" thickBot="1">
      <c r="A2237" s="604" t="s">
        <v>2477</v>
      </c>
      <c r="B2237" s="604"/>
      <c r="C2237" s="22"/>
      <c r="D2237" s="90"/>
      <c r="E2237" s="22"/>
      <c r="F2237" s="22"/>
      <c r="G2237" s="70"/>
      <c r="H2237" s="110"/>
    </row>
    <row r="2238" spans="1:8" ht="38.25" thickBot="1">
      <c r="A2238" s="227" t="s">
        <v>1033</v>
      </c>
      <c r="B2238" s="228" t="s">
        <v>1034</v>
      </c>
      <c r="C2238" s="228" t="s">
        <v>1035</v>
      </c>
      <c r="D2238" s="228" t="s">
        <v>1036</v>
      </c>
      <c r="E2238" s="228" t="s">
        <v>1334</v>
      </c>
      <c r="F2238" s="228" t="s">
        <v>1335</v>
      </c>
      <c r="G2238" s="228" t="s">
        <v>1555</v>
      </c>
      <c r="H2238" s="229" t="s">
        <v>1586</v>
      </c>
    </row>
    <row r="2239" spans="1:8" ht="31.5">
      <c r="A2239" s="41">
        <v>11</v>
      </c>
      <c r="B2239" s="17" t="s">
        <v>3200</v>
      </c>
      <c r="C2239" s="16" t="s">
        <v>3384</v>
      </c>
      <c r="D2239" s="598" t="s">
        <v>1050</v>
      </c>
      <c r="E2239" s="599"/>
      <c r="F2239" s="600"/>
      <c r="G2239" s="20"/>
      <c r="H2239" s="21">
        <v>41215</v>
      </c>
    </row>
    <row r="2240" spans="1:8" ht="15.75">
      <c r="A2240" s="41">
        <v>60</v>
      </c>
      <c r="B2240" s="17" t="s">
        <v>3452</v>
      </c>
      <c r="C2240" s="16" t="s">
        <v>195</v>
      </c>
      <c r="D2240" s="598" t="s">
        <v>1102</v>
      </c>
      <c r="E2240" s="599"/>
      <c r="F2240" s="600"/>
      <c r="G2240" s="84"/>
      <c r="H2240" s="21">
        <v>41242</v>
      </c>
    </row>
    <row r="2241" spans="1:8" ht="15.75">
      <c r="A2241" s="12"/>
      <c r="B2241" s="25" t="s">
        <v>1598</v>
      </c>
      <c r="C2241" s="12"/>
      <c r="D2241" s="12"/>
      <c r="E2241" s="12"/>
      <c r="F2241" s="12"/>
      <c r="G2241" s="26">
        <f>SUM(G2239:G2240)</f>
        <v>0</v>
      </c>
      <c r="H2241" s="12"/>
    </row>
    <row r="2242" spans="1:8" ht="47.25">
      <c r="A2242" s="602">
        <v>1</v>
      </c>
      <c r="B2242" s="592" t="s">
        <v>46</v>
      </c>
      <c r="C2242" s="210" t="s">
        <v>3176</v>
      </c>
      <c r="D2242" s="17"/>
      <c r="E2242" s="17"/>
      <c r="F2242" s="17"/>
      <c r="G2242" s="17"/>
      <c r="H2242" s="595">
        <v>41219</v>
      </c>
    </row>
    <row r="2243" spans="1:8" ht="15.75">
      <c r="A2243" s="596"/>
      <c r="B2243" s="593"/>
      <c r="C2243" s="251" t="s">
        <v>259</v>
      </c>
      <c r="D2243" s="19" t="s">
        <v>1049</v>
      </c>
      <c r="E2243" s="17">
        <v>10</v>
      </c>
      <c r="F2243" s="17">
        <v>8</v>
      </c>
      <c r="G2243" s="20"/>
      <c r="H2243" s="605"/>
    </row>
    <row r="2244" spans="1:8" ht="15.75">
      <c r="A2244" s="596"/>
      <c r="B2244" s="593"/>
      <c r="C2244" s="251" t="s">
        <v>3369</v>
      </c>
      <c r="D2244" s="19" t="s">
        <v>2968</v>
      </c>
      <c r="E2244" s="17">
        <v>1</v>
      </c>
      <c r="F2244" s="17">
        <v>52</v>
      </c>
      <c r="G2244" s="20"/>
      <c r="H2244" s="605"/>
    </row>
    <row r="2245" spans="1:8" ht="15.75">
      <c r="A2245" s="596"/>
      <c r="B2245" s="593"/>
      <c r="C2245" s="251" t="s">
        <v>973</v>
      </c>
      <c r="D2245" s="19" t="s">
        <v>2968</v>
      </c>
      <c r="E2245" s="17">
        <v>1</v>
      </c>
      <c r="F2245" s="17">
        <v>50</v>
      </c>
      <c r="G2245" s="20"/>
      <c r="H2245" s="605"/>
    </row>
    <row r="2246" spans="1:8" ht="31.5">
      <c r="A2246" s="597"/>
      <c r="B2246" s="594"/>
      <c r="C2246" s="331" t="s">
        <v>1720</v>
      </c>
      <c r="D2246" s="243"/>
      <c r="E2246" s="241"/>
      <c r="F2246" s="241"/>
      <c r="G2246" s="372">
        <v>3802.45</v>
      </c>
      <c r="H2246" s="603"/>
    </row>
    <row r="2247" spans="1:8" ht="31.5">
      <c r="A2247" s="602">
        <v>6</v>
      </c>
      <c r="B2247" s="592" t="s">
        <v>46</v>
      </c>
      <c r="C2247" s="16" t="s">
        <v>893</v>
      </c>
      <c r="D2247" s="598" t="s">
        <v>444</v>
      </c>
      <c r="E2247" s="599"/>
      <c r="F2247" s="600"/>
      <c r="G2247" s="20"/>
      <c r="H2247" s="595">
        <v>41219</v>
      </c>
    </row>
    <row r="2248" spans="1:8" ht="15.75">
      <c r="A2248" s="597"/>
      <c r="B2248" s="594"/>
      <c r="C2248" s="17" t="s">
        <v>1600</v>
      </c>
      <c r="D2248" s="19" t="s">
        <v>1588</v>
      </c>
      <c r="E2248" s="17">
        <v>0.5</v>
      </c>
      <c r="F2248" s="17">
        <v>3000</v>
      </c>
      <c r="G2248" s="17">
        <f>E2248*F2248</f>
        <v>1500</v>
      </c>
      <c r="H2248" s="597"/>
    </row>
    <row r="2249" spans="1:8" ht="15.75">
      <c r="A2249" s="41">
        <v>21</v>
      </c>
      <c r="B2249" s="17" t="s">
        <v>1792</v>
      </c>
      <c r="C2249" s="16" t="s">
        <v>2683</v>
      </c>
      <c r="D2249" s="598" t="s">
        <v>1050</v>
      </c>
      <c r="E2249" s="599"/>
      <c r="F2249" s="600"/>
      <c r="G2249" s="20"/>
      <c r="H2249" s="21">
        <v>41220</v>
      </c>
    </row>
    <row r="2250" spans="1:8" ht="15.75">
      <c r="A2250" s="41">
        <v>27</v>
      </c>
      <c r="B2250" s="17" t="s">
        <v>3830</v>
      </c>
      <c r="C2250" s="16" t="s">
        <v>3831</v>
      </c>
      <c r="D2250" s="598" t="s">
        <v>3832</v>
      </c>
      <c r="E2250" s="599"/>
      <c r="F2250" s="600"/>
      <c r="G2250" s="20"/>
      <c r="H2250" s="21">
        <v>41222</v>
      </c>
    </row>
    <row r="2251" spans="1:8" ht="31.5">
      <c r="A2251" s="41">
        <v>32</v>
      </c>
      <c r="B2251" s="17" t="s">
        <v>3027</v>
      </c>
      <c r="C2251" s="16" t="s">
        <v>2600</v>
      </c>
      <c r="D2251" s="598" t="s">
        <v>3028</v>
      </c>
      <c r="E2251" s="599"/>
      <c r="F2251" s="600"/>
      <c r="G2251" s="20"/>
      <c r="H2251" s="21">
        <v>41226</v>
      </c>
    </row>
    <row r="2252" spans="1:8" ht="15.75">
      <c r="A2252" s="41">
        <v>33</v>
      </c>
      <c r="B2252" s="17" t="s">
        <v>3029</v>
      </c>
      <c r="C2252" s="16" t="s">
        <v>2860</v>
      </c>
      <c r="D2252" s="598" t="s">
        <v>67</v>
      </c>
      <c r="E2252" s="599"/>
      <c r="F2252" s="600"/>
      <c r="G2252" s="20"/>
      <c r="H2252" s="21">
        <v>41226</v>
      </c>
    </row>
    <row r="2253" spans="1:8" ht="31.5">
      <c r="A2253" s="41">
        <v>39</v>
      </c>
      <c r="B2253" s="17" t="s">
        <v>46</v>
      </c>
      <c r="C2253" s="16" t="s">
        <v>893</v>
      </c>
      <c r="D2253" s="598" t="s">
        <v>3459</v>
      </c>
      <c r="E2253" s="599"/>
      <c r="F2253" s="600"/>
      <c r="G2253" s="20"/>
      <c r="H2253" s="21">
        <v>41229</v>
      </c>
    </row>
    <row r="2254" spans="1:8" ht="31.5">
      <c r="A2254" s="41">
        <v>40</v>
      </c>
      <c r="B2254" s="17" t="s">
        <v>803</v>
      </c>
      <c r="C2254" s="16" t="s">
        <v>2070</v>
      </c>
      <c r="D2254" s="598" t="s">
        <v>325</v>
      </c>
      <c r="E2254" s="599"/>
      <c r="F2254" s="600"/>
      <c r="G2254" s="20"/>
      <c r="H2254" s="21">
        <v>41233</v>
      </c>
    </row>
    <row r="2255" spans="1:8" ht="15.75">
      <c r="A2255" s="41">
        <v>44</v>
      </c>
      <c r="B2255" s="17" t="s">
        <v>1481</v>
      </c>
      <c r="C2255" s="16" t="s">
        <v>355</v>
      </c>
      <c r="D2255" s="598" t="s">
        <v>1050</v>
      </c>
      <c r="E2255" s="599"/>
      <c r="F2255" s="600"/>
      <c r="G2255" s="20"/>
      <c r="H2255" s="21">
        <v>41234</v>
      </c>
    </row>
    <row r="2256" spans="1:8" ht="63">
      <c r="A2256" s="602">
        <v>50</v>
      </c>
      <c r="B2256" s="592" t="s">
        <v>2698</v>
      </c>
      <c r="C2256" s="16" t="s">
        <v>1949</v>
      </c>
      <c r="D2256" s="598" t="s">
        <v>2699</v>
      </c>
      <c r="E2256" s="599"/>
      <c r="F2256" s="599"/>
      <c r="G2256" s="600"/>
      <c r="H2256" s="595">
        <v>41239</v>
      </c>
    </row>
    <row r="2257" spans="1:8" ht="15.75">
      <c r="A2257" s="597"/>
      <c r="B2257" s="594"/>
      <c r="C2257" s="17" t="s">
        <v>677</v>
      </c>
      <c r="D2257" s="19" t="s">
        <v>1049</v>
      </c>
      <c r="E2257" s="17">
        <v>1</v>
      </c>
      <c r="F2257" s="17">
        <v>581.70000000000005</v>
      </c>
      <c r="G2257" s="169">
        <f>F2257*E2257</f>
        <v>581.70000000000005</v>
      </c>
      <c r="H2257" s="603"/>
    </row>
    <row r="2258" spans="1:8" ht="31.5">
      <c r="A2258" s="602">
        <v>51</v>
      </c>
      <c r="B2258" s="592" t="s">
        <v>2705</v>
      </c>
      <c r="C2258" s="46" t="s">
        <v>1986</v>
      </c>
      <c r="D2258" s="17"/>
      <c r="E2258" s="17"/>
      <c r="F2258" s="17"/>
      <c r="G2258" s="84"/>
      <c r="H2258" s="595">
        <v>41228</v>
      </c>
    </row>
    <row r="2259" spans="1:8" ht="15.75">
      <c r="A2259" s="596"/>
      <c r="B2259" s="593"/>
      <c r="C2259" s="17" t="s">
        <v>2268</v>
      </c>
      <c r="D2259" s="19" t="s">
        <v>1046</v>
      </c>
      <c r="E2259" s="19">
        <v>1</v>
      </c>
      <c r="F2259" s="19">
        <v>350</v>
      </c>
      <c r="G2259" s="20">
        <f>F2259*E2259</f>
        <v>350</v>
      </c>
      <c r="H2259" s="605"/>
    </row>
    <row r="2260" spans="1:8" ht="15.75">
      <c r="A2260" s="596"/>
      <c r="B2260" s="593"/>
      <c r="C2260" s="17" t="s">
        <v>1047</v>
      </c>
      <c r="D2260" s="19" t="s">
        <v>1517</v>
      </c>
      <c r="E2260" s="19">
        <v>1</v>
      </c>
      <c r="F2260" s="19">
        <v>25</v>
      </c>
      <c r="G2260" s="20">
        <f>F2260*E2260</f>
        <v>25</v>
      </c>
      <c r="H2260" s="605"/>
    </row>
    <row r="2261" spans="1:8" ht="15.75">
      <c r="A2261" s="597"/>
      <c r="B2261" s="594"/>
      <c r="C2261" s="17" t="s">
        <v>1602</v>
      </c>
      <c r="D2261" s="19" t="s">
        <v>1109</v>
      </c>
      <c r="E2261" s="19">
        <v>0.1</v>
      </c>
      <c r="F2261" s="19">
        <v>48</v>
      </c>
      <c r="G2261" s="20">
        <f>F2261*E2261</f>
        <v>4.8</v>
      </c>
      <c r="H2261" s="603"/>
    </row>
    <row r="2262" spans="1:8" ht="31.5">
      <c r="A2262" s="602">
        <v>52</v>
      </c>
      <c r="B2262" s="592" t="s">
        <v>2706</v>
      </c>
      <c r="C2262" s="46" t="s">
        <v>1986</v>
      </c>
      <c r="D2262" s="17"/>
      <c r="E2262" s="17"/>
      <c r="F2262" s="17"/>
      <c r="G2262" s="84"/>
      <c r="H2262" s="595">
        <v>41228</v>
      </c>
    </row>
    <row r="2263" spans="1:8" ht="15.75">
      <c r="A2263" s="596"/>
      <c r="B2263" s="593"/>
      <c r="C2263" s="17" t="s">
        <v>2268</v>
      </c>
      <c r="D2263" s="19" t="s">
        <v>1046</v>
      </c>
      <c r="E2263" s="19">
        <v>1</v>
      </c>
      <c r="F2263" s="19">
        <v>350</v>
      </c>
      <c r="G2263" s="20">
        <f>F2263*E2263</f>
        <v>350</v>
      </c>
      <c r="H2263" s="605"/>
    </row>
    <row r="2264" spans="1:8" ht="15.75">
      <c r="A2264" s="596"/>
      <c r="B2264" s="593"/>
      <c r="C2264" s="17" t="s">
        <v>1047</v>
      </c>
      <c r="D2264" s="19" t="s">
        <v>1517</v>
      </c>
      <c r="E2264" s="19">
        <v>1</v>
      </c>
      <c r="F2264" s="19">
        <v>25</v>
      </c>
      <c r="G2264" s="20">
        <f>F2264*E2264</f>
        <v>25</v>
      </c>
      <c r="H2264" s="605"/>
    </row>
    <row r="2265" spans="1:8" ht="15.75">
      <c r="A2265" s="597"/>
      <c r="B2265" s="594"/>
      <c r="C2265" s="17" t="s">
        <v>1602</v>
      </c>
      <c r="D2265" s="19" t="s">
        <v>1109</v>
      </c>
      <c r="E2265" s="19">
        <v>0.05</v>
      </c>
      <c r="F2265" s="19">
        <v>48</v>
      </c>
      <c r="G2265" s="20">
        <f>F2265*E2265</f>
        <v>2.4</v>
      </c>
      <c r="H2265" s="603"/>
    </row>
    <row r="2266" spans="1:8" ht="15.75">
      <c r="A2266" s="602">
        <v>59</v>
      </c>
      <c r="B2266" s="592" t="s">
        <v>3637</v>
      </c>
      <c r="C2266" s="16" t="s">
        <v>542</v>
      </c>
      <c r="D2266" s="17"/>
      <c r="E2266" s="17"/>
      <c r="F2266" s="17"/>
      <c r="G2266" s="84"/>
      <c r="H2266" s="595">
        <v>41243</v>
      </c>
    </row>
    <row r="2267" spans="1:8" ht="15.75">
      <c r="A2267" s="596"/>
      <c r="B2267" s="593"/>
      <c r="C2267" s="17" t="s">
        <v>53</v>
      </c>
      <c r="D2267" s="19" t="s">
        <v>2968</v>
      </c>
      <c r="E2267" s="17">
        <v>1</v>
      </c>
      <c r="F2267" s="17">
        <v>1915</v>
      </c>
      <c r="G2267" s="84">
        <f>F2267*E2267</f>
        <v>1915</v>
      </c>
      <c r="H2267" s="596"/>
    </row>
    <row r="2268" spans="1:8" ht="15.75">
      <c r="A2268" s="596"/>
      <c r="B2268" s="593"/>
      <c r="C2268" s="17" t="s">
        <v>1570</v>
      </c>
      <c r="D2268" s="19" t="s">
        <v>2968</v>
      </c>
      <c r="E2268" s="17">
        <v>8</v>
      </c>
      <c r="F2268" s="17">
        <v>69.63</v>
      </c>
      <c r="G2268" s="84">
        <f>F2268*E2268</f>
        <v>557.04</v>
      </c>
      <c r="H2268" s="596"/>
    </row>
    <row r="2269" spans="1:8" ht="15.75">
      <c r="A2269" s="596"/>
      <c r="B2269" s="593"/>
      <c r="C2269" s="17" t="s">
        <v>3382</v>
      </c>
      <c r="D2269" s="19" t="s">
        <v>1049</v>
      </c>
      <c r="E2269" s="17">
        <v>17</v>
      </c>
      <c r="F2269" s="17">
        <v>33</v>
      </c>
      <c r="G2269" s="84">
        <f>F2269*E2269</f>
        <v>561</v>
      </c>
      <c r="H2269" s="596"/>
    </row>
    <row r="2270" spans="1:8" ht="31.5">
      <c r="A2270" s="596"/>
      <c r="B2270" s="593"/>
      <c r="C2270" s="17" t="s">
        <v>137</v>
      </c>
      <c r="D2270" s="19" t="s">
        <v>2968</v>
      </c>
      <c r="E2270" s="17">
        <v>1</v>
      </c>
      <c r="F2270" s="17">
        <v>142</v>
      </c>
      <c r="G2270" s="84">
        <f>F2270*E2270</f>
        <v>142</v>
      </c>
      <c r="H2270" s="596"/>
    </row>
    <row r="2271" spans="1:8" ht="15.75">
      <c r="A2271" s="597"/>
      <c r="B2271" s="594"/>
      <c r="C2271" s="17" t="s">
        <v>1045</v>
      </c>
      <c r="D2271" s="19" t="s">
        <v>2968</v>
      </c>
      <c r="E2271" s="17">
        <v>2</v>
      </c>
      <c r="F2271" s="17">
        <v>53</v>
      </c>
      <c r="G2271" s="84">
        <f>F2271*E2271</f>
        <v>106</v>
      </c>
      <c r="H2271" s="597"/>
    </row>
    <row r="2272" spans="1:8" ht="15.75">
      <c r="A2272" s="12"/>
      <c r="B2272" s="25" t="s">
        <v>1598</v>
      </c>
      <c r="C2272" s="12"/>
      <c r="D2272" s="12"/>
      <c r="E2272" s="12"/>
      <c r="F2272" s="12"/>
      <c r="G2272" s="26">
        <f>SUM(G2242:G2271)</f>
        <v>9922.39</v>
      </c>
      <c r="H2272" s="12"/>
    </row>
    <row r="2273" spans="1:8" ht="31.5">
      <c r="A2273" s="602">
        <v>7</v>
      </c>
      <c r="B2273" s="592" t="s">
        <v>3186</v>
      </c>
      <c r="C2273" s="16" t="s">
        <v>3187</v>
      </c>
      <c r="D2273" s="17"/>
      <c r="E2273" s="17"/>
      <c r="F2273" s="17"/>
      <c r="G2273" s="20"/>
      <c r="H2273" s="595">
        <v>41220</v>
      </c>
    </row>
    <row r="2274" spans="1:8" ht="15.75">
      <c r="A2274" s="597"/>
      <c r="B2274" s="594"/>
      <c r="C2274" s="17" t="s">
        <v>3188</v>
      </c>
      <c r="D2274" s="17" t="s">
        <v>419</v>
      </c>
      <c r="E2274" s="17">
        <v>1</v>
      </c>
      <c r="F2274" s="17">
        <v>245</v>
      </c>
      <c r="G2274" s="20">
        <f>F2274*E2274</f>
        <v>245</v>
      </c>
      <c r="H2274" s="597"/>
    </row>
    <row r="2275" spans="1:8" ht="15.75">
      <c r="A2275" s="41">
        <v>9</v>
      </c>
      <c r="B2275" s="17" t="s">
        <v>3778</v>
      </c>
      <c r="C2275" s="16" t="s">
        <v>3190</v>
      </c>
      <c r="D2275" s="17"/>
      <c r="E2275" s="17"/>
      <c r="F2275" s="17"/>
      <c r="G2275" s="20">
        <v>4087.4</v>
      </c>
      <c r="H2275" s="21">
        <v>41221</v>
      </c>
    </row>
    <row r="2276" spans="1:8" ht="15.75">
      <c r="A2276" s="602">
        <v>16</v>
      </c>
      <c r="B2276" s="592" t="s">
        <v>3211</v>
      </c>
      <c r="C2276" s="16" t="s">
        <v>3212</v>
      </c>
      <c r="D2276" s="598" t="s">
        <v>67</v>
      </c>
      <c r="E2276" s="599"/>
      <c r="F2276" s="600"/>
      <c r="G2276" s="20"/>
      <c r="H2276" s="595">
        <v>41220</v>
      </c>
    </row>
    <row r="2277" spans="1:8" ht="15.75">
      <c r="A2277" s="597"/>
      <c r="B2277" s="594"/>
      <c r="C2277" s="17" t="s">
        <v>1933</v>
      </c>
      <c r="D2277" s="19" t="s">
        <v>2968</v>
      </c>
      <c r="E2277" s="19">
        <v>1</v>
      </c>
      <c r="F2277" s="17">
        <v>162.5</v>
      </c>
      <c r="G2277" s="20">
        <f>F2277*E2277</f>
        <v>162.5</v>
      </c>
      <c r="H2277" s="603"/>
    </row>
    <row r="2278" spans="1:8" ht="15.75">
      <c r="A2278" s="41">
        <v>29</v>
      </c>
      <c r="B2278" s="17" t="s">
        <v>2310</v>
      </c>
      <c r="C2278" s="16" t="s">
        <v>3807</v>
      </c>
      <c r="D2278" s="598" t="s">
        <v>1050</v>
      </c>
      <c r="E2278" s="599"/>
      <c r="F2278" s="600"/>
      <c r="G2278" s="20"/>
      <c r="H2278" s="21">
        <v>41227</v>
      </c>
    </row>
    <row r="2279" spans="1:8" ht="15.75">
      <c r="A2279" s="41">
        <v>30</v>
      </c>
      <c r="B2279" s="17" t="s">
        <v>2424</v>
      </c>
      <c r="C2279" s="16" t="s">
        <v>3281</v>
      </c>
      <c r="D2279" s="598" t="s">
        <v>1050</v>
      </c>
      <c r="E2279" s="599"/>
      <c r="F2279" s="600"/>
      <c r="G2279" s="20"/>
      <c r="H2279" s="21">
        <v>41227</v>
      </c>
    </row>
    <row r="2280" spans="1:8" ht="31.5">
      <c r="A2280" s="41">
        <v>34</v>
      </c>
      <c r="B2280" s="17" t="s">
        <v>1299</v>
      </c>
      <c r="C2280" s="16" t="s">
        <v>3034</v>
      </c>
      <c r="D2280" s="598" t="s">
        <v>67</v>
      </c>
      <c r="E2280" s="599"/>
      <c r="F2280" s="600"/>
      <c r="G2280" s="20"/>
      <c r="H2280" s="21">
        <v>41227</v>
      </c>
    </row>
    <row r="2281" spans="1:8" ht="31.5">
      <c r="A2281" s="602">
        <v>35</v>
      </c>
      <c r="B2281" s="592" t="s">
        <v>3039</v>
      </c>
      <c r="C2281" s="16" t="s">
        <v>1293</v>
      </c>
      <c r="D2281" s="17"/>
      <c r="E2281" s="17"/>
      <c r="F2281" s="17"/>
      <c r="G2281" s="20"/>
      <c r="H2281" s="595">
        <v>41179</v>
      </c>
    </row>
    <row r="2282" spans="1:8" ht="15.75">
      <c r="A2282" s="597"/>
      <c r="B2282" s="594"/>
      <c r="C2282" s="17" t="s">
        <v>53</v>
      </c>
      <c r="D2282" s="17" t="s">
        <v>2968</v>
      </c>
      <c r="E2282" s="17">
        <v>1</v>
      </c>
      <c r="F2282" s="17">
        <v>4150</v>
      </c>
      <c r="G2282" s="20">
        <f>F2282*E2282</f>
        <v>4150</v>
      </c>
      <c r="H2282" s="597"/>
    </row>
    <row r="2283" spans="1:8" ht="15.75">
      <c r="A2283" s="41">
        <v>38</v>
      </c>
      <c r="B2283" s="17" t="s">
        <v>1310</v>
      </c>
      <c r="C2283" s="16" t="s">
        <v>1690</v>
      </c>
      <c r="D2283" s="598" t="s">
        <v>3093</v>
      </c>
      <c r="E2283" s="599"/>
      <c r="F2283" s="600"/>
      <c r="G2283" s="20"/>
      <c r="H2283" s="21">
        <v>41232</v>
      </c>
    </row>
    <row r="2284" spans="1:8" ht="47.25">
      <c r="A2284" s="602">
        <v>42</v>
      </c>
      <c r="B2284" s="592" t="s">
        <v>3103</v>
      </c>
      <c r="C2284" s="16" t="s">
        <v>595</v>
      </c>
      <c r="D2284" s="19"/>
      <c r="E2284" s="19"/>
      <c r="F2284" s="17"/>
      <c r="G2284" s="20"/>
      <c r="H2284" s="595">
        <v>41235</v>
      </c>
    </row>
    <row r="2285" spans="1:8" ht="15.75">
      <c r="A2285" s="596"/>
      <c r="B2285" s="593"/>
      <c r="C2285" s="17" t="s">
        <v>3104</v>
      </c>
      <c r="D2285" s="19" t="s">
        <v>2968</v>
      </c>
      <c r="E2285" s="17">
        <v>1</v>
      </c>
      <c r="F2285" s="17">
        <v>110</v>
      </c>
      <c r="G2285" s="20">
        <f t="shared" ref="G2285:G2292" si="11">F2285*E2285</f>
        <v>110</v>
      </c>
      <c r="H2285" s="596"/>
    </row>
    <row r="2286" spans="1:8" ht="15.75">
      <c r="A2286" s="596"/>
      <c r="B2286" s="593"/>
      <c r="C2286" s="17" t="s">
        <v>1045</v>
      </c>
      <c r="D2286" s="19" t="s">
        <v>2968</v>
      </c>
      <c r="E2286" s="17">
        <v>1</v>
      </c>
      <c r="F2286" s="17">
        <v>35</v>
      </c>
      <c r="G2286" s="20">
        <f t="shared" si="11"/>
        <v>35</v>
      </c>
      <c r="H2286" s="596"/>
    </row>
    <row r="2287" spans="1:8" ht="15.75">
      <c r="A2287" s="596"/>
      <c r="B2287" s="593"/>
      <c r="C2287" s="17" t="s">
        <v>53</v>
      </c>
      <c r="D2287" s="19" t="s">
        <v>2968</v>
      </c>
      <c r="E2287" s="17">
        <v>1</v>
      </c>
      <c r="F2287" s="17">
        <v>4150</v>
      </c>
      <c r="G2287" s="20">
        <f t="shared" si="11"/>
        <v>4150</v>
      </c>
      <c r="H2287" s="596"/>
    </row>
    <row r="2288" spans="1:8" ht="15.75">
      <c r="A2288" s="596"/>
      <c r="B2288" s="593"/>
      <c r="C2288" s="17" t="s">
        <v>2931</v>
      </c>
      <c r="D2288" s="19" t="s">
        <v>1049</v>
      </c>
      <c r="E2288" s="17">
        <v>8</v>
      </c>
      <c r="F2288" s="17">
        <v>55</v>
      </c>
      <c r="G2288" s="20">
        <f t="shared" si="11"/>
        <v>440</v>
      </c>
      <c r="H2288" s="596"/>
    </row>
    <row r="2289" spans="1:8" ht="15.75">
      <c r="A2289" s="596"/>
      <c r="B2289" s="593"/>
      <c r="C2289" s="17" t="s">
        <v>3430</v>
      </c>
      <c r="D2289" s="19" t="s">
        <v>2968</v>
      </c>
      <c r="E2289" s="19">
        <v>2</v>
      </c>
      <c r="F2289" s="17">
        <v>90</v>
      </c>
      <c r="G2289" s="20">
        <f t="shared" si="11"/>
        <v>180</v>
      </c>
      <c r="H2289" s="596"/>
    </row>
    <row r="2290" spans="1:8" ht="15.75">
      <c r="A2290" s="596"/>
      <c r="B2290" s="593"/>
      <c r="C2290" s="17" t="s">
        <v>2959</v>
      </c>
      <c r="D2290" s="19" t="s">
        <v>2968</v>
      </c>
      <c r="E2290" s="17">
        <v>2</v>
      </c>
      <c r="F2290" s="17">
        <v>45</v>
      </c>
      <c r="G2290" s="20">
        <f t="shared" si="11"/>
        <v>90</v>
      </c>
      <c r="H2290" s="596"/>
    </row>
    <row r="2291" spans="1:8" ht="15.75">
      <c r="A2291" s="596"/>
      <c r="B2291" s="593"/>
      <c r="C2291" s="17" t="s">
        <v>248</v>
      </c>
      <c r="D2291" s="19" t="s">
        <v>2968</v>
      </c>
      <c r="E2291" s="17">
        <v>2</v>
      </c>
      <c r="F2291" s="17">
        <v>15</v>
      </c>
      <c r="G2291" s="20">
        <f t="shared" si="11"/>
        <v>30</v>
      </c>
      <c r="H2291" s="596"/>
    </row>
    <row r="2292" spans="1:8" ht="15.75">
      <c r="A2292" s="597"/>
      <c r="B2292" s="594"/>
      <c r="C2292" s="17" t="s">
        <v>1570</v>
      </c>
      <c r="D2292" s="19" t="s">
        <v>2968</v>
      </c>
      <c r="E2292" s="17">
        <v>4</v>
      </c>
      <c r="F2292" s="17">
        <v>43</v>
      </c>
      <c r="G2292" s="20">
        <f t="shared" si="11"/>
        <v>172</v>
      </c>
      <c r="H2292" s="597"/>
    </row>
    <row r="2293" spans="1:8" ht="31.5">
      <c r="A2293" s="41">
        <v>49</v>
      </c>
      <c r="B2293" s="17" t="s">
        <v>2742</v>
      </c>
      <c r="C2293" s="65" t="s">
        <v>2743</v>
      </c>
      <c r="D2293" s="654" t="s">
        <v>2744</v>
      </c>
      <c r="E2293" s="655"/>
      <c r="F2293" s="656"/>
      <c r="G2293" s="321"/>
      <c r="H2293" s="21">
        <v>41239</v>
      </c>
    </row>
    <row r="2294" spans="1:8" ht="15.75">
      <c r="A2294" s="41">
        <v>61</v>
      </c>
      <c r="B2294" s="17" t="s">
        <v>2602</v>
      </c>
      <c r="C2294" s="224" t="s">
        <v>1690</v>
      </c>
      <c r="D2294" s="606" t="s">
        <v>1050</v>
      </c>
      <c r="E2294" s="606"/>
      <c r="F2294" s="606"/>
      <c r="G2294" s="84"/>
      <c r="H2294" s="21">
        <v>41243</v>
      </c>
    </row>
    <row r="2295" spans="1:8" ht="15.75">
      <c r="A2295" s="12"/>
      <c r="B2295" s="25" t="s">
        <v>1598</v>
      </c>
      <c r="C2295" s="12"/>
      <c r="D2295" s="12"/>
      <c r="E2295" s="12"/>
      <c r="F2295" s="12"/>
      <c r="G2295" s="26">
        <f>SUM(G2273:G2294)</f>
        <v>13851.9</v>
      </c>
      <c r="H2295" s="12"/>
    </row>
    <row r="2296" spans="1:8" ht="31.5">
      <c r="A2296" s="41">
        <v>14</v>
      </c>
      <c r="B2296" s="17" t="s">
        <v>504</v>
      </c>
      <c r="C2296" s="16" t="s">
        <v>3207</v>
      </c>
      <c r="D2296" s="598" t="s">
        <v>67</v>
      </c>
      <c r="E2296" s="599"/>
      <c r="F2296" s="600"/>
      <c r="G2296" s="20"/>
      <c r="H2296" s="21">
        <v>41220</v>
      </c>
    </row>
    <row r="2297" spans="1:8" ht="47.25">
      <c r="A2297" s="41">
        <v>15</v>
      </c>
      <c r="B2297" s="17" t="s">
        <v>3209</v>
      </c>
      <c r="C2297" s="16" t="s">
        <v>3210</v>
      </c>
      <c r="D2297" s="598" t="s">
        <v>67</v>
      </c>
      <c r="E2297" s="599"/>
      <c r="F2297" s="600"/>
      <c r="G2297" s="20"/>
      <c r="H2297" s="21">
        <v>41220</v>
      </c>
    </row>
    <row r="2298" spans="1:8" ht="31.5">
      <c r="A2298" s="41">
        <v>25</v>
      </c>
      <c r="B2298" s="17" t="s">
        <v>3385</v>
      </c>
      <c r="C2298" s="16" t="s">
        <v>2978</v>
      </c>
      <c r="D2298" s="598" t="s">
        <v>1050</v>
      </c>
      <c r="E2298" s="599"/>
      <c r="F2298" s="600"/>
      <c r="G2298" s="20"/>
      <c r="H2298" s="21">
        <v>41222</v>
      </c>
    </row>
    <row r="2299" spans="1:8" ht="31.5">
      <c r="A2299" s="41">
        <v>46</v>
      </c>
      <c r="B2299" s="17" t="s">
        <v>504</v>
      </c>
      <c r="C2299" s="16" t="s">
        <v>2735</v>
      </c>
      <c r="D2299" s="598" t="s">
        <v>67</v>
      </c>
      <c r="E2299" s="599"/>
      <c r="F2299" s="600"/>
      <c r="G2299" s="20"/>
      <c r="H2299" s="21">
        <v>41236</v>
      </c>
    </row>
    <row r="2300" spans="1:8" ht="31.5">
      <c r="A2300" s="41">
        <v>57</v>
      </c>
      <c r="B2300" s="17" t="s">
        <v>2310</v>
      </c>
      <c r="C2300" s="16" t="s">
        <v>131</v>
      </c>
      <c r="D2300" s="598" t="s">
        <v>67</v>
      </c>
      <c r="E2300" s="599"/>
      <c r="F2300" s="600"/>
      <c r="G2300" s="20"/>
      <c r="H2300" s="21">
        <v>41241</v>
      </c>
    </row>
    <row r="2301" spans="1:8" ht="15.75">
      <c r="A2301" s="12"/>
      <c r="B2301" s="25" t="s">
        <v>1598</v>
      </c>
      <c r="C2301" s="12"/>
      <c r="D2301" s="12"/>
      <c r="E2301" s="12"/>
      <c r="F2301" s="12"/>
      <c r="G2301" s="26">
        <f>SUM(G2296:G2300)</f>
        <v>0</v>
      </c>
      <c r="H2301" s="12"/>
    </row>
    <row r="2302" spans="1:8" ht="15.75">
      <c r="A2302" s="41">
        <v>18</v>
      </c>
      <c r="B2302" s="17" t="s">
        <v>1789</v>
      </c>
      <c r="C2302" s="16" t="s">
        <v>1790</v>
      </c>
      <c r="D2302" s="598" t="s">
        <v>1050</v>
      </c>
      <c r="E2302" s="599"/>
      <c r="F2302" s="600"/>
      <c r="G2302" s="20"/>
      <c r="H2302" s="21">
        <v>41220</v>
      </c>
    </row>
    <row r="2303" spans="1:8" ht="31.5">
      <c r="A2303" s="41">
        <v>28</v>
      </c>
      <c r="B2303" s="17" t="s">
        <v>750</v>
      </c>
      <c r="C2303" s="16" t="s">
        <v>1659</v>
      </c>
      <c r="D2303" s="598" t="s">
        <v>751</v>
      </c>
      <c r="E2303" s="599"/>
      <c r="F2303" s="600"/>
      <c r="G2303" s="20"/>
      <c r="H2303" s="21">
        <v>41225</v>
      </c>
    </row>
    <row r="2304" spans="1:8" ht="63">
      <c r="A2304" s="602">
        <v>54</v>
      </c>
      <c r="B2304" s="592" t="s">
        <v>116</v>
      </c>
      <c r="C2304" s="16" t="s">
        <v>118</v>
      </c>
      <c r="D2304" s="598" t="s">
        <v>67</v>
      </c>
      <c r="E2304" s="599"/>
      <c r="F2304" s="600"/>
      <c r="G2304" s="20"/>
      <c r="H2304" s="21">
        <v>41241</v>
      </c>
    </row>
    <row r="2305" spans="1:8" ht="15.75">
      <c r="A2305" s="596"/>
      <c r="B2305" s="593"/>
      <c r="C2305" s="15" t="s">
        <v>1397</v>
      </c>
      <c r="D2305" s="19" t="s">
        <v>2968</v>
      </c>
      <c r="E2305" s="19">
        <v>5</v>
      </c>
      <c r="F2305" s="15">
        <v>79.8</v>
      </c>
      <c r="G2305" s="20">
        <f>F2305*E2305</f>
        <v>399</v>
      </c>
      <c r="H2305" s="595" t="s">
        <v>196</v>
      </c>
    </row>
    <row r="2306" spans="1:8" ht="15.75">
      <c r="A2306" s="596"/>
      <c r="B2306" s="593"/>
      <c r="C2306" s="17" t="s">
        <v>1462</v>
      </c>
      <c r="D2306" s="19" t="s">
        <v>1049</v>
      </c>
      <c r="E2306" s="17">
        <v>3</v>
      </c>
      <c r="F2306" s="17">
        <v>52</v>
      </c>
      <c r="G2306" s="84">
        <f>F2306*E2306</f>
        <v>156</v>
      </c>
      <c r="H2306" s="605"/>
    </row>
    <row r="2307" spans="1:8" ht="15.75">
      <c r="A2307" s="596"/>
      <c r="B2307" s="593"/>
      <c r="C2307" s="17" t="s">
        <v>3382</v>
      </c>
      <c r="D2307" s="19" t="s">
        <v>1049</v>
      </c>
      <c r="E2307" s="19">
        <v>1</v>
      </c>
      <c r="F2307" s="19">
        <v>33</v>
      </c>
      <c r="G2307" s="20">
        <f>F2307*E2307</f>
        <v>33</v>
      </c>
      <c r="H2307" s="605"/>
    </row>
    <row r="2308" spans="1:8" ht="15.75">
      <c r="A2308" s="596"/>
      <c r="B2308" s="593"/>
      <c r="C2308" s="17" t="s">
        <v>95</v>
      </c>
      <c r="D2308" s="19" t="s">
        <v>2968</v>
      </c>
      <c r="E2308" s="19">
        <v>1</v>
      </c>
      <c r="F2308" s="19">
        <v>204</v>
      </c>
      <c r="G2308" s="20">
        <f>F2308*E2308</f>
        <v>204</v>
      </c>
      <c r="H2308" s="605"/>
    </row>
    <row r="2309" spans="1:8" ht="15.75">
      <c r="A2309" s="597"/>
      <c r="B2309" s="594"/>
      <c r="C2309" s="15" t="s">
        <v>1397</v>
      </c>
      <c r="D2309" s="19" t="s">
        <v>2968</v>
      </c>
      <c r="E2309" s="15">
        <v>2</v>
      </c>
      <c r="F2309" s="19">
        <v>73</v>
      </c>
      <c r="G2309" s="20">
        <f>F2309*E2309</f>
        <v>146</v>
      </c>
      <c r="H2309" s="603"/>
    </row>
    <row r="2310" spans="1:8" ht="15.75">
      <c r="A2310" s="12"/>
      <c r="B2310" s="25" t="s">
        <v>1598</v>
      </c>
      <c r="C2310" s="12"/>
      <c r="D2310" s="12"/>
      <c r="E2310" s="12"/>
      <c r="F2310" s="12"/>
      <c r="G2310" s="26">
        <f>SUM(G2302:G2309)</f>
        <v>938</v>
      </c>
      <c r="H2310" s="12"/>
    </row>
    <row r="2311" spans="1:8" ht="31.5">
      <c r="A2311" s="41">
        <v>10</v>
      </c>
      <c r="B2311" s="17" t="s">
        <v>1808</v>
      </c>
      <c r="C2311" s="46" t="s">
        <v>692</v>
      </c>
      <c r="D2311" s="598" t="s">
        <v>1050</v>
      </c>
      <c r="E2311" s="599"/>
      <c r="F2311" s="600"/>
      <c r="G2311" s="20"/>
      <c r="H2311" s="21">
        <v>41215</v>
      </c>
    </row>
    <row r="2312" spans="1:8" ht="15.75">
      <c r="A2312" s="41">
        <v>20</v>
      </c>
      <c r="B2312" s="17" t="s">
        <v>1791</v>
      </c>
      <c r="C2312" s="16" t="s">
        <v>2683</v>
      </c>
      <c r="D2312" s="598" t="s">
        <v>1050</v>
      </c>
      <c r="E2312" s="599"/>
      <c r="F2312" s="600"/>
      <c r="G2312" s="20"/>
      <c r="H2312" s="21">
        <v>41220</v>
      </c>
    </row>
    <row r="2313" spans="1:8" ht="31.5">
      <c r="A2313" s="41">
        <v>26</v>
      </c>
      <c r="B2313" s="17" t="s">
        <v>3433</v>
      </c>
      <c r="C2313" s="16" t="s">
        <v>1293</v>
      </c>
      <c r="D2313" s="598" t="s">
        <v>67</v>
      </c>
      <c r="E2313" s="599"/>
      <c r="F2313" s="600"/>
      <c r="G2313" s="20"/>
      <c r="H2313" s="21">
        <v>41222</v>
      </c>
    </row>
    <row r="2314" spans="1:8" ht="31.5">
      <c r="A2314" s="602">
        <v>43</v>
      </c>
      <c r="B2314" s="592" t="s">
        <v>3105</v>
      </c>
      <c r="C2314" s="16" t="s">
        <v>2341</v>
      </c>
      <c r="D2314" s="19"/>
      <c r="E2314" s="19"/>
      <c r="F2314" s="17"/>
      <c r="G2314" s="20"/>
      <c r="H2314" s="595">
        <v>41235</v>
      </c>
    </row>
    <row r="2315" spans="1:8" ht="15.75">
      <c r="A2315" s="596"/>
      <c r="B2315" s="593"/>
      <c r="C2315" s="17" t="s">
        <v>1397</v>
      </c>
      <c r="D2315" s="19" t="s">
        <v>2968</v>
      </c>
      <c r="E2315" s="17">
        <v>3</v>
      </c>
      <c r="F2315" s="17">
        <v>68.34</v>
      </c>
      <c r="G2315" s="20">
        <f>F2315*E2315</f>
        <v>205.02</v>
      </c>
      <c r="H2315" s="596"/>
    </row>
    <row r="2316" spans="1:8" ht="15.75">
      <c r="A2316" s="597"/>
      <c r="B2316" s="594"/>
      <c r="C2316" s="30" t="s">
        <v>95</v>
      </c>
      <c r="D2316" s="19" t="s">
        <v>2968</v>
      </c>
      <c r="E2316" s="17">
        <v>1</v>
      </c>
      <c r="F2316" s="17">
        <v>117</v>
      </c>
      <c r="G2316" s="20">
        <f>F2316*E2316</f>
        <v>117</v>
      </c>
      <c r="H2316" s="597"/>
    </row>
    <row r="2317" spans="1:8" ht="15.75">
      <c r="A2317" s="41">
        <v>53</v>
      </c>
      <c r="B2317" s="17" t="s">
        <v>114</v>
      </c>
      <c r="C2317" s="16" t="s">
        <v>3596</v>
      </c>
      <c r="D2317" s="598" t="s">
        <v>115</v>
      </c>
      <c r="E2317" s="599"/>
      <c r="F2317" s="600"/>
      <c r="G2317" s="20">
        <f>F2317*E2317</f>
        <v>0</v>
      </c>
      <c r="H2317" s="21">
        <v>41236</v>
      </c>
    </row>
    <row r="2318" spans="1:8" ht="15.75">
      <c r="A2318" s="12"/>
      <c r="B2318" s="25" t="s">
        <v>1598</v>
      </c>
      <c r="C2318" s="12"/>
      <c r="D2318" s="12"/>
      <c r="E2318" s="12"/>
      <c r="F2318" s="12"/>
      <c r="G2318" s="26">
        <f>SUM(G2311:G2317)</f>
        <v>322.02</v>
      </c>
      <c r="H2318" s="12"/>
    </row>
    <row r="2319" spans="1:8" ht="31.5">
      <c r="A2319" s="41">
        <v>2</v>
      </c>
      <c r="B2319" s="17" t="s">
        <v>367</v>
      </c>
      <c r="C2319" s="16" t="s">
        <v>368</v>
      </c>
      <c r="D2319" s="598" t="s">
        <v>67</v>
      </c>
      <c r="E2319" s="599"/>
      <c r="F2319" s="600"/>
      <c r="G2319" s="20"/>
      <c r="H2319" s="21">
        <v>41221</v>
      </c>
    </row>
    <row r="2320" spans="1:8" ht="15.75">
      <c r="A2320" s="41">
        <v>19</v>
      </c>
      <c r="B2320" s="17" t="s">
        <v>1291</v>
      </c>
      <c r="C2320" s="16" t="s">
        <v>2683</v>
      </c>
      <c r="D2320" s="598" t="s">
        <v>1050</v>
      </c>
      <c r="E2320" s="599"/>
      <c r="F2320" s="600"/>
      <c r="G2320" s="20"/>
      <c r="H2320" s="21">
        <v>41220</v>
      </c>
    </row>
    <row r="2321" spans="1:8" ht="31.5">
      <c r="A2321" s="602">
        <v>47</v>
      </c>
      <c r="B2321" s="592" t="s">
        <v>2736</v>
      </c>
      <c r="C2321" s="16" t="s">
        <v>1627</v>
      </c>
      <c r="D2321" s="598" t="s">
        <v>67</v>
      </c>
      <c r="E2321" s="599"/>
      <c r="F2321" s="600"/>
      <c r="G2321" s="20"/>
      <c r="H2321" s="595">
        <v>41236</v>
      </c>
    </row>
    <row r="2322" spans="1:8" ht="15.75">
      <c r="A2322" s="597"/>
      <c r="B2322" s="594"/>
      <c r="C2322" s="17" t="s">
        <v>1045</v>
      </c>
      <c r="D2322" s="19" t="s">
        <v>1049</v>
      </c>
      <c r="E2322" s="17">
        <v>2</v>
      </c>
      <c r="F2322" s="17">
        <v>0.35</v>
      </c>
      <c r="G2322" s="20">
        <f>F2322*E2322</f>
        <v>0.7</v>
      </c>
      <c r="H2322" s="597"/>
    </row>
    <row r="2323" spans="1:8" ht="47.25">
      <c r="A2323" s="602">
        <v>48</v>
      </c>
      <c r="B2323" s="592" t="s">
        <v>1628</v>
      </c>
      <c r="C2323" s="16" t="s">
        <v>2741</v>
      </c>
      <c r="D2323" s="17"/>
      <c r="E2323" s="17"/>
      <c r="F2323" s="17"/>
      <c r="G2323" s="20"/>
      <c r="H2323" s="595">
        <v>41236</v>
      </c>
    </row>
    <row r="2324" spans="1:8" ht="15.75">
      <c r="A2324" s="597"/>
      <c r="B2324" s="594"/>
      <c r="C2324" s="17" t="s">
        <v>209</v>
      </c>
      <c r="D2324" s="19" t="s">
        <v>2968</v>
      </c>
      <c r="E2324" s="17">
        <v>1</v>
      </c>
      <c r="F2324" s="17">
        <v>57</v>
      </c>
      <c r="G2324" s="20">
        <f>F2324*E2324</f>
        <v>57</v>
      </c>
      <c r="H2324" s="603"/>
    </row>
    <row r="2325" spans="1:8" ht="15.75">
      <c r="A2325" s="12"/>
      <c r="B2325" s="25" t="s">
        <v>1598</v>
      </c>
      <c r="C2325" s="12"/>
      <c r="D2325" s="12"/>
      <c r="E2325" s="12"/>
      <c r="F2325" s="12"/>
      <c r="G2325" s="26">
        <f>SUM(G2319:G2324)</f>
        <v>57.7</v>
      </c>
      <c r="H2325" s="12"/>
    </row>
    <row r="2326" spans="1:8" ht="15.75">
      <c r="A2326" s="602">
        <v>3</v>
      </c>
      <c r="B2326" s="592" t="s">
        <v>369</v>
      </c>
      <c r="C2326" s="16" t="s">
        <v>370</v>
      </c>
      <c r="D2326" s="17"/>
      <c r="E2326" s="17"/>
      <c r="F2326" s="17"/>
      <c r="G2326" s="20"/>
      <c r="H2326" s="602"/>
    </row>
    <row r="2327" spans="1:8" ht="31.5">
      <c r="A2327" s="596"/>
      <c r="B2327" s="593"/>
      <c r="C2327" s="15" t="s">
        <v>3366</v>
      </c>
      <c r="D2327" s="19" t="s">
        <v>2968</v>
      </c>
      <c r="E2327" s="17">
        <v>1</v>
      </c>
      <c r="F2327" s="17">
        <v>180</v>
      </c>
      <c r="G2327" s="20">
        <f>F2327*E2327</f>
        <v>180</v>
      </c>
      <c r="H2327" s="596"/>
    </row>
    <row r="2328" spans="1:8" ht="15.75">
      <c r="A2328" s="596"/>
      <c r="B2328" s="593"/>
      <c r="C2328" s="17" t="s">
        <v>1879</v>
      </c>
      <c r="D2328" s="19" t="s">
        <v>2968</v>
      </c>
      <c r="E2328" s="17">
        <v>1</v>
      </c>
      <c r="F2328" s="17">
        <v>180</v>
      </c>
      <c r="G2328" s="20">
        <f>F2328*E2328</f>
        <v>180</v>
      </c>
      <c r="H2328" s="596"/>
    </row>
    <row r="2329" spans="1:8" ht="15.75">
      <c r="A2329" s="597"/>
      <c r="B2329" s="594"/>
      <c r="C2329" s="17" t="s">
        <v>371</v>
      </c>
      <c r="D2329" s="19" t="s">
        <v>2968</v>
      </c>
      <c r="E2329" s="17">
        <v>1</v>
      </c>
      <c r="F2329" s="17">
        <v>13</v>
      </c>
      <c r="G2329" s="20">
        <f>F2329*E2329</f>
        <v>13</v>
      </c>
      <c r="H2329" s="597"/>
    </row>
    <row r="2330" spans="1:8" ht="15.75">
      <c r="A2330" s="41">
        <v>4</v>
      </c>
      <c r="B2330" s="17" t="s">
        <v>380</v>
      </c>
      <c r="C2330" s="16" t="s">
        <v>2844</v>
      </c>
      <c r="D2330" s="598" t="s">
        <v>381</v>
      </c>
      <c r="E2330" s="599"/>
      <c r="F2330" s="600"/>
      <c r="G2330" s="20"/>
      <c r="H2330" s="21">
        <v>41222</v>
      </c>
    </row>
    <row r="2331" spans="1:8" ht="15.75">
      <c r="A2331" s="602">
        <v>5</v>
      </c>
      <c r="B2331" s="592" t="s">
        <v>441</v>
      </c>
      <c r="C2331" s="16" t="s">
        <v>442</v>
      </c>
      <c r="D2331" s="17"/>
      <c r="E2331" s="17"/>
      <c r="F2331" s="17"/>
      <c r="G2331" s="20"/>
      <c r="H2331" s="595">
        <v>41219</v>
      </c>
    </row>
    <row r="2332" spans="1:8" ht="15.75">
      <c r="A2332" s="596"/>
      <c r="B2332" s="593"/>
      <c r="C2332" s="17" t="s">
        <v>443</v>
      </c>
      <c r="D2332" s="19" t="s">
        <v>1585</v>
      </c>
      <c r="E2332" s="17">
        <v>8.0000000000000002E-3</v>
      </c>
      <c r="F2332" s="17">
        <v>8500</v>
      </c>
      <c r="G2332" s="20">
        <f>F2332*E2332</f>
        <v>68</v>
      </c>
      <c r="H2332" s="596"/>
    </row>
    <row r="2333" spans="1:8" ht="15.75">
      <c r="A2333" s="596"/>
      <c r="B2333" s="593"/>
      <c r="C2333" s="17" t="s">
        <v>889</v>
      </c>
      <c r="D2333" s="19" t="s">
        <v>1585</v>
      </c>
      <c r="E2333" s="17">
        <v>0.01</v>
      </c>
      <c r="F2333" s="17">
        <v>8500</v>
      </c>
      <c r="G2333" s="20">
        <f>F2333*E2333</f>
        <v>85</v>
      </c>
      <c r="H2333" s="596"/>
    </row>
    <row r="2334" spans="1:8" ht="15.75">
      <c r="A2334" s="597"/>
      <c r="B2334" s="594"/>
      <c r="C2334" s="17" t="s">
        <v>2357</v>
      </c>
      <c r="D2334" s="19" t="s">
        <v>1109</v>
      </c>
      <c r="E2334" s="17">
        <v>0.2</v>
      </c>
      <c r="F2334" s="17">
        <v>55</v>
      </c>
      <c r="G2334" s="20">
        <f>F2334*E2334</f>
        <v>11</v>
      </c>
      <c r="H2334" s="597"/>
    </row>
    <row r="2335" spans="1:8" ht="31.5">
      <c r="A2335" s="602">
        <v>12</v>
      </c>
      <c r="B2335" s="592" t="s">
        <v>3204</v>
      </c>
      <c r="C2335" s="16" t="s">
        <v>3205</v>
      </c>
      <c r="D2335" s="17"/>
      <c r="E2335" s="17"/>
      <c r="F2335" s="17"/>
      <c r="G2335" s="20"/>
      <c r="H2335" s="595">
        <v>41219</v>
      </c>
    </row>
    <row r="2336" spans="1:8" ht="15.75">
      <c r="A2336" s="596"/>
      <c r="B2336" s="593"/>
      <c r="C2336" s="17" t="s">
        <v>1971</v>
      </c>
      <c r="D2336" s="19" t="s">
        <v>2968</v>
      </c>
      <c r="E2336" s="17">
        <v>1</v>
      </c>
      <c r="F2336" s="17">
        <v>156</v>
      </c>
      <c r="G2336" s="20">
        <f>F2336*E2336</f>
        <v>156</v>
      </c>
      <c r="H2336" s="596"/>
    </row>
    <row r="2337" spans="1:8" ht="15.75">
      <c r="A2337" s="597"/>
      <c r="B2337" s="594"/>
      <c r="C2337" s="63" t="s">
        <v>1499</v>
      </c>
      <c r="D2337" s="19" t="s">
        <v>2968</v>
      </c>
      <c r="E2337" s="30">
        <v>1</v>
      </c>
      <c r="F2337" s="29">
        <v>240</v>
      </c>
      <c r="G2337" s="17">
        <f>E2337*F2337</f>
        <v>240</v>
      </c>
      <c r="H2337" s="597"/>
    </row>
    <row r="2338" spans="1:8" ht="31.5">
      <c r="A2338" s="41">
        <v>22</v>
      </c>
      <c r="B2338" s="17" t="s">
        <v>1793</v>
      </c>
      <c r="C2338" s="16" t="s">
        <v>692</v>
      </c>
      <c r="D2338" s="598" t="s">
        <v>1050</v>
      </c>
      <c r="E2338" s="599"/>
      <c r="F2338" s="600"/>
      <c r="G2338" s="20"/>
      <c r="H2338" s="21">
        <v>41221</v>
      </c>
    </row>
    <row r="2339" spans="1:8" ht="31.5">
      <c r="A2339" s="41">
        <v>36</v>
      </c>
      <c r="B2339" s="17" t="s">
        <v>1900</v>
      </c>
      <c r="C2339" s="16" t="s">
        <v>3042</v>
      </c>
      <c r="D2339" s="598" t="s">
        <v>67</v>
      </c>
      <c r="E2339" s="599"/>
      <c r="F2339" s="600"/>
      <c r="G2339" s="20"/>
      <c r="H2339" s="21">
        <v>41227</v>
      </c>
    </row>
    <row r="2340" spans="1:8" ht="47.25">
      <c r="A2340" s="602">
        <v>37</v>
      </c>
      <c r="B2340" s="592" t="s">
        <v>625</v>
      </c>
      <c r="C2340" s="272" t="s">
        <v>3044</v>
      </c>
      <c r="D2340" s="606" t="s">
        <v>2428</v>
      </c>
      <c r="E2340" s="606"/>
      <c r="F2340" s="606"/>
      <c r="G2340" s="20"/>
      <c r="H2340" s="595">
        <v>41228</v>
      </c>
    </row>
    <row r="2341" spans="1:8" ht="15.75">
      <c r="A2341" s="596"/>
      <c r="B2341" s="593"/>
      <c r="C2341" s="28" t="s">
        <v>1556</v>
      </c>
      <c r="D2341" s="29" t="s">
        <v>1109</v>
      </c>
      <c r="E2341" s="29">
        <v>0.1</v>
      </c>
      <c r="F2341" s="28">
        <v>59</v>
      </c>
      <c r="G2341" s="20">
        <f>F2341*E2341</f>
        <v>5.9</v>
      </c>
      <c r="H2341" s="596"/>
    </row>
    <row r="2342" spans="1:8" ht="15.75">
      <c r="A2342" s="597"/>
      <c r="B2342" s="594"/>
      <c r="C2342" s="28" t="s">
        <v>2551</v>
      </c>
      <c r="D2342" s="29" t="s">
        <v>1588</v>
      </c>
      <c r="E2342" s="29">
        <v>0.83</v>
      </c>
      <c r="F2342" s="29">
        <v>1500</v>
      </c>
      <c r="G2342" s="20">
        <f>F2342*E2342</f>
        <v>1245</v>
      </c>
      <c r="H2342" s="597"/>
    </row>
    <row r="2343" spans="1:8" ht="15.75">
      <c r="A2343" s="41">
        <v>41</v>
      </c>
      <c r="B2343" s="17" t="s">
        <v>772</v>
      </c>
      <c r="C2343" s="16" t="s">
        <v>1193</v>
      </c>
      <c r="D2343" s="598" t="s">
        <v>1050</v>
      </c>
      <c r="E2343" s="599"/>
      <c r="F2343" s="600"/>
      <c r="G2343" s="20"/>
      <c r="H2343" s="21">
        <v>41234</v>
      </c>
    </row>
    <row r="2344" spans="1:8" ht="31.5">
      <c r="A2344" s="41">
        <v>45</v>
      </c>
      <c r="B2344" s="17" t="s">
        <v>2734</v>
      </c>
      <c r="C2344" s="16" t="s">
        <v>2732</v>
      </c>
      <c r="D2344" s="598" t="s">
        <v>67</v>
      </c>
      <c r="E2344" s="599"/>
      <c r="F2344" s="600"/>
      <c r="G2344" s="20"/>
      <c r="H2344" s="41" t="s">
        <v>2733</v>
      </c>
    </row>
    <row r="2345" spans="1:8" ht="15.75">
      <c r="A2345" s="41">
        <v>55</v>
      </c>
      <c r="B2345" s="17" t="s">
        <v>117</v>
      </c>
      <c r="C2345" s="16" t="s">
        <v>696</v>
      </c>
      <c r="D2345" s="598" t="s">
        <v>1050</v>
      </c>
      <c r="E2345" s="599"/>
      <c r="F2345" s="600"/>
      <c r="G2345" s="20"/>
      <c r="H2345" s="21">
        <v>41241</v>
      </c>
    </row>
    <row r="2346" spans="1:8" ht="46.5" customHeight="1">
      <c r="A2346" s="41">
        <v>56</v>
      </c>
      <c r="B2346" s="17" t="s">
        <v>130</v>
      </c>
      <c r="C2346" s="65" t="s">
        <v>2743</v>
      </c>
      <c r="D2346" s="654" t="s">
        <v>2744</v>
      </c>
      <c r="E2346" s="655"/>
      <c r="F2346" s="655"/>
      <c r="G2346" s="321"/>
      <c r="H2346" s="21">
        <v>41241</v>
      </c>
    </row>
    <row r="2347" spans="1:8" ht="15.75">
      <c r="A2347" s="12"/>
      <c r="B2347" s="25" t="s">
        <v>1598</v>
      </c>
      <c r="C2347" s="12"/>
      <c r="D2347" s="12"/>
      <c r="E2347" s="12"/>
      <c r="F2347" s="12"/>
      <c r="G2347" s="26">
        <f>SUM(G2326:G2346)</f>
        <v>2183.9</v>
      </c>
      <c r="H2347" s="12"/>
    </row>
    <row r="2348" spans="1:8" ht="15.75">
      <c r="A2348" s="610">
        <v>58</v>
      </c>
      <c r="B2348" s="606" t="s">
        <v>2003</v>
      </c>
      <c r="C2348" s="16" t="s">
        <v>863</v>
      </c>
      <c r="D2348" s="598" t="s">
        <v>1050</v>
      </c>
      <c r="E2348" s="599"/>
      <c r="F2348" s="600"/>
      <c r="G2348" s="20"/>
      <c r="H2348" s="21">
        <v>41242</v>
      </c>
    </row>
    <row r="2349" spans="1:8" ht="15.75">
      <c r="A2349" s="610"/>
      <c r="B2349" s="606"/>
      <c r="C2349" s="15" t="s">
        <v>1570</v>
      </c>
      <c r="D2349" s="19" t="s">
        <v>2968</v>
      </c>
      <c r="E2349" s="19">
        <v>2</v>
      </c>
      <c r="F2349" s="19">
        <v>78</v>
      </c>
      <c r="G2349" s="84">
        <f>F2349*E2349</f>
        <v>156</v>
      </c>
      <c r="H2349" s="657">
        <v>41242</v>
      </c>
    </row>
    <row r="2350" spans="1:8" ht="15.75">
      <c r="A2350" s="610"/>
      <c r="B2350" s="606"/>
      <c r="C2350" s="17" t="s">
        <v>3144</v>
      </c>
      <c r="D2350" s="19" t="s">
        <v>2968</v>
      </c>
      <c r="E2350" s="17">
        <v>2</v>
      </c>
      <c r="F2350" s="17">
        <v>24</v>
      </c>
      <c r="G2350" s="20">
        <f>F2350*E2350</f>
        <v>48</v>
      </c>
      <c r="H2350" s="658"/>
    </row>
    <row r="2351" spans="1:8" ht="15.75">
      <c r="A2351" s="610"/>
      <c r="B2351" s="606"/>
      <c r="C2351" s="17" t="s">
        <v>1462</v>
      </c>
      <c r="D2351" s="19" t="s">
        <v>1049</v>
      </c>
      <c r="E2351" s="17">
        <v>1</v>
      </c>
      <c r="F2351" s="17">
        <v>52</v>
      </c>
      <c r="G2351" s="84">
        <f>F2351*E2351</f>
        <v>52</v>
      </c>
      <c r="H2351" s="659"/>
    </row>
    <row r="2352" spans="1:8" ht="15.75">
      <c r="A2352" s="12"/>
      <c r="B2352" s="25" t="s">
        <v>1598</v>
      </c>
      <c r="C2352" s="12"/>
      <c r="D2352" s="12"/>
      <c r="E2352" s="12"/>
      <c r="F2352" s="12"/>
      <c r="G2352" s="26">
        <f>SUM(G2348:G2351)</f>
        <v>256</v>
      </c>
      <c r="H2352" s="12"/>
    </row>
    <row r="2353" spans="1:8" ht="31.5">
      <c r="A2353" s="41">
        <v>24</v>
      </c>
      <c r="B2353" s="17" t="s">
        <v>3828</v>
      </c>
      <c r="C2353" s="16" t="s">
        <v>692</v>
      </c>
      <c r="D2353" s="598" t="s">
        <v>1050</v>
      </c>
      <c r="E2353" s="599"/>
      <c r="F2353" s="600"/>
      <c r="G2353" s="20"/>
      <c r="H2353" s="21">
        <v>41222</v>
      </c>
    </row>
    <row r="2354" spans="1:8" ht="15.75">
      <c r="A2354" s="12"/>
      <c r="B2354" s="25" t="s">
        <v>1598</v>
      </c>
      <c r="C2354" s="12"/>
      <c r="D2354" s="12"/>
      <c r="E2354" s="12"/>
      <c r="F2354" s="12"/>
      <c r="G2354" s="26">
        <f>SUM(G2353)</f>
        <v>0</v>
      </c>
      <c r="H2354" s="12"/>
    </row>
    <row r="2355" spans="1:8" ht="31.5">
      <c r="A2355" s="602">
        <v>8</v>
      </c>
      <c r="B2355" s="592" t="s">
        <v>3189</v>
      </c>
      <c r="C2355" s="16" t="s">
        <v>893</v>
      </c>
      <c r="D2355" s="598"/>
      <c r="E2355" s="599"/>
      <c r="F2355" s="600"/>
      <c r="G2355" s="20"/>
      <c r="H2355" s="595">
        <v>41221</v>
      </c>
    </row>
    <row r="2356" spans="1:8" ht="15.75">
      <c r="A2356" s="597"/>
      <c r="B2356" s="594"/>
      <c r="C2356" s="17" t="s">
        <v>1600</v>
      </c>
      <c r="D2356" s="19" t="s">
        <v>1588</v>
      </c>
      <c r="E2356" s="17">
        <v>0.67</v>
      </c>
      <c r="F2356" s="17">
        <v>3000</v>
      </c>
      <c r="G2356" s="17">
        <f>E2356*F2356</f>
        <v>2010</v>
      </c>
      <c r="H2356" s="597"/>
    </row>
    <row r="2357" spans="1:8" ht="47.25">
      <c r="A2357" s="41">
        <v>13</v>
      </c>
      <c r="B2357" s="17" t="s">
        <v>493</v>
      </c>
      <c r="C2357" s="16" t="s">
        <v>3206</v>
      </c>
      <c r="D2357" s="598" t="s">
        <v>1050</v>
      </c>
      <c r="E2357" s="599"/>
      <c r="F2357" s="600"/>
      <c r="G2357" s="20"/>
      <c r="H2357" s="21">
        <v>41220</v>
      </c>
    </row>
    <row r="2358" spans="1:8" ht="15.75">
      <c r="A2358" s="602">
        <v>17</v>
      </c>
      <c r="B2358" s="592" t="s">
        <v>3213</v>
      </c>
      <c r="C2358" s="16" t="s">
        <v>3214</v>
      </c>
      <c r="D2358" s="17"/>
      <c r="E2358" s="17"/>
      <c r="F2358" s="17"/>
      <c r="G2358" s="20"/>
      <c r="H2358" s="595">
        <v>41220</v>
      </c>
    </row>
    <row r="2359" spans="1:8" ht="15.75">
      <c r="A2359" s="597"/>
      <c r="B2359" s="594"/>
      <c r="C2359" s="17" t="s">
        <v>1933</v>
      </c>
      <c r="D2359" s="19" t="s">
        <v>2968</v>
      </c>
      <c r="E2359" s="19">
        <v>1</v>
      </c>
      <c r="F2359" s="17">
        <v>162.5</v>
      </c>
      <c r="G2359" s="20">
        <f>F2359*E2359</f>
        <v>162.5</v>
      </c>
      <c r="H2359" s="597"/>
    </row>
    <row r="2360" spans="1:8" ht="31.5">
      <c r="A2360" s="41">
        <v>23</v>
      </c>
      <c r="B2360" s="17" t="s">
        <v>1794</v>
      </c>
      <c r="C2360" s="16" t="s">
        <v>692</v>
      </c>
      <c r="D2360" s="598" t="s">
        <v>1050</v>
      </c>
      <c r="E2360" s="599"/>
      <c r="F2360" s="600"/>
      <c r="G2360" s="20"/>
      <c r="H2360" s="21">
        <v>41221</v>
      </c>
    </row>
    <row r="2361" spans="1:8" ht="15.75">
      <c r="A2361" s="41">
        <v>31</v>
      </c>
      <c r="B2361" s="17" t="s">
        <v>2420</v>
      </c>
      <c r="C2361" s="16" t="s">
        <v>2844</v>
      </c>
      <c r="D2361" s="598" t="s">
        <v>2421</v>
      </c>
      <c r="E2361" s="599"/>
      <c r="F2361" s="600"/>
      <c r="G2361" s="20"/>
      <c r="H2361" s="21">
        <v>41228</v>
      </c>
    </row>
    <row r="2362" spans="1:8" ht="15.75">
      <c r="A2362" s="12"/>
      <c r="B2362" s="25" t="s">
        <v>1598</v>
      </c>
      <c r="C2362" s="12"/>
      <c r="D2362" s="12"/>
      <c r="E2362" s="12"/>
      <c r="F2362" s="12"/>
      <c r="G2362" s="26">
        <f>SUM(G2355:G2361)</f>
        <v>2172.5</v>
      </c>
      <c r="H2362" s="12"/>
    </row>
    <row r="2363" spans="1:8">
      <c r="G2363" s="42">
        <f>G2362+G2354+G2352+G2347+G2325+G2318+G2310+G2301+G2295+G2272+G2241</f>
        <v>29704.41</v>
      </c>
    </row>
    <row r="2367" spans="1:8" ht="15.75">
      <c r="A2367" s="601" t="s">
        <v>1044</v>
      </c>
      <c r="B2367" s="601"/>
      <c r="C2367" s="601"/>
      <c r="D2367" s="601"/>
      <c r="E2367" s="601"/>
      <c r="F2367" s="601"/>
      <c r="G2367" s="601"/>
      <c r="H2367" s="601"/>
    </row>
    <row r="2368" spans="1:8" ht="19.5" thickBot="1">
      <c r="A2368" s="604" t="s">
        <v>2760</v>
      </c>
      <c r="B2368" s="604"/>
      <c r="C2368" s="22"/>
      <c r="D2368" s="90"/>
      <c r="E2368" s="22"/>
      <c r="F2368" s="22"/>
      <c r="G2368" s="70"/>
      <c r="H2368" s="110"/>
    </row>
    <row r="2369" spans="1:8" ht="38.25" thickBot="1">
      <c r="A2369" s="227" t="s">
        <v>1033</v>
      </c>
      <c r="B2369" s="228" t="s">
        <v>1034</v>
      </c>
      <c r="C2369" s="228" t="s">
        <v>1035</v>
      </c>
      <c r="D2369" s="228" t="s">
        <v>1036</v>
      </c>
      <c r="E2369" s="228" t="s">
        <v>1334</v>
      </c>
      <c r="F2369" s="228" t="s">
        <v>1335</v>
      </c>
      <c r="G2369" s="228" t="s">
        <v>1555</v>
      </c>
      <c r="H2369" s="229" t="s">
        <v>1586</v>
      </c>
    </row>
    <row r="2370" spans="1:8" ht="47.25">
      <c r="A2370" s="602">
        <v>6</v>
      </c>
      <c r="B2370" s="592" t="s">
        <v>3452</v>
      </c>
      <c r="C2370" s="16" t="s">
        <v>707</v>
      </c>
      <c r="D2370" s="17"/>
      <c r="E2370" s="17"/>
      <c r="F2370" s="17"/>
      <c r="G2370" s="17"/>
      <c r="H2370" s="595">
        <v>41247</v>
      </c>
    </row>
    <row r="2371" spans="1:8" ht="15.75">
      <c r="A2371" s="597"/>
      <c r="B2371" s="594"/>
      <c r="C2371" s="17" t="s">
        <v>3812</v>
      </c>
      <c r="D2371" s="19" t="s">
        <v>1588</v>
      </c>
      <c r="E2371" s="17">
        <v>0.73</v>
      </c>
      <c r="F2371" s="17">
        <v>3000</v>
      </c>
      <c r="G2371" s="17">
        <f>F2371*E2371</f>
        <v>2190</v>
      </c>
      <c r="H2371" s="603"/>
    </row>
    <row r="2372" spans="1:8" ht="31.5">
      <c r="A2372" s="610">
        <v>20</v>
      </c>
      <c r="B2372" s="606" t="s">
        <v>1221</v>
      </c>
      <c r="C2372" s="16" t="s">
        <v>1222</v>
      </c>
      <c r="D2372" s="19"/>
      <c r="E2372" s="17"/>
      <c r="F2372" s="17"/>
      <c r="G2372" s="17"/>
      <c r="H2372" s="611">
        <v>41253</v>
      </c>
    </row>
    <row r="2373" spans="1:8" ht="15.75">
      <c r="A2373" s="610"/>
      <c r="B2373" s="606"/>
      <c r="C2373" s="17" t="s">
        <v>1223</v>
      </c>
      <c r="D2373" s="19" t="s">
        <v>2968</v>
      </c>
      <c r="E2373" s="19">
        <v>2</v>
      </c>
      <c r="F2373" s="19">
        <v>198.34</v>
      </c>
      <c r="G2373" s="17">
        <f>F2373*E2373</f>
        <v>396.68</v>
      </c>
      <c r="H2373" s="611"/>
    </row>
    <row r="2374" spans="1:8" ht="15.75">
      <c r="A2374" s="610"/>
      <c r="B2374" s="606"/>
      <c r="C2374" s="17" t="s">
        <v>1397</v>
      </c>
      <c r="D2374" s="19" t="s">
        <v>2968</v>
      </c>
      <c r="E2374" s="19">
        <v>4</v>
      </c>
      <c r="F2374" s="17">
        <v>78.02</v>
      </c>
      <c r="G2374" s="17">
        <f>F2374*E2374</f>
        <v>312.08</v>
      </c>
      <c r="H2374" s="611"/>
    </row>
    <row r="2375" spans="1:8" ht="15.75">
      <c r="A2375" s="41">
        <v>20</v>
      </c>
      <c r="B2375" s="17" t="s">
        <v>1221</v>
      </c>
      <c r="C2375" s="17" t="s">
        <v>1462</v>
      </c>
      <c r="D2375" s="19" t="s">
        <v>1049</v>
      </c>
      <c r="E2375" s="17">
        <v>3</v>
      </c>
      <c r="F2375" s="17">
        <v>48.88</v>
      </c>
      <c r="G2375" s="17">
        <f>F2375*E2375</f>
        <v>146.63999999999999</v>
      </c>
      <c r="H2375" s="21">
        <v>41253</v>
      </c>
    </row>
    <row r="2376" spans="1:8" ht="15.75">
      <c r="A2376" s="41">
        <v>24</v>
      </c>
      <c r="B2376" s="17" t="s">
        <v>1227</v>
      </c>
      <c r="C2376" s="16" t="s">
        <v>2844</v>
      </c>
      <c r="D2376" s="598" t="s">
        <v>1228</v>
      </c>
      <c r="E2376" s="599"/>
      <c r="F2376" s="600"/>
      <c r="G2376" s="17"/>
      <c r="H2376" s="21">
        <v>41249</v>
      </c>
    </row>
    <row r="2377" spans="1:8" ht="15.75">
      <c r="A2377" s="602">
        <v>47</v>
      </c>
      <c r="B2377" s="592" t="s">
        <v>3452</v>
      </c>
      <c r="C2377" s="16" t="s">
        <v>2782</v>
      </c>
      <c r="D2377" s="17"/>
      <c r="E2377" s="17"/>
      <c r="F2377" s="17"/>
      <c r="G2377" s="17"/>
      <c r="H2377" s="595">
        <v>41263</v>
      </c>
    </row>
    <row r="2378" spans="1:8" ht="15.75">
      <c r="A2378" s="596"/>
      <c r="B2378" s="593"/>
      <c r="C2378" s="17" t="s">
        <v>2783</v>
      </c>
      <c r="D2378" s="15" t="s">
        <v>1588</v>
      </c>
      <c r="E2378" s="19">
        <v>0.19</v>
      </c>
      <c r="F2378" s="19">
        <v>2000</v>
      </c>
      <c r="G2378" s="17">
        <f>E2378*F2378</f>
        <v>380</v>
      </c>
      <c r="H2378" s="605"/>
    </row>
    <row r="2379" spans="1:8" ht="15.75">
      <c r="A2379" s="597"/>
      <c r="B2379" s="594"/>
      <c r="C2379" s="17" t="s">
        <v>2050</v>
      </c>
      <c r="D2379" s="15" t="s">
        <v>1585</v>
      </c>
      <c r="E2379" s="19">
        <v>0.28000000000000003</v>
      </c>
      <c r="F2379" s="19">
        <v>48.05</v>
      </c>
      <c r="G2379" s="84">
        <f>E2379*F2379</f>
        <v>13.45</v>
      </c>
      <c r="H2379" s="603"/>
    </row>
    <row r="2380" spans="1:8" ht="15.75">
      <c r="A2380" s="602">
        <v>61</v>
      </c>
      <c r="B2380" s="592" t="s">
        <v>3452</v>
      </c>
      <c r="C2380" s="16" t="s">
        <v>2628</v>
      </c>
      <c r="D2380" s="15"/>
      <c r="E2380" s="19"/>
      <c r="F2380" s="19"/>
      <c r="G2380" s="84"/>
      <c r="H2380" s="595">
        <v>41268</v>
      </c>
    </row>
    <row r="2381" spans="1:8" ht="15.75">
      <c r="A2381" s="596"/>
      <c r="B2381" s="593"/>
      <c r="C2381" s="17" t="s">
        <v>1570</v>
      </c>
      <c r="D2381" s="19" t="s">
        <v>2968</v>
      </c>
      <c r="E2381" s="17">
        <v>2</v>
      </c>
      <c r="F2381" s="17">
        <v>59</v>
      </c>
      <c r="G2381" s="84">
        <f>E2381*F2381</f>
        <v>118</v>
      </c>
      <c r="H2381" s="605"/>
    </row>
    <row r="2382" spans="1:8" ht="15.75">
      <c r="A2382" s="596"/>
      <c r="B2382" s="593"/>
      <c r="C2382" s="17" t="s">
        <v>1462</v>
      </c>
      <c r="D2382" s="19" t="s">
        <v>1049</v>
      </c>
      <c r="E2382" s="17">
        <v>3</v>
      </c>
      <c r="F2382" s="17">
        <v>55</v>
      </c>
      <c r="G2382" s="17">
        <f>F2382*E2382</f>
        <v>165</v>
      </c>
      <c r="H2382" s="605"/>
    </row>
    <row r="2383" spans="1:8" ht="15.75">
      <c r="A2383" s="597"/>
      <c r="B2383" s="594"/>
      <c r="C2383" s="17" t="s">
        <v>3144</v>
      </c>
      <c r="D2383" s="19" t="s">
        <v>2968</v>
      </c>
      <c r="E2383" s="17">
        <v>1</v>
      </c>
      <c r="F2383" s="17">
        <v>24</v>
      </c>
      <c r="G2383" s="20">
        <f>F2383*E2383</f>
        <v>24</v>
      </c>
      <c r="H2383" s="603"/>
    </row>
    <row r="2384" spans="1:8" ht="47.25">
      <c r="A2384" s="602">
        <v>62</v>
      </c>
      <c r="B2384" s="592" t="s">
        <v>2631</v>
      </c>
      <c r="C2384" s="16" t="s">
        <v>2519</v>
      </c>
      <c r="D2384" s="15"/>
      <c r="E2384" s="19"/>
      <c r="F2384" s="19"/>
      <c r="G2384" s="84"/>
      <c r="H2384" s="660">
        <v>41267</v>
      </c>
    </row>
    <row r="2385" spans="1:8" ht="15.75">
      <c r="A2385" s="596"/>
      <c r="B2385" s="593"/>
      <c r="C2385" s="17" t="s">
        <v>678</v>
      </c>
      <c r="D2385" s="15" t="s">
        <v>2968</v>
      </c>
      <c r="E2385" s="19">
        <v>2</v>
      </c>
      <c r="F2385" s="19">
        <v>89</v>
      </c>
      <c r="G2385" s="84">
        <f t="shared" ref="G2385:G2391" si="12">E2385*F2385</f>
        <v>178</v>
      </c>
      <c r="H2385" s="661"/>
    </row>
    <row r="2386" spans="1:8" ht="15.75">
      <c r="A2386" s="596"/>
      <c r="B2386" s="593"/>
      <c r="C2386" s="17" t="s">
        <v>2294</v>
      </c>
      <c r="D2386" s="15" t="s">
        <v>2968</v>
      </c>
      <c r="E2386" s="19">
        <v>2</v>
      </c>
      <c r="F2386" s="19">
        <v>105</v>
      </c>
      <c r="G2386" s="84">
        <f t="shared" si="12"/>
        <v>210</v>
      </c>
      <c r="H2386" s="661"/>
    </row>
    <row r="2387" spans="1:8" ht="15.75">
      <c r="A2387" s="596"/>
      <c r="B2387" s="593"/>
      <c r="C2387" s="17" t="s">
        <v>1669</v>
      </c>
      <c r="D2387" s="15" t="s">
        <v>1049</v>
      </c>
      <c r="E2387" s="19">
        <v>4</v>
      </c>
      <c r="F2387" s="19">
        <v>190</v>
      </c>
      <c r="G2387" s="84">
        <f t="shared" si="12"/>
        <v>760</v>
      </c>
      <c r="H2387" s="661"/>
    </row>
    <row r="2388" spans="1:8" ht="15.75">
      <c r="A2388" s="596"/>
      <c r="B2388" s="593"/>
      <c r="C2388" s="17" t="s">
        <v>1136</v>
      </c>
      <c r="D2388" s="15" t="s">
        <v>2968</v>
      </c>
      <c r="E2388" s="19">
        <v>4</v>
      </c>
      <c r="F2388" s="19">
        <v>44</v>
      </c>
      <c r="G2388" s="84">
        <f t="shared" si="12"/>
        <v>176</v>
      </c>
      <c r="H2388" s="661"/>
    </row>
    <row r="2389" spans="1:8" ht="15.75">
      <c r="A2389" s="596"/>
      <c r="B2389" s="593"/>
      <c r="C2389" s="17" t="s">
        <v>3290</v>
      </c>
      <c r="D2389" s="15" t="s">
        <v>2968</v>
      </c>
      <c r="E2389" s="19">
        <v>1</v>
      </c>
      <c r="F2389" s="19">
        <v>17</v>
      </c>
      <c r="G2389" s="84">
        <f t="shared" si="12"/>
        <v>17</v>
      </c>
      <c r="H2389" s="661"/>
    </row>
    <row r="2390" spans="1:8" ht="31.5">
      <c r="A2390" s="596"/>
      <c r="B2390" s="593"/>
      <c r="C2390" s="17" t="s">
        <v>679</v>
      </c>
      <c r="D2390" s="15" t="s">
        <v>2968</v>
      </c>
      <c r="E2390" s="19">
        <v>2</v>
      </c>
      <c r="F2390" s="19">
        <v>136</v>
      </c>
      <c r="G2390" s="84">
        <f t="shared" si="12"/>
        <v>272</v>
      </c>
      <c r="H2390" s="661"/>
    </row>
    <row r="2391" spans="1:8" ht="15.75">
      <c r="A2391" s="597"/>
      <c r="B2391" s="594"/>
      <c r="C2391" s="17" t="s">
        <v>1669</v>
      </c>
      <c r="D2391" s="15" t="s">
        <v>1049</v>
      </c>
      <c r="E2391" s="19">
        <v>1.5</v>
      </c>
      <c r="F2391" s="19">
        <v>190</v>
      </c>
      <c r="G2391" s="84">
        <f t="shared" si="12"/>
        <v>285</v>
      </c>
      <c r="H2391" s="662"/>
    </row>
    <row r="2392" spans="1:8" ht="31.5">
      <c r="A2392" s="602">
        <v>63</v>
      </c>
      <c r="B2392" s="592" t="s">
        <v>3452</v>
      </c>
      <c r="C2392" s="16" t="s">
        <v>893</v>
      </c>
      <c r="D2392" s="15"/>
      <c r="E2392" s="19"/>
      <c r="F2392" s="19"/>
      <c r="G2392" s="84"/>
      <c r="H2392" s="595">
        <v>41267</v>
      </c>
    </row>
    <row r="2393" spans="1:8" ht="15.75">
      <c r="A2393" s="597"/>
      <c r="B2393" s="594"/>
      <c r="C2393" s="17" t="s">
        <v>1600</v>
      </c>
      <c r="D2393" s="15" t="s">
        <v>1588</v>
      </c>
      <c r="E2393" s="19">
        <v>1</v>
      </c>
      <c r="F2393" s="19">
        <v>3000</v>
      </c>
      <c r="G2393" s="84">
        <f>E2393*F2393</f>
        <v>3000</v>
      </c>
      <c r="H2393" s="603"/>
    </row>
    <row r="2394" spans="1:8" ht="15.75">
      <c r="A2394" s="12"/>
      <c r="B2394" s="25" t="s">
        <v>1598</v>
      </c>
      <c r="C2394" s="12"/>
      <c r="D2394" s="12"/>
      <c r="E2394" s="12"/>
      <c r="F2394" s="12"/>
      <c r="G2394" s="26">
        <f>SUM(G2370:G2393)</f>
        <v>8643.85</v>
      </c>
      <c r="H2394" s="12"/>
    </row>
    <row r="2395" spans="1:8" ht="47.25">
      <c r="A2395" s="602">
        <v>7</v>
      </c>
      <c r="B2395" s="592" t="s">
        <v>46</v>
      </c>
      <c r="C2395" s="16" t="s">
        <v>707</v>
      </c>
      <c r="D2395" s="17"/>
      <c r="E2395" s="17"/>
      <c r="F2395" s="17"/>
      <c r="G2395" s="17"/>
      <c r="H2395" s="595">
        <v>41247</v>
      </c>
    </row>
    <row r="2396" spans="1:8" ht="15.75">
      <c r="A2396" s="597"/>
      <c r="B2396" s="594"/>
      <c r="C2396" s="17" t="s">
        <v>3812</v>
      </c>
      <c r="D2396" s="19" t="s">
        <v>1588</v>
      </c>
      <c r="E2396" s="17">
        <v>0.73</v>
      </c>
      <c r="F2396" s="17">
        <v>3000</v>
      </c>
      <c r="G2396" s="17">
        <f>F2396*E2396</f>
        <v>2190</v>
      </c>
      <c r="H2396" s="603"/>
    </row>
    <row r="2397" spans="1:8" ht="15.75">
      <c r="A2397" s="41">
        <v>17</v>
      </c>
      <c r="B2397" s="17" t="s">
        <v>726</v>
      </c>
      <c r="C2397" s="16" t="s">
        <v>3819</v>
      </c>
      <c r="D2397" s="598" t="s">
        <v>1895</v>
      </c>
      <c r="E2397" s="599"/>
      <c r="F2397" s="600"/>
      <c r="G2397" s="17"/>
      <c r="H2397" s="21">
        <v>41248</v>
      </c>
    </row>
    <row r="2398" spans="1:8" ht="31.5">
      <c r="A2398" s="41">
        <v>37</v>
      </c>
      <c r="B2398" s="17" t="s">
        <v>46</v>
      </c>
      <c r="C2398" s="16" t="s">
        <v>893</v>
      </c>
      <c r="D2398" s="598" t="s">
        <v>151</v>
      </c>
      <c r="E2398" s="599"/>
      <c r="F2398" s="600"/>
      <c r="G2398" s="17"/>
      <c r="H2398" s="21">
        <v>41261</v>
      </c>
    </row>
    <row r="2399" spans="1:8" ht="15.75">
      <c r="A2399" s="602">
        <v>48</v>
      </c>
      <c r="B2399" s="592" t="s">
        <v>46</v>
      </c>
      <c r="C2399" s="16" t="s">
        <v>2782</v>
      </c>
      <c r="D2399" s="17"/>
      <c r="E2399" s="17"/>
      <c r="F2399" s="17"/>
      <c r="G2399" s="17"/>
      <c r="H2399" s="595">
        <v>41263</v>
      </c>
    </row>
    <row r="2400" spans="1:8" ht="15.75">
      <c r="A2400" s="596"/>
      <c r="B2400" s="593"/>
      <c r="C2400" s="17" t="s">
        <v>2783</v>
      </c>
      <c r="D2400" s="15" t="s">
        <v>1588</v>
      </c>
      <c r="E2400" s="19">
        <v>0.19</v>
      </c>
      <c r="F2400" s="19">
        <v>2000</v>
      </c>
      <c r="G2400" s="17">
        <f>E2400*F2400</f>
        <v>380</v>
      </c>
      <c r="H2400" s="605"/>
    </row>
    <row r="2401" spans="1:8" ht="15.75">
      <c r="A2401" s="597"/>
      <c r="B2401" s="594"/>
      <c r="C2401" s="17" t="s">
        <v>2050</v>
      </c>
      <c r="D2401" s="15" t="s">
        <v>1585</v>
      </c>
      <c r="E2401" s="19">
        <v>0.28000000000000003</v>
      </c>
      <c r="F2401" s="19">
        <v>48.05</v>
      </c>
      <c r="G2401" s="84">
        <f>E2401*F2401</f>
        <v>13.45</v>
      </c>
      <c r="H2401" s="603"/>
    </row>
    <row r="2402" spans="1:8" ht="31.5">
      <c r="A2402" s="602">
        <v>56</v>
      </c>
      <c r="B2402" s="592" t="s">
        <v>763</v>
      </c>
      <c r="C2402" s="16" t="s">
        <v>3121</v>
      </c>
      <c r="D2402" s="598" t="s">
        <v>14</v>
      </c>
      <c r="E2402" s="599"/>
      <c r="F2402" s="600"/>
      <c r="G2402" s="84"/>
      <c r="H2402" s="595">
        <v>41264</v>
      </c>
    </row>
    <row r="2403" spans="1:8" ht="31.5">
      <c r="A2403" s="596"/>
      <c r="B2403" s="593"/>
      <c r="C2403" s="16" t="s">
        <v>2457</v>
      </c>
      <c r="D2403" s="15"/>
      <c r="E2403" s="19"/>
      <c r="F2403" s="19"/>
      <c r="G2403" s="84"/>
      <c r="H2403" s="605"/>
    </row>
    <row r="2404" spans="1:8" ht="15.75">
      <c r="A2404" s="597"/>
      <c r="B2404" s="594"/>
      <c r="C2404" s="17" t="s">
        <v>2697</v>
      </c>
      <c r="D2404" s="15" t="s">
        <v>2968</v>
      </c>
      <c r="E2404" s="19">
        <v>1</v>
      </c>
      <c r="F2404" s="19">
        <v>55</v>
      </c>
      <c r="G2404" s="84">
        <f>E2404*F2404</f>
        <v>55</v>
      </c>
      <c r="H2404" s="603"/>
    </row>
    <row r="2405" spans="1:8" ht="31.5">
      <c r="A2405" s="602">
        <v>57</v>
      </c>
      <c r="B2405" s="592" t="s">
        <v>763</v>
      </c>
      <c r="C2405" s="16" t="s">
        <v>3122</v>
      </c>
      <c r="D2405" s="15"/>
      <c r="E2405" s="19"/>
      <c r="F2405" s="19"/>
      <c r="G2405" s="84"/>
      <c r="H2405" s="595">
        <v>41264</v>
      </c>
    </row>
    <row r="2406" spans="1:8" ht="15.75">
      <c r="A2406" s="597"/>
      <c r="B2406" s="594"/>
      <c r="C2406" s="17" t="s">
        <v>1600</v>
      </c>
      <c r="D2406" s="15" t="s">
        <v>1588</v>
      </c>
      <c r="E2406" s="19">
        <v>1</v>
      </c>
      <c r="F2406" s="19">
        <v>3000</v>
      </c>
      <c r="G2406" s="84">
        <f>E2406*F2406</f>
        <v>3000</v>
      </c>
      <c r="H2406" s="603"/>
    </row>
    <row r="2407" spans="1:8" ht="15.75">
      <c r="A2407" s="12"/>
      <c r="B2407" s="25" t="s">
        <v>1598</v>
      </c>
      <c r="C2407" s="12"/>
      <c r="D2407" s="12"/>
      <c r="E2407" s="12"/>
      <c r="F2407" s="12"/>
      <c r="G2407" s="26">
        <f>SUM(G2395:G2406)</f>
        <v>5638.45</v>
      </c>
      <c r="H2407" s="12"/>
    </row>
    <row r="2408" spans="1:8" ht="31.5">
      <c r="A2408" s="602">
        <v>2</v>
      </c>
      <c r="B2408" s="592" t="s">
        <v>3301</v>
      </c>
      <c r="C2408" s="16" t="s">
        <v>1396</v>
      </c>
      <c r="D2408" s="19"/>
      <c r="E2408" s="17"/>
      <c r="F2408" s="17"/>
      <c r="G2408" s="17"/>
      <c r="H2408" s="595">
        <v>41247</v>
      </c>
    </row>
    <row r="2409" spans="1:8" ht="15.75">
      <c r="A2409" s="596"/>
      <c r="B2409" s="593"/>
      <c r="C2409" s="17" t="s">
        <v>2797</v>
      </c>
      <c r="D2409" s="19" t="s">
        <v>1109</v>
      </c>
      <c r="E2409" s="19">
        <v>2</v>
      </c>
      <c r="F2409" s="17">
        <v>95</v>
      </c>
      <c r="G2409" s="17">
        <f>E2409*F2409</f>
        <v>190</v>
      </c>
      <c r="H2409" s="596"/>
    </row>
    <row r="2410" spans="1:8" ht="15.75">
      <c r="A2410" s="596"/>
      <c r="B2410" s="593"/>
      <c r="C2410" s="17" t="s">
        <v>1048</v>
      </c>
      <c r="D2410" s="19" t="s">
        <v>2968</v>
      </c>
      <c r="E2410" s="17">
        <v>4</v>
      </c>
      <c r="F2410" s="17">
        <v>35</v>
      </c>
      <c r="G2410" s="17">
        <f>F2410*E2410</f>
        <v>140</v>
      </c>
      <c r="H2410" s="596"/>
    </row>
    <row r="2411" spans="1:8" ht="15.75">
      <c r="A2411" s="596"/>
      <c r="B2411" s="593"/>
      <c r="C2411" s="17" t="s">
        <v>1397</v>
      </c>
      <c r="D2411" s="19" t="s">
        <v>2968</v>
      </c>
      <c r="E2411" s="17">
        <v>2</v>
      </c>
      <c r="F2411" s="17">
        <v>99.5</v>
      </c>
      <c r="G2411" s="17">
        <f>F2411*E2411</f>
        <v>199</v>
      </c>
      <c r="H2411" s="596"/>
    </row>
    <row r="2412" spans="1:8" ht="15.75">
      <c r="A2412" s="596"/>
      <c r="B2412" s="593"/>
      <c r="C2412" s="17" t="s">
        <v>95</v>
      </c>
      <c r="D2412" s="19" t="s">
        <v>2968</v>
      </c>
      <c r="E2412" s="17">
        <v>2</v>
      </c>
      <c r="F2412" s="17">
        <v>155</v>
      </c>
      <c r="G2412" s="17">
        <f>F2412*E2412</f>
        <v>310</v>
      </c>
      <c r="H2412" s="596"/>
    </row>
    <row r="2413" spans="1:8" ht="15.75">
      <c r="A2413" s="597"/>
      <c r="B2413" s="594"/>
      <c r="C2413" s="17" t="s">
        <v>1045</v>
      </c>
      <c r="D2413" s="19" t="s">
        <v>2968</v>
      </c>
      <c r="E2413" s="17">
        <v>1</v>
      </c>
      <c r="F2413" s="17">
        <v>35</v>
      </c>
      <c r="G2413" s="17">
        <f>F2413*E2413</f>
        <v>35</v>
      </c>
      <c r="H2413" s="597"/>
    </row>
    <row r="2414" spans="1:8" ht="31.5">
      <c r="A2414" s="602">
        <v>33</v>
      </c>
      <c r="B2414" s="592" t="s">
        <v>2113</v>
      </c>
      <c r="C2414" s="16" t="s">
        <v>2114</v>
      </c>
      <c r="D2414" s="598" t="s">
        <v>1050</v>
      </c>
      <c r="E2414" s="599"/>
      <c r="F2414" s="600"/>
      <c r="G2414" s="17"/>
      <c r="H2414" s="595">
        <v>41257</v>
      </c>
    </row>
    <row r="2415" spans="1:8" ht="15.75">
      <c r="A2415" s="597"/>
      <c r="B2415" s="594"/>
      <c r="C2415" s="17" t="s">
        <v>2265</v>
      </c>
      <c r="D2415" s="17" t="s">
        <v>1109</v>
      </c>
      <c r="E2415" s="17">
        <v>0.03</v>
      </c>
      <c r="F2415" s="17">
        <v>178</v>
      </c>
      <c r="G2415" s="17">
        <f>F2415*E2415</f>
        <v>5.34</v>
      </c>
      <c r="H2415" s="597"/>
    </row>
    <row r="2416" spans="1:8" ht="15.75">
      <c r="A2416" s="602">
        <v>38</v>
      </c>
      <c r="B2416" s="592" t="s">
        <v>3778</v>
      </c>
      <c r="C2416" s="16" t="s">
        <v>2782</v>
      </c>
      <c r="D2416" s="17"/>
      <c r="E2416" s="17"/>
      <c r="F2416" s="17"/>
      <c r="G2416" s="17"/>
      <c r="H2416" s="595">
        <v>41263</v>
      </c>
    </row>
    <row r="2417" spans="1:8" ht="15.75">
      <c r="A2417" s="596"/>
      <c r="B2417" s="593"/>
      <c r="C2417" s="17" t="s">
        <v>2783</v>
      </c>
      <c r="D2417" s="15" t="s">
        <v>1588</v>
      </c>
      <c r="E2417" s="19">
        <v>0.19</v>
      </c>
      <c r="F2417" s="19">
        <v>2000</v>
      </c>
      <c r="G2417" s="17">
        <f>E2417*F2417</f>
        <v>380</v>
      </c>
      <c r="H2417" s="605"/>
    </row>
    <row r="2418" spans="1:8" ht="15.75">
      <c r="A2418" s="597"/>
      <c r="B2418" s="594"/>
      <c r="C2418" s="17" t="s">
        <v>2050</v>
      </c>
      <c r="D2418" s="15" t="s">
        <v>1585</v>
      </c>
      <c r="E2418" s="19">
        <v>0.28000000000000003</v>
      </c>
      <c r="F2418" s="19">
        <v>48.05</v>
      </c>
      <c r="G2418" s="84">
        <f>E2418*F2418</f>
        <v>13.45</v>
      </c>
      <c r="H2418" s="603"/>
    </row>
    <row r="2419" spans="1:8" ht="15.75">
      <c r="A2419" s="602">
        <v>49</v>
      </c>
      <c r="B2419" s="592" t="s">
        <v>1017</v>
      </c>
      <c r="C2419" s="16" t="s">
        <v>2270</v>
      </c>
      <c r="D2419" s="598" t="s">
        <v>1019</v>
      </c>
      <c r="E2419" s="599"/>
      <c r="F2419" s="600"/>
      <c r="G2419" s="84"/>
      <c r="H2419" s="595">
        <v>41262</v>
      </c>
    </row>
    <row r="2420" spans="1:8" ht="31.5">
      <c r="A2420" s="597"/>
      <c r="B2420" s="594"/>
      <c r="C2420" s="16" t="s">
        <v>1018</v>
      </c>
      <c r="D2420" s="598" t="s">
        <v>1895</v>
      </c>
      <c r="E2420" s="599"/>
      <c r="F2420" s="600"/>
      <c r="G2420" s="84"/>
      <c r="H2420" s="603"/>
    </row>
    <row r="2421" spans="1:8" ht="15.75">
      <c r="A2421" s="12"/>
      <c r="B2421" s="25" t="s">
        <v>1598</v>
      </c>
      <c r="C2421" s="12"/>
      <c r="D2421" s="12"/>
      <c r="E2421" s="12"/>
      <c r="F2421" s="12"/>
      <c r="G2421" s="26">
        <f>SUM(G2408:G2420)</f>
        <v>1272.79</v>
      </c>
      <c r="H2421" s="12"/>
    </row>
    <row r="2422" spans="1:8" ht="47.25">
      <c r="A2422" s="41">
        <v>1</v>
      </c>
      <c r="B2422" s="17" t="s">
        <v>2310</v>
      </c>
      <c r="C2422" s="46" t="s">
        <v>2474</v>
      </c>
      <c r="D2422" s="598" t="s">
        <v>67</v>
      </c>
      <c r="E2422" s="599"/>
      <c r="F2422" s="600"/>
      <c r="G2422" s="17"/>
      <c r="H2422" s="21" t="s">
        <v>922</v>
      </c>
    </row>
    <row r="2423" spans="1:8" ht="47.25">
      <c r="A2423" s="602">
        <v>8</v>
      </c>
      <c r="B2423" s="592" t="s">
        <v>1269</v>
      </c>
      <c r="C2423" s="16" t="s">
        <v>707</v>
      </c>
      <c r="D2423" s="17"/>
      <c r="E2423" s="17"/>
      <c r="F2423" s="17"/>
      <c r="G2423" s="17"/>
      <c r="H2423" s="595">
        <v>41247</v>
      </c>
    </row>
    <row r="2424" spans="1:8" ht="15.75">
      <c r="A2424" s="597"/>
      <c r="B2424" s="594"/>
      <c r="C2424" s="17" t="s">
        <v>3812</v>
      </c>
      <c r="D2424" s="19" t="s">
        <v>1588</v>
      </c>
      <c r="E2424" s="17">
        <v>0.73</v>
      </c>
      <c r="F2424" s="17">
        <v>3000</v>
      </c>
      <c r="G2424" s="17">
        <f>F2424*E2424</f>
        <v>2190</v>
      </c>
      <c r="H2424" s="603"/>
    </row>
    <row r="2425" spans="1:8" ht="47.25">
      <c r="A2425" s="602">
        <v>28</v>
      </c>
      <c r="B2425" s="592" t="s">
        <v>3408</v>
      </c>
      <c r="C2425" s="16" t="s">
        <v>3409</v>
      </c>
      <c r="D2425" s="17"/>
      <c r="E2425" s="17"/>
      <c r="F2425" s="17"/>
      <c r="G2425" s="17"/>
      <c r="H2425" s="595">
        <v>41255</v>
      </c>
    </row>
    <row r="2426" spans="1:8" ht="15.75">
      <c r="A2426" s="596"/>
      <c r="B2426" s="593"/>
      <c r="C2426" s="17" t="s">
        <v>3382</v>
      </c>
      <c r="D2426" s="19" t="s">
        <v>1049</v>
      </c>
      <c r="E2426" s="17">
        <v>0.5</v>
      </c>
      <c r="F2426" s="17">
        <v>33</v>
      </c>
      <c r="G2426" s="84">
        <f>F2426*E2426</f>
        <v>16.5</v>
      </c>
      <c r="H2426" s="605"/>
    </row>
    <row r="2427" spans="1:8" ht="15.75">
      <c r="A2427" s="597"/>
      <c r="B2427" s="594"/>
      <c r="C2427" s="17" t="s">
        <v>1344</v>
      </c>
      <c r="D2427" s="19" t="s">
        <v>2968</v>
      </c>
      <c r="E2427" s="17">
        <v>2</v>
      </c>
      <c r="F2427" s="17">
        <v>52</v>
      </c>
      <c r="G2427" s="169">
        <f>F2427*E2427</f>
        <v>104</v>
      </c>
      <c r="H2427" s="603"/>
    </row>
    <row r="2428" spans="1:8" ht="15.75">
      <c r="A2428" s="41">
        <v>29</v>
      </c>
      <c r="B2428" s="17" t="s">
        <v>3410</v>
      </c>
      <c r="C2428" s="16" t="s">
        <v>1292</v>
      </c>
      <c r="D2428" s="598" t="s">
        <v>1050</v>
      </c>
      <c r="E2428" s="599"/>
      <c r="F2428" s="600"/>
      <c r="G2428" s="17"/>
      <c r="H2428" s="21">
        <v>41255</v>
      </c>
    </row>
    <row r="2429" spans="1:8" ht="15.75">
      <c r="A2429" s="41">
        <v>31</v>
      </c>
      <c r="B2429" s="17" t="s">
        <v>2110</v>
      </c>
      <c r="C2429" s="16" t="s">
        <v>1690</v>
      </c>
      <c r="D2429" s="598" t="s">
        <v>2111</v>
      </c>
      <c r="E2429" s="599"/>
      <c r="F2429" s="600"/>
      <c r="G2429" s="17"/>
      <c r="H2429" s="21">
        <v>41257</v>
      </c>
    </row>
    <row r="2430" spans="1:8" ht="15.75">
      <c r="A2430" s="602">
        <v>39</v>
      </c>
      <c r="B2430" s="592" t="s">
        <v>1269</v>
      </c>
      <c r="C2430" s="16" t="s">
        <v>2782</v>
      </c>
      <c r="D2430" s="17"/>
      <c r="E2430" s="17"/>
      <c r="F2430" s="17"/>
      <c r="G2430" s="17"/>
      <c r="H2430" s="595">
        <v>41263</v>
      </c>
    </row>
    <row r="2431" spans="1:8" ht="15.75">
      <c r="A2431" s="596"/>
      <c r="B2431" s="593"/>
      <c r="C2431" s="17" t="s">
        <v>2783</v>
      </c>
      <c r="D2431" s="15" t="s">
        <v>1588</v>
      </c>
      <c r="E2431" s="19">
        <v>0.19</v>
      </c>
      <c r="F2431" s="19">
        <v>2000</v>
      </c>
      <c r="G2431" s="17">
        <f>E2431*F2431</f>
        <v>380</v>
      </c>
      <c r="H2431" s="605"/>
    </row>
    <row r="2432" spans="1:8" ht="15.75">
      <c r="A2432" s="597"/>
      <c r="B2432" s="594"/>
      <c r="C2432" s="17" t="s">
        <v>2050</v>
      </c>
      <c r="D2432" s="15" t="s">
        <v>1585</v>
      </c>
      <c r="E2432" s="19">
        <v>0.28000000000000003</v>
      </c>
      <c r="F2432" s="19">
        <v>48.05</v>
      </c>
      <c r="G2432" s="84">
        <f>E2432*F2432</f>
        <v>13.45</v>
      </c>
      <c r="H2432" s="603"/>
    </row>
    <row r="2433" spans="1:8" ht="15.75">
      <c r="A2433" s="602">
        <v>64</v>
      </c>
      <c r="B2433" s="592" t="s">
        <v>2762</v>
      </c>
      <c r="C2433" s="16" t="s">
        <v>1193</v>
      </c>
      <c r="D2433" s="15"/>
      <c r="E2433" s="19"/>
      <c r="F2433" s="19"/>
      <c r="G2433" s="84"/>
      <c r="H2433" s="595">
        <v>41268</v>
      </c>
    </row>
    <row r="2434" spans="1:8" ht="15.75">
      <c r="A2434" s="596"/>
      <c r="B2434" s="593"/>
      <c r="C2434" s="17" t="s">
        <v>1048</v>
      </c>
      <c r="D2434" s="19" t="s">
        <v>2968</v>
      </c>
      <c r="E2434" s="17">
        <v>1</v>
      </c>
      <c r="F2434" s="17">
        <v>35</v>
      </c>
      <c r="G2434" s="17">
        <f>F2434*E2434</f>
        <v>35</v>
      </c>
      <c r="H2434" s="605"/>
    </row>
    <row r="2435" spans="1:8" ht="15.75">
      <c r="A2435" s="596"/>
      <c r="B2435" s="593"/>
      <c r="C2435" s="17" t="s">
        <v>2630</v>
      </c>
      <c r="D2435" s="19" t="s">
        <v>2968</v>
      </c>
      <c r="E2435" s="17">
        <v>1</v>
      </c>
      <c r="F2435" s="17">
        <v>59</v>
      </c>
      <c r="G2435" s="17">
        <f>F2435*E2435</f>
        <v>59</v>
      </c>
      <c r="H2435" s="605"/>
    </row>
    <row r="2436" spans="1:8" ht="15.75">
      <c r="A2436" s="597"/>
      <c r="B2436" s="594"/>
      <c r="C2436" s="17" t="s">
        <v>3144</v>
      </c>
      <c r="D2436" s="19" t="s">
        <v>2968</v>
      </c>
      <c r="E2436" s="17">
        <v>1</v>
      </c>
      <c r="F2436" s="17">
        <v>24</v>
      </c>
      <c r="G2436" s="20">
        <f>F2436*E2436</f>
        <v>24</v>
      </c>
      <c r="H2436" s="603"/>
    </row>
    <row r="2437" spans="1:8" ht="31.5">
      <c r="A2437" s="41">
        <v>65</v>
      </c>
      <c r="B2437" s="17" t="s">
        <v>2767</v>
      </c>
      <c r="C2437" s="16" t="s">
        <v>489</v>
      </c>
      <c r="D2437" s="15"/>
      <c r="E2437" s="19"/>
      <c r="F2437" s="19"/>
      <c r="G2437" s="84"/>
      <c r="H2437" s="21"/>
    </row>
    <row r="2438" spans="1:8" ht="15.75">
      <c r="A2438" s="610">
        <v>65</v>
      </c>
      <c r="B2438" s="606" t="s">
        <v>2767</v>
      </c>
      <c r="C2438" s="17" t="s">
        <v>2190</v>
      </c>
      <c r="D2438" s="19" t="s">
        <v>2968</v>
      </c>
      <c r="E2438" s="19">
        <v>1</v>
      </c>
      <c r="F2438" s="19">
        <v>100</v>
      </c>
      <c r="G2438" s="84">
        <f>E2438*F2438</f>
        <v>100</v>
      </c>
      <c r="H2438" s="611">
        <v>41268</v>
      </c>
    </row>
    <row r="2439" spans="1:8" ht="15.75">
      <c r="A2439" s="610"/>
      <c r="B2439" s="606"/>
      <c r="C2439" s="17" t="s">
        <v>680</v>
      </c>
      <c r="D2439" s="19" t="s">
        <v>2968</v>
      </c>
      <c r="E2439" s="19">
        <v>1</v>
      </c>
      <c r="F2439" s="19">
        <v>60</v>
      </c>
      <c r="G2439" s="84">
        <f>E2439*F2439</f>
        <v>60</v>
      </c>
      <c r="H2439" s="611"/>
    </row>
    <row r="2440" spans="1:8" ht="31.5">
      <c r="A2440" s="610"/>
      <c r="B2440" s="606"/>
      <c r="C2440" s="17" t="s">
        <v>679</v>
      </c>
      <c r="D2440" s="19" t="s">
        <v>2968</v>
      </c>
      <c r="E2440" s="19">
        <v>1</v>
      </c>
      <c r="F2440" s="19">
        <v>40</v>
      </c>
      <c r="G2440" s="84">
        <f>E2440*F2440</f>
        <v>40</v>
      </c>
      <c r="H2440" s="611"/>
    </row>
    <row r="2441" spans="1:8" ht="15.75">
      <c r="A2441" s="610"/>
      <c r="B2441" s="606"/>
      <c r="C2441" s="17" t="s">
        <v>1181</v>
      </c>
      <c r="D2441" s="15" t="s">
        <v>2968</v>
      </c>
      <c r="E2441" s="19">
        <v>1</v>
      </c>
      <c r="F2441" s="19">
        <v>90</v>
      </c>
      <c r="G2441" s="84">
        <f>E2441*F2441</f>
        <v>90</v>
      </c>
      <c r="H2441" s="611"/>
    </row>
    <row r="2442" spans="1:8" ht="15.75">
      <c r="A2442" s="12"/>
      <c r="B2442" s="25" t="s">
        <v>1598</v>
      </c>
      <c r="C2442" s="12"/>
      <c r="D2442" s="12"/>
      <c r="E2442" s="12"/>
      <c r="F2442" s="12"/>
      <c r="G2442" s="26">
        <f>SUM(G2422:G2441)</f>
        <v>3111.95</v>
      </c>
      <c r="H2442" s="12"/>
    </row>
    <row r="2443" spans="1:8" ht="31.5">
      <c r="A2443" s="41">
        <v>4</v>
      </c>
      <c r="B2443" s="17" t="s">
        <v>3343</v>
      </c>
      <c r="C2443" s="46" t="s">
        <v>1627</v>
      </c>
      <c r="D2443" s="598" t="s">
        <v>67</v>
      </c>
      <c r="E2443" s="599"/>
      <c r="F2443" s="600"/>
      <c r="G2443" s="17"/>
      <c r="H2443" s="21">
        <v>41248</v>
      </c>
    </row>
    <row r="2444" spans="1:8" ht="47.25">
      <c r="A2444" s="602">
        <v>9</v>
      </c>
      <c r="B2444" s="592" t="s">
        <v>3444</v>
      </c>
      <c r="C2444" s="16" t="s">
        <v>707</v>
      </c>
      <c r="D2444" s="17"/>
      <c r="E2444" s="17"/>
      <c r="F2444" s="17"/>
      <c r="G2444" s="17"/>
      <c r="H2444" s="595">
        <v>41247</v>
      </c>
    </row>
    <row r="2445" spans="1:8" ht="15.75">
      <c r="A2445" s="597"/>
      <c r="B2445" s="594"/>
      <c r="C2445" s="17" t="s">
        <v>3812</v>
      </c>
      <c r="D2445" s="19" t="s">
        <v>1588</v>
      </c>
      <c r="E2445" s="17">
        <v>0.73</v>
      </c>
      <c r="F2445" s="17">
        <v>3000</v>
      </c>
      <c r="G2445" s="17">
        <f>F2445*E2445</f>
        <v>2190</v>
      </c>
      <c r="H2445" s="603"/>
    </row>
    <row r="2446" spans="1:8" ht="31.5">
      <c r="A2446" s="602">
        <v>18</v>
      </c>
      <c r="B2446" s="592" t="s">
        <v>3414</v>
      </c>
      <c r="C2446" s="16" t="s">
        <v>2457</v>
      </c>
      <c r="D2446" s="19"/>
      <c r="E2446" s="17"/>
      <c r="F2446" s="17"/>
      <c r="G2446" s="17"/>
      <c r="H2446" s="595">
        <v>41249</v>
      </c>
    </row>
    <row r="2447" spans="1:8" ht="15.75">
      <c r="A2447" s="597"/>
      <c r="B2447" s="594"/>
      <c r="C2447" s="17" t="s">
        <v>2286</v>
      </c>
      <c r="D2447" s="19" t="s">
        <v>2968</v>
      </c>
      <c r="E2447" s="19">
        <v>1</v>
      </c>
      <c r="F2447" s="17">
        <v>281</v>
      </c>
      <c r="G2447" s="17">
        <f>F2447*E2447</f>
        <v>281</v>
      </c>
      <c r="H2447" s="603"/>
    </row>
    <row r="2448" spans="1:8" ht="31.5">
      <c r="A2448" s="41">
        <v>23</v>
      </c>
      <c r="B2448" s="17" t="s">
        <v>1226</v>
      </c>
      <c r="C2448" s="16" t="s">
        <v>692</v>
      </c>
      <c r="D2448" s="598" t="s">
        <v>1050</v>
      </c>
      <c r="E2448" s="599"/>
      <c r="F2448" s="600"/>
      <c r="G2448" s="17"/>
      <c r="H2448" s="21">
        <v>41253</v>
      </c>
    </row>
    <row r="2449" spans="1:8" ht="15.75">
      <c r="A2449" s="602">
        <v>40</v>
      </c>
      <c r="B2449" s="592" t="s">
        <v>3444</v>
      </c>
      <c r="C2449" s="16" t="s">
        <v>2782</v>
      </c>
      <c r="D2449" s="17"/>
      <c r="E2449" s="17"/>
      <c r="F2449" s="17"/>
      <c r="G2449" s="17"/>
      <c r="H2449" s="595">
        <v>41263</v>
      </c>
    </row>
    <row r="2450" spans="1:8" ht="15.75">
      <c r="A2450" s="596"/>
      <c r="B2450" s="593"/>
      <c r="C2450" s="17" t="s">
        <v>2783</v>
      </c>
      <c r="D2450" s="15" t="s">
        <v>1588</v>
      </c>
      <c r="E2450" s="19">
        <v>0.19</v>
      </c>
      <c r="F2450" s="19">
        <v>2000</v>
      </c>
      <c r="G2450" s="17">
        <f>E2450*F2450</f>
        <v>380</v>
      </c>
      <c r="H2450" s="605"/>
    </row>
    <row r="2451" spans="1:8" ht="15.75">
      <c r="A2451" s="597"/>
      <c r="B2451" s="594"/>
      <c r="C2451" s="17" t="s">
        <v>2050</v>
      </c>
      <c r="D2451" s="15" t="s">
        <v>1585</v>
      </c>
      <c r="E2451" s="19">
        <v>0.28000000000000003</v>
      </c>
      <c r="F2451" s="19">
        <v>48.05</v>
      </c>
      <c r="G2451" s="84">
        <f>E2451*F2451</f>
        <v>13.45</v>
      </c>
      <c r="H2451" s="603"/>
    </row>
    <row r="2452" spans="1:8" ht="31.5">
      <c r="A2452" s="41">
        <v>53</v>
      </c>
      <c r="B2452" s="17" t="s">
        <v>1781</v>
      </c>
      <c r="C2452" s="16" t="s">
        <v>1782</v>
      </c>
      <c r="D2452" s="598" t="s">
        <v>67</v>
      </c>
      <c r="E2452" s="599"/>
      <c r="F2452" s="600"/>
      <c r="G2452" s="84"/>
      <c r="H2452" s="133">
        <v>41249</v>
      </c>
    </row>
    <row r="2453" spans="1:8" ht="15.75">
      <c r="A2453" s="41">
        <v>54</v>
      </c>
      <c r="B2453" s="17" t="s">
        <v>613</v>
      </c>
      <c r="C2453" s="16" t="s">
        <v>2844</v>
      </c>
      <c r="D2453" s="598" t="s">
        <v>1784</v>
      </c>
      <c r="E2453" s="599"/>
      <c r="F2453" s="600"/>
      <c r="G2453" s="84"/>
      <c r="H2453" s="133">
        <v>41263</v>
      </c>
    </row>
    <row r="2454" spans="1:8" ht="15.75">
      <c r="A2454" s="12"/>
      <c r="B2454" s="25" t="s">
        <v>1598</v>
      </c>
      <c r="C2454" s="12"/>
      <c r="D2454" s="12"/>
      <c r="E2454" s="12"/>
      <c r="F2454" s="12"/>
      <c r="G2454" s="26">
        <f>SUM(G2443:G2453)</f>
        <v>2864.45</v>
      </c>
      <c r="H2454" s="12"/>
    </row>
    <row r="2455" spans="1:8" ht="31.5">
      <c r="A2455" s="41">
        <v>5</v>
      </c>
      <c r="B2455" s="17" t="s">
        <v>3105</v>
      </c>
      <c r="C2455" s="16" t="s">
        <v>893</v>
      </c>
      <c r="D2455" s="598" t="s">
        <v>3811</v>
      </c>
      <c r="E2455" s="599"/>
      <c r="F2455" s="600"/>
      <c r="G2455" s="17"/>
      <c r="H2455" s="21">
        <v>41246</v>
      </c>
    </row>
    <row r="2456" spans="1:8" ht="47.25">
      <c r="A2456" s="602">
        <v>10</v>
      </c>
      <c r="B2456" s="592" t="s">
        <v>3445</v>
      </c>
      <c r="C2456" s="16" t="s">
        <v>707</v>
      </c>
      <c r="D2456" s="17"/>
      <c r="E2456" s="17"/>
      <c r="F2456" s="17"/>
      <c r="G2456" s="17"/>
      <c r="H2456" s="595">
        <v>41247</v>
      </c>
    </row>
    <row r="2457" spans="1:8" ht="15.75">
      <c r="A2457" s="597"/>
      <c r="B2457" s="594"/>
      <c r="C2457" s="17" t="s">
        <v>3812</v>
      </c>
      <c r="D2457" s="19" t="s">
        <v>1588</v>
      </c>
      <c r="E2457" s="17">
        <v>0.73</v>
      </c>
      <c r="F2457" s="17">
        <v>3000</v>
      </c>
      <c r="G2457" s="17">
        <f>F2457*E2457</f>
        <v>2190</v>
      </c>
      <c r="H2457" s="603"/>
    </row>
    <row r="2458" spans="1:8" ht="15.75">
      <c r="A2458" s="41">
        <v>21</v>
      </c>
      <c r="B2458" s="17" t="s">
        <v>1224</v>
      </c>
      <c r="C2458" s="16" t="s">
        <v>1690</v>
      </c>
      <c r="D2458" s="598" t="s">
        <v>1050</v>
      </c>
      <c r="E2458" s="599"/>
      <c r="F2458" s="600"/>
      <c r="G2458" s="17"/>
      <c r="H2458" s="21">
        <v>41253</v>
      </c>
    </row>
    <row r="2459" spans="1:8" ht="31.5">
      <c r="A2459" s="41">
        <v>26</v>
      </c>
      <c r="B2459" s="17" t="s">
        <v>3445</v>
      </c>
      <c r="C2459" s="16" t="s">
        <v>893</v>
      </c>
      <c r="D2459" s="598" t="s">
        <v>2472</v>
      </c>
      <c r="E2459" s="599"/>
      <c r="F2459" s="600"/>
      <c r="G2459" s="17"/>
      <c r="H2459" s="21">
        <v>41255</v>
      </c>
    </row>
    <row r="2460" spans="1:8" ht="31.5">
      <c r="A2460" s="602">
        <v>32</v>
      </c>
      <c r="B2460" s="592" t="s">
        <v>2112</v>
      </c>
      <c r="C2460" s="16" t="s">
        <v>692</v>
      </c>
      <c r="D2460" s="17"/>
      <c r="E2460" s="17"/>
      <c r="F2460" s="17"/>
      <c r="G2460" s="17"/>
      <c r="H2460" s="595">
        <v>41257</v>
      </c>
    </row>
    <row r="2461" spans="1:8" ht="15.75">
      <c r="A2461" s="597"/>
      <c r="B2461" s="594"/>
      <c r="C2461" s="17" t="s">
        <v>2265</v>
      </c>
      <c r="D2461" s="17" t="s">
        <v>1109</v>
      </c>
      <c r="E2461" s="17">
        <v>0.04</v>
      </c>
      <c r="F2461" s="17">
        <v>92</v>
      </c>
      <c r="G2461" s="17">
        <f>F2461*E2461</f>
        <v>3.68</v>
      </c>
      <c r="H2461" s="597"/>
    </row>
    <row r="2462" spans="1:8" ht="48">
      <c r="A2462" s="602">
        <v>35</v>
      </c>
      <c r="B2462" s="592" t="s">
        <v>3675</v>
      </c>
      <c r="C2462" s="16" t="s">
        <v>1318</v>
      </c>
      <c r="D2462" s="127"/>
      <c r="E2462" s="127"/>
      <c r="F2462" s="127"/>
      <c r="G2462" s="17"/>
      <c r="H2462" s="595">
        <v>41256</v>
      </c>
    </row>
    <row r="2463" spans="1:8" ht="15.75">
      <c r="A2463" s="596"/>
      <c r="B2463" s="593"/>
      <c r="C2463" s="17" t="s">
        <v>49</v>
      </c>
      <c r="D2463" s="17" t="s">
        <v>2968</v>
      </c>
      <c r="E2463" s="17">
        <v>1</v>
      </c>
      <c r="F2463" s="17">
        <v>150</v>
      </c>
      <c r="G2463" s="17">
        <f>F2463*E2463</f>
        <v>150</v>
      </c>
      <c r="H2463" s="596"/>
    </row>
    <row r="2464" spans="1:8" ht="15.75">
      <c r="A2464" s="597"/>
      <c r="B2464" s="594"/>
      <c r="C2464" s="17" t="s">
        <v>677</v>
      </c>
      <c r="D2464" s="17" t="s">
        <v>1049</v>
      </c>
      <c r="E2464" s="17">
        <v>0.5</v>
      </c>
      <c r="F2464" s="17">
        <v>213</v>
      </c>
      <c r="G2464" s="17">
        <f>F2464*E2464</f>
        <v>106.5</v>
      </c>
      <c r="H2464" s="597"/>
    </row>
    <row r="2465" spans="1:8" ht="15.75">
      <c r="A2465" s="602">
        <v>41</v>
      </c>
      <c r="B2465" s="592" t="s">
        <v>3445</v>
      </c>
      <c r="C2465" s="16" t="s">
        <v>2782</v>
      </c>
      <c r="D2465" s="17"/>
      <c r="E2465" s="17"/>
      <c r="F2465" s="17"/>
      <c r="G2465" s="17"/>
      <c r="H2465" s="595">
        <v>41263</v>
      </c>
    </row>
    <row r="2466" spans="1:8" ht="15.75">
      <c r="A2466" s="596"/>
      <c r="B2466" s="593"/>
      <c r="C2466" s="17" t="s">
        <v>2783</v>
      </c>
      <c r="D2466" s="15" t="s">
        <v>1588</v>
      </c>
      <c r="E2466" s="19">
        <v>0.19</v>
      </c>
      <c r="F2466" s="19">
        <v>2000</v>
      </c>
      <c r="G2466" s="17">
        <f>E2466*F2466</f>
        <v>380</v>
      </c>
      <c r="H2466" s="605"/>
    </row>
    <row r="2467" spans="1:8" ht="15.75">
      <c r="A2467" s="597"/>
      <c r="B2467" s="594"/>
      <c r="C2467" s="17" t="s">
        <v>2050</v>
      </c>
      <c r="D2467" s="15" t="s">
        <v>1585</v>
      </c>
      <c r="E2467" s="19">
        <v>0.28000000000000003</v>
      </c>
      <c r="F2467" s="19">
        <v>48.05</v>
      </c>
      <c r="G2467" s="84">
        <f>E2467*F2467</f>
        <v>13.45</v>
      </c>
      <c r="H2467" s="603"/>
    </row>
    <row r="2468" spans="1:8" ht="15.75">
      <c r="A2468" s="41">
        <v>50</v>
      </c>
      <c r="B2468" s="17" t="s">
        <v>1772</v>
      </c>
      <c r="C2468" s="16" t="s">
        <v>3240</v>
      </c>
      <c r="D2468" s="598" t="s">
        <v>2111</v>
      </c>
      <c r="E2468" s="599"/>
      <c r="F2468" s="600"/>
      <c r="G2468" s="84"/>
      <c r="H2468" s="133">
        <v>41262</v>
      </c>
    </row>
    <row r="2469" spans="1:8" ht="31.5">
      <c r="A2469" s="41">
        <v>52</v>
      </c>
      <c r="B2469" s="17" t="s">
        <v>3105</v>
      </c>
      <c r="C2469" s="16" t="s">
        <v>1671</v>
      </c>
      <c r="D2469" s="598" t="s">
        <v>67</v>
      </c>
      <c r="E2469" s="599"/>
      <c r="F2469" s="600"/>
      <c r="G2469" s="84"/>
      <c r="H2469" s="133">
        <v>41261</v>
      </c>
    </row>
    <row r="2470" spans="1:8" ht="31.5">
      <c r="A2470" s="41">
        <v>59</v>
      </c>
      <c r="B2470" s="17" t="s">
        <v>3124</v>
      </c>
      <c r="C2470" s="16" t="s">
        <v>893</v>
      </c>
      <c r="D2470" s="598" t="s">
        <v>3581</v>
      </c>
      <c r="E2470" s="599"/>
      <c r="F2470" s="600"/>
      <c r="G2470" s="84"/>
      <c r="H2470" s="133">
        <v>41264</v>
      </c>
    </row>
    <row r="2471" spans="1:8" ht="31.5">
      <c r="A2471" s="41">
        <v>60</v>
      </c>
      <c r="B2471" s="17" t="s">
        <v>1859</v>
      </c>
      <c r="C2471" s="16" t="s">
        <v>2581</v>
      </c>
      <c r="D2471" s="598" t="s">
        <v>67</v>
      </c>
      <c r="E2471" s="599"/>
      <c r="F2471" s="600"/>
      <c r="G2471" s="84"/>
      <c r="H2471" s="133">
        <v>41268</v>
      </c>
    </row>
    <row r="2472" spans="1:8" ht="15.75">
      <c r="A2472" s="12"/>
      <c r="B2472" s="25" t="s">
        <v>1598</v>
      </c>
      <c r="C2472" s="12"/>
      <c r="D2472" s="12"/>
      <c r="E2472" s="12"/>
      <c r="F2472" s="12"/>
      <c r="G2472" s="26">
        <f>SUM(G2455:G2471)</f>
        <v>2843.63</v>
      </c>
      <c r="H2472" s="12"/>
    </row>
    <row r="2473" spans="1:8" ht="31.5">
      <c r="A2473" s="41">
        <v>3</v>
      </c>
      <c r="B2473" s="17" t="s">
        <v>935</v>
      </c>
      <c r="C2473" s="16" t="s">
        <v>936</v>
      </c>
      <c r="D2473" s="598" t="s">
        <v>67</v>
      </c>
      <c r="E2473" s="599"/>
      <c r="F2473" s="600"/>
      <c r="G2473" s="17"/>
      <c r="H2473" s="21">
        <v>41247</v>
      </c>
    </row>
    <row r="2474" spans="1:8" ht="47.25">
      <c r="A2474" s="602">
        <v>11</v>
      </c>
      <c r="B2474" s="592" t="s">
        <v>3447</v>
      </c>
      <c r="C2474" s="16" t="s">
        <v>707</v>
      </c>
      <c r="D2474" s="17"/>
      <c r="E2474" s="17"/>
      <c r="F2474" s="17"/>
      <c r="G2474" s="17"/>
      <c r="H2474" s="595">
        <v>41247</v>
      </c>
    </row>
    <row r="2475" spans="1:8" ht="15.75">
      <c r="A2475" s="597"/>
      <c r="B2475" s="594"/>
      <c r="C2475" s="17" t="s">
        <v>3812</v>
      </c>
      <c r="D2475" s="19" t="s">
        <v>1588</v>
      </c>
      <c r="E2475" s="17">
        <v>0.73</v>
      </c>
      <c r="F2475" s="17">
        <v>3000</v>
      </c>
      <c r="G2475" s="17">
        <f>F2475*E2475</f>
        <v>2190</v>
      </c>
      <c r="H2475" s="603"/>
    </row>
    <row r="2476" spans="1:8" ht="15.75">
      <c r="A2476" s="41">
        <v>22</v>
      </c>
      <c r="B2476" s="17" t="s">
        <v>2938</v>
      </c>
      <c r="C2476" s="16" t="s">
        <v>1690</v>
      </c>
      <c r="D2476" s="598" t="s">
        <v>1050</v>
      </c>
      <c r="E2476" s="599"/>
      <c r="F2476" s="600"/>
      <c r="G2476" s="17"/>
      <c r="H2476" s="21">
        <v>41253</v>
      </c>
    </row>
    <row r="2477" spans="1:8" ht="15.75">
      <c r="A2477" s="41">
        <v>25</v>
      </c>
      <c r="B2477" s="17" t="s">
        <v>1234</v>
      </c>
      <c r="C2477" s="16" t="s">
        <v>2844</v>
      </c>
      <c r="D2477" s="598" t="s">
        <v>1235</v>
      </c>
      <c r="E2477" s="599"/>
      <c r="F2477" s="600"/>
      <c r="G2477" s="17"/>
      <c r="H2477" s="21">
        <v>41254</v>
      </c>
    </row>
    <row r="2478" spans="1:8" ht="15.75">
      <c r="A2478" s="41">
        <v>34</v>
      </c>
      <c r="B2478" s="17" t="s">
        <v>2122</v>
      </c>
      <c r="C2478" s="16" t="s">
        <v>2844</v>
      </c>
      <c r="D2478" s="598" t="s">
        <v>2123</v>
      </c>
      <c r="E2478" s="599"/>
      <c r="F2478" s="599"/>
      <c r="G2478" s="600"/>
      <c r="H2478" s="21">
        <v>41256</v>
      </c>
    </row>
    <row r="2479" spans="1:8" ht="15.75">
      <c r="A2479" s="602">
        <v>42</v>
      </c>
      <c r="B2479" s="592" t="s">
        <v>3447</v>
      </c>
      <c r="C2479" s="16" t="s">
        <v>2782</v>
      </c>
      <c r="D2479" s="17"/>
      <c r="E2479" s="17"/>
      <c r="F2479" s="17"/>
      <c r="G2479" s="17"/>
      <c r="H2479" s="595">
        <v>41263</v>
      </c>
    </row>
    <row r="2480" spans="1:8" ht="15.75">
      <c r="A2480" s="596"/>
      <c r="B2480" s="593"/>
      <c r="C2480" s="17" t="s">
        <v>2783</v>
      </c>
      <c r="D2480" s="15" t="s">
        <v>1588</v>
      </c>
      <c r="E2480" s="19">
        <v>0.19</v>
      </c>
      <c r="F2480" s="19">
        <v>2000</v>
      </c>
      <c r="G2480" s="17">
        <f>E2480*F2480</f>
        <v>380</v>
      </c>
      <c r="H2480" s="605"/>
    </row>
    <row r="2481" spans="1:8" ht="15.75">
      <c r="A2481" s="597"/>
      <c r="B2481" s="594"/>
      <c r="C2481" s="17" t="s">
        <v>2050</v>
      </c>
      <c r="D2481" s="15" t="s">
        <v>1585</v>
      </c>
      <c r="E2481" s="19">
        <v>0.28000000000000003</v>
      </c>
      <c r="F2481" s="19">
        <v>48.05</v>
      </c>
      <c r="G2481" s="84">
        <f>E2481*F2481</f>
        <v>13.45</v>
      </c>
      <c r="H2481" s="603"/>
    </row>
    <row r="2482" spans="1:8" ht="31.5">
      <c r="A2482" s="602">
        <v>66</v>
      </c>
      <c r="B2482" s="592" t="s">
        <v>3447</v>
      </c>
      <c r="C2482" s="46" t="s">
        <v>955</v>
      </c>
      <c r="D2482" s="19"/>
      <c r="E2482" s="17"/>
      <c r="F2482" s="17"/>
      <c r="G2482" s="84"/>
      <c r="H2482" s="595">
        <v>41268</v>
      </c>
    </row>
    <row r="2483" spans="1:8" ht="15.75">
      <c r="A2483" s="596"/>
      <c r="B2483" s="593"/>
      <c r="C2483" s="15" t="s">
        <v>956</v>
      </c>
      <c r="D2483" s="19" t="s">
        <v>1585</v>
      </c>
      <c r="E2483" s="17">
        <v>0.48</v>
      </c>
      <c r="F2483" s="17">
        <v>8500</v>
      </c>
      <c r="G2483" s="84">
        <f t="shared" ref="G2483:G2488" si="13">E2483*F2483</f>
        <v>4080</v>
      </c>
      <c r="H2483" s="605"/>
    </row>
    <row r="2484" spans="1:8" ht="15.75">
      <c r="A2484" s="596"/>
      <c r="B2484" s="593"/>
      <c r="C2484" s="15" t="s">
        <v>957</v>
      </c>
      <c r="D2484" s="19" t="s">
        <v>1585</v>
      </c>
      <c r="E2484" s="17">
        <v>0.06</v>
      </c>
      <c r="F2484" s="17">
        <v>8500</v>
      </c>
      <c r="G2484" s="84">
        <f t="shared" si="13"/>
        <v>510</v>
      </c>
      <c r="H2484" s="605"/>
    </row>
    <row r="2485" spans="1:8" ht="15.75">
      <c r="A2485" s="596"/>
      <c r="B2485" s="593"/>
      <c r="C2485" s="15" t="s">
        <v>958</v>
      </c>
      <c r="D2485" s="19" t="s">
        <v>1585</v>
      </c>
      <c r="E2485" s="17">
        <v>0.09</v>
      </c>
      <c r="F2485" s="17">
        <v>8500</v>
      </c>
      <c r="G2485" s="84">
        <f t="shared" si="13"/>
        <v>765</v>
      </c>
      <c r="H2485" s="605"/>
    </row>
    <row r="2486" spans="1:8" ht="15.75">
      <c r="A2486" s="596"/>
      <c r="B2486" s="593"/>
      <c r="C2486" s="15" t="s">
        <v>959</v>
      </c>
      <c r="D2486" s="19" t="s">
        <v>2968</v>
      </c>
      <c r="E2486" s="17">
        <v>300</v>
      </c>
      <c r="F2486" s="17">
        <v>0.7</v>
      </c>
      <c r="G2486" s="84">
        <f t="shared" si="13"/>
        <v>210</v>
      </c>
      <c r="H2486" s="605"/>
    </row>
    <row r="2487" spans="1:8" ht="15.75">
      <c r="A2487" s="596"/>
      <c r="B2487" s="593"/>
      <c r="C2487" s="15" t="s">
        <v>960</v>
      </c>
      <c r="D2487" s="19" t="s">
        <v>2968</v>
      </c>
      <c r="E2487" s="17">
        <v>250</v>
      </c>
      <c r="F2487" s="17">
        <v>0.7</v>
      </c>
      <c r="G2487" s="84">
        <f t="shared" si="13"/>
        <v>175</v>
      </c>
      <c r="H2487" s="605"/>
    </row>
    <row r="2488" spans="1:8" ht="15.75">
      <c r="A2488" s="597"/>
      <c r="B2488" s="594"/>
      <c r="C2488" s="15" t="s">
        <v>961</v>
      </c>
      <c r="D2488" s="19" t="s">
        <v>2968</v>
      </c>
      <c r="E2488" s="17">
        <v>120</v>
      </c>
      <c r="F2488" s="17">
        <v>0.8</v>
      </c>
      <c r="G2488" s="84">
        <f t="shared" si="13"/>
        <v>96</v>
      </c>
      <c r="H2488" s="603"/>
    </row>
    <row r="2489" spans="1:8" ht="15.75">
      <c r="A2489" s="12"/>
      <c r="B2489" s="25" t="s">
        <v>1598</v>
      </c>
      <c r="C2489" s="12"/>
      <c r="D2489" s="12"/>
      <c r="E2489" s="12"/>
      <c r="F2489" s="12"/>
      <c r="G2489" s="26">
        <f>SUM(G2473:G2488)</f>
        <v>8419.4500000000007</v>
      </c>
      <c r="H2489" s="12"/>
    </row>
    <row r="2490" spans="1:8" ht="47.25">
      <c r="A2490" s="602">
        <v>12</v>
      </c>
      <c r="B2490" s="592" t="s">
        <v>3448</v>
      </c>
      <c r="C2490" s="16" t="s">
        <v>707</v>
      </c>
      <c r="D2490" s="17"/>
      <c r="E2490" s="17"/>
      <c r="F2490" s="17"/>
      <c r="G2490" s="17"/>
      <c r="H2490" s="595">
        <v>41247</v>
      </c>
    </row>
    <row r="2491" spans="1:8" ht="15.75">
      <c r="A2491" s="597"/>
      <c r="B2491" s="594"/>
      <c r="C2491" s="17" t="s">
        <v>3812</v>
      </c>
      <c r="D2491" s="19" t="s">
        <v>1588</v>
      </c>
      <c r="E2491" s="17">
        <v>0.73</v>
      </c>
      <c r="F2491" s="17">
        <v>3000</v>
      </c>
      <c r="G2491" s="17">
        <f>F2491*E2491</f>
        <v>2190</v>
      </c>
      <c r="H2491" s="603"/>
    </row>
    <row r="2492" spans="1:8" ht="15.75">
      <c r="A2492" s="602">
        <v>43</v>
      </c>
      <c r="B2492" s="592" t="s">
        <v>3448</v>
      </c>
      <c r="C2492" s="16" t="s">
        <v>2782</v>
      </c>
      <c r="D2492" s="17"/>
      <c r="E2492" s="17"/>
      <c r="F2492" s="17"/>
      <c r="G2492" s="17"/>
      <c r="H2492" s="595">
        <v>41263</v>
      </c>
    </row>
    <row r="2493" spans="1:8" ht="15.75">
      <c r="A2493" s="596"/>
      <c r="B2493" s="593"/>
      <c r="C2493" s="17" t="s">
        <v>2783</v>
      </c>
      <c r="D2493" s="15" t="s">
        <v>1588</v>
      </c>
      <c r="E2493" s="19">
        <v>0.19</v>
      </c>
      <c r="F2493" s="19">
        <v>2000</v>
      </c>
      <c r="G2493" s="17">
        <f>E2493*F2493</f>
        <v>380</v>
      </c>
      <c r="H2493" s="605"/>
    </row>
    <row r="2494" spans="1:8" ht="15.75">
      <c r="A2494" s="597"/>
      <c r="B2494" s="594"/>
      <c r="C2494" s="17" t="s">
        <v>2050</v>
      </c>
      <c r="D2494" s="15" t="s">
        <v>1585</v>
      </c>
      <c r="E2494" s="19">
        <v>0.28000000000000003</v>
      </c>
      <c r="F2494" s="19">
        <v>48.05</v>
      </c>
      <c r="G2494" s="84">
        <f>E2494*F2494</f>
        <v>13.45</v>
      </c>
      <c r="H2494" s="603"/>
    </row>
    <row r="2495" spans="1:8" ht="15.75">
      <c r="A2495" s="12"/>
      <c r="B2495" s="25" t="s">
        <v>1598</v>
      </c>
      <c r="C2495" s="12"/>
      <c r="D2495" s="12"/>
      <c r="E2495" s="12"/>
      <c r="F2495" s="12"/>
      <c r="G2495" s="26">
        <f>SUM(G2490:G2494)</f>
        <v>2583.4499999999998</v>
      </c>
      <c r="H2495" s="12"/>
    </row>
    <row r="2496" spans="1:8" ht="47.25">
      <c r="A2496" s="602">
        <v>13</v>
      </c>
      <c r="B2496" s="592" t="s">
        <v>3449</v>
      </c>
      <c r="C2496" s="16" t="s">
        <v>707</v>
      </c>
      <c r="D2496" s="17"/>
      <c r="E2496" s="17"/>
      <c r="F2496" s="17"/>
      <c r="G2496" s="17"/>
      <c r="H2496" s="595">
        <v>41247</v>
      </c>
    </row>
    <row r="2497" spans="1:8" ht="15.75">
      <c r="A2497" s="597"/>
      <c r="B2497" s="594"/>
      <c r="C2497" s="17" t="s">
        <v>3812</v>
      </c>
      <c r="D2497" s="19" t="s">
        <v>1588</v>
      </c>
      <c r="E2497" s="17">
        <v>0.73</v>
      </c>
      <c r="F2497" s="17">
        <v>3000</v>
      </c>
      <c r="G2497" s="17">
        <f>F2497*E2497</f>
        <v>2190</v>
      </c>
      <c r="H2497" s="603"/>
    </row>
    <row r="2498" spans="1:8" ht="15.75">
      <c r="A2498" s="602">
        <v>44</v>
      </c>
      <c r="B2498" s="592" t="s">
        <v>3449</v>
      </c>
      <c r="C2498" s="16" t="s">
        <v>2782</v>
      </c>
      <c r="D2498" s="17"/>
      <c r="E2498" s="17"/>
      <c r="F2498" s="17"/>
      <c r="G2498" s="17"/>
      <c r="H2498" s="595">
        <v>41263</v>
      </c>
    </row>
    <row r="2499" spans="1:8" ht="15.75">
      <c r="A2499" s="596"/>
      <c r="B2499" s="593"/>
      <c r="C2499" s="17" t="s">
        <v>2783</v>
      </c>
      <c r="D2499" s="15" t="s">
        <v>1588</v>
      </c>
      <c r="E2499" s="19">
        <v>0.19</v>
      </c>
      <c r="F2499" s="19">
        <v>2000</v>
      </c>
      <c r="G2499" s="17">
        <f>E2499*F2499</f>
        <v>380</v>
      </c>
      <c r="H2499" s="605"/>
    </row>
    <row r="2500" spans="1:8" ht="15.75">
      <c r="A2500" s="597"/>
      <c r="B2500" s="594"/>
      <c r="C2500" s="17" t="s">
        <v>2050</v>
      </c>
      <c r="D2500" s="15" t="s">
        <v>1585</v>
      </c>
      <c r="E2500" s="19">
        <v>0.28000000000000003</v>
      </c>
      <c r="F2500" s="19">
        <v>48.05</v>
      </c>
      <c r="G2500" s="84">
        <f>E2500*F2500</f>
        <v>13.45</v>
      </c>
      <c r="H2500" s="603"/>
    </row>
    <row r="2501" spans="1:8" ht="31.5">
      <c r="A2501" s="602">
        <v>55</v>
      </c>
      <c r="B2501" s="592" t="s">
        <v>1717</v>
      </c>
      <c r="C2501" s="16" t="s">
        <v>1396</v>
      </c>
      <c r="D2501" s="598" t="s">
        <v>115</v>
      </c>
      <c r="E2501" s="599"/>
      <c r="F2501" s="600"/>
      <c r="G2501" s="84"/>
      <c r="H2501" s="595">
        <v>41264</v>
      </c>
    </row>
    <row r="2502" spans="1:8" ht="15.75">
      <c r="A2502" s="597"/>
      <c r="B2502" s="594"/>
      <c r="C2502" s="17" t="s">
        <v>2265</v>
      </c>
      <c r="D2502" s="19" t="s">
        <v>1109</v>
      </c>
      <c r="E2502" s="17">
        <v>0.05</v>
      </c>
      <c r="F2502" s="17">
        <v>178</v>
      </c>
      <c r="G2502" s="172">
        <f>F2502*E2502</f>
        <v>8.9</v>
      </c>
      <c r="H2502" s="603"/>
    </row>
    <row r="2503" spans="1:8" ht="31.5">
      <c r="A2503" s="41">
        <v>58</v>
      </c>
      <c r="B2503" s="17" t="s">
        <v>3123</v>
      </c>
      <c r="C2503" s="16" t="s">
        <v>893</v>
      </c>
      <c r="D2503" s="598" t="s">
        <v>14</v>
      </c>
      <c r="E2503" s="599"/>
      <c r="F2503" s="600"/>
      <c r="G2503" s="84"/>
      <c r="H2503" s="133">
        <v>41264</v>
      </c>
    </row>
    <row r="2504" spans="1:8" ht="15.75">
      <c r="A2504" s="12"/>
      <c r="B2504" s="25" t="s">
        <v>1598</v>
      </c>
      <c r="C2504" s="12"/>
      <c r="D2504" s="12"/>
      <c r="E2504" s="12"/>
      <c r="F2504" s="12"/>
      <c r="G2504" s="26">
        <f>SUM(G2496:G2503)</f>
        <v>2592.35</v>
      </c>
      <c r="H2504" s="12"/>
    </row>
    <row r="2505" spans="1:8" ht="47.25">
      <c r="A2505" s="602">
        <v>14</v>
      </c>
      <c r="B2505" s="592" t="s">
        <v>3450</v>
      </c>
      <c r="C2505" s="16" t="s">
        <v>707</v>
      </c>
      <c r="D2505" s="17"/>
      <c r="E2505" s="17"/>
      <c r="F2505" s="17"/>
      <c r="G2505" s="17"/>
      <c r="H2505" s="595">
        <v>41247</v>
      </c>
    </row>
    <row r="2506" spans="1:8" ht="15.75">
      <c r="A2506" s="597"/>
      <c r="B2506" s="594"/>
      <c r="C2506" s="17" t="s">
        <v>3812</v>
      </c>
      <c r="D2506" s="19" t="s">
        <v>1588</v>
      </c>
      <c r="E2506" s="17">
        <v>0.73</v>
      </c>
      <c r="F2506" s="17">
        <v>3000</v>
      </c>
      <c r="G2506" s="17">
        <f>F2506*E2506</f>
        <v>2190</v>
      </c>
      <c r="H2506" s="603"/>
    </row>
    <row r="2507" spans="1:8" ht="31.5">
      <c r="A2507" s="602">
        <v>30</v>
      </c>
      <c r="B2507" s="592" t="s">
        <v>2108</v>
      </c>
      <c r="C2507" s="16" t="s">
        <v>692</v>
      </c>
      <c r="D2507" s="17"/>
      <c r="E2507" s="17"/>
      <c r="F2507" s="17"/>
      <c r="G2507" s="17"/>
      <c r="H2507" s="595">
        <v>41256</v>
      </c>
    </row>
    <row r="2508" spans="1:8" ht="15.75">
      <c r="A2508" s="597"/>
      <c r="B2508" s="594"/>
      <c r="C2508" s="17" t="s">
        <v>2109</v>
      </c>
      <c r="D2508" s="19" t="s">
        <v>1109</v>
      </c>
      <c r="E2508" s="17">
        <v>178</v>
      </c>
      <c r="F2508" s="17">
        <v>0.1</v>
      </c>
      <c r="G2508" s="17">
        <f>F2508*E2508</f>
        <v>17.8</v>
      </c>
      <c r="H2508" s="603"/>
    </row>
    <row r="2509" spans="1:8" ht="15.75">
      <c r="A2509" s="610">
        <v>45</v>
      </c>
      <c r="B2509" s="606" t="s">
        <v>3450</v>
      </c>
      <c r="C2509" s="16" t="s">
        <v>2782</v>
      </c>
      <c r="D2509" s="17"/>
      <c r="E2509" s="17"/>
      <c r="F2509" s="17"/>
      <c r="G2509" s="17"/>
      <c r="H2509" s="611">
        <v>41263</v>
      </c>
    </row>
    <row r="2510" spans="1:8" ht="15.75">
      <c r="A2510" s="610"/>
      <c r="B2510" s="606"/>
      <c r="C2510" s="17" t="s">
        <v>2783</v>
      </c>
      <c r="D2510" s="15" t="s">
        <v>1588</v>
      </c>
      <c r="E2510" s="19">
        <v>0.19</v>
      </c>
      <c r="F2510" s="19">
        <v>2000</v>
      </c>
      <c r="G2510" s="17">
        <f>E2510*F2510</f>
        <v>380</v>
      </c>
      <c r="H2510" s="611"/>
    </row>
    <row r="2511" spans="1:8" ht="15.75">
      <c r="A2511" s="17"/>
      <c r="B2511" s="17"/>
      <c r="C2511" s="17" t="s">
        <v>2050</v>
      </c>
      <c r="D2511" s="15" t="s">
        <v>1585</v>
      </c>
      <c r="E2511" s="19">
        <v>0.28000000000000003</v>
      </c>
      <c r="F2511" s="19">
        <v>48.05</v>
      </c>
      <c r="G2511" s="84">
        <f>E2511*F2511</f>
        <v>13.45</v>
      </c>
      <c r="H2511" s="18"/>
    </row>
    <row r="2512" spans="1:8" ht="15.75">
      <c r="A2512" s="41">
        <v>51</v>
      </c>
      <c r="B2512" s="17" t="s">
        <v>1773</v>
      </c>
      <c r="C2512" s="16" t="s">
        <v>542</v>
      </c>
      <c r="D2512" s="598" t="s">
        <v>67</v>
      </c>
      <c r="E2512" s="599"/>
      <c r="F2512" s="600"/>
      <c r="G2512" s="84"/>
      <c r="H2512" s="133">
        <v>41263</v>
      </c>
    </row>
    <row r="2513" spans="1:8" ht="15.75">
      <c r="A2513" s="12"/>
      <c r="B2513" s="25" t="s">
        <v>1598</v>
      </c>
      <c r="C2513" s="12"/>
      <c r="D2513" s="12"/>
      <c r="E2513" s="12"/>
      <c r="F2513" s="12"/>
      <c r="G2513" s="26">
        <f>SUM(G2505:G2512)</f>
        <v>2601.25</v>
      </c>
      <c r="H2513" s="12"/>
    </row>
    <row r="2514" spans="1:8" ht="31.5">
      <c r="A2514" s="602">
        <v>36</v>
      </c>
      <c r="B2514" s="592" t="s">
        <v>2900</v>
      </c>
      <c r="C2514" s="16" t="s">
        <v>692</v>
      </c>
      <c r="D2514" s="598" t="s">
        <v>2901</v>
      </c>
      <c r="E2514" s="599"/>
      <c r="F2514" s="600"/>
      <c r="G2514" s="17"/>
      <c r="H2514" s="595">
        <v>41260</v>
      </c>
    </row>
    <row r="2515" spans="1:8" ht="15.75">
      <c r="A2515" s="597"/>
      <c r="B2515" s="594"/>
      <c r="C2515" s="17" t="s">
        <v>2265</v>
      </c>
      <c r="D2515" s="17" t="s">
        <v>1109</v>
      </c>
      <c r="E2515" s="17">
        <v>0.02</v>
      </c>
      <c r="F2515" s="17">
        <v>178</v>
      </c>
      <c r="G2515" s="17">
        <f>F2515*E2515</f>
        <v>3.56</v>
      </c>
      <c r="H2515" s="597"/>
    </row>
    <row r="2516" spans="1:8" ht="15.75">
      <c r="A2516" s="12"/>
      <c r="B2516" s="25" t="s">
        <v>1598</v>
      </c>
      <c r="C2516" s="12"/>
      <c r="D2516" s="12"/>
      <c r="E2516" s="12"/>
      <c r="F2516" s="12"/>
      <c r="G2516" s="26">
        <f>SUM(G2514:G2515)</f>
        <v>3.56</v>
      </c>
      <c r="H2516" s="12"/>
    </row>
    <row r="2517" spans="1:8" ht="47.25">
      <c r="A2517" s="602">
        <v>15</v>
      </c>
      <c r="B2517" s="592" t="s">
        <v>3451</v>
      </c>
      <c r="C2517" s="16" t="s">
        <v>707</v>
      </c>
      <c r="D2517" s="17"/>
      <c r="E2517" s="17"/>
      <c r="F2517" s="17"/>
      <c r="G2517" s="17"/>
      <c r="H2517" s="595">
        <v>41247</v>
      </c>
    </row>
    <row r="2518" spans="1:8" ht="15.75">
      <c r="A2518" s="597"/>
      <c r="B2518" s="594"/>
      <c r="C2518" s="17" t="s">
        <v>3812</v>
      </c>
      <c r="D2518" s="19" t="s">
        <v>1588</v>
      </c>
      <c r="E2518" s="17">
        <v>0.73</v>
      </c>
      <c r="F2518" s="17">
        <v>3000</v>
      </c>
      <c r="G2518" s="17">
        <f>F2518*E2518</f>
        <v>2190</v>
      </c>
      <c r="H2518" s="603"/>
    </row>
    <row r="2519" spans="1:8" ht="15.75">
      <c r="A2519" s="41">
        <v>19</v>
      </c>
      <c r="B2519" s="17" t="s">
        <v>716</v>
      </c>
      <c r="C2519" s="16" t="s">
        <v>2270</v>
      </c>
      <c r="D2519" s="598" t="s">
        <v>1895</v>
      </c>
      <c r="E2519" s="599"/>
      <c r="F2519" s="600"/>
      <c r="G2519" s="17"/>
      <c r="H2519" s="21">
        <v>41246</v>
      </c>
    </row>
    <row r="2520" spans="1:8" ht="47.25">
      <c r="A2520" s="41">
        <v>27</v>
      </c>
      <c r="B2520" s="17" t="s">
        <v>3808</v>
      </c>
      <c r="C2520" s="16" t="s">
        <v>3406</v>
      </c>
      <c r="D2520" s="598" t="s">
        <v>3407</v>
      </c>
      <c r="E2520" s="599"/>
      <c r="F2520" s="600"/>
      <c r="G2520" s="17"/>
      <c r="H2520" s="21">
        <v>41255</v>
      </c>
    </row>
    <row r="2521" spans="1:8" ht="15.75">
      <c r="A2521" s="12"/>
      <c r="B2521" s="25" t="s">
        <v>1598</v>
      </c>
      <c r="C2521" s="12"/>
      <c r="D2521" s="12"/>
      <c r="E2521" s="12"/>
      <c r="F2521" s="12"/>
      <c r="G2521" s="26">
        <f>SUM(G2517:G2520)</f>
        <v>2190</v>
      </c>
      <c r="H2521" s="12"/>
    </row>
    <row r="2522" spans="1:8" ht="47.25">
      <c r="A2522" s="602">
        <v>16</v>
      </c>
      <c r="B2522" s="592" t="s">
        <v>206</v>
      </c>
      <c r="C2522" s="16" t="s">
        <v>707</v>
      </c>
      <c r="D2522" s="17"/>
      <c r="E2522" s="17"/>
      <c r="F2522" s="17"/>
      <c r="G2522" s="17"/>
      <c r="H2522" s="595">
        <v>41247</v>
      </c>
    </row>
    <row r="2523" spans="1:8" ht="15.75">
      <c r="A2523" s="597"/>
      <c r="B2523" s="594"/>
      <c r="C2523" s="17" t="s">
        <v>3812</v>
      </c>
      <c r="D2523" s="19" t="s">
        <v>1588</v>
      </c>
      <c r="E2523" s="17">
        <v>0.73</v>
      </c>
      <c r="F2523" s="17">
        <v>3000</v>
      </c>
      <c r="G2523" s="17">
        <f>F2523*E2523</f>
        <v>2190</v>
      </c>
      <c r="H2523" s="603"/>
    </row>
    <row r="2524" spans="1:8" ht="15.75">
      <c r="A2524" s="602">
        <v>46</v>
      </c>
      <c r="B2524" s="592" t="s">
        <v>206</v>
      </c>
      <c r="C2524" s="16" t="s">
        <v>2782</v>
      </c>
      <c r="D2524" s="17"/>
      <c r="E2524" s="17"/>
      <c r="F2524" s="17"/>
      <c r="G2524" s="17"/>
      <c r="H2524" s="595">
        <v>41263</v>
      </c>
    </row>
    <row r="2525" spans="1:8" ht="15.75">
      <c r="A2525" s="596"/>
      <c r="B2525" s="593"/>
      <c r="C2525" s="17" t="s">
        <v>2783</v>
      </c>
      <c r="D2525" s="15" t="s">
        <v>1588</v>
      </c>
      <c r="E2525" s="19">
        <v>0.19</v>
      </c>
      <c r="F2525" s="19">
        <v>2000</v>
      </c>
      <c r="G2525" s="17">
        <f>E2525*F2525</f>
        <v>380</v>
      </c>
      <c r="H2525" s="605"/>
    </row>
    <row r="2526" spans="1:8" ht="15.75">
      <c r="A2526" s="597"/>
      <c r="B2526" s="594"/>
      <c r="C2526" s="17" t="s">
        <v>2050</v>
      </c>
      <c r="D2526" s="15" t="s">
        <v>1585</v>
      </c>
      <c r="E2526" s="19">
        <v>0.28000000000000003</v>
      </c>
      <c r="F2526" s="19">
        <v>48.05</v>
      </c>
      <c r="G2526" s="84">
        <f>E2526*F2526</f>
        <v>13.45</v>
      </c>
      <c r="H2526" s="603"/>
    </row>
    <row r="2527" spans="1:8" ht="15.75">
      <c r="A2527" s="12"/>
      <c r="B2527" s="25" t="s">
        <v>1598</v>
      </c>
      <c r="C2527" s="12"/>
      <c r="D2527" s="12"/>
      <c r="E2527" s="12"/>
      <c r="F2527" s="12"/>
      <c r="G2527" s="26">
        <f>SUM(G2522:G2526)</f>
        <v>2583.4499999999998</v>
      </c>
      <c r="H2527" s="12"/>
    </row>
    <row r="2528" spans="1:8">
      <c r="G2528" s="42">
        <f>G2527+G2521+G2516+G2513+G2504+G2495+G2489+G2472+G2454+G2442+G2421+G2407+G2394</f>
        <v>45348.63</v>
      </c>
    </row>
  </sheetData>
  <mergeCells count="1771">
    <mergeCell ref="H2522:H2523"/>
    <mergeCell ref="A2524:A2526"/>
    <mergeCell ref="B2524:B2526"/>
    <mergeCell ref="H2524:H2526"/>
    <mergeCell ref="D2519:F2519"/>
    <mergeCell ref="D2520:F2520"/>
    <mergeCell ref="A2522:A2523"/>
    <mergeCell ref="B2522:B2523"/>
    <mergeCell ref="H2514:H2515"/>
    <mergeCell ref="A2517:A2518"/>
    <mergeCell ref="B2517:B2518"/>
    <mergeCell ref="H2517:H2518"/>
    <mergeCell ref="D2512:F2512"/>
    <mergeCell ref="A2514:A2515"/>
    <mergeCell ref="B2514:B2515"/>
    <mergeCell ref="D2514:F2514"/>
    <mergeCell ref="A2507:A2508"/>
    <mergeCell ref="B2507:B2508"/>
    <mergeCell ref="H2507:H2508"/>
    <mergeCell ref="A2509:A2510"/>
    <mergeCell ref="B2509:B2510"/>
    <mergeCell ref="H2509:H2510"/>
    <mergeCell ref="D2503:F2503"/>
    <mergeCell ref="A2505:A2506"/>
    <mergeCell ref="B2505:B2506"/>
    <mergeCell ref="H2505:H2506"/>
    <mergeCell ref="A2501:A2502"/>
    <mergeCell ref="B2501:B2502"/>
    <mergeCell ref="D2501:F2501"/>
    <mergeCell ref="H2501:H2502"/>
    <mergeCell ref="A2496:A2497"/>
    <mergeCell ref="B2496:B2497"/>
    <mergeCell ref="H2496:H2497"/>
    <mergeCell ref="A2498:A2500"/>
    <mergeCell ref="B2498:B2500"/>
    <mergeCell ref="H2498:H2500"/>
    <mergeCell ref="A2490:A2491"/>
    <mergeCell ref="B2490:B2491"/>
    <mergeCell ref="H2490:H2491"/>
    <mergeCell ref="A2492:A2494"/>
    <mergeCell ref="B2492:B2494"/>
    <mergeCell ref="H2492:H2494"/>
    <mergeCell ref="H2479:H2481"/>
    <mergeCell ref="A2482:A2488"/>
    <mergeCell ref="B2482:B2488"/>
    <mergeCell ref="H2482:H2488"/>
    <mergeCell ref="D2476:F2476"/>
    <mergeCell ref="D2477:F2477"/>
    <mergeCell ref="D2478:G2478"/>
    <mergeCell ref="A2479:A2481"/>
    <mergeCell ref="B2479:B2481"/>
    <mergeCell ref="D2473:F2473"/>
    <mergeCell ref="A2474:A2475"/>
    <mergeCell ref="B2474:B2475"/>
    <mergeCell ref="H2474:H2475"/>
    <mergeCell ref="D2468:F2468"/>
    <mergeCell ref="D2469:F2469"/>
    <mergeCell ref="D2470:F2470"/>
    <mergeCell ref="D2471:F2471"/>
    <mergeCell ref="A2462:A2464"/>
    <mergeCell ref="B2462:B2464"/>
    <mergeCell ref="H2462:H2464"/>
    <mergeCell ref="A2465:A2467"/>
    <mergeCell ref="B2465:B2467"/>
    <mergeCell ref="H2465:H2467"/>
    <mergeCell ref="H2456:H2457"/>
    <mergeCell ref="D2458:F2458"/>
    <mergeCell ref="D2459:F2459"/>
    <mergeCell ref="A2460:A2461"/>
    <mergeCell ref="B2460:B2461"/>
    <mergeCell ref="H2460:H2461"/>
    <mergeCell ref="D2453:F2453"/>
    <mergeCell ref="D2455:F2455"/>
    <mergeCell ref="A2456:A2457"/>
    <mergeCell ref="B2456:B2457"/>
    <mergeCell ref="A2449:A2451"/>
    <mergeCell ref="B2449:B2451"/>
    <mergeCell ref="H2449:H2451"/>
    <mergeCell ref="D2452:F2452"/>
    <mergeCell ref="A2446:A2447"/>
    <mergeCell ref="B2446:B2447"/>
    <mergeCell ref="H2446:H2447"/>
    <mergeCell ref="D2448:F2448"/>
    <mergeCell ref="D2443:F2443"/>
    <mergeCell ref="A2444:A2445"/>
    <mergeCell ref="B2444:B2445"/>
    <mergeCell ref="H2444:H2445"/>
    <mergeCell ref="A2438:A2441"/>
    <mergeCell ref="B2438:B2441"/>
    <mergeCell ref="H2438:H2441"/>
    <mergeCell ref="D2422:F2422"/>
    <mergeCell ref="H2430:H2432"/>
    <mergeCell ref="A2433:A2436"/>
    <mergeCell ref="B2433:B2436"/>
    <mergeCell ref="H2433:H2436"/>
    <mergeCell ref="D2428:F2428"/>
    <mergeCell ref="D2429:F2429"/>
    <mergeCell ref="A2430:A2432"/>
    <mergeCell ref="B2430:B2432"/>
    <mergeCell ref="A2423:A2424"/>
    <mergeCell ref="B2423:B2424"/>
    <mergeCell ref="H2423:H2424"/>
    <mergeCell ref="A2425:A2427"/>
    <mergeCell ref="B2425:B2427"/>
    <mergeCell ref="H2425:H2427"/>
    <mergeCell ref="A2416:A2418"/>
    <mergeCell ref="B2416:B2418"/>
    <mergeCell ref="H2416:H2418"/>
    <mergeCell ref="A2419:A2420"/>
    <mergeCell ref="B2419:B2420"/>
    <mergeCell ref="D2419:F2419"/>
    <mergeCell ref="H2419:H2420"/>
    <mergeCell ref="D2420:F2420"/>
    <mergeCell ref="A2414:A2415"/>
    <mergeCell ref="B2414:B2415"/>
    <mergeCell ref="D2414:F2414"/>
    <mergeCell ref="H2414:H2415"/>
    <mergeCell ref="A2405:A2406"/>
    <mergeCell ref="B2405:B2406"/>
    <mergeCell ref="H2405:H2406"/>
    <mergeCell ref="A2408:A2413"/>
    <mergeCell ref="B2408:B2413"/>
    <mergeCell ref="H2408:H2413"/>
    <mergeCell ref="H2399:H2401"/>
    <mergeCell ref="A2402:A2404"/>
    <mergeCell ref="B2402:B2404"/>
    <mergeCell ref="D2402:F2402"/>
    <mergeCell ref="H2402:H2404"/>
    <mergeCell ref="D2397:F2397"/>
    <mergeCell ref="D2398:F2398"/>
    <mergeCell ref="A2399:A2401"/>
    <mergeCell ref="B2399:B2401"/>
    <mergeCell ref="A2392:A2393"/>
    <mergeCell ref="B2392:B2393"/>
    <mergeCell ref="H2392:H2393"/>
    <mergeCell ref="A2395:A2396"/>
    <mergeCell ref="B2395:B2396"/>
    <mergeCell ref="H2395:H2396"/>
    <mergeCell ref="A2380:A2383"/>
    <mergeCell ref="B2380:B2383"/>
    <mergeCell ref="H2380:H2383"/>
    <mergeCell ref="A2384:A2391"/>
    <mergeCell ref="B2384:B2391"/>
    <mergeCell ref="H2384:H2391"/>
    <mergeCell ref="A2377:A2379"/>
    <mergeCell ref="B2377:B2379"/>
    <mergeCell ref="H2377:H2379"/>
    <mergeCell ref="A2370:A2371"/>
    <mergeCell ref="B2370:B2371"/>
    <mergeCell ref="H2370:H2371"/>
    <mergeCell ref="A2372:A2374"/>
    <mergeCell ref="B2372:B2374"/>
    <mergeCell ref="H2372:H2374"/>
    <mergeCell ref="D2361:F2361"/>
    <mergeCell ref="D2357:F2357"/>
    <mergeCell ref="A2358:A2359"/>
    <mergeCell ref="B2358:B2359"/>
    <mergeCell ref="H2358:H2359"/>
    <mergeCell ref="D2376:F2376"/>
    <mergeCell ref="D2353:F2353"/>
    <mergeCell ref="A2355:A2356"/>
    <mergeCell ref="B2355:B2356"/>
    <mergeCell ref="D2355:F2355"/>
    <mergeCell ref="H2355:H2356"/>
    <mergeCell ref="D2360:F2360"/>
    <mergeCell ref="D2346:F2346"/>
    <mergeCell ref="A2348:A2351"/>
    <mergeCell ref="B2348:B2351"/>
    <mergeCell ref="D2348:F2348"/>
    <mergeCell ref="H2340:H2342"/>
    <mergeCell ref="D2343:F2343"/>
    <mergeCell ref="D2344:F2344"/>
    <mergeCell ref="D2345:F2345"/>
    <mergeCell ref="H2349:H2351"/>
    <mergeCell ref="D2338:F2338"/>
    <mergeCell ref="D2339:F2339"/>
    <mergeCell ref="A2340:A2342"/>
    <mergeCell ref="B2340:B2342"/>
    <mergeCell ref="D2340:F2340"/>
    <mergeCell ref="A2331:A2334"/>
    <mergeCell ref="B2331:B2334"/>
    <mergeCell ref="H2331:H2334"/>
    <mergeCell ref="A2335:A2337"/>
    <mergeCell ref="B2335:B2337"/>
    <mergeCell ref="H2335:H2337"/>
    <mergeCell ref="A2326:A2329"/>
    <mergeCell ref="B2326:B2329"/>
    <mergeCell ref="H2326:H2329"/>
    <mergeCell ref="D2330:F2330"/>
    <mergeCell ref="H2321:H2322"/>
    <mergeCell ref="A2323:A2324"/>
    <mergeCell ref="B2323:B2324"/>
    <mergeCell ref="H2323:H2324"/>
    <mergeCell ref="D2319:F2319"/>
    <mergeCell ref="D2320:F2320"/>
    <mergeCell ref="A2321:A2322"/>
    <mergeCell ref="B2321:B2322"/>
    <mergeCell ref="D2321:F2321"/>
    <mergeCell ref="A2314:A2316"/>
    <mergeCell ref="B2314:B2316"/>
    <mergeCell ref="H2314:H2316"/>
    <mergeCell ref="D2317:F2317"/>
    <mergeCell ref="H2305:H2309"/>
    <mergeCell ref="D2311:F2311"/>
    <mergeCell ref="D2312:F2312"/>
    <mergeCell ref="D2313:F2313"/>
    <mergeCell ref="D2303:F2303"/>
    <mergeCell ref="A2304:A2309"/>
    <mergeCell ref="B2304:B2309"/>
    <mergeCell ref="D2304:F2304"/>
    <mergeCell ref="D2298:F2298"/>
    <mergeCell ref="D2299:F2299"/>
    <mergeCell ref="D2300:F2300"/>
    <mergeCell ref="D2302:F2302"/>
    <mergeCell ref="D2294:F2294"/>
    <mergeCell ref="D2296:F2296"/>
    <mergeCell ref="D2297:F2297"/>
    <mergeCell ref="D2283:F2283"/>
    <mergeCell ref="A2284:A2292"/>
    <mergeCell ref="B2284:B2292"/>
    <mergeCell ref="D2249:F2249"/>
    <mergeCell ref="D2250:F2250"/>
    <mergeCell ref="D2278:F2278"/>
    <mergeCell ref="D2279:F2279"/>
    <mergeCell ref="D2255:F2255"/>
    <mergeCell ref="D2293:F2293"/>
    <mergeCell ref="A2273:A2274"/>
    <mergeCell ref="B2273:B2274"/>
    <mergeCell ref="H2284:H2292"/>
    <mergeCell ref="D2280:F2280"/>
    <mergeCell ref="A2281:A2282"/>
    <mergeCell ref="B2281:B2282"/>
    <mergeCell ref="H2281:H2282"/>
    <mergeCell ref="H2262:H2265"/>
    <mergeCell ref="A2266:A2271"/>
    <mergeCell ref="B2266:B2271"/>
    <mergeCell ref="D2251:F2251"/>
    <mergeCell ref="D2252:F2252"/>
    <mergeCell ref="D2253:F2253"/>
    <mergeCell ref="D2254:F2254"/>
    <mergeCell ref="A2256:A2257"/>
    <mergeCell ref="B2256:B2257"/>
    <mergeCell ref="D2256:G2256"/>
    <mergeCell ref="H2273:H2274"/>
    <mergeCell ref="A2276:A2277"/>
    <mergeCell ref="B2276:B2277"/>
    <mergeCell ref="D2276:F2276"/>
    <mergeCell ref="H2276:H2277"/>
    <mergeCell ref="A2262:A2265"/>
    <mergeCell ref="B2262:B2265"/>
    <mergeCell ref="H2247:H2248"/>
    <mergeCell ref="A2237:B2237"/>
    <mergeCell ref="D2240:F2240"/>
    <mergeCell ref="A2242:A2246"/>
    <mergeCell ref="B2242:B2246"/>
    <mergeCell ref="H2266:H2271"/>
    <mergeCell ref="H2256:H2257"/>
    <mergeCell ref="A2258:A2261"/>
    <mergeCell ref="B2258:B2261"/>
    <mergeCell ref="H2258:H2261"/>
    <mergeCell ref="A1868:A1870"/>
    <mergeCell ref="B1868:B1870"/>
    <mergeCell ref="H1868:H1870"/>
    <mergeCell ref="A1862:A1863"/>
    <mergeCell ref="B1862:B1863"/>
    <mergeCell ref="H1862:H1863"/>
    <mergeCell ref="A1864:A1867"/>
    <mergeCell ref="B1864:B1867"/>
    <mergeCell ref="H1864:H1867"/>
    <mergeCell ref="A1854:A1857"/>
    <mergeCell ref="B1854:B1857"/>
    <mergeCell ref="H1854:H1857"/>
    <mergeCell ref="A1858:A1860"/>
    <mergeCell ref="B1858:B1860"/>
    <mergeCell ref="H1858:H1860"/>
    <mergeCell ref="A1840:A1841"/>
    <mergeCell ref="H1840:H1841"/>
    <mergeCell ref="A1842:A1853"/>
    <mergeCell ref="B1842:B1852"/>
    <mergeCell ref="H1842:H1853"/>
    <mergeCell ref="D1837:F1837"/>
    <mergeCell ref="A1838:A1839"/>
    <mergeCell ref="B1838:B1839"/>
    <mergeCell ref="H1838:H1839"/>
    <mergeCell ref="A1830:A1835"/>
    <mergeCell ref="B1830:B1835"/>
    <mergeCell ref="H1830:H1835"/>
    <mergeCell ref="D1836:F1836"/>
    <mergeCell ref="A1825:A1826"/>
    <mergeCell ref="B1825:B1826"/>
    <mergeCell ref="H1825:H1826"/>
    <mergeCell ref="A1827:A1829"/>
    <mergeCell ref="B1827:B1829"/>
    <mergeCell ref="H1827:H1829"/>
    <mergeCell ref="A1808:A1810"/>
    <mergeCell ref="B1808:B1810"/>
    <mergeCell ref="H1808:H1810"/>
    <mergeCell ref="A1811:A1823"/>
    <mergeCell ref="B1811:B1822"/>
    <mergeCell ref="H1811:H1823"/>
    <mergeCell ref="A1801:A1803"/>
    <mergeCell ref="B1801:B1803"/>
    <mergeCell ref="H1801:H1803"/>
    <mergeCell ref="A1805:A1807"/>
    <mergeCell ref="B1805:B1807"/>
    <mergeCell ref="H1805:H1807"/>
    <mergeCell ref="A1796:A1799"/>
    <mergeCell ref="B1796:B1799"/>
    <mergeCell ref="H1796:H1799"/>
    <mergeCell ref="D1800:F1800"/>
    <mergeCell ref="A1791:A1793"/>
    <mergeCell ref="B1791:B1793"/>
    <mergeCell ref="H1791:H1793"/>
    <mergeCell ref="A1794:A1795"/>
    <mergeCell ref="B1794:B1795"/>
    <mergeCell ref="H1794:H1795"/>
    <mergeCell ref="A1787:A1789"/>
    <mergeCell ref="B1787:B1789"/>
    <mergeCell ref="H1787:H1789"/>
    <mergeCell ref="D1790:F1790"/>
    <mergeCell ref="A1781:A1783"/>
    <mergeCell ref="B1781:B1783"/>
    <mergeCell ref="H1781:H1783"/>
    <mergeCell ref="A1785:A1786"/>
    <mergeCell ref="B1785:B1786"/>
    <mergeCell ref="H1785:H1786"/>
    <mergeCell ref="A1765:A1767"/>
    <mergeCell ref="B1765:B1767"/>
    <mergeCell ref="H1765:H1767"/>
    <mergeCell ref="A1768:A1780"/>
    <mergeCell ref="B1768:B1779"/>
    <mergeCell ref="H1768:H1780"/>
    <mergeCell ref="A1759:A1761"/>
    <mergeCell ref="B1759:B1761"/>
    <mergeCell ref="H1759:H1761"/>
    <mergeCell ref="A1763:A1764"/>
    <mergeCell ref="B1763:B1764"/>
    <mergeCell ref="H1763:H1764"/>
    <mergeCell ref="H1752:H1755"/>
    <mergeCell ref="A1756:A1758"/>
    <mergeCell ref="B1756:B1758"/>
    <mergeCell ref="H1756:H1758"/>
    <mergeCell ref="D1750:F1750"/>
    <mergeCell ref="D1751:F1751"/>
    <mergeCell ref="A1752:A1755"/>
    <mergeCell ref="B1752:B1755"/>
    <mergeCell ref="H1735:H1737"/>
    <mergeCell ref="A1738:A1749"/>
    <mergeCell ref="B1738:B1748"/>
    <mergeCell ref="H1738:H1749"/>
    <mergeCell ref="D1733:F1733"/>
    <mergeCell ref="D1734:F1734"/>
    <mergeCell ref="A1735:A1737"/>
    <mergeCell ref="B1735:B1737"/>
    <mergeCell ref="A1714:A1717"/>
    <mergeCell ref="B1714:B1717"/>
    <mergeCell ref="H1714:H1717"/>
    <mergeCell ref="A1718:A1731"/>
    <mergeCell ref="B1718:B1730"/>
    <mergeCell ref="H1718:H1731"/>
    <mergeCell ref="A1708:A1710"/>
    <mergeCell ref="B1708:B1710"/>
    <mergeCell ref="H1708:H1710"/>
    <mergeCell ref="A1711:A1713"/>
    <mergeCell ref="B1711:B1713"/>
    <mergeCell ref="H1711:H1713"/>
    <mergeCell ref="D1706:F1706"/>
    <mergeCell ref="D1591:F1591"/>
    <mergeCell ref="A1689:A1691"/>
    <mergeCell ref="B1689:B1691"/>
    <mergeCell ref="D1696:F1696"/>
    <mergeCell ref="A1699:A1701"/>
    <mergeCell ref="B1699:B1701"/>
    <mergeCell ref="A1676:A1688"/>
    <mergeCell ref="B1676:B1687"/>
    <mergeCell ref="A1670:A1672"/>
    <mergeCell ref="H1699:H1701"/>
    <mergeCell ref="A1702:A1705"/>
    <mergeCell ref="B1702:B1705"/>
    <mergeCell ref="H1702:H1705"/>
    <mergeCell ref="H1676:H1688"/>
    <mergeCell ref="D1698:F1698"/>
    <mergeCell ref="A1692:A1695"/>
    <mergeCell ref="B1692:B1695"/>
    <mergeCell ref="H1692:H1695"/>
    <mergeCell ref="H1689:H1691"/>
    <mergeCell ref="B1670:B1672"/>
    <mergeCell ref="H1670:H1672"/>
    <mergeCell ref="A1673:A1675"/>
    <mergeCell ref="B1673:B1675"/>
    <mergeCell ref="H1673:H1675"/>
    <mergeCell ref="H1662:H1666"/>
    <mergeCell ref="D1667:F1667"/>
    <mergeCell ref="A1668:A1669"/>
    <mergeCell ref="B1668:B1669"/>
    <mergeCell ref="H1668:H1669"/>
    <mergeCell ref="B1652:B1653"/>
    <mergeCell ref="H1652:H1653"/>
    <mergeCell ref="D1659:F1659"/>
    <mergeCell ref="D1660:F1660"/>
    <mergeCell ref="D1661:F1661"/>
    <mergeCell ref="A1662:A1666"/>
    <mergeCell ref="B1662:B1666"/>
    <mergeCell ref="A1654:A1655"/>
    <mergeCell ref="B1654:B1655"/>
    <mergeCell ref="H1640:H1642"/>
    <mergeCell ref="A1643:A1647"/>
    <mergeCell ref="B1643:B1647"/>
    <mergeCell ref="H1643:H1647"/>
    <mergeCell ref="H1654:H1655"/>
    <mergeCell ref="D1656:F1656"/>
    <mergeCell ref="A1648:A1651"/>
    <mergeCell ref="B1648:B1651"/>
    <mergeCell ref="H1648:H1651"/>
    <mergeCell ref="A1652:A1653"/>
    <mergeCell ref="D1638:F1638"/>
    <mergeCell ref="D1639:F1639"/>
    <mergeCell ref="A1628:A1630"/>
    <mergeCell ref="B1628:B1630"/>
    <mergeCell ref="A1640:A1642"/>
    <mergeCell ref="B1640:B1642"/>
    <mergeCell ref="H1616:H1625"/>
    <mergeCell ref="A1626:A1627"/>
    <mergeCell ref="B1626:B1627"/>
    <mergeCell ref="H1626:H1627"/>
    <mergeCell ref="D1636:F1636"/>
    <mergeCell ref="D1637:F1637"/>
    <mergeCell ref="H1602:H1604"/>
    <mergeCell ref="A1605:A1615"/>
    <mergeCell ref="B1605:B1614"/>
    <mergeCell ref="H1605:H1615"/>
    <mergeCell ref="H1628:H1630"/>
    <mergeCell ref="A1633:A1635"/>
    <mergeCell ref="B1633:B1635"/>
    <mergeCell ref="H1633:H1635"/>
    <mergeCell ref="A1616:A1625"/>
    <mergeCell ref="B1616:B1624"/>
    <mergeCell ref="D1571:F1571"/>
    <mergeCell ref="A1598:A1599"/>
    <mergeCell ref="B1598:B1599"/>
    <mergeCell ref="D1578:F1578"/>
    <mergeCell ref="D1579:F1579"/>
    <mergeCell ref="A1602:A1604"/>
    <mergeCell ref="B1602:B1604"/>
    <mergeCell ref="H1572:H1573"/>
    <mergeCell ref="H1598:H1599"/>
    <mergeCell ref="A1600:A1601"/>
    <mergeCell ref="B1600:B1601"/>
    <mergeCell ref="H1600:H1601"/>
    <mergeCell ref="D1597:F1597"/>
    <mergeCell ref="H1580:H1590"/>
    <mergeCell ref="D1592:F1592"/>
    <mergeCell ref="A1593:A1595"/>
    <mergeCell ref="B1593:B1595"/>
    <mergeCell ref="H1593:H1595"/>
    <mergeCell ref="A1580:A1590"/>
    <mergeCell ref="B1580:B1588"/>
    <mergeCell ref="A1574:A1576"/>
    <mergeCell ref="B1574:B1576"/>
    <mergeCell ref="H1574:H1576"/>
    <mergeCell ref="A1568:H1568"/>
    <mergeCell ref="A1569:B1569"/>
    <mergeCell ref="H1530:H1532"/>
    <mergeCell ref="A1530:A1532"/>
    <mergeCell ref="B1530:B1532"/>
    <mergeCell ref="A1572:A1573"/>
    <mergeCell ref="B1572:B1573"/>
    <mergeCell ref="B1430:B1431"/>
    <mergeCell ref="H1430:H1431"/>
    <mergeCell ref="D1527:F1527"/>
    <mergeCell ref="D1528:F1528"/>
    <mergeCell ref="D1529:F1529"/>
    <mergeCell ref="A1524:A1525"/>
    <mergeCell ref="B1524:B1525"/>
    <mergeCell ref="H1524:H1525"/>
    <mergeCell ref="D1526:F1526"/>
    <mergeCell ref="A1518:A1522"/>
    <mergeCell ref="B1518:B1522"/>
    <mergeCell ref="H1518:H1522"/>
    <mergeCell ref="D1523:F1523"/>
    <mergeCell ref="A1514:A1516"/>
    <mergeCell ref="B1514:B1516"/>
    <mergeCell ref="H1514:H1516"/>
    <mergeCell ref="D1517:F1517"/>
    <mergeCell ref="A1506:A1507"/>
    <mergeCell ref="B1506:B1507"/>
    <mergeCell ref="H1506:H1507"/>
    <mergeCell ref="A1508:A1509"/>
    <mergeCell ref="B1508:B1509"/>
    <mergeCell ref="H1508:H1509"/>
    <mergeCell ref="D1502:F1502"/>
    <mergeCell ref="A1503:A1505"/>
    <mergeCell ref="B1503:B1505"/>
    <mergeCell ref="H1503:H1505"/>
    <mergeCell ref="H1492:H1494"/>
    <mergeCell ref="A1511:A1513"/>
    <mergeCell ref="B1511:B1513"/>
    <mergeCell ref="H1511:H1513"/>
    <mergeCell ref="A1495:A1498"/>
    <mergeCell ref="B1495:B1498"/>
    <mergeCell ref="H1495:H1498"/>
    <mergeCell ref="A1499:A1501"/>
    <mergeCell ref="B1499:B1501"/>
    <mergeCell ref="H1499:H1501"/>
    <mergeCell ref="D1489:F1489"/>
    <mergeCell ref="D1490:F1490"/>
    <mergeCell ref="A1492:A1494"/>
    <mergeCell ref="B1492:B1494"/>
    <mergeCell ref="D1484:F1484"/>
    <mergeCell ref="A1486:A1488"/>
    <mergeCell ref="B1486:B1488"/>
    <mergeCell ref="H1486:H1488"/>
    <mergeCell ref="D1480:F1480"/>
    <mergeCell ref="A1481:A1483"/>
    <mergeCell ref="B1481:B1483"/>
    <mergeCell ref="H1481:H1483"/>
    <mergeCell ref="D1476:F1476"/>
    <mergeCell ref="A1477:A1479"/>
    <mergeCell ref="B1477:B1479"/>
    <mergeCell ref="H1477:H1479"/>
    <mergeCell ref="H1470:H1472"/>
    <mergeCell ref="D1473:F1473"/>
    <mergeCell ref="D1474:F1474"/>
    <mergeCell ref="D1475:F1475"/>
    <mergeCell ref="D1466:F1466"/>
    <mergeCell ref="D1468:F1468"/>
    <mergeCell ref="D1469:F1469"/>
    <mergeCell ref="A1470:A1472"/>
    <mergeCell ref="B1470:B1472"/>
    <mergeCell ref="A1151:A1153"/>
    <mergeCell ref="B1151:B1153"/>
    <mergeCell ref="A1155:A1157"/>
    <mergeCell ref="B1155:B1157"/>
    <mergeCell ref="A1166:A1167"/>
    <mergeCell ref="H1151:H1153"/>
    <mergeCell ref="D1154:F1154"/>
    <mergeCell ref="H1143:H1145"/>
    <mergeCell ref="D1146:F1146"/>
    <mergeCell ref="D1149:F1149"/>
    <mergeCell ref="D1150:F1150"/>
    <mergeCell ref="D1142:F1142"/>
    <mergeCell ref="D1134:F1134"/>
    <mergeCell ref="A1143:A1145"/>
    <mergeCell ref="B1143:B1145"/>
    <mergeCell ref="D1141:F1141"/>
    <mergeCell ref="A1131:A1133"/>
    <mergeCell ref="B1131:B1133"/>
    <mergeCell ref="D1140:F1140"/>
    <mergeCell ref="H1131:H1133"/>
    <mergeCell ref="A1136:A1139"/>
    <mergeCell ref="B1136:B1139"/>
    <mergeCell ref="H1136:H1139"/>
    <mergeCell ref="A1128:A1129"/>
    <mergeCell ref="B1128:B1129"/>
    <mergeCell ref="H1128:H1129"/>
    <mergeCell ref="D1130:F1130"/>
    <mergeCell ref="A1122:A1124"/>
    <mergeCell ref="B1122:B1124"/>
    <mergeCell ref="H1122:H1124"/>
    <mergeCell ref="A1125:A1127"/>
    <mergeCell ref="B1125:B1127"/>
    <mergeCell ref="H1125:H1127"/>
    <mergeCell ref="A1118:A1120"/>
    <mergeCell ref="B1118:B1120"/>
    <mergeCell ref="H1118:H1120"/>
    <mergeCell ref="D1121:F1121"/>
    <mergeCell ref="A1111:A1116"/>
    <mergeCell ref="B1111:B1116"/>
    <mergeCell ref="H1111:H1116"/>
    <mergeCell ref="D1117:F1117"/>
    <mergeCell ref="D1107:F1107"/>
    <mergeCell ref="D1108:F1108"/>
    <mergeCell ref="D1109:F1109"/>
    <mergeCell ref="D1110:F1110"/>
    <mergeCell ref="D1091:F1091"/>
    <mergeCell ref="A1092:A1106"/>
    <mergeCell ref="B1092:B1095"/>
    <mergeCell ref="H1092:H1093"/>
    <mergeCell ref="H1094:H1095"/>
    <mergeCell ref="B1096:B1103"/>
    <mergeCell ref="H1096:H1103"/>
    <mergeCell ref="B1104:B1106"/>
    <mergeCell ref="H1104:H1106"/>
    <mergeCell ref="A1086:H1086"/>
    <mergeCell ref="A1087:B1087"/>
    <mergeCell ref="D1089:F1089"/>
    <mergeCell ref="D1090:F1090"/>
    <mergeCell ref="H1049:H1050"/>
    <mergeCell ref="A970:A972"/>
    <mergeCell ref="B970:B972"/>
    <mergeCell ref="H970:H972"/>
    <mergeCell ref="D1047:F1047"/>
    <mergeCell ref="D1048:F1048"/>
    <mergeCell ref="A1049:A1050"/>
    <mergeCell ref="B1049:B1050"/>
    <mergeCell ref="A1042:A1045"/>
    <mergeCell ref="B1042:B1045"/>
    <mergeCell ref="H1042:H1045"/>
    <mergeCell ref="D1046:F1046"/>
    <mergeCell ref="H1032:H1034"/>
    <mergeCell ref="D1035:F1035"/>
    <mergeCell ref="D1036:F1036"/>
    <mergeCell ref="A1037:A1039"/>
    <mergeCell ref="B1037:B1039"/>
    <mergeCell ref="H1037:H1039"/>
    <mergeCell ref="D1027:F1027"/>
    <mergeCell ref="D1030:F1030"/>
    <mergeCell ref="D1031:F1031"/>
    <mergeCell ref="A1032:A1034"/>
    <mergeCell ref="B1032:B1034"/>
    <mergeCell ref="D1023:F1023"/>
    <mergeCell ref="A1024:A1026"/>
    <mergeCell ref="B1024:B1026"/>
    <mergeCell ref="H1024:H1026"/>
    <mergeCell ref="A1016:A1017"/>
    <mergeCell ref="B1016:B1017"/>
    <mergeCell ref="H1016:H1017"/>
    <mergeCell ref="A1020:A1022"/>
    <mergeCell ref="B1020:B1022"/>
    <mergeCell ref="H1020:H1022"/>
    <mergeCell ref="D1013:F1013"/>
    <mergeCell ref="A1014:A1015"/>
    <mergeCell ref="B1014:B1015"/>
    <mergeCell ref="H1014:H1015"/>
    <mergeCell ref="H1007:H1008"/>
    <mergeCell ref="A1010:A1012"/>
    <mergeCell ref="B1010:B1012"/>
    <mergeCell ref="H1010:H1012"/>
    <mergeCell ref="D1003:F1003"/>
    <mergeCell ref="D1004:F1004"/>
    <mergeCell ref="D1005:F1005"/>
    <mergeCell ref="A1007:A1008"/>
    <mergeCell ref="B1007:B1008"/>
    <mergeCell ref="A997:A999"/>
    <mergeCell ref="B997:B999"/>
    <mergeCell ref="H997:H999"/>
    <mergeCell ref="D1002:F1002"/>
    <mergeCell ref="A992:A994"/>
    <mergeCell ref="B992:B994"/>
    <mergeCell ref="H992:H994"/>
    <mergeCell ref="A995:A996"/>
    <mergeCell ref="B995:B996"/>
    <mergeCell ref="H995:H996"/>
    <mergeCell ref="A986:A988"/>
    <mergeCell ref="B986:B988"/>
    <mergeCell ref="H986:H988"/>
    <mergeCell ref="A989:A991"/>
    <mergeCell ref="B989:B991"/>
    <mergeCell ref="H989:H991"/>
    <mergeCell ref="A973:A979"/>
    <mergeCell ref="B973:B979"/>
    <mergeCell ref="H973:H979"/>
    <mergeCell ref="A981:A983"/>
    <mergeCell ref="B981:B983"/>
    <mergeCell ref="H981:H983"/>
    <mergeCell ref="G973:G979"/>
    <mergeCell ref="D980:F980"/>
    <mergeCell ref="H960:H962"/>
    <mergeCell ref="D963:F963"/>
    <mergeCell ref="A967:A969"/>
    <mergeCell ref="B967:B969"/>
    <mergeCell ref="H967:H969"/>
    <mergeCell ref="D964:F964"/>
    <mergeCell ref="D956:F956"/>
    <mergeCell ref="D958:F958"/>
    <mergeCell ref="A960:A962"/>
    <mergeCell ref="B960:B962"/>
    <mergeCell ref="A948:A954"/>
    <mergeCell ref="B948:B954"/>
    <mergeCell ref="D955:F955"/>
    <mergeCell ref="H948:H954"/>
    <mergeCell ref="G948:G954"/>
    <mergeCell ref="A942:A943"/>
    <mergeCell ref="B942:B943"/>
    <mergeCell ref="D942:F942"/>
    <mergeCell ref="H942:H943"/>
    <mergeCell ref="A938:A940"/>
    <mergeCell ref="B938:B940"/>
    <mergeCell ref="H938:H940"/>
    <mergeCell ref="D941:F941"/>
    <mergeCell ref="A930:A932"/>
    <mergeCell ref="B930:B932"/>
    <mergeCell ref="H930:H932"/>
    <mergeCell ref="G930:G936"/>
    <mergeCell ref="A933:A936"/>
    <mergeCell ref="B933:B936"/>
    <mergeCell ref="H933:H936"/>
    <mergeCell ref="A910:A919"/>
    <mergeCell ref="B910:B919"/>
    <mergeCell ref="H910:H919"/>
    <mergeCell ref="A920:A926"/>
    <mergeCell ref="B920:B922"/>
    <mergeCell ref="H920:H926"/>
    <mergeCell ref="B923:B926"/>
    <mergeCell ref="A900:A901"/>
    <mergeCell ref="B900:B901"/>
    <mergeCell ref="H900:H901"/>
    <mergeCell ref="A902:A908"/>
    <mergeCell ref="B902:B908"/>
    <mergeCell ref="H902:H908"/>
    <mergeCell ref="G902:G908"/>
    <mergeCell ref="A891:A893"/>
    <mergeCell ref="B891:B893"/>
    <mergeCell ref="H891:H893"/>
    <mergeCell ref="A894:A899"/>
    <mergeCell ref="B894:B896"/>
    <mergeCell ref="H894:H899"/>
    <mergeCell ref="B897:B899"/>
    <mergeCell ref="A886:A888"/>
    <mergeCell ref="B886:B888"/>
    <mergeCell ref="H886:H888"/>
    <mergeCell ref="A889:A890"/>
    <mergeCell ref="B889:B890"/>
    <mergeCell ref="H889:H890"/>
    <mergeCell ref="A880:A881"/>
    <mergeCell ref="B880:B881"/>
    <mergeCell ref="H880:H881"/>
    <mergeCell ref="A882:A885"/>
    <mergeCell ref="B882:B885"/>
    <mergeCell ref="H882:H885"/>
    <mergeCell ref="A835:H835"/>
    <mergeCell ref="A836:B836"/>
    <mergeCell ref="A547:A549"/>
    <mergeCell ref="B547:B549"/>
    <mergeCell ref="H547:H549"/>
    <mergeCell ref="A550:A552"/>
    <mergeCell ref="B550:B552"/>
    <mergeCell ref="H550:H552"/>
    <mergeCell ref="A596:H596"/>
    <mergeCell ref="A597:B597"/>
    <mergeCell ref="A543:A545"/>
    <mergeCell ref="B543:B545"/>
    <mergeCell ref="H543:H545"/>
    <mergeCell ref="D546:F546"/>
    <mergeCell ref="D539:G539"/>
    <mergeCell ref="A540:A542"/>
    <mergeCell ref="B540:B542"/>
    <mergeCell ref="H540:H542"/>
    <mergeCell ref="D534:F534"/>
    <mergeCell ref="A535:A538"/>
    <mergeCell ref="B535:B538"/>
    <mergeCell ref="H535:H538"/>
    <mergeCell ref="A523:A524"/>
    <mergeCell ref="B523:B524"/>
    <mergeCell ref="H523:H524"/>
    <mergeCell ref="A527:A529"/>
    <mergeCell ref="B527:B529"/>
    <mergeCell ref="H527:H529"/>
    <mergeCell ref="A520:A521"/>
    <mergeCell ref="B520:B521"/>
    <mergeCell ref="H520:H521"/>
    <mergeCell ref="D522:F522"/>
    <mergeCell ref="A509:A514"/>
    <mergeCell ref="B509:B514"/>
    <mergeCell ref="H509:H514"/>
    <mergeCell ref="A515:A518"/>
    <mergeCell ref="B515:B518"/>
    <mergeCell ref="H515:H518"/>
    <mergeCell ref="A498:A500"/>
    <mergeCell ref="B498:B500"/>
    <mergeCell ref="H498:H500"/>
    <mergeCell ref="A503:A506"/>
    <mergeCell ref="B503:B506"/>
    <mergeCell ref="H503:H506"/>
    <mergeCell ref="A487:A491"/>
    <mergeCell ref="B487:B491"/>
    <mergeCell ref="H487:H491"/>
    <mergeCell ref="A492:A497"/>
    <mergeCell ref="B492:B497"/>
    <mergeCell ref="H492:H497"/>
    <mergeCell ref="A479:A481"/>
    <mergeCell ref="B479:B481"/>
    <mergeCell ref="H479:H481"/>
    <mergeCell ref="A482:A483"/>
    <mergeCell ref="B482:B483"/>
    <mergeCell ref="H482:H483"/>
    <mergeCell ref="A477:A478"/>
    <mergeCell ref="B477:B478"/>
    <mergeCell ref="D477:F477"/>
    <mergeCell ref="H477:H478"/>
    <mergeCell ref="A470:A472"/>
    <mergeCell ref="B470:B472"/>
    <mergeCell ref="H470:H472"/>
    <mergeCell ref="A473:A474"/>
    <mergeCell ref="B473:B474"/>
    <mergeCell ref="H473:H474"/>
    <mergeCell ref="A465:A466"/>
    <mergeCell ref="B465:B466"/>
    <mergeCell ref="H465:H466"/>
    <mergeCell ref="A467:A469"/>
    <mergeCell ref="B467:B469"/>
    <mergeCell ref="H467:H469"/>
    <mergeCell ref="A457:A459"/>
    <mergeCell ref="B457:B459"/>
    <mergeCell ref="H457:H459"/>
    <mergeCell ref="A462:A464"/>
    <mergeCell ref="B462:B464"/>
    <mergeCell ref="H462:H464"/>
    <mergeCell ref="A447:A450"/>
    <mergeCell ref="B447:B450"/>
    <mergeCell ref="H447:H450"/>
    <mergeCell ref="A451:A456"/>
    <mergeCell ref="B451:B456"/>
    <mergeCell ref="H451:H456"/>
    <mergeCell ref="D443:F443"/>
    <mergeCell ref="A444:A446"/>
    <mergeCell ref="B444:B446"/>
    <mergeCell ref="H444:H446"/>
    <mergeCell ref="D436:F436"/>
    <mergeCell ref="A437:A440"/>
    <mergeCell ref="B437:B440"/>
    <mergeCell ref="H437:H440"/>
    <mergeCell ref="A378:H378"/>
    <mergeCell ref="D187:F187"/>
    <mergeCell ref="D182:F182"/>
    <mergeCell ref="A183:A185"/>
    <mergeCell ref="B183:B185"/>
    <mergeCell ref="A240:H240"/>
    <mergeCell ref="A241:B241"/>
    <mergeCell ref="H244:H246"/>
    <mergeCell ref="D248:F248"/>
    <mergeCell ref="D173:F173"/>
    <mergeCell ref="H173:H174"/>
    <mergeCell ref="H175:H176"/>
    <mergeCell ref="H183:H185"/>
    <mergeCell ref="A177:A179"/>
    <mergeCell ref="B177:B179"/>
    <mergeCell ref="H177:H179"/>
    <mergeCell ref="D181:F181"/>
    <mergeCell ref="D158:F158"/>
    <mergeCell ref="A151:A152"/>
    <mergeCell ref="B151:B152"/>
    <mergeCell ref="H151:H152"/>
    <mergeCell ref="A153:A154"/>
    <mergeCell ref="B153:B154"/>
    <mergeCell ref="D153:F153"/>
    <mergeCell ref="B145:B146"/>
    <mergeCell ref="D145:F145"/>
    <mergeCell ref="H145:H146"/>
    <mergeCell ref="A155:A157"/>
    <mergeCell ref="B155:B157"/>
    <mergeCell ref="H155:H157"/>
    <mergeCell ref="H138:H140"/>
    <mergeCell ref="A141:A143"/>
    <mergeCell ref="B141:B143"/>
    <mergeCell ref="H141:H143"/>
    <mergeCell ref="H153:H154"/>
    <mergeCell ref="A147:A149"/>
    <mergeCell ref="B147:B149"/>
    <mergeCell ref="H147:H149"/>
    <mergeCell ref="D150:F150"/>
    <mergeCell ref="A145:A146"/>
    <mergeCell ref="A1:H1"/>
    <mergeCell ref="A2:B2"/>
    <mergeCell ref="A4:A7"/>
    <mergeCell ref="H4:H7"/>
    <mergeCell ref="B5:B6"/>
    <mergeCell ref="D7:F7"/>
    <mergeCell ref="A8:A10"/>
    <mergeCell ref="B8:B10"/>
    <mergeCell ref="H8:H10"/>
    <mergeCell ref="A12:A16"/>
    <mergeCell ref="B12:B16"/>
    <mergeCell ref="D12:F12"/>
    <mergeCell ref="H12:H16"/>
    <mergeCell ref="A17:A18"/>
    <mergeCell ref="B17:B18"/>
    <mergeCell ref="H17:H18"/>
    <mergeCell ref="D19:F19"/>
    <mergeCell ref="A20:A22"/>
    <mergeCell ref="B20:B22"/>
    <mergeCell ref="H20:H22"/>
    <mergeCell ref="D24:F24"/>
    <mergeCell ref="D25:F25"/>
    <mergeCell ref="D26:F26"/>
    <mergeCell ref="D27:F27"/>
    <mergeCell ref="D28:F28"/>
    <mergeCell ref="D29:F29"/>
    <mergeCell ref="D34:F34"/>
    <mergeCell ref="D35:F35"/>
    <mergeCell ref="D36:F36"/>
    <mergeCell ref="D37:F37"/>
    <mergeCell ref="D38:F38"/>
    <mergeCell ref="A39:A41"/>
    <mergeCell ref="B39:B41"/>
    <mergeCell ref="H39:H41"/>
    <mergeCell ref="D42:F42"/>
    <mergeCell ref="D44:F44"/>
    <mergeCell ref="A45:A46"/>
    <mergeCell ref="B45:B46"/>
    <mergeCell ref="H45:H46"/>
    <mergeCell ref="B56:B58"/>
    <mergeCell ref="H56:H58"/>
    <mergeCell ref="A47:A49"/>
    <mergeCell ref="B47:B49"/>
    <mergeCell ref="H47:H49"/>
    <mergeCell ref="D51:F51"/>
    <mergeCell ref="H52:H54"/>
    <mergeCell ref="A56:A58"/>
    <mergeCell ref="H71:H73"/>
    <mergeCell ref="A65:A67"/>
    <mergeCell ref="B65:B67"/>
    <mergeCell ref="H65:H67"/>
    <mergeCell ref="D69:F69"/>
    <mergeCell ref="H84:H86"/>
    <mergeCell ref="A76:A78"/>
    <mergeCell ref="B76:B78"/>
    <mergeCell ref="H76:H78"/>
    <mergeCell ref="A80:A82"/>
    <mergeCell ref="B80:B82"/>
    <mergeCell ref="H80:H82"/>
    <mergeCell ref="D75:F75"/>
    <mergeCell ref="A30:A32"/>
    <mergeCell ref="B30:B32"/>
    <mergeCell ref="A84:A86"/>
    <mergeCell ref="B84:B86"/>
    <mergeCell ref="D70:F70"/>
    <mergeCell ref="A71:A73"/>
    <mergeCell ref="B71:B73"/>
    <mergeCell ref="D59:F59"/>
    <mergeCell ref="A61:A62"/>
    <mergeCell ref="H30:H32"/>
    <mergeCell ref="A63:A64"/>
    <mergeCell ref="B63:B64"/>
    <mergeCell ref="H63:H64"/>
    <mergeCell ref="B61:B62"/>
    <mergeCell ref="H61:H62"/>
    <mergeCell ref="A52:A54"/>
    <mergeCell ref="B52:B54"/>
    <mergeCell ref="A98:H98"/>
    <mergeCell ref="A99:B99"/>
    <mergeCell ref="A103:A105"/>
    <mergeCell ref="B103:B105"/>
    <mergeCell ref="H103:H105"/>
    <mergeCell ref="A101:A102"/>
    <mergeCell ref="B101:B102"/>
    <mergeCell ref="D101:F101"/>
    <mergeCell ref="H101:H102"/>
    <mergeCell ref="A106:A108"/>
    <mergeCell ref="B106:B108"/>
    <mergeCell ref="H106:H108"/>
    <mergeCell ref="D110:F110"/>
    <mergeCell ref="A111:A113"/>
    <mergeCell ref="B111:B113"/>
    <mergeCell ref="H111:H113"/>
    <mergeCell ref="A114:A115"/>
    <mergeCell ref="B114:B115"/>
    <mergeCell ref="H114:H115"/>
    <mergeCell ref="A116:A118"/>
    <mergeCell ref="B116:B118"/>
    <mergeCell ref="H116:H118"/>
    <mergeCell ref="D120:F120"/>
    <mergeCell ref="D122:F122"/>
    <mergeCell ref="D123:F123"/>
    <mergeCell ref="A124:A125"/>
    <mergeCell ref="B124:B125"/>
    <mergeCell ref="A130:A136"/>
    <mergeCell ref="B130:B136"/>
    <mergeCell ref="H130:H136"/>
    <mergeCell ref="H124:H125"/>
    <mergeCell ref="D126:F126"/>
    <mergeCell ref="D127:F127"/>
    <mergeCell ref="D128:F128"/>
    <mergeCell ref="A160:A162"/>
    <mergeCell ref="B160:B162"/>
    <mergeCell ref="H160:H162"/>
    <mergeCell ref="A138:A140"/>
    <mergeCell ref="B138:B140"/>
    <mergeCell ref="A163:A165"/>
    <mergeCell ref="B163:B165"/>
    <mergeCell ref="H163:H165"/>
    <mergeCell ref="D167:G167"/>
    <mergeCell ref="A169:A171"/>
    <mergeCell ref="D243:F243"/>
    <mergeCell ref="H169:H171"/>
    <mergeCell ref="D172:F172"/>
    <mergeCell ref="A173:A174"/>
    <mergeCell ref="B173:B174"/>
    <mergeCell ref="A244:A246"/>
    <mergeCell ref="B244:B246"/>
    <mergeCell ref="B169:B171"/>
    <mergeCell ref="A175:A176"/>
    <mergeCell ref="B175:B176"/>
    <mergeCell ref="A249:A251"/>
    <mergeCell ref="B249:B251"/>
    <mergeCell ref="H249:H251"/>
    <mergeCell ref="A252:A253"/>
    <mergeCell ref="B252:B253"/>
    <mergeCell ref="H252:H253"/>
    <mergeCell ref="A254:A255"/>
    <mergeCell ref="B254:B255"/>
    <mergeCell ref="H254:H255"/>
    <mergeCell ref="D256:F256"/>
    <mergeCell ref="D258:F258"/>
    <mergeCell ref="A259:A265"/>
    <mergeCell ref="B259:B265"/>
    <mergeCell ref="H259:H265"/>
    <mergeCell ref="A267:A268"/>
    <mergeCell ref="B267:B268"/>
    <mergeCell ref="H267:H268"/>
    <mergeCell ref="D269:F269"/>
    <mergeCell ref="D270:F270"/>
    <mergeCell ref="D271:F271"/>
    <mergeCell ref="D273:F273"/>
    <mergeCell ref="D274:F274"/>
    <mergeCell ref="A275:A279"/>
    <mergeCell ref="B275:B279"/>
    <mergeCell ref="H275:H279"/>
    <mergeCell ref="A281:A283"/>
    <mergeCell ref="B281:B283"/>
    <mergeCell ref="H281:H283"/>
    <mergeCell ref="D285:F285"/>
    <mergeCell ref="A286:A288"/>
    <mergeCell ref="B286:B288"/>
    <mergeCell ref="H286:H288"/>
    <mergeCell ref="D289:F289"/>
    <mergeCell ref="A290:A293"/>
    <mergeCell ref="B290:B293"/>
    <mergeCell ref="H290:H293"/>
    <mergeCell ref="A294:A299"/>
    <mergeCell ref="B294:B299"/>
    <mergeCell ref="H294:H299"/>
    <mergeCell ref="A300:A301"/>
    <mergeCell ref="B300:B301"/>
    <mergeCell ref="H300:H301"/>
    <mergeCell ref="D303:F303"/>
    <mergeCell ref="A304:A306"/>
    <mergeCell ref="B304:B306"/>
    <mergeCell ref="H304:H306"/>
    <mergeCell ref="D307:F307"/>
    <mergeCell ref="D309:F309"/>
    <mergeCell ref="A311:A313"/>
    <mergeCell ref="B311:B313"/>
    <mergeCell ref="H311:H313"/>
    <mergeCell ref="D315:F315"/>
    <mergeCell ref="D316:F316"/>
    <mergeCell ref="A317:A318"/>
    <mergeCell ref="B317:B318"/>
    <mergeCell ref="H317:H318"/>
    <mergeCell ref="D319:F319"/>
    <mergeCell ref="A320:A321"/>
    <mergeCell ref="B320:B321"/>
    <mergeCell ref="D320:F320"/>
    <mergeCell ref="H320:H321"/>
    <mergeCell ref="H393:H398"/>
    <mergeCell ref="D326:F326"/>
    <mergeCell ref="A322:A324"/>
    <mergeCell ref="B322:B324"/>
    <mergeCell ref="H322:H324"/>
    <mergeCell ref="D325:F325"/>
    <mergeCell ref="A381:A387"/>
    <mergeCell ref="H381:H387"/>
    <mergeCell ref="B385:B387"/>
    <mergeCell ref="A379:B379"/>
    <mergeCell ref="A411:A412"/>
    <mergeCell ref="B411:B412"/>
    <mergeCell ref="H411:H412"/>
    <mergeCell ref="D388:F388"/>
    <mergeCell ref="A389:A391"/>
    <mergeCell ref="B389:B391"/>
    <mergeCell ref="H389:H391"/>
    <mergeCell ref="D392:F392"/>
    <mergeCell ref="A393:A398"/>
    <mergeCell ref="B393:B398"/>
    <mergeCell ref="D399:F399"/>
    <mergeCell ref="A403:A405"/>
    <mergeCell ref="B403:B405"/>
    <mergeCell ref="H403:H405"/>
    <mergeCell ref="A408:A410"/>
    <mergeCell ref="B408:B410"/>
    <mergeCell ref="H408:H410"/>
    <mergeCell ref="A400:A402"/>
    <mergeCell ref="B400:B402"/>
    <mergeCell ref="H400:H402"/>
    <mergeCell ref="A413:A415"/>
    <mergeCell ref="B413:B415"/>
    <mergeCell ref="H413:H415"/>
    <mergeCell ref="D416:F416"/>
    <mergeCell ref="A417:A419"/>
    <mergeCell ref="B417:B419"/>
    <mergeCell ref="H417:H419"/>
    <mergeCell ref="D422:F422"/>
    <mergeCell ref="A425:A428"/>
    <mergeCell ref="B425:B428"/>
    <mergeCell ref="H425:H428"/>
    <mergeCell ref="D423:F423"/>
    <mergeCell ref="D424:F424"/>
    <mergeCell ref="A484:A486"/>
    <mergeCell ref="B484:B486"/>
    <mergeCell ref="H484:H486"/>
    <mergeCell ref="A429:A430"/>
    <mergeCell ref="B429:B430"/>
    <mergeCell ref="H429:H430"/>
    <mergeCell ref="D431:F431"/>
    <mergeCell ref="A434:A435"/>
    <mergeCell ref="B434:B435"/>
    <mergeCell ref="H434:H435"/>
    <mergeCell ref="A599:A601"/>
    <mergeCell ref="B599:B601"/>
    <mergeCell ref="H599:H601"/>
    <mergeCell ref="A602:A603"/>
    <mergeCell ref="B602:B603"/>
    <mergeCell ref="H602:H603"/>
    <mergeCell ref="D604:F604"/>
    <mergeCell ref="A605:A609"/>
    <mergeCell ref="B605:B609"/>
    <mergeCell ref="H605:H607"/>
    <mergeCell ref="H608:H609"/>
    <mergeCell ref="A611:A614"/>
    <mergeCell ref="B611:B614"/>
    <mergeCell ref="H611:H614"/>
    <mergeCell ref="A615:A617"/>
    <mergeCell ref="B615:B617"/>
    <mergeCell ref="H615:H617"/>
    <mergeCell ref="A618:A620"/>
    <mergeCell ref="B618:B620"/>
    <mergeCell ref="H618:H620"/>
    <mergeCell ref="A621:A631"/>
    <mergeCell ref="B621:B631"/>
    <mergeCell ref="H621:H629"/>
    <mergeCell ref="H630:H631"/>
    <mergeCell ref="A632:A634"/>
    <mergeCell ref="B632:B634"/>
    <mergeCell ref="H632:H634"/>
    <mergeCell ref="A675:A677"/>
    <mergeCell ref="B675:B677"/>
    <mergeCell ref="H675:H677"/>
    <mergeCell ref="A641:A644"/>
    <mergeCell ref="B641:B644"/>
    <mergeCell ref="H641:H644"/>
    <mergeCell ref="D645:F645"/>
    <mergeCell ref="D646:F646"/>
    <mergeCell ref="A648:A652"/>
    <mergeCell ref="B648:B652"/>
    <mergeCell ref="H648:H650"/>
    <mergeCell ref="H651:H652"/>
    <mergeCell ref="D654:F654"/>
    <mergeCell ref="D655:F655"/>
    <mergeCell ref="A656:A658"/>
    <mergeCell ref="B656:B658"/>
    <mergeCell ref="H656:H658"/>
    <mergeCell ref="D659:G659"/>
    <mergeCell ref="D660:F660"/>
    <mergeCell ref="A661:A663"/>
    <mergeCell ref="B661:B663"/>
    <mergeCell ref="H661:H663"/>
    <mergeCell ref="H672:H673"/>
    <mergeCell ref="A664:A666"/>
    <mergeCell ref="B664:B666"/>
    <mergeCell ref="H664:H666"/>
    <mergeCell ref="D668:F668"/>
    <mergeCell ref="D674:F674"/>
    <mergeCell ref="B635:B640"/>
    <mergeCell ref="A635:A640"/>
    <mergeCell ref="H635:H640"/>
    <mergeCell ref="A669:A671"/>
    <mergeCell ref="B669:B671"/>
    <mergeCell ref="H669:H671"/>
    <mergeCell ref="A672:A673"/>
    <mergeCell ref="B672:B673"/>
    <mergeCell ref="D672:F672"/>
    <mergeCell ref="A678:A680"/>
    <mergeCell ref="B678:B680"/>
    <mergeCell ref="H678:H680"/>
    <mergeCell ref="A681:A683"/>
    <mergeCell ref="B681:B683"/>
    <mergeCell ref="H681:H683"/>
    <mergeCell ref="D684:F684"/>
    <mergeCell ref="A686:A687"/>
    <mergeCell ref="B686:B687"/>
    <mergeCell ref="H686:H687"/>
    <mergeCell ref="A688:A690"/>
    <mergeCell ref="B688:B690"/>
    <mergeCell ref="H688:H690"/>
    <mergeCell ref="A691:A693"/>
    <mergeCell ref="B691:B693"/>
    <mergeCell ref="H691:H693"/>
    <mergeCell ref="A694:A696"/>
    <mergeCell ref="B694:B696"/>
    <mergeCell ref="H694:H696"/>
    <mergeCell ref="A698:A700"/>
    <mergeCell ref="B698:B700"/>
    <mergeCell ref="H698:H700"/>
    <mergeCell ref="D701:F701"/>
    <mergeCell ref="A703:A709"/>
    <mergeCell ref="B703:B709"/>
    <mergeCell ref="H703:H709"/>
    <mergeCell ref="A710:A712"/>
    <mergeCell ref="B710:B712"/>
    <mergeCell ref="H710:H712"/>
    <mergeCell ref="A713:A714"/>
    <mergeCell ref="B713:B714"/>
    <mergeCell ref="H713:H714"/>
    <mergeCell ref="A715:A717"/>
    <mergeCell ref="B715:B717"/>
    <mergeCell ref="H715:H717"/>
    <mergeCell ref="A718:A720"/>
    <mergeCell ref="B718:B720"/>
    <mergeCell ref="H718:H720"/>
    <mergeCell ref="D725:F725"/>
    <mergeCell ref="A721:A723"/>
    <mergeCell ref="B721:B723"/>
    <mergeCell ref="H721:H723"/>
    <mergeCell ref="A726:A728"/>
    <mergeCell ref="B726:B728"/>
    <mergeCell ref="H726:H728"/>
    <mergeCell ref="A729:A732"/>
    <mergeCell ref="B729:B732"/>
    <mergeCell ref="H729:H732"/>
    <mergeCell ref="A734:A736"/>
    <mergeCell ref="B734:B736"/>
    <mergeCell ref="H734:H736"/>
    <mergeCell ref="A737:A739"/>
    <mergeCell ref="B737:B739"/>
    <mergeCell ref="H737:H739"/>
    <mergeCell ref="A740:A742"/>
    <mergeCell ref="B740:B742"/>
    <mergeCell ref="H740:H742"/>
    <mergeCell ref="A744:A749"/>
    <mergeCell ref="B744:B749"/>
    <mergeCell ref="H744:H749"/>
    <mergeCell ref="A764:A766"/>
    <mergeCell ref="B764:B766"/>
    <mergeCell ref="H764:H766"/>
    <mergeCell ref="A750:A753"/>
    <mergeCell ref="B750:B753"/>
    <mergeCell ref="H750:H753"/>
    <mergeCell ref="A754:A757"/>
    <mergeCell ref="B754:B757"/>
    <mergeCell ref="H754:H757"/>
    <mergeCell ref="A758:A760"/>
    <mergeCell ref="A767:A770"/>
    <mergeCell ref="B767:B770"/>
    <mergeCell ref="H767:H770"/>
    <mergeCell ref="A771:A773"/>
    <mergeCell ref="B771:B773"/>
    <mergeCell ref="H771:H773"/>
    <mergeCell ref="B758:B760"/>
    <mergeCell ref="H758:H760"/>
    <mergeCell ref="D761:F761"/>
    <mergeCell ref="D762:F762"/>
    <mergeCell ref="A775:A777"/>
    <mergeCell ref="B775:B777"/>
    <mergeCell ref="H775:H777"/>
    <mergeCell ref="D778:F778"/>
    <mergeCell ref="D779:F779"/>
    <mergeCell ref="A780:A782"/>
    <mergeCell ref="B780:B782"/>
    <mergeCell ref="H780:H782"/>
    <mergeCell ref="A784:A789"/>
    <mergeCell ref="B784:B789"/>
    <mergeCell ref="H784:H789"/>
    <mergeCell ref="A790:A791"/>
    <mergeCell ref="B790:B791"/>
    <mergeCell ref="H790:H791"/>
    <mergeCell ref="D792:F792"/>
    <mergeCell ref="A793:A795"/>
    <mergeCell ref="B793:B795"/>
    <mergeCell ref="H793:H795"/>
    <mergeCell ref="A796:A799"/>
    <mergeCell ref="B796:B799"/>
    <mergeCell ref="H796:H799"/>
    <mergeCell ref="A800:A802"/>
    <mergeCell ref="B800:B802"/>
    <mergeCell ref="H800:H802"/>
    <mergeCell ref="D803:F803"/>
    <mergeCell ref="A805:A807"/>
    <mergeCell ref="B805:B807"/>
    <mergeCell ref="H805:H807"/>
    <mergeCell ref="A813:A820"/>
    <mergeCell ref="B813:B820"/>
    <mergeCell ref="H813:H820"/>
    <mergeCell ref="A808:A809"/>
    <mergeCell ref="B808:B809"/>
    <mergeCell ref="H808:H809"/>
    <mergeCell ref="A810:A812"/>
    <mergeCell ref="B810:B812"/>
    <mergeCell ref="H810:H812"/>
    <mergeCell ref="A838:A839"/>
    <mergeCell ref="B838:B839"/>
    <mergeCell ref="D838:F838"/>
    <mergeCell ref="H838:H839"/>
    <mergeCell ref="A840:A842"/>
    <mergeCell ref="B840:B842"/>
    <mergeCell ref="H840:H842"/>
    <mergeCell ref="A843:A845"/>
    <mergeCell ref="B843:B845"/>
    <mergeCell ref="H843:H845"/>
    <mergeCell ref="A846:A850"/>
    <mergeCell ref="B846:B850"/>
    <mergeCell ref="H846:H850"/>
    <mergeCell ref="A851:A853"/>
    <mergeCell ref="B851:B853"/>
    <mergeCell ref="H851:H853"/>
    <mergeCell ref="A854:A856"/>
    <mergeCell ref="B854:B856"/>
    <mergeCell ref="H854:H856"/>
    <mergeCell ref="D857:F857"/>
    <mergeCell ref="A860:A861"/>
    <mergeCell ref="B860:B861"/>
    <mergeCell ref="D860:F860"/>
    <mergeCell ref="H860:H861"/>
    <mergeCell ref="A862:A864"/>
    <mergeCell ref="B862:B864"/>
    <mergeCell ref="H862:H864"/>
    <mergeCell ref="A865:A867"/>
    <mergeCell ref="B865:B867"/>
    <mergeCell ref="H865:H867"/>
    <mergeCell ref="A868:A870"/>
    <mergeCell ref="B868:B870"/>
    <mergeCell ref="H868:H870"/>
    <mergeCell ref="D871:F871"/>
    <mergeCell ref="A878:A879"/>
    <mergeCell ref="B878:B879"/>
    <mergeCell ref="H878:H879"/>
    <mergeCell ref="D873:F873"/>
    <mergeCell ref="A874:A875"/>
    <mergeCell ref="B874:B875"/>
    <mergeCell ref="D874:F874"/>
    <mergeCell ref="D909:F909"/>
    <mergeCell ref="D937:F937"/>
    <mergeCell ref="D872:F872"/>
    <mergeCell ref="D929:F929"/>
    <mergeCell ref="D946:F946"/>
    <mergeCell ref="D947:F947"/>
    <mergeCell ref="H1155:H1157"/>
    <mergeCell ref="A1158:A1160"/>
    <mergeCell ref="B1158:B1160"/>
    <mergeCell ref="H1158:H1160"/>
    <mergeCell ref="A1163:A1165"/>
    <mergeCell ref="B1163:B1165"/>
    <mergeCell ref="H1163:H1165"/>
    <mergeCell ref="B1166:B1167"/>
    <mergeCell ref="H1166:H1167"/>
    <mergeCell ref="A1168:A1170"/>
    <mergeCell ref="B1168:B1170"/>
    <mergeCell ref="H1168:H1170"/>
    <mergeCell ref="A1171:A1173"/>
    <mergeCell ref="B1171:B1173"/>
    <mergeCell ref="H1171:H1173"/>
    <mergeCell ref="A1174:A1179"/>
    <mergeCell ref="B1174:B1179"/>
    <mergeCell ref="H1174:H1179"/>
    <mergeCell ref="A1180:A1181"/>
    <mergeCell ref="B1180:B1181"/>
    <mergeCell ref="H1180:H1181"/>
    <mergeCell ref="A1182:A1184"/>
    <mergeCell ref="B1182:B1184"/>
    <mergeCell ref="H1182:H1184"/>
    <mergeCell ref="A1187:A1189"/>
    <mergeCell ref="B1187:B1189"/>
    <mergeCell ref="H1187:H1189"/>
    <mergeCell ref="A1190:A1191"/>
    <mergeCell ref="B1190:B1191"/>
    <mergeCell ref="H1190:H1191"/>
    <mergeCell ref="A1192:A1194"/>
    <mergeCell ref="B1192:B1194"/>
    <mergeCell ref="H1192:H1194"/>
    <mergeCell ref="A1195:A1197"/>
    <mergeCell ref="B1195:B1197"/>
    <mergeCell ref="H1195:H1197"/>
    <mergeCell ref="D1199:F1199"/>
    <mergeCell ref="A1200:A1203"/>
    <mergeCell ref="B1200:B1203"/>
    <mergeCell ref="H1200:H1203"/>
    <mergeCell ref="A1204:A1205"/>
    <mergeCell ref="B1204:B1205"/>
    <mergeCell ref="H1204:H1205"/>
    <mergeCell ref="A1210:A1212"/>
    <mergeCell ref="B1210:B1212"/>
    <mergeCell ref="H1210:H1212"/>
    <mergeCell ref="A1206:A1208"/>
    <mergeCell ref="B1206:B1208"/>
    <mergeCell ref="H1206:H1208"/>
    <mergeCell ref="A1213:A1215"/>
    <mergeCell ref="B1213:B1215"/>
    <mergeCell ref="H1213:H1215"/>
    <mergeCell ref="A1216:A1218"/>
    <mergeCell ref="B1216:B1218"/>
    <mergeCell ref="H1216:H1218"/>
    <mergeCell ref="A1219:A1221"/>
    <mergeCell ref="B1219:B1221"/>
    <mergeCell ref="H1219:H1221"/>
    <mergeCell ref="D1223:F1223"/>
    <mergeCell ref="D1224:F1224"/>
    <mergeCell ref="A1225:A1226"/>
    <mergeCell ref="B1225:B1226"/>
    <mergeCell ref="H1225:H1226"/>
    <mergeCell ref="D1227:F1227"/>
    <mergeCell ref="D1228:F1228"/>
    <mergeCell ref="A1229:A1232"/>
    <mergeCell ref="B1229:B1232"/>
    <mergeCell ref="H1229:H1232"/>
    <mergeCell ref="A1233:A1234"/>
    <mergeCell ref="B1233:B1234"/>
    <mergeCell ref="H1233:H1234"/>
    <mergeCell ref="A1235:A1237"/>
    <mergeCell ref="B1235:B1237"/>
    <mergeCell ref="H1235:H1237"/>
    <mergeCell ref="A1238:A1240"/>
    <mergeCell ref="B1238:B1240"/>
    <mergeCell ref="H1238:H1240"/>
    <mergeCell ref="A1241:A1246"/>
    <mergeCell ref="B1241:B1246"/>
    <mergeCell ref="H1241:H1246"/>
    <mergeCell ref="D1247:F1247"/>
    <mergeCell ref="A1248:A1253"/>
    <mergeCell ref="B1248:B1253"/>
    <mergeCell ref="H1248:H1253"/>
    <mergeCell ref="A1256:A1258"/>
    <mergeCell ref="B1256:B1258"/>
    <mergeCell ref="H1256:H1258"/>
    <mergeCell ref="A1259:A1261"/>
    <mergeCell ref="B1259:B1261"/>
    <mergeCell ref="H1259:H1261"/>
    <mergeCell ref="D1263:F1263"/>
    <mergeCell ref="A1264:A1266"/>
    <mergeCell ref="B1264:B1266"/>
    <mergeCell ref="H1264:H1266"/>
    <mergeCell ref="D1268:F1268"/>
    <mergeCell ref="A1269:A1271"/>
    <mergeCell ref="B1269:B1271"/>
    <mergeCell ref="H1269:H1271"/>
    <mergeCell ref="D1272:F1272"/>
    <mergeCell ref="A1273:A1275"/>
    <mergeCell ref="B1273:B1275"/>
    <mergeCell ref="H1273:H1275"/>
    <mergeCell ref="D1276:F1276"/>
    <mergeCell ref="D1277:F1277"/>
    <mergeCell ref="D1278:F1278"/>
    <mergeCell ref="A1280:A1282"/>
    <mergeCell ref="B1280:B1282"/>
    <mergeCell ref="H1280:H1282"/>
    <mergeCell ref="A1283:A1285"/>
    <mergeCell ref="B1283:B1285"/>
    <mergeCell ref="H1283:H1285"/>
    <mergeCell ref="A1287:A1289"/>
    <mergeCell ref="B1287:B1289"/>
    <mergeCell ref="H1287:H1289"/>
    <mergeCell ref="A1290:A1291"/>
    <mergeCell ref="B1290:B1291"/>
    <mergeCell ref="H1290:H1291"/>
    <mergeCell ref="H1294:H1295"/>
    <mergeCell ref="H1302:H1304"/>
    <mergeCell ref="D1296:F1296"/>
    <mergeCell ref="A1297:A1299"/>
    <mergeCell ref="B1297:B1299"/>
    <mergeCell ref="H1297:H1299"/>
    <mergeCell ref="B1308:B1309"/>
    <mergeCell ref="D1301:F1301"/>
    <mergeCell ref="A1302:A1304"/>
    <mergeCell ref="B1302:B1304"/>
    <mergeCell ref="B1310:B1312"/>
    <mergeCell ref="D1292:F1292"/>
    <mergeCell ref="A1294:A1295"/>
    <mergeCell ref="B1294:B1295"/>
    <mergeCell ref="D1305:F1305"/>
    <mergeCell ref="D1306:F1306"/>
    <mergeCell ref="D1307:F1307"/>
    <mergeCell ref="H1381:H1383"/>
    <mergeCell ref="D1384:F1384"/>
    <mergeCell ref="D1313:F1313"/>
    <mergeCell ref="H1308:H1309"/>
    <mergeCell ref="A1345:H1345"/>
    <mergeCell ref="A1346:B1346"/>
    <mergeCell ref="A1308:A1309"/>
    <mergeCell ref="H1348:H1352"/>
    <mergeCell ref="B1353:B1356"/>
    <mergeCell ref="A1310:A1312"/>
    <mergeCell ref="H1353:H1356"/>
    <mergeCell ref="B1357:B1360"/>
    <mergeCell ref="H1357:H1360"/>
    <mergeCell ref="H1310:H1312"/>
    <mergeCell ref="B1361:B1362"/>
    <mergeCell ref="D1364:F1364"/>
    <mergeCell ref="A1365:A1369"/>
    <mergeCell ref="B1365:B1369"/>
    <mergeCell ref="H1365:H1369"/>
    <mergeCell ref="A1370:A1372"/>
    <mergeCell ref="B1370:B1372"/>
    <mergeCell ref="H1370:H1372"/>
    <mergeCell ref="A1348:A1363"/>
    <mergeCell ref="B1348:B1352"/>
    <mergeCell ref="D1373:F1373"/>
    <mergeCell ref="D1374:F1374"/>
    <mergeCell ref="D1375:F1375"/>
    <mergeCell ref="D1376:F1376"/>
    <mergeCell ref="D1377:F1377"/>
    <mergeCell ref="D1378:F1378"/>
    <mergeCell ref="D1380:F1380"/>
    <mergeCell ref="A1381:A1383"/>
    <mergeCell ref="B1381:B1383"/>
    <mergeCell ref="D1385:F1385"/>
    <mergeCell ref="D1386:F1386"/>
    <mergeCell ref="A1388:A1391"/>
    <mergeCell ref="B1388:B1391"/>
    <mergeCell ref="H1388:H1391"/>
    <mergeCell ref="D1392:F1392"/>
    <mergeCell ref="D1393:F1393"/>
    <mergeCell ref="D1394:F1394"/>
    <mergeCell ref="A1396:A1398"/>
    <mergeCell ref="B1396:B1398"/>
    <mergeCell ref="H1396:H1398"/>
    <mergeCell ref="A1399:A1402"/>
    <mergeCell ref="B1399:B1402"/>
    <mergeCell ref="H1399:H1402"/>
    <mergeCell ref="A1403:A1405"/>
    <mergeCell ref="B1403:B1405"/>
    <mergeCell ref="H1403:H1405"/>
    <mergeCell ref="A1406:A1407"/>
    <mergeCell ref="B1406:B1407"/>
    <mergeCell ref="D1406:F1406"/>
    <mergeCell ref="H1406:H1407"/>
    <mergeCell ref="D1408:F1408"/>
    <mergeCell ref="A1409:A1412"/>
    <mergeCell ref="B1409:B1412"/>
    <mergeCell ref="H1409:H1412"/>
    <mergeCell ref="A1413:A1415"/>
    <mergeCell ref="B1413:B1415"/>
    <mergeCell ref="H1413:H1415"/>
    <mergeCell ref="D1417:F1417"/>
    <mergeCell ref="A1418:A1421"/>
    <mergeCell ref="B1418:B1421"/>
    <mergeCell ref="H1418:H1421"/>
    <mergeCell ref="B1438:B1440"/>
    <mergeCell ref="H1438:H1440"/>
    <mergeCell ref="D1422:F1422"/>
    <mergeCell ref="A1423:A1426"/>
    <mergeCell ref="B1423:B1426"/>
    <mergeCell ref="H1423:H1426"/>
    <mergeCell ref="A1427:A1429"/>
    <mergeCell ref="B1427:B1429"/>
    <mergeCell ref="H1427:H1429"/>
    <mergeCell ref="A1430:A1431"/>
    <mergeCell ref="H1441:H1443"/>
    <mergeCell ref="A1445:A1448"/>
    <mergeCell ref="B1445:B1448"/>
    <mergeCell ref="H1445:H1448"/>
    <mergeCell ref="D1432:F1432"/>
    <mergeCell ref="D1434:F1434"/>
    <mergeCell ref="A1435:A1437"/>
    <mergeCell ref="B1435:B1437"/>
    <mergeCell ref="H1435:H1437"/>
    <mergeCell ref="A1438:A1440"/>
    <mergeCell ref="D1464:F1464"/>
    <mergeCell ref="D1456:F1456"/>
    <mergeCell ref="A1458:A1460"/>
    <mergeCell ref="B1458:B1460"/>
    <mergeCell ref="A1461:A1463"/>
    <mergeCell ref="A1441:A1443"/>
    <mergeCell ref="B1441:B1443"/>
    <mergeCell ref="B1453:B1454"/>
    <mergeCell ref="H1453:H1454"/>
    <mergeCell ref="D1455:F1455"/>
    <mergeCell ref="B1449:B1450"/>
    <mergeCell ref="H1449:H1450"/>
    <mergeCell ref="A1451:A1452"/>
    <mergeCell ref="B1451:B1452"/>
    <mergeCell ref="H1451:H1452"/>
    <mergeCell ref="A1449:A1450"/>
    <mergeCell ref="A1946:A1950"/>
    <mergeCell ref="B1946:B1950"/>
    <mergeCell ref="H1946:H1950"/>
    <mergeCell ref="A1943:H1943"/>
    <mergeCell ref="A1944:B1944"/>
    <mergeCell ref="B1461:B1463"/>
    <mergeCell ref="H1461:H1463"/>
    <mergeCell ref="H1458:H1460"/>
    <mergeCell ref="A1453:A1454"/>
    <mergeCell ref="D1951:F1951"/>
    <mergeCell ref="A1952:A1955"/>
    <mergeCell ref="B1952:B1955"/>
    <mergeCell ref="H1952:H1955"/>
    <mergeCell ref="D1956:F1956"/>
    <mergeCell ref="D1957:F1957"/>
    <mergeCell ref="A1958:A1961"/>
    <mergeCell ref="B1958:B1961"/>
    <mergeCell ref="H1958:H1961"/>
    <mergeCell ref="A1962:A1964"/>
    <mergeCell ref="B1962:B1964"/>
    <mergeCell ref="H1962:H1964"/>
    <mergeCell ref="D1965:F1965"/>
    <mergeCell ref="A1966:A1969"/>
    <mergeCell ref="B1966:B1969"/>
    <mergeCell ref="H1966:H1969"/>
    <mergeCell ref="A1970:A1972"/>
    <mergeCell ref="B1970:B1972"/>
    <mergeCell ref="H1970:H1972"/>
    <mergeCell ref="D1973:F1973"/>
    <mergeCell ref="D1974:F1974"/>
    <mergeCell ref="A1976:A1978"/>
    <mergeCell ref="B1976:B1978"/>
    <mergeCell ref="H1976:H1978"/>
    <mergeCell ref="D1979:F1979"/>
    <mergeCell ref="A1980:A1982"/>
    <mergeCell ref="B1980:B1982"/>
    <mergeCell ref="H1980:H1982"/>
    <mergeCell ref="D1983:F1983"/>
    <mergeCell ref="A1984:A1985"/>
    <mergeCell ref="B1984:B1985"/>
    <mergeCell ref="H1984:H1985"/>
    <mergeCell ref="A1986:A1987"/>
    <mergeCell ref="B1986:B1987"/>
    <mergeCell ref="H1986:H1987"/>
    <mergeCell ref="D1988:F1988"/>
    <mergeCell ref="D1989:F1989"/>
    <mergeCell ref="A1990:A1991"/>
    <mergeCell ref="B1990:B1991"/>
    <mergeCell ref="H1990:H1991"/>
    <mergeCell ref="D1992:F1992"/>
    <mergeCell ref="A1993:A1995"/>
    <mergeCell ref="B1993:B1995"/>
    <mergeCell ref="H1993:H1995"/>
    <mergeCell ref="D1997:F1997"/>
    <mergeCell ref="D1998:F1998"/>
    <mergeCell ref="A1999:A2002"/>
    <mergeCell ref="B1999:B2002"/>
    <mergeCell ref="H1999:H2002"/>
    <mergeCell ref="D2003:F2003"/>
    <mergeCell ref="D2004:F2004"/>
    <mergeCell ref="D2005:F2005"/>
    <mergeCell ref="D2006:F2006"/>
    <mergeCell ref="A2007:A2010"/>
    <mergeCell ref="B2007:B2010"/>
    <mergeCell ref="H2007:H2010"/>
    <mergeCell ref="D2011:F2011"/>
    <mergeCell ref="D2012:F2012"/>
    <mergeCell ref="D2013:F2013"/>
    <mergeCell ref="D2014:F2014"/>
    <mergeCell ref="D2015:F2015"/>
    <mergeCell ref="D2016:F2016"/>
    <mergeCell ref="D2017:F2017"/>
    <mergeCell ref="D2019:F2019"/>
    <mergeCell ref="D2020:F2020"/>
    <mergeCell ref="A2021:A2022"/>
    <mergeCell ref="B2021:B2022"/>
    <mergeCell ref="H2021:H2022"/>
    <mergeCell ref="D2023:F2023"/>
    <mergeCell ref="A2024:A2026"/>
    <mergeCell ref="B2024:B2026"/>
    <mergeCell ref="H2024:H2026"/>
    <mergeCell ref="D2027:F2027"/>
    <mergeCell ref="A2028:A2035"/>
    <mergeCell ref="B2028:B2035"/>
    <mergeCell ref="H2028:H2035"/>
    <mergeCell ref="D2036:F2036"/>
    <mergeCell ref="A2037:A2039"/>
    <mergeCell ref="B2037:B2039"/>
    <mergeCell ref="H2037:H2039"/>
    <mergeCell ref="A2040:A2042"/>
    <mergeCell ref="B2040:B2042"/>
    <mergeCell ref="H2040:H2042"/>
    <mergeCell ref="A2043:A2044"/>
    <mergeCell ref="B2043:B2044"/>
    <mergeCell ref="D2043:F2043"/>
    <mergeCell ref="H2043:H2044"/>
    <mergeCell ref="A2057:A2058"/>
    <mergeCell ref="B2057:B2058"/>
    <mergeCell ref="H2057:H2058"/>
    <mergeCell ref="D2069:F2069"/>
    <mergeCell ref="D2046:F2046"/>
    <mergeCell ref="A2047:A2054"/>
    <mergeCell ref="B2047:B2054"/>
    <mergeCell ref="H2047:H2054"/>
    <mergeCell ref="D2055:F2055"/>
    <mergeCell ref="D2056:F2056"/>
    <mergeCell ref="A2071:A2072"/>
    <mergeCell ref="B2071:B2072"/>
    <mergeCell ref="H2071:H2072"/>
    <mergeCell ref="H2063:H2064"/>
    <mergeCell ref="A2066:A2068"/>
    <mergeCell ref="B2066:B2068"/>
    <mergeCell ref="H2066:H2068"/>
    <mergeCell ref="A2063:A2064"/>
    <mergeCell ref="B2063:B2064"/>
    <mergeCell ref="D2073:F2073"/>
    <mergeCell ref="D2074:F2074"/>
    <mergeCell ref="D2075:F2075"/>
    <mergeCell ref="A2076:A2081"/>
    <mergeCell ref="B2076:B2081"/>
    <mergeCell ref="H2076:H2081"/>
    <mergeCell ref="A2082:A2084"/>
    <mergeCell ref="B2082:B2084"/>
    <mergeCell ref="H2082:H2084"/>
    <mergeCell ref="D2085:F2085"/>
    <mergeCell ref="D2086:F2086"/>
    <mergeCell ref="A2087:A2090"/>
    <mergeCell ref="B2087:B2090"/>
    <mergeCell ref="A2095:A2097"/>
    <mergeCell ref="B2095:B2097"/>
    <mergeCell ref="H2095:H2097"/>
    <mergeCell ref="A2059:A2061"/>
    <mergeCell ref="B2059:B2061"/>
    <mergeCell ref="H2059:H2061"/>
    <mergeCell ref="H2087:H2090"/>
    <mergeCell ref="A2091:A2094"/>
    <mergeCell ref="B2091:B2094"/>
    <mergeCell ref="H2091:H2094"/>
    <mergeCell ref="D2099:F2099"/>
    <mergeCell ref="A2101:A2102"/>
    <mergeCell ref="B2101:B2102"/>
    <mergeCell ref="H2101:H2102"/>
    <mergeCell ref="D2103:F2103"/>
    <mergeCell ref="A2104:A2105"/>
    <mergeCell ref="B2104:B2105"/>
    <mergeCell ref="H2104:H2105"/>
    <mergeCell ref="D2106:F2106"/>
    <mergeCell ref="A2107:A2110"/>
    <mergeCell ref="B2107:B2110"/>
    <mergeCell ref="H2107:H2110"/>
    <mergeCell ref="A2111:A2112"/>
    <mergeCell ref="B2111:B2112"/>
    <mergeCell ref="H2111:H2112"/>
    <mergeCell ref="A2113:A2114"/>
    <mergeCell ref="B2113:B2114"/>
    <mergeCell ref="D2113:F2113"/>
    <mergeCell ref="H2113:H2114"/>
    <mergeCell ref="A2116:A2117"/>
    <mergeCell ref="B2116:B2117"/>
    <mergeCell ref="H2116:H2117"/>
    <mergeCell ref="A2118:A2119"/>
    <mergeCell ref="B2118:B2119"/>
    <mergeCell ref="H2118:H2119"/>
    <mergeCell ref="D2121:F2121"/>
    <mergeCell ref="A2122:A2123"/>
    <mergeCell ref="B2122:B2123"/>
    <mergeCell ref="H2122:H2123"/>
    <mergeCell ref="D2125:F2125"/>
    <mergeCell ref="A2126:A2127"/>
    <mergeCell ref="B2126:B2127"/>
    <mergeCell ref="H2126:H2127"/>
    <mergeCell ref="D2128:F2128"/>
    <mergeCell ref="D2129:F2129"/>
    <mergeCell ref="D2130:F2130"/>
    <mergeCell ref="D2131:F2131"/>
    <mergeCell ref="D2132:F2132"/>
    <mergeCell ref="A2133:A2136"/>
    <mergeCell ref="B2133:B2136"/>
    <mergeCell ref="H2133:H2136"/>
    <mergeCell ref="D2137:F2137"/>
    <mergeCell ref="D2138:G2138"/>
    <mergeCell ref="A2139:A2140"/>
    <mergeCell ref="B2139:B2140"/>
    <mergeCell ref="H2139:H2140"/>
    <mergeCell ref="D2141:F2141"/>
    <mergeCell ref="D2142:F2142"/>
    <mergeCell ref="D2143:F2143"/>
    <mergeCell ref="A2144:A2147"/>
    <mergeCell ref="B2144:B2147"/>
    <mergeCell ref="H2144:H2147"/>
    <mergeCell ref="A2148:A2150"/>
    <mergeCell ref="B2148:B2150"/>
    <mergeCell ref="H2148:H2150"/>
    <mergeCell ref="A2367:H2367"/>
    <mergeCell ref="A2368:B2368"/>
    <mergeCell ref="A2154:A2156"/>
    <mergeCell ref="B2154:B2156"/>
    <mergeCell ref="H2154:H2156"/>
    <mergeCell ref="A2158:A2160"/>
    <mergeCell ref="H2242:H2246"/>
    <mergeCell ref="A2247:A2248"/>
    <mergeCell ref="B2247:B2248"/>
    <mergeCell ref="D2247:F2247"/>
    <mergeCell ref="B2158:B2160"/>
    <mergeCell ref="H2158:H2160"/>
    <mergeCell ref="D2239:F2239"/>
    <mergeCell ref="A2236:H2236"/>
    <mergeCell ref="A2151:A2152"/>
    <mergeCell ref="B2151:B2152"/>
    <mergeCell ref="H2151:H2152"/>
    <mergeCell ref="D2153:F2153"/>
  </mergeCells>
  <phoneticPr fontId="6" type="noConversion"/>
  <pageMargins left="0.78740157480314965" right="0.78740157480314965" top="0.98425196850393704" bottom="0.98425196850393704" header="0.51181102362204722" footer="0.51181102362204722"/>
  <pageSetup paperSize="9" scale="74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 enableFormatConditionsCalculation="0">
    <tabColor indexed="35"/>
  </sheetPr>
  <dimension ref="A1:L411"/>
  <sheetViews>
    <sheetView view="pageBreakPreview" topLeftCell="A389" workbookViewId="0">
      <selection activeCell="D414" sqref="D414"/>
    </sheetView>
  </sheetViews>
  <sheetFormatPr defaultRowHeight="15.75"/>
  <cols>
    <col min="1" max="1" width="6.42578125" style="1" customWidth="1"/>
    <col min="2" max="2" width="24.85546875" style="1" customWidth="1"/>
    <col min="3" max="3" width="22.5703125" style="1" customWidth="1"/>
    <col min="4" max="4" width="9.5703125" style="1" customWidth="1"/>
    <col min="5" max="5" width="15.140625" style="1" customWidth="1"/>
    <col min="6" max="6" width="9.28515625" style="1" customWidth="1"/>
    <col min="7" max="7" width="18.85546875" style="1" customWidth="1"/>
    <col min="8" max="8" width="11.7109375" style="1" customWidth="1"/>
    <col min="9" max="9" width="13.140625" style="1" bestFit="1" customWidth="1"/>
    <col min="10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22.5" customHeight="1">
      <c r="A2" s="1147" t="s">
        <v>2143</v>
      </c>
      <c r="B2" s="1147"/>
      <c r="C2" s="1147"/>
      <c r="D2" s="1147"/>
      <c r="E2" s="1147"/>
      <c r="F2" s="1147"/>
      <c r="G2" s="1147"/>
      <c r="H2" s="1147"/>
    </row>
    <row r="3" spans="1:8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1636</v>
      </c>
      <c r="H3" s="58" t="s">
        <v>1586</v>
      </c>
    </row>
    <row r="4" spans="1:8" ht="36.75" customHeight="1">
      <c r="A4" s="64">
        <v>1</v>
      </c>
      <c r="B4" s="17" t="s">
        <v>338</v>
      </c>
      <c r="C4" s="16" t="s">
        <v>893</v>
      </c>
      <c r="D4" s="598" t="s">
        <v>412</v>
      </c>
      <c r="E4" s="599"/>
      <c r="F4" s="600"/>
      <c r="G4" s="41"/>
      <c r="H4" s="18">
        <v>41155</v>
      </c>
    </row>
    <row r="5" spans="1:8" ht="33.75" customHeight="1">
      <c r="A5" s="64">
        <v>2</v>
      </c>
      <c r="B5" s="17" t="s">
        <v>1401</v>
      </c>
      <c r="C5" s="16" t="s">
        <v>893</v>
      </c>
      <c r="D5" s="598" t="s">
        <v>412</v>
      </c>
      <c r="E5" s="599"/>
      <c r="F5" s="600"/>
      <c r="G5" s="41"/>
      <c r="H5" s="18">
        <v>41155</v>
      </c>
    </row>
    <row r="6" spans="1:8" ht="35.25" customHeight="1">
      <c r="A6" s="64">
        <v>3</v>
      </c>
      <c r="B6" s="17" t="s">
        <v>2659</v>
      </c>
      <c r="C6" s="16" t="s">
        <v>893</v>
      </c>
      <c r="D6" s="598" t="s">
        <v>412</v>
      </c>
      <c r="E6" s="599"/>
      <c r="F6" s="600"/>
      <c r="G6" s="41"/>
      <c r="H6" s="18">
        <v>41155</v>
      </c>
    </row>
    <row r="7" spans="1:8" ht="35.25" customHeight="1">
      <c r="A7" s="64">
        <v>4</v>
      </c>
      <c r="B7" s="17" t="s">
        <v>3441</v>
      </c>
      <c r="C7" s="16" t="s">
        <v>893</v>
      </c>
      <c r="D7" s="598" t="s">
        <v>412</v>
      </c>
      <c r="E7" s="599"/>
      <c r="F7" s="600"/>
      <c r="G7" s="41"/>
      <c r="H7" s="18">
        <v>41155</v>
      </c>
    </row>
    <row r="8" spans="1:8" ht="33" customHeight="1">
      <c r="A8" s="64">
        <v>5</v>
      </c>
      <c r="B8" s="17" t="s">
        <v>3442</v>
      </c>
      <c r="C8" s="16" t="s">
        <v>893</v>
      </c>
      <c r="D8" s="598" t="s">
        <v>412</v>
      </c>
      <c r="E8" s="599"/>
      <c r="F8" s="600"/>
      <c r="G8" s="41"/>
      <c r="H8" s="18">
        <v>41155</v>
      </c>
    </row>
    <row r="9" spans="1:8" ht="36.75" customHeight="1">
      <c r="A9" s="41">
        <v>6</v>
      </c>
      <c r="B9" s="17" t="s">
        <v>273</v>
      </c>
      <c r="C9" s="16" t="s">
        <v>893</v>
      </c>
      <c r="D9" s="598" t="s">
        <v>412</v>
      </c>
      <c r="E9" s="599"/>
      <c r="F9" s="600"/>
      <c r="G9" s="41"/>
      <c r="H9" s="18">
        <v>41155</v>
      </c>
    </row>
    <row r="10" spans="1:8" ht="37.5" customHeight="1">
      <c r="A10" s="41">
        <v>7</v>
      </c>
      <c r="B10" s="17" t="s">
        <v>1763</v>
      </c>
      <c r="C10" s="16" t="s">
        <v>893</v>
      </c>
      <c r="D10" s="598" t="s">
        <v>3177</v>
      </c>
      <c r="E10" s="599"/>
      <c r="F10" s="600"/>
      <c r="G10" s="20"/>
      <c r="H10" s="21">
        <v>41156</v>
      </c>
    </row>
    <row r="11" spans="1:8" ht="36" customHeight="1">
      <c r="A11" s="41">
        <v>8</v>
      </c>
      <c r="B11" s="17" t="s">
        <v>273</v>
      </c>
      <c r="C11" s="16" t="s">
        <v>893</v>
      </c>
      <c r="D11" s="598" t="s">
        <v>3177</v>
      </c>
      <c r="E11" s="599"/>
      <c r="F11" s="600"/>
      <c r="G11" s="20"/>
      <c r="H11" s="21">
        <v>41156</v>
      </c>
    </row>
    <row r="12" spans="1:8" ht="38.25" customHeight="1">
      <c r="A12" s="64">
        <v>9</v>
      </c>
      <c r="B12" s="17" t="s">
        <v>1762</v>
      </c>
      <c r="C12" s="16" t="s">
        <v>893</v>
      </c>
      <c r="D12" s="598" t="s">
        <v>3177</v>
      </c>
      <c r="E12" s="599"/>
      <c r="F12" s="600"/>
      <c r="G12" s="20"/>
      <c r="H12" s="21">
        <v>41156</v>
      </c>
    </row>
    <row r="13" spans="1:8" ht="36" customHeight="1">
      <c r="A13" s="630">
        <v>10</v>
      </c>
      <c r="B13" s="592" t="s">
        <v>2556</v>
      </c>
      <c r="C13" s="16" t="s">
        <v>2557</v>
      </c>
      <c r="D13" s="17"/>
      <c r="E13" s="17"/>
      <c r="F13" s="17"/>
      <c r="G13" s="17"/>
      <c r="H13" s="595">
        <v>41155</v>
      </c>
    </row>
    <row r="14" spans="1:8" ht="18" customHeight="1">
      <c r="A14" s="632"/>
      <c r="B14" s="594"/>
      <c r="C14" s="17" t="s">
        <v>1933</v>
      </c>
      <c r="D14" s="19" t="s">
        <v>2968</v>
      </c>
      <c r="E14" s="19">
        <v>1</v>
      </c>
      <c r="F14" s="17">
        <v>162.5</v>
      </c>
      <c r="G14" s="20">
        <f>F14*E14</f>
        <v>162.5</v>
      </c>
      <c r="H14" s="603"/>
    </row>
    <row r="15" spans="1:8" ht="18" customHeight="1">
      <c r="A15" s="64">
        <v>11</v>
      </c>
      <c r="B15" s="17" t="s">
        <v>2558</v>
      </c>
      <c r="C15" s="16" t="s">
        <v>2270</v>
      </c>
      <c r="D15" s="598" t="s">
        <v>1050</v>
      </c>
      <c r="E15" s="599"/>
      <c r="F15" s="600"/>
      <c r="G15" s="17"/>
      <c r="H15" s="18">
        <v>41155</v>
      </c>
    </row>
    <row r="16" spans="1:8" ht="35.25" customHeight="1">
      <c r="A16" s="630">
        <v>12</v>
      </c>
      <c r="B16" s="592" t="s">
        <v>2559</v>
      </c>
      <c r="C16" s="16" t="s">
        <v>2311</v>
      </c>
      <c r="D16" s="17"/>
      <c r="E16" s="17"/>
      <c r="F16" s="17"/>
      <c r="G16" s="17"/>
      <c r="H16" s="595">
        <v>41155</v>
      </c>
    </row>
    <row r="17" spans="1:8" ht="35.25" customHeight="1">
      <c r="A17" s="632"/>
      <c r="B17" s="594"/>
      <c r="C17" s="63" t="s">
        <v>2847</v>
      </c>
      <c r="D17" s="19" t="s">
        <v>2968</v>
      </c>
      <c r="E17" s="17">
        <v>1</v>
      </c>
      <c r="F17" s="19">
        <v>18</v>
      </c>
      <c r="G17" s="20">
        <f>F17*E17</f>
        <v>18</v>
      </c>
      <c r="H17" s="603"/>
    </row>
    <row r="18" spans="1:8" ht="18" customHeight="1">
      <c r="A18" s="64">
        <v>13</v>
      </c>
      <c r="B18" s="17" t="s">
        <v>2078</v>
      </c>
      <c r="C18" s="46" t="s">
        <v>2079</v>
      </c>
      <c r="D18" s="598" t="s">
        <v>1050</v>
      </c>
      <c r="E18" s="599"/>
      <c r="F18" s="600"/>
      <c r="G18" s="20"/>
      <c r="H18" s="18">
        <v>41156</v>
      </c>
    </row>
    <row r="19" spans="1:8" ht="71.25" customHeight="1">
      <c r="A19" s="886">
        <v>14</v>
      </c>
      <c r="B19" s="1165" t="s">
        <v>1763</v>
      </c>
      <c r="C19" s="331" t="s">
        <v>2080</v>
      </c>
      <c r="D19" s="19"/>
      <c r="E19" s="17"/>
      <c r="F19" s="19"/>
      <c r="G19" s="20"/>
      <c r="H19" s="611">
        <v>41156</v>
      </c>
    </row>
    <row r="20" spans="1:8" ht="33" customHeight="1">
      <c r="A20" s="886"/>
      <c r="B20" s="1165"/>
      <c r="C20" s="253" t="s">
        <v>2081</v>
      </c>
      <c r="D20" s="19" t="s">
        <v>2968</v>
      </c>
      <c r="E20" s="17">
        <v>20</v>
      </c>
      <c r="F20" s="19">
        <v>10</v>
      </c>
      <c r="G20" s="20">
        <f t="shared" ref="G20:G27" si="0">F20*E20</f>
        <v>200</v>
      </c>
      <c r="H20" s="611"/>
    </row>
    <row r="21" spans="1:8" ht="36" customHeight="1">
      <c r="A21" s="886"/>
      <c r="B21" s="1165"/>
      <c r="C21" s="253" t="s">
        <v>2082</v>
      </c>
      <c r="D21" s="19" t="s">
        <v>2968</v>
      </c>
      <c r="E21" s="17">
        <v>8</v>
      </c>
      <c r="F21" s="19">
        <v>16</v>
      </c>
      <c r="G21" s="20">
        <f t="shared" si="0"/>
        <v>128</v>
      </c>
      <c r="H21" s="611"/>
    </row>
    <row r="22" spans="1:8" ht="18" customHeight="1">
      <c r="A22" s="886"/>
      <c r="B22" s="1165"/>
      <c r="C22" s="253" t="s">
        <v>2083</v>
      </c>
      <c r="D22" s="19" t="s">
        <v>2968</v>
      </c>
      <c r="E22" s="17">
        <v>8</v>
      </c>
      <c r="F22" s="19">
        <v>0.5</v>
      </c>
      <c r="G22" s="20">
        <f t="shared" si="0"/>
        <v>4</v>
      </c>
      <c r="H22" s="611"/>
    </row>
    <row r="23" spans="1:8" ht="18" customHeight="1">
      <c r="A23" s="886"/>
      <c r="B23" s="1165"/>
      <c r="C23" s="253" t="s">
        <v>2084</v>
      </c>
      <c r="D23" s="19" t="s">
        <v>2968</v>
      </c>
      <c r="E23" s="17">
        <v>8</v>
      </c>
      <c r="F23" s="19">
        <v>0.45</v>
      </c>
      <c r="G23" s="20">
        <f t="shared" si="0"/>
        <v>3.6</v>
      </c>
      <c r="H23" s="611"/>
    </row>
    <row r="24" spans="1:8" ht="18" customHeight="1">
      <c r="A24" s="886"/>
      <c r="B24" s="1165"/>
      <c r="C24" s="253" t="s">
        <v>2848</v>
      </c>
      <c r="D24" s="19" t="s">
        <v>2968</v>
      </c>
      <c r="E24" s="17">
        <v>12</v>
      </c>
      <c r="F24" s="19">
        <v>9</v>
      </c>
      <c r="G24" s="20">
        <f t="shared" si="0"/>
        <v>108</v>
      </c>
      <c r="H24" s="611"/>
    </row>
    <row r="25" spans="1:8" ht="18" customHeight="1">
      <c r="A25" s="886"/>
      <c r="B25" s="1165"/>
      <c r="C25" s="253" t="s">
        <v>2979</v>
      </c>
      <c r="D25" s="19" t="s">
        <v>2968</v>
      </c>
      <c r="E25" s="17">
        <v>1</v>
      </c>
      <c r="F25" s="19">
        <v>25</v>
      </c>
      <c r="G25" s="20">
        <f t="shared" si="0"/>
        <v>25</v>
      </c>
      <c r="H25" s="611"/>
    </row>
    <row r="26" spans="1:8" ht="33.75" customHeight="1">
      <c r="A26" s="886"/>
      <c r="B26" s="1165"/>
      <c r="C26" s="253" t="s">
        <v>1727</v>
      </c>
      <c r="D26" s="19" t="s">
        <v>2968</v>
      </c>
      <c r="E26" s="17">
        <v>12</v>
      </c>
      <c r="F26" s="19">
        <v>40</v>
      </c>
      <c r="G26" s="20">
        <f t="shared" si="0"/>
        <v>480</v>
      </c>
      <c r="H26" s="611"/>
    </row>
    <row r="27" spans="1:8" ht="49.5" customHeight="1">
      <c r="A27" s="886"/>
      <c r="B27" s="1165"/>
      <c r="C27" s="253" t="s">
        <v>1500</v>
      </c>
      <c r="D27" s="19" t="s">
        <v>2968</v>
      </c>
      <c r="E27" s="17">
        <v>24</v>
      </c>
      <c r="F27" s="19">
        <v>30</v>
      </c>
      <c r="G27" s="20">
        <f t="shared" si="0"/>
        <v>720</v>
      </c>
      <c r="H27" s="611"/>
    </row>
    <row r="28" spans="1:8" ht="18" customHeight="1">
      <c r="A28" s="886"/>
      <c r="B28" s="1165"/>
      <c r="C28" s="253" t="s">
        <v>592</v>
      </c>
      <c r="D28" s="19" t="s">
        <v>2968</v>
      </c>
      <c r="E28" s="17">
        <v>60</v>
      </c>
      <c r="F28" s="17">
        <v>2</v>
      </c>
      <c r="G28" s="20">
        <f>E28*F28</f>
        <v>120</v>
      </c>
      <c r="H28" s="611"/>
    </row>
    <row r="29" spans="1:8" ht="18" customHeight="1">
      <c r="A29" s="886"/>
      <c r="B29" s="1165"/>
      <c r="C29" s="253" t="s">
        <v>593</v>
      </c>
      <c r="D29" s="19" t="s">
        <v>2968</v>
      </c>
      <c r="E29" s="17">
        <v>60</v>
      </c>
      <c r="F29" s="17">
        <v>1</v>
      </c>
      <c r="G29" s="20">
        <f>E29*F29</f>
        <v>60</v>
      </c>
      <c r="H29" s="611"/>
    </row>
    <row r="30" spans="1:8" ht="18" customHeight="1">
      <c r="A30" s="886"/>
      <c r="B30" s="1165"/>
      <c r="C30" s="241" t="s">
        <v>1119</v>
      </c>
      <c r="D30" s="19" t="s">
        <v>2968</v>
      </c>
      <c r="E30" s="17">
        <v>120</v>
      </c>
      <c r="F30" s="17">
        <v>0.5</v>
      </c>
      <c r="G30" s="20">
        <f>E30*F30</f>
        <v>60</v>
      </c>
      <c r="H30" s="611"/>
    </row>
    <row r="31" spans="1:8" ht="31.5" customHeight="1">
      <c r="A31" s="886"/>
      <c r="B31" s="1165"/>
      <c r="C31" s="241" t="s">
        <v>2052</v>
      </c>
      <c r="D31" s="19" t="s">
        <v>2968</v>
      </c>
      <c r="E31" s="17">
        <v>9</v>
      </c>
      <c r="F31" s="17">
        <v>40</v>
      </c>
      <c r="G31" s="17">
        <f>E31*F31</f>
        <v>360</v>
      </c>
      <c r="H31" s="611"/>
    </row>
    <row r="32" spans="1:8" ht="72.75" customHeight="1">
      <c r="A32" s="886"/>
      <c r="B32" s="1165"/>
      <c r="C32" s="331" t="s">
        <v>1449</v>
      </c>
      <c r="D32" s="19"/>
      <c r="E32" s="17"/>
      <c r="F32" s="19"/>
      <c r="G32" s="20"/>
      <c r="H32" s="18"/>
    </row>
    <row r="33" spans="1:8" ht="20.25" customHeight="1">
      <c r="A33" s="886">
        <v>14</v>
      </c>
      <c r="B33" s="1165" t="s">
        <v>1763</v>
      </c>
      <c r="C33" s="253" t="s">
        <v>2846</v>
      </c>
      <c r="D33" s="19" t="s">
        <v>1049</v>
      </c>
      <c r="E33" s="17">
        <v>60</v>
      </c>
      <c r="F33" s="19">
        <v>15</v>
      </c>
      <c r="G33" s="20">
        <f>F33*E33</f>
        <v>900</v>
      </c>
      <c r="H33" s="611">
        <v>41158</v>
      </c>
    </row>
    <row r="34" spans="1:8" ht="18" customHeight="1">
      <c r="A34" s="886"/>
      <c r="B34" s="1165"/>
      <c r="C34" s="253" t="s">
        <v>2848</v>
      </c>
      <c r="D34" s="19" t="s">
        <v>2968</v>
      </c>
      <c r="E34" s="17">
        <v>10</v>
      </c>
      <c r="F34" s="19">
        <v>9</v>
      </c>
      <c r="G34" s="20">
        <f>F34*E34</f>
        <v>90</v>
      </c>
      <c r="H34" s="611"/>
    </row>
    <row r="35" spans="1:8" ht="30.75" customHeight="1">
      <c r="A35" s="886"/>
      <c r="B35" s="1165"/>
      <c r="C35" s="332" t="s">
        <v>2847</v>
      </c>
      <c r="D35" s="19" t="s">
        <v>2968</v>
      </c>
      <c r="E35" s="17">
        <v>10</v>
      </c>
      <c r="F35" s="19">
        <v>18</v>
      </c>
      <c r="G35" s="20">
        <f>F35*E35</f>
        <v>180</v>
      </c>
      <c r="H35" s="611"/>
    </row>
    <row r="36" spans="1:8" ht="18" customHeight="1">
      <c r="A36" s="886"/>
      <c r="B36" s="1165"/>
      <c r="C36" s="253" t="s">
        <v>2979</v>
      </c>
      <c r="D36" s="19" t="s">
        <v>2968</v>
      </c>
      <c r="E36" s="17">
        <v>2</v>
      </c>
      <c r="F36" s="19">
        <v>25</v>
      </c>
      <c r="G36" s="20">
        <f>F36*E36</f>
        <v>50</v>
      </c>
      <c r="H36" s="611"/>
    </row>
    <row r="37" spans="1:8" ht="36" customHeight="1">
      <c r="A37" s="64">
        <v>15</v>
      </c>
      <c r="B37" s="17" t="s">
        <v>1501</v>
      </c>
      <c r="C37" s="50" t="s">
        <v>1502</v>
      </c>
      <c r="D37" s="598" t="s">
        <v>1503</v>
      </c>
      <c r="E37" s="599"/>
      <c r="F37" s="600"/>
      <c r="G37" s="20"/>
      <c r="H37" s="18">
        <v>41157</v>
      </c>
    </row>
    <row r="38" spans="1:8" ht="36.75" customHeight="1">
      <c r="A38" s="630">
        <v>16</v>
      </c>
      <c r="B38" s="592" t="s">
        <v>2781</v>
      </c>
      <c r="C38" s="16" t="s">
        <v>1507</v>
      </c>
      <c r="D38" s="19"/>
      <c r="E38" s="17"/>
      <c r="F38" s="17"/>
      <c r="G38" s="20"/>
      <c r="H38" s="595">
        <v>41156</v>
      </c>
    </row>
    <row r="39" spans="1:8" ht="18" customHeight="1">
      <c r="A39" s="631"/>
      <c r="B39" s="593"/>
      <c r="C39" s="17" t="s">
        <v>480</v>
      </c>
      <c r="D39" s="19" t="s">
        <v>481</v>
      </c>
      <c r="E39" s="17">
        <v>0.43</v>
      </c>
      <c r="F39" s="17">
        <v>28</v>
      </c>
      <c r="G39" s="20">
        <f>E39*F39</f>
        <v>12.04</v>
      </c>
      <c r="H39" s="605"/>
    </row>
    <row r="40" spans="1:8" ht="18" customHeight="1">
      <c r="A40" s="632"/>
      <c r="B40" s="594"/>
      <c r="C40" s="17" t="s">
        <v>1133</v>
      </c>
      <c r="D40" s="19" t="s">
        <v>1049</v>
      </c>
      <c r="E40" s="17">
        <v>0.57999999999999996</v>
      </c>
      <c r="F40" s="17">
        <v>24</v>
      </c>
      <c r="G40" s="20">
        <f>E40*F40</f>
        <v>13.92</v>
      </c>
      <c r="H40" s="603"/>
    </row>
    <row r="41" spans="1:8" ht="36" customHeight="1">
      <c r="A41" s="630">
        <v>17</v>
      </c>
      <c r="B41" s="592" t="s">
        <v>831</v>
      </c>
      <c r="C41" s="16" t="s">
        <v>1507</v>
      </c>
      <c r="D41" s="19"/>
      <c r="E41" s="17"/>
      <c r="F41" s="17"/>
      <c r="G41" s="20"/>
      <c r="H41" s="595">
        <v>41156</v>
      </c>
    </row>
    <row r="42" spans="1:8" ht="18" customHeight="1">
      <c r="A42" s="631"/>
      <c r="B42" s="593"/>
      <c r="C42" s="17" t="s">
        <v>480</v>
      </c>
      <c r="D42" s="19" t="s">
        <v>481</v>
      </c>
      <c r="E42" s="17">
        <v>0.43</v>
      </c>
      <c r="F42" s="17">
        <v>28</v>
      </c>
      <c r="G42" s="20">
        <f>E42*F42</f>
        <v>12.04</v>
      </c>
      <c r="H42" s="605"/>
    </row>
    <row r="43" spans="1:8" ht="18" customHeight="1">
      <c r="A43" s="632"/>
      <c r="B43" s="594"/>
      <c r="C43" s="17" t="s">
        <v>1133</v>
      </c>
      <c r="D43" s="19" t="s">
        <v>1049</v>
      </c>
      <c r="E43" s="17">
        <v>0.57999999999999996</v>
      </c>
      <c r="F43" s="17">
        <v>24</v>
      </c>
      <c r="G43" s="20">
        <f>E43*F43</f>
        <v>13.92</v>
      </c>
      <c r="H43" s="603"/>
    </row>
    <row r="44" spans="1:8" ht="35.25" customHeight="1">
      <c r="A44" s="630">
        <v>18</v>
      </c>
      <c r="B44" s="592" t="s">
        <v>3441</v>
      </c>
      <c r="C44" s="16" t="s">
        <v>1507</v>
      </c>
      <c r="D44" s="19"/>
      <c r="E44" s="17"/>
      <c r="F44" s="17"/>
      <c r="G44" s="20"/>
      <c r="H44" s="595">
        <v>41156</v>
      </c>
    </row>
    <row r="45" spans="1:8" ht="18" customHeight="1">
      <c r="A45" s="631"/>
      <c r="B45" s="593"/>
      <c r="C45" s="17" t="s">
        <v>480</v>
      </c>
      <c r="D45" s="19" t="s">
        <v>481</v>
      </c>
      <c r="E45" s="17">
        <v>0.43</v>
      </c>
      <c r="F45" s="17">
        <v>28</v>
      </c>
      <c r="G45" s="20">
        <f>E45*F45</f>
        <v>12.04</v>
      </c>
      <c r="H45" s="605"/>
    </row>
    <row r="46" spans="1:8" ht="18" customHeight="1">
      <c r="A46" s="632"/>
      <c r="B46" s="594"/>
      <c r="C46" s="17" t="s">
        <v>1133</v>
      </c>
      <c r="D46" s="19" t="s">
        <v>1049</v>
      </c>
      <c r="E46" s="17">
        <v>0.57999999999999996</v>
      </c>
      <c r="F46" s="17">
        <v>24</v>
      </c>
      <c r="G46" s="20">
        <f>E46*F46</f>
        <v>13.92</v>
      </c>
      <c r="H46" s="603"/>
    </row>
    <row r="47" spans="1:8" ht="36.75" customHeight="1">
      <c r="A47" s="630">
        <v>19</v>
      </c>
      <c r="B47" s="592" t="s">
        <v>1401</v>
      </c>
      <c r="C47" s="16" t="s">
        <v>1507</v>
      </c>
      <c r="D47" s="19"/>
      <c r="E47" s="17"/>
      <c r="F47" s="17"/>
      <c r="G47" s="20"/>
      <c r="H47" s="595">
        <v>41156</v>
      </c>
    </row>
    <row r="48" spans="1:8" ht="18" customHeight="1">
      <c r="A48" s="631"/>
      <c r="B48" s="593"/>
      <c r="C48" s="17" t="s">
        <v>480</v>
      </c>
      <c r="D48" s="19" t="s">
        <v>481</v>
      </c>
      <c r="E48" s="17">
        <v>0.43</v>
      </c>
      <c r="F48" s="17">
        <v>28</v>
      </c>
      <c r="G48" s="20">
        <f>E48*F48</f>
        <v>12.04</v>
      </c>
      <c r="H48" s="605"/>
    </row>
    <row r="49" spans="1:8" ht="18" customHeight="1">
      <c r="A49" s="632"/>
      <c r="B49" s="594"/>
      <c r="C49" s="17" t="s">
        <v>1133</v>
      </c>
      <c r="D49" s="19" t="s">
        <v>1049</v>
      </c>
      <c r="E49" s="17">
        <v>0.57999999999999996</v>
      </c>
      <c r="F49" s="17">
        <v>24</v>
      </c>
      <c r="G49" s="20">
        <f>E49*F49</f>
        <v>13.92</v>
      </c>
      <c r="H49" s="603"/>
    </row>
    <row r="50" spans="1:8" ht="34.5" customHeight="1">
      <c r="A50" s="630">
        <v>20</v>
      </c>
      <c r="B50" s="592" t="s">
        <v>3738</v>
      </c>
      <c r="C50" s="16" t="s">
        <v>1507</v>
      </c>
      <c r="D50" s="19"/>
      <c r="E50" s="17"/>
      <c r="F50" s="17"/>
      <c r="G50" s="20"/>
      <c r="H50" s="595">
        <v>41156</v>
      </c>
    </row>
    <row r="51" spans="1:8" ht="18" customHeight="1">
      <c r="A51" s="631"/>
      <c r="B51" s="593"/>
      <c r="C51" s="17" t="s">
        <v>480</v>
      </c>
      <c r="D51" s="19" t="s">
        <v>481</v>
      </c>
      <c r="E51" s="17">
        <v>0.43</v>
      </c>
      <c r="F51" s="17">
        <v>28</v>
      </c>
      <c r="G51" s="20">
        <f>E51*F51</f>
        <v>12.04</v>
      </c>
      <c r="H51" s="605"/>
    </row>
    <row r="52" spans="1:8" ht="18" customHeight="1">
      <c r="A52" s="632"/>
      <c r="B52" s="594"/>
      <c r="C52" s="17" t="s">
        <v>1133</v>
      </c>
      <c r="D52" s="19" t="s">
        <v>1049</v>
      </c>
      <c r="E52" s="17">
        <v>0.57999999999999996</v>
      </c>
      <c r="F52" s="17">
        <v>24</v>
      </c>
      <c r="G52" s="20">
        <f>E52*F52</f>
        <v>13.92</v>
      </c>
      <c r="H52" s="603"/>
    </row>
    <row r="53" spans="1:8" ht="35.25" customHeight="1">
      <c r="A53" s="630">
        <v>21</v>
      </c>
      <c r="B53" s="592" t="s">
        <v>1960</v>
      </c>
      <c r="C53" s="16" t="s">
        <v>1507</v>
      </c>
      <c r="D53" s="19"/>
      <c r="E53" s="17"/>
      <c r="F53" s="17"/>
      <c r="G53" s="20"/>
      <c r="H53" s="595">
        <v>41156</v>
      </c>
    </row>
    <row r="54" spans="1:8" ht="18" customHeight="1">
      <c r="A54" s="631"/>
      <c r="B54" s="593"/>
      <c r="C54" s="17" t="s">
        <v>480</v>
      </c>
      <c r="D54" s="19" t="s">
        <v>481</v>
      </c>
      <c r="E54" s="17">
        <v>0.43</v>
      </c>
      <c r="F54" s="17">
        <v>28</v>
      </c>
      <c r="G54" s="20">
        <f>E54*F54</f>
        <v>12.04</v>
      </c>
      <c r="H54" s="605"/>
    </row>
    <row r="55" spans="1:8" ht="18" customHeight="1">
      <c r="A55" s="632"/>
      <c r="B55" s="594"/>
      <c r="C55" s="17" t="s">
        <v>1133</v>
      </c>
      <c r="D55" s="19" t="s">
        <v>1049</v>
      </c>
      <c r="E55" s="17">
        <v>0.57999999999999996</v>
      </c>
      <c r="F55" s="17">
        <v>24</v>
      </c>
      <c r="G55" s="20">
        <f>E55*F55</f>
        <v>13.92</v>
      </c>
      <c r="H55" s="603"/>
    </row>
    <row r="56" spans="1:8" ht="33" customHeight="1">
      <c r="A56" s="630">
        <v>22</v>
      </c>
      <c r="B56" s="592" t="s">
        <v>2657</v>
      </c>
      <c r="C56" s="16" t="s">
        <v>1507</v>
      </c>
      <c r="D56" s="19"/>
      <c r="E56" s="17"/>
      <c r="F56" s="17"/>
      <c r="G56" s="20"/>
      <c r="H56" s="595">
        <v>41156</v>
      </c>
    </row>
    <row r="57" spans="1:8" ht="18" customHeight="1">
      <c r="A57" s="631"/>
      <c r="B57" s="593"/>
      <c r="C57" s="17" t="s">
        <v>480</v>
      </c>
      <c r="D57" s="19" t="s">
        <v>481</v>
      </c>
      <c r="E57" s="17">
        <v>0.43</v>
      </c>
      <c r="F57" s="17">
        <v>28</v>
      </c>
      <c r="G57" s="20">
        <f>E57*F57</f>
        <v>12.04</v>
      </c>
      <c r="H57" s="605"/>
    </row>
    <row r="58" spans="1:8" ht="18" customHeight="1">
      <c r="A58" s="632"/>
      <c r="B58" s="594"/>
      <c r="C58" s="17" t="s">
        <v>1133</v>
      </c>
      <c r="D58" s="19" t="s">
        <v>1049</v>
      </c>
      <c r="E58" s="17">
        <v>0.57999999999999996</v>
      </c>
      <c r="F58" s="17">
        <v>24</v>
      </c>
      <c r="G58" s="20">
        <f>E58*F58</f>
        <v>13.92</v>
      </c>
      <c r="H58" s="603"/>
    </row>
    <row r="59" spans="1:8" ht="39" customHeight="1">
      <c r="A59" s="630">
        <v>23</v>
      </c>
      <c r="B59" s="592" t="s">
        <v>2660</v>
      </c>
      <c r="C59" s="16" t="s">
        <v>1507</v>
      </c>
      <c r="D59" s="19"/>
      <c r="E59" s="17"/>
      <c r="F59" s="17"/>
      <c r="G59" s="20"/>
      <c r="H59" s="595">
        <v>41157</v>
      </c>
    </row>
    <row r="60" spans="1:8" ht="18" customHeight="1">
      <c r="A60" s="631"/>
      <c r="B60" s="593"/>
      <c r="C60" s="17" t="s">
        <v>480</v>
      </c>
      <c r="D60" s="19" t="s">
        <v>481</v>
      </c>
      <c r="E60" s="17">
        <v>0.43</v>
      </c>
      <c r="F60" s="17">
        <v>28</v>
      </c>
      <c r="G60" s="20">
        <f>E60*F60</f>
        <v>12.04</v>
      </c>
      <c r="H60" s="605"/>
    </row>
    <row r="61" spans="1:8" ht="18" customHeight="1">
      <c r="A61" s="632"/>
      <c r="B61" s="594"/>
      <c r="C61" s="17" t="s">
        <v>1133</v>
      </c>
      <c r="D61" s="19" t="s">
        <v>1049</v>
      </c>
      <c r="E61" s="17">
        <v>0.57999999999999996</v>
      </c>
      <c r="F61" s="17">
        <v>24</v>
      </c>
      <c r="G61" s="20">
        <f>E61*F61</f>
        <v>13.92</v>
      </c>
      <c r="H61" s="603"/>
    </row>
    <row r="62" spans="1:8" ht="38.25" customHeight="1">
      <c r="A62" s="630">
        <v>24</v>
      </c>
      <c r="B62" s="592" t="s">
        <v>1761</v>
      </c>
      <c r="C62" s="16" t="s">
        <v>1507</v>
      </c>
      <c r="D62" s="19"/>
      <c r="E62" s="17"/>
      <c r="F62" s="17"/>
      <c r="G62" s="20"/>
      <c r="H62" s="595">
        <v>41157</v>
      </c>
    </row>
    <row r="63" spans="1:8" ht="18" customHeight="1">
      <c r="A63" s="631"/>
      <c r="B63" s="593"/>
      <c r="C63" s="17" t="s">
        <v>480</v>
      </c>
      <c r="D63" s="19" t="s">
        <v>481</v>
      </c>
      <c r="E63" s="17">
        <v>0.43</v>
      </c>
      <c r="F63" s="17">
        <v>28</v>
      </c>
      <c r="G63" s="20">
        <f>E63*F63</f>
        <v>12.04</v>
      </c>
      <c r="H63" s="605"/>
    </row>
    <row r="64" spans="1:8" ht="18" customHeight="1">
      <c r="A64" s="632"/>
      <c r="B64" s="594"/>
      <c r="C64" s="17" t="s">
        <v>1133</v>
      </c>
      <c r="D64" s="19" t="s">
        <v>1049</v>
      </c>
      <c r="E64" s="17">
        <v>0.57999999999999996</v>
      </c>
      <c r="F64" s="17">
        <v>24</v>
      </c>
      <c r="G64" s="20">
        <f>E64*F64</f>
        <v>13.92</v>
      </c>
      <c r="H64" s="603"/>
    </row>
    <row r="65" spans="1:8" ht="35.25" customHeight="1">
      <c r="A65" s="630">
        <v>25</v>
      </c>
      <c r="B65" s="592" t="s">
        <v>1762</v>
      </c>
      <c r="C65" s="16" t="s">
        <v>1507</v>
      </c>
      <c r="D65" s="19"/>
      <c r="E65" s="17"/>
      <c r="F65" s="17"/>
      <c r="G65" s="20"/>
      <c r="H65" s="595">
        <v>41157</v>
      </c>
    </row>
    <row r="66" spans="1:8" ht="18" customHeight="1">
      <c r="A66" s="631"/>
      <c r="B66" s="593"/>
      <c r="C66" s="17" t="s">
        <v>480</v>
      </c>
      <c r="D66" s="19" t="s">
        <v>481</v>
      </c>
      <c r="E66" s="17">
        <v>0.43</v>
      </c>
      <c r="F66" s="17">
        <v>28</v>
      </c>
      <c r="G66" s="20">
        <f>E66*F66</f>
        <v>12.04</v>
      </c>
      <c r="H66" s="605"/>
    </row>
    <row r="67" spans="1:8" ht="18" customHeight="1">
      <c r="A67" s="632"/>
      <c r="B67" s="594"/>
      <c r="C67" s="17" t="s">
        <v>1133</v>
      </c>
      <c r="D67" s="19" t="s">
        <v>1049</v>
      </c>
      <c r="E67" s="17">
        <v>0.57999999999999996</v>
      </c>
      <c r="F67" s="17">
        <v>24</v>
      </c>
      <c r="G67" s="20">
        <f>E67*F67</f>
        <v>13.92</v>
      </c>
      <c r="H67" s="603"/>
    </row>
    <row r="68" spans="1:8" ht="35.25" customHeight="1">
      <c r="A68" s="630">
        <v>26</v>
      </c>
      <c r="B68" s="592" t="s">
        <v>2836</v>
      </c>
      <c r="C68" s="16" t="s">
        <v>1507</v>
      </c>
      <c r="D68" s="19"/>
      <c r="E68" s="17"/>
      <c r="F68" s="17"/>
      <c r="G68" s="20"/>
      <c r="H68" s="595">
        <v>41157</v>
      </c>
    </row>
    <row r="69" spans="1:8" ht="18" customHeight="1">
      <c r="A69" s="631"/>
      <c r="B69" s="593"/>
      <c r="C69" s="17" t="s">
        <v>480</v>
      </c>
      <c r="D69" s="19" t="s">
        <v>481</v>
      </c>
      <c r="E69" s="17">
        <v>0.43</v>
      </c>
      <c r="F69" s="17">
        <v>28</v>
      </c>
      <c r="G69" s="20">
        <f>E69*F69</f>
        <v>12.04</v>
      </c>
      <c r="H69" s="605"/>
    </row>
    <row r="70" spans="1:8" ht="18" customHeight="1">
      <c r="A70" s="632"/>
      <c r="B70" s="594"/>
      <c r="C70" s="17" t="s">
        <v>1133</v>
      </c>
      <c r="D70" s="19" t="s">
        <v>1049</v>
      </c>
      <c r="E70" s="17">
        <v>0.57999999999999996</v>
      </c>
      <c r="F70" s="17">
        <v>24</v>
      </c>
      <c r="G70" s="20">
        <f>E70*F70</f>
        <v>13.92</v>
      </c>
      <c r="H70" s="603"/>
    </row>
    <row r="71" spans="1:8" ht="36.75" customHeight="1">
      <c r="A71" s="630">
        <v>27</v>
      </c>
      <c r="B71" s="592" t="s">
        <v>3442</v>
      </c>
      <c r="C71" s="16" t="s">
        <v>1507</v>
      </c>
      <c r="D71" s="19"/>
      <c r="E71" s="17"/>
      <c r="F71" s="17"/>
      <c r="G71" s="20"/>
      <c r="H71" s="595">
        <v>41157</v>
      </c>
    </row>
    <row r="72" spans="1:8" ht="18" customHeight="1">
      <c r="A72" s="631"/>
      <c r="B72" s="593"/>
      <c r="C72" s="17" t="s">
        <v>480</v>
      </c>
      <c r="D72" s="19" t="s">
        <v>481</v>
      </c>
      <c r="E72" s="17">
        <v>0.43</v>
      </c>
      <c r="F72" s="17">
        <v>28</v>
      </c>
      <c r="G72" s="20">
        <f>E72*F72</f>
        <v>12.04</v>
      </c>
      <c r="H72" s="605"/>
    </row>
    <row r="73" spans="1:8" ht="18" customHeight="1">
      <c r="A73" s="632"/>
      <c r="B73" s="594"/>
      <c r="C73" s="17" t="s">
        <v>1133</v>
      </c>
      <c r="D73" s="19" t="s">
        <v>1049</v>
      </c>
      <c r="E73" s="17">
        <v>0.57999999999999996</v>
      </c>
      <c r="F73" s="17">
        <v>24</v>
      </c>
      <c r="G73" s="20">
        <f>E73*F73</f>
        <v>13.92</v>
      </c>
      <c r="H73" s="603"/>
    </row>
    <row r="74" spans="1:8" ht="34.5" customHeight="1">
      <c r="A74" s="41">
        <v>28</v>
      </c>
      <c r="B74" s="17" t="s">
        <v>1402</v>
      </c>
      <c r="C74" s="16" t="s">
        <v>1507</v>
      </c>
      <c r="D74" s="19"/>
      <c r="E74" s="17"/>
      <c r="F74" s="17"/>
      <c r="G74" s="20"/>
      <c r="H74" s="18">
        <v>41157</v>
      </c>
    </row>
    <row r="75" spans="1:8" ht="18" customHeight="1">
      <c r="A75" s="1159">
        <v>28</v>
      </c>
      <c r="B75" s="1177" t="s">
        <v>1402</v>
      </c>
      <c r="C75" s="17" t="s">
        <v>480</v>
      </c>
      <c r="D75" s="19" t="s">
        <v>481</v>
      </c>
      <c r="E75" s="17">
        <v>0.43</v>
      </c>
      <c r="F75" s="17">
        <v>28</v>
      </c>
      <c r="G75" s="20">
        <f>E75*F75</f>
        <v>12.04</v>
      </c>
      <c r="H75" s="611">
        <v>41157</v>
      </c>
    </row>
    <row r="76" spans="1:8" ht="18" customHeight="1">
      <c r="A76" s="1159"/>
      <c r="B76" s="1177"/>
      <c r="C76" s="17" t="s">
        <v>1133</v>
      </c>
      <c r="D76" s="19" t="s">
        <v>1049</v>
      </c>
      <c r="E76" s="17">
        <v>0.57999999999999996</v>
      </c>
      <c r="F76" s="17">
        <v>24</v>
      </c>
      <c r="G76" s="20">
        <f>E76*F76</f>
        <v>13.92</v>
      </c>
      <c r="H76" s="611"/>
    </row>
    <row r="77" spans="1:8" ht="37.5" customHeight="1">
      <c r="A77" s="602">
        <v>29</v>
      </c>
      <c r="B77" s="592" t="s">
        <v>1763</v>
      </c>
      <c r="C77" s="16" t="s">
        <v>1507</v>
      </c>
      <c r="D77" s="19"/>
      <c r="E77" s="17"/>
      <c r="F77" s="17"/>
      <c r="G77" s="20"/>
      <c r="H77" s="595">
        <v>41157</v>
      </c>
    </row>
    <row r="78" spans="1:8" ht="18" customHeight="1">
      <c r="A78" s="596"/>
      <c r="B78" s="593"/>
      <c r="C78" s="17" t="s">
        <v>480</v>
      </c>
      <c r="D78" s="19" t="s">
        <v>481</v>
      </c>
      <c r="E78" s="17">
        <v>0.43</v>
      </c>
      <c r="F78" s="17">
        <v>28</v>
      </c>
      <c r="G78" s="20">
        <f>E78*F78</f>
        <v>12.04</v>
      </c>
      <c r="H78" s="605"/>
    </row>
    <row r="79" spans="1:8" ht="18" customHeight="1">
      <c r="A79" s="597"/>
      <c r="B79" s="594"/>
      <c r="C79" s="17" t="s">
        <v>1133</v>
      </c>
      <c r="D79" s="19" t="s">
        <v>1049</v>
      </c>
      <c r="E79" s="17">
        <v>0.57999999999999996</v>
      </c>
      <c r="F79" s="17">
        <v>24</v>
      </c>
      <c r="G79" s="20">
        <f>E79*F79</f>
        <v>13.92</v>
      </c>
      <c r="H79" s="603"/>
    </row>
    <row r="80" spans="1:8" ht="36.75" customHeight="1">
      <c r="A80" s="630">
        <v>30</v>
      </c>
      <c r="B80" s="592" t="s">
        <v>2595</v>
      </c>
      <c r="C80" s="16" t="s">
        <v>1509</v>
      </c>
      <c r="D80" s="19"/>
      <c r="E80" s="17"/>
      <c r="F80" s="19"/>
      <c r="G80" s="20"/>
      <c r="H80" s="595">
        <v>41157</v>
      </c>
    </row>
    <row r="81" spans="1:8" ht="18" customHeight="1">
      <c r="A81" s="632"/>
      <c r="B81" s="594"/>
      <c r="C81" s="63" t="s">
        <v>2286</v>
      </c>
      <c r="D81" s="19" t="s">
        <v>2968</v>
      </c>
      <c r="E81" s="17">
        <v>1</v>
      </c>
      <c r="F81" s="19">
        <v>100</v>
      </c>
      <c r="G81" s="20">
        <f>F81*E81</f>
        <v>100</v>
      </c>
      <c r="H81" s="603"/>
    </row>
    <row r="82" spans="1:8" ht="36.75" customHeight="1">
      <c r="A82" s="64">
        <v>31</v>
      </c>
      <c r="B82" s="17" t="s">
        <v>2660</v>
      </c>
      <c r="C82" s="16" t="s">
        <v>893</v>
      </c>
      <c r="D82" s="598" t="s">
        <v>81</v>
      </c>
      <c r="E82" s="599"/>
      <c r="F82" s="600"/>
      <c r="G82" s="20"/>
      <c r="H82" s="18">
        <v>41157</v>
      </c>
    </row>
    <row r="83" spans="1:8" ht="36.75" customHeight="1">
      <c r="A83" s="64">
        <v>32</v>
      </c>
      <c r="B83" s="17" t="s">
        <v>1401</v>
      </c>
      <c r="C83" s="16" t="s">
        <v>893</v>
      </c>
      <c r="D83" s="598" t="s">
        <v>81</v>
      </c>
      <c r="E83" s="599"/>
      <c r="F83" s="600"/>
      <c r="G83" s="20"/>
      <c r="H83" s="18">
        <v>41157</v>
      </c>
    </row>
    <row r="84" spans="1:8" ht="36.75" customHeight="1">
      <c r="A84" s="64">
        <v>33</v>
      </c>
      <c r="B84" s="17" t="s">
        <v>164</v>
      </c>
      <c r="C84" s="16" t="s">
        <v>893</v>
      </c>
      <c r="D84" s="598" t="s">
        <v>81</v>
      </c>
      <c r="E84" s="599"/>
      <c r="F84" s="600"/>
      <c r="G84" s="20"/>
      <c r="H84" s="18">
        <v>41157</v>
      </c>
    </row>
    <row r="85" spans="1:8" ht="34.5" customHeight="1">
      <c r="A85" s="41">
        <v>34</v>
      </c>
      <c r="B85" s="17" t="s">
        <v>832</v>
      </c>
      <c r="C85" s="16" t="s">
        <v>893</v>
      </c>
      <c r="D85" s="598" t="s">
        <v>81</v>
      </c>
      <c r="E85" s="599"/>
      <c r="F85" s="600"/>
      <c r="G85" s="20"/>
      <c r="H85" s="18">
        <v>41157</v>
      </c>
    </row>
    <row r="86" spans="1:8" ht="35.25" customHeight="1">
      <c r="A86" s="64">
        <v>35</v>
      </c>
      <c r="B86" s="17" t="s">
        <v>2657</v>
      </c>
      <c r="C86" s="16" t="s">
        <v>893</v>
      </c>
      <c r="D86" s="598" t="s">
        <v>81</v>
      </c>
      <c r="E86" s="599"/>
      <c r="F86" s="600"/>
      <c r="G86" s="20"/>
      <c r="H86" s="18">
        <v>41157</v>
      </c>
    </row>
    <row r="87" spans="1:8" ht="18" customHeight="1">
      <c r="A87" s="602">
        <v>36</v>
      </c>
      <c r="B87" s="592" t="s">
        <v>273</v>
      </c>
      <c r="C87" s="16" t="s">
        <v>851</v>
      </c>
      <c r="D87" s="19"/>
      <c r="E87" s="17"/>
      <c r="F87" s="17"/>
      <c r="G87" s="20"/>
      <c r="H87" s="595">
        <v>41158</v>
      </c>
    </row>
    <row r="88" spans="1:8" ht="18" customHeight="1">
      <c r="A88" s="597"/>
      <c r="B88" s="594"/>
      <c r="C88" s="328" t="s">
        <v>166</v>
      </c>
      <c r="D88" s="19" t="s">
        <v>1588</v>
      </c>
      <c r="E88" s="17">
        <v>3</v>
      </c>
      <c r="F88" s="17">
        <v>1650</v>
      </c>
      <c r="G88" s="20">
        <f>F88*E88</f>
        <v>4950</v>
      </c>
      <c r="H88" s="603"/>
    </row>
    <row r="89" spans="1:8" ht="49.5" customHeight="1">
      <c r="A89" s="602">
        <v>37</v>
      </c>
      <c r="B89" s="592" t="s">
        <v>993</v>
      </c>
      <c r="C89" s="16" t="s">
        <v>2291</v>
      </c>
      <c r="D89" s="17"/>
      <c r="E89" s="17"/>
      <c r="F89" s="17"/>
      <c r="G89" s="20"/>
      <c r="H89" s="595" t="s">
        <v>3391</v>
      </c>
    </row>
    <row r="90" spans="1:8" ht="18" customHeight="1">
      <c r="A90" s="597"/>
      <c r="B90" s="594"/>
      <c r="C90" s="17" t="s">
        <v>1875</v>
      </c>
      <c r="D90" s="19" t="s">
        <v>2968</v>
      </c>
      <c r="E90" s="19">
        <v>1</v>
      </c>
      <c r="F90" s="17">
        <v>48</v>
      </c>
      <c r="G90" s="20">
        <f>F90*E90</f>
        <v>48</v>
      </c>
      <c r="H90" s="603"/>
    </row>
    <row r="91" spans="1:8" ht="18" customHeight="1">
      <c r="A91" s="64">
        <v>38</v>
      </c>
      <c r="B91" s="17" t="s">
        <v>2491</v>
      </c>
      <c r="C91" s="16" t="s">
        <v>1675</v>
      </c>
      <c r="D91" s="598" t="s">
        <v>67</v>
      </c>
      <c r="E91" s="599"/>
      <c r="F91" s="600"/>
      <c r="G91" s="20"/>
      <c r="H91" s="21">
        <v>41162</v>
      </c>
    </row>
    <row r="92" spans="1:8" ht="17.25" customHeight="1">
      <c r="A92" s="630">
        <v>39</v>
      </c>
      <c r="B92" s="592" t="s">
        <v>3258</v>
      </c>
      <c r="C92" s="16" t="s">
        <v>542</v>
      </c>
      <c r="D92" s="598" t="s">
        <v>67</v>
      </c>
      <c r="E92" s="599"/>
      <c r="F92" s="600"/>
      <c r="G92" s="20"/>
      <c r="H92" s="595">
        <v>41162</v>
      </c>
    </row>
    <row r="93" spans="1:8" ht="18" customHeight="1">
      <c r="A93" s="632"/>
      <c r="B93" s="594"/>
      <c r="C93" s="17" t="s">
        <v>3144</v>
      </c>
      <c r="D93" s="19" t="s">
        <v>2968</v>
      </c>
      <c r="E93" s="17">
        <v>1</v>
      </c>
      <c r="F93" s="17">
        <v>24</v>
      </c>
      <c r="G93" s="20">
        <f>F93*E93</f>
        <v>24</v>
      </c>
      <c r="H93" s="603"/>
    </row>
    <row r="94" spans="1:8" ht="34.5" customHeight="1">
      <c r="A94" s="64">
        <v>40</v>
      </c>
      <c r="B94" s="17" t="s">
        <v>3259</v>
      </c>
      <c r="C94" s="16" t="s">
        <v>2127</v>
      </c>
      <c r="D94" s="598" t="s">
        <v>67</v>
      </c>
      <c r="E94" s="599"/>
      <c r="F94" s="600"/>
      <c r="G94" s="20"/>
      <c r="H94" s="21">
        <v>41159</v>
      </c>
    </row>
    <row r="95" spans="1:8" ht="37.5" customHeight="1">
      <c r="A95" s="41">
        <v>41</v>
      </c>
      <c r="B95" s="17" t="s">
        <v>1447</v>
      </c>
      <c r="C95" s="16" t="s">
        <v>1448</v>
      </c>
      <c r="D95" s="598" t="s">
        <v>67</v>
      </c>
      <c r="E95" s="599"/>
      <c r="F95" s="600"/>
      <c r="G95" s="20"/>
      <c r="H95" s="21">
        <v>41162</v>
      </c>
    </row>
    <row r="96" spans="1:8" ht="18" customHeight="1">
      <c r="A96" s="64">
        <v>42</v>
      </c>
      <c r="B96" s="17" t="s">
        <v>1450</v>
      </c>
      <c r="C96" s="16" t="s">
        <v>2844</v>
      </c>
      <c r="D96" s="598" t="s">
        <v>1451</v>
      </c>
      <c r="E96" s="599"/>
      <c r="F96" s="600"/>
      <c r="G96" s="20"/>
      <c r="H96" s="21">
        <v>41159</v>
      </c>
    </row>
    <row r="97" spans="1:8" ht="34.5" customHeight="1">
      <c r="A97" s="64">
        <v>43</v>
      </c>
      <c r="B97" s="17" t="s">
        <v>2241</v>
      </c>
      <c r="C97" s="16" t="s">
        <v>2242</v>
      </c>
      <c r="D97" s="598" t="s">
        <v>2243</v>
      </c>
      <c r="E97" s="599"/>
      <c r="F97" s="600"/>
      <c r="G97" s="20"/>
      <c r="H97" s="18">
        <v>41159</v>
      </c>
    </row>
    <row r="98" spans="1:8" ht="32.25" customHeight="1">
      <c r="A98" s="64">
        <v>44</v>
      </c>
      <c r="B98" s="17" t="s">
        <v>3143</v>
      </c>
      <c r="C98" s="16" t="s">
        <v>2270</v>
      </c>
      <c r="D98" s="598" t="s">
        <v>2245</v>
      </c>
      <c r="E98" s="599"/>
      <c r="F98" s="600"/>
      <c r="G98" s="20"/>
      <c r="H98" s="18">
        <v>41162</v>
      </c>
    </row>
    <row r="99" spans="1:8" ht="35.25" customHeight="1">
      <c r="A99" s="64">
        <v>45</v>
      </c>
      <c r="B99" s="17" t="s">
        <v>618</v>
      </c>
      <c r="C99" s="16" t="s">
        <v>2246</v>
      </c>
      <c r="D99" s="598" t="s">
        <v>630</v>
      </c>
      <c r="E99" s="599"/>
      <c r="F99" s="600"/>
      <c r="G99" s="20"/>
      <c r="H99" s="18">
        <v>41162</v>
      </c>
    </row>
    <row r="100" spans="1:8" ht="18" customHeight="1">
      <c r="A100" s="64">
        <v>46</v>
      </c>
      <c r="B100" s="17" t="s">
        <v>3328</v>
      </c>
      <c r="C100" s="182" t="s">
        <v>2844</v>
      </c>
      <c r="D100" s="598" t="s">
        <v>1050</v>
      </c>
      <c r="E100" s="599"/>
      <c r="F100" s="600"/>
      <c r="G100" s="20"/>
      <c r="H100" s="18">
        <v>41162</v>
      </c>
    </row>
    <row r="101" spans="1:8" ht="33" customHeight="1">
      <c r="A101" s="602">
        <v>47</v>
      </c>
      <c r="B101" s="592" t="s">
        <v>3164</v>
      </c>
      <c r="C101" s="16" t="s">
        <v>1806</v>
      </c>
      <c r="D101" s="19"/>
      <c r="E101" s="17"/>
      <c r="F101" s="17"/>
      <c r="G101" s="20"/>
      <c r="H101" s="595">
        <v>41158</v>
      </c>
    </row>
    <row r="102" spans="1:8" ht="18" customHeight="1">
      <c r="A102" s="596"/>
      <c r="B102" s="593"/>
      <c r="C102" s="17" t="s">
        <v>402</v>
      </c>
      <c r="D102" s="19" t="s">
        <v>1585</v>
      </c>
      <c r="E102" s="19">
        <v>0.01</v>
      </c>
      <c r="F102" s="17">
        <v>8500</v>
      </c>
      <c r="G102" s="20">
        <f>F102*E102</f>
        <v>85</v>
      </c>
      <c r="H102" s="596"/>
    </row>
    <row r="103" spans="1:8" ht="18" customHeight="1">
      <c r="A103" s="596"/>
      <c r="B103" s="593"/>
      <c r="C103" s="17" t="s">
        <v>889</v>
      </c>
      <c r="D103" s="19" t="s">
        <v>1585</v>
      </c>
      <c r="E103" s="17">
        <v>6.0000000000000001E-3</v>
      </c>
      <c r="F103" s="17">
        <v>8500</v>
      </c>
      <c r="G103" s="20">
        <f>F103*E103</f>
        <v>51</v>
      </c>
      <c r="H103" s="596"/>
    </row>
    <row r="104" spans="1:8" ht="18" customHeight="1">
      <c r="A104" s="596"/>
      <c r="B104" s="593"/>
      <c r="C104" s="17" t="s">
        <v>890</v>
      </c>
      <c r="D104" s="19" t="s">
        <v>1109</v>
      </c>
      <c r="E104" s="19">
        <v>0.2</v>
      </c>
      <c r="F104" s="17">
        <v>78</v>
      </c>
      <c r="G104" s="20">
        <f>F104*E104</f>
        <v>15.6</v>
      </c>
      <c r="H104" s="596"/>
    </row>
    <row r="105" spans="1:8" ht="18" customHeight="1">
      <c r="A105" s="597"/>
      <c r="B105" s="594"/>
      <c r="C105" s="17" t="s">
        <v>2695</v>
      </c>
      <c r="D105" s="19" t="s">
        <v>1109</v>
      </c>
      <c r="E105" s="17">
        <v>0.2</v>
      </c>
      <c r="F105" s="19">
        <v>86</v>
      </c>
      <c r="G105" s="20">
        <f>F105*E105</f>
        <v>17.2</v>
      </c>
      <c r="H105" s="597"/>
    </row>
    <row r="106" spans="1:8" ht="39" customHeight="1">
      <c r="A106" s="610">
        <v>48</v>
      </c>
      <c r="B106" s="606" t="s">
        <v>2709</v>
      </c>
      <c r="C106" s="16" t="s">
        <v>858</v>
      </c>
      <c r="D106" s="19"/>
      <c r="E106" s="19"/>
      <c r="F106" s="17"/>
      <c r="G106" s="20"/>
      <c r="H106" s="611">
        <v>41162</v>
      </c>
    </row>
    <row r="107" spans="1:8" ht="18" customHeight="1">
      <c r="A107" s="610"/>
      <c r="B107" s="606"/>
      <c r="C107" s="17" t="s">
        <v>402</v>
      </c>
      <c r="D107" s="19" t="s">
        <v>1585</v>
      </c>
      <c r="E107" s="19">
        <v>0.01</v>
      </c>
      <c r="F107" s="17">
        <v>8500</v>
      </c>
      <c r="G107" s="20">
        <f>F107*E107</f>
        <v>85</v>
      </c>
      <c r="H107" s="610"/>
    </row>
    <row r="108" spans="1:8" ht="18" customHeight="1">
      <c r="A108" s="610"/>
      <c r="B108" s="606"/>
      <c r="C108" s="17" t="s">
        <v>889</v>
      </c>
      <c r="D108" s="19" t="s">
        <v>1585</v>
      </c>
      <c r="E108" s="17">
        <v>1E-3</v>
      </c>
      <c r="F108" s="17">
        <v>8500</v>
      </c>
      <c r="G108" s="20">
        <f>F108*E108</f>
        <v>8.5</v>
      </c>
      <c r="H108" s="610"/>
    </row>
    <row r="109" spans="1:8" ht="18" customHeight="1">
      <c r="A109" s="610"/>
      <c r="B109" s="606"/>
      <c r="C109" s="17" t="s">
        <v>890</v>
      </c>
      <c r="D109" s="19" t="s">
        <v>1109</v>
      </c>
      <c r="E109" s="19">
        <v>0.2</v>
      </c>
      <c r="F109" s="17">
        <v>78</v>
      </c>
      <c r="G109" s="20">
        <f>F109*E109</f>
        <v>15.6</v>
      </c>
      <c r="H109" s="610"/>
    </row>
    <row r="110" spans="1:8" ht="18" customHeight="1">
      <c r="A110" s="610"/>
      <c r="B110" s="606"/>
      <c r="C110" s="17" t="s">
        <v>2695</v>
      </c>
      <c r="D110" s="19" t="s">
        <v>1109</v>
      </c>
      <c r="E110" s="17">
        <v>0.2</v>
      </c>
      <c r="F110" s="19">
        <v>86</v>
      </c>
      <c r="G110" s="20">
        <f>F110*E110</f>
        <v>17.2</v>
      </c>
      <c r="H110" s="610"/>
    </row>
    <row r="111" spans="1:8" ht="50.25" customHeight="1">
      <c r="A111" s="64">
        <v>49</v>
      </c>
      <c r="B111" s="17" t="s">
        <v>3494</v>
      </c>
      <c r="C111" s="16" t="s">
        <v>2582</v>
      </c>
      <c r="D111" s="606" t="s">
        <v>67</v>
      </c>
      <c r="E111" s="606"/>
      <c r="F111" s="606"/>
      <c r="G111" s="20"/>
      <c r="H111" s="18">
        <v>41163</v>
      </c>
    </row>
    <row r="112" spans="1:8" ht="38.25" customHeight="1">
      <c r="A112" s="633">
        <v>50</v>
      </c>
      <c r="B112" s="606" t="s">
        <v>2583</v>
      </c>
      <c r="C112" s="46" t="s">
        <v>2978</v>
      </c>
      <c r="D112" s="19"/>
      <c r="E112" s="19"/>
      <c r="F112" s="19"/>
      <c r="G112" s="20"/>
      <c r="H112" s="611">
        <v>41163</v>
      </c>
    </row>
    <row r="113" spans="1:8" ht="18" customHeight="1">
      <c r="A113" s="633"/>
      <c r="B113" s="606"/>
      <c r="C113" s="17" t="s">
        <v>3347</v>
      </c>
      <c r="D113" s="19" t="s">
        <v>1109</v>
      </c>
      <c r="E113" s="19">
        <v>1</v>
      </c>
      <c r="F113" s="17">
        <v>90</v>
      </c>
      <c r="G113" s="20">
        <f>F113*E113</f>
        <v>90</v>
      </c>
      <c r="H113" s="611"/>
    </row>
    <row r="114" spans="1:8" ht="18" customHeight="1">
      <c r="A114" s="23"/>
      <c r="B114" s="17"/>
      <c r="C114" s="17" t="s">
        <v>2552</v>
      </c>
      <c r="D114" s="19" t="s">
        <v>2968</v>
      </c>
      <c r="E114" s="17">
        <v>2</v>
      </c>
      <c r="F114" s="17">
        <v>32</v>
      </c>
      <c r="G114" s="173">
        <f>F114*E114</f>
        <v>64</v>
      </c>
      <c r="H114" s="18"/>
    </row>
    <row r="115" spans="1:8" ht="36.75" customHeight="1">
      <c r="A115" s="64">
        <v>51</v>
      </c>
      <c r="B115" s="17" t="s">
        <v>3351</v>
      </c>
      <c r="C115" s="16" t="s">
        <v>2650</v>
      </c>
      <c r="D115" s="598" t="s">
        <v>1050</v>
      </c>
      <c r="E115" s="599"/>
      <c r="F115" s="600"/>
      <c r="G115" s="20"/>
      <c r="H115" s="18">
        <v>41163</v>
      </c>
    </row>
    <row r="116" spans="1:8" ht="18" customHeight="1">
      <c r="A116" s="630">
        <v>52</v>
      </c>
      <c r="B116" s="592" t="s">
        <v>3352</v>
      </c>
      <c r="C116" s="46" t="s">
        <v>1625</v>
      </c>
      <c r="D116" s="19"/>
      <c r="E116" s="19"/>
      <c r="F116" s="19"/>
      <c r="G116" s="20"/>
      <c r="H116" s="595">
        <v>41163</v>
      </c>
    </row>
    <row r="117" spans="1:8" ht="18" customHeight="1">
      <c r="A117" s="632"/>
      <c r="B117" s="594"/>
      <c r="C117" s="17" t="s">
        <v>2797</v>
      </c>
      <c r="D117" s="19" t="s">
        <v>1109</v>
      </c>
      <c r="E117" s="19">
        <v>1</v>
      </c>
      <c r="F117" s="17">
        <v>90</v>
      </c>
      <c r="G117" s="20">
        <f>F117*E117</f>
        <v>90</v>
      </c>
      <c r="H117" s="603"/>
    </row>
    <row r="118" spans="1:8" ht="35.25" customHeight="1">
      <c r="A118" s="41">
        <v>53</v>
      </c>
      <c r="B118" s="17" t="s">
        <v>3354</v>
      </c>
      <c r="C118" s="46" t="s">
        <v>2202</v>
      </c>
      <c r="D118" s="598" t="s">
        <v>67</v>
      </c>
      <c r="E118" s="599"/>
      <c r="F118" s="600"/>
      <c r="G118" s="20"/>
      <c r="H118" s="18">
        <v>41164</v>
      </c>
    </row>
    <row r="119" spans="1:8" ht="33.75" customHeight="1">
      <c r="A119" s="41">
        <v>54</v>
      </c>
      <c r="B119" s="17" t="s">
        <v>3357</v>
      </c>
      <c r="C119" s="46" t="s">
        <v>3358</v>
      </c>
      <c r="D119" s="598" t="s">
        <v>3172</v>
      </c>
      <c r="E119" s="599"/>
      <c r="F119" s="600"/>
      <c r="G119" s="20"/>
      <c r="H119" s="18">
        <v>41164</v>
      </c>
    </row>
    <row r="120" spans="1:8" ht="18" customHeight="1">
      <c r="A120" s="64">
        <v>55</v>
      </c>
      <c r="B120" s="17" t="s">
        <v>3361</v>
      </c>
      <c r="C120" s="46" t="s">
        <v>3362</v>
      </c>
      <c r="D120" s="598" t="s">
        <v>67</v>
      </c>
      <c r="E120" s="599"/>
      <c r="F120" s="600"/>
      <c r="G120" s="20"/>
      <c r="H120" s="18">
        <v>41163</v>
      </c>
    </row>
    <row r="121" spans="1:8" ht="35.25" customHeight="1">
      <c r="A121" s="64">
        <v>56</v>
      </c>
      <c r="B121" s="17" t="s">
        <v>2657</v>
      </c>
      <c r="C121" s="16" t="s">
        <v>893</v>
      </c>
      <c r="D121" s="598" t="s">
        <v>3811</v>
      </c>
      <c r="E121" s="599"/>
      <c r="F121" s="600"/>
      <c r="G121" s="20"/>
      <c r="H121" s="18">
        <v>41164</v>
      </c>
    </row>
    <row r="122" spans="1:8" ht="36" customHeight="1">
      <c r="A122" s="64">
        <v>58</v>
      </c>
      <c r="B122" s="17" t="s">
        <v>831</v>
      </c>
      <c r="C122" s="16" t="s">
        <v>893</v>
      </c>
      <c r="D122" s="598" t="s">
        <v>3811</v>
      </c>
      <c r="E122" s="599"/>
      <c r="F122" s="600"/>
      <c r="G122" s="20"/>
      <c r="H122" s="18">
        <v>41164</v>
      </c>
    </row>
    <row r="123" spans="1:8" ht="35.25" customHeight="1">
      <c r="A123" s="64">
        <v>59</v>
      </c>
      <c r="B123" s="17" t="s">
        <v>2595</v>
      </c>
      <c r="C123" s="16" t="s">
        <v>893</v>
      </c>
      <c r="D123" s="598" t="s">
        <v>3811</v>
      </c>
      <c r="E123" s="599"/>
      <c r="F123" s="600"/>
      <c r="G123" s="20"/>
      <c r="H123" s="18">
        <v>41164</v>
      </c>
    </row>
    <row r="124" spans="1:8" ht="39.75" customHeight="1">
      <c r="A124" s="64">
        <v>60</v>
      </c>
      <c r="B124" s="17" t="s">
        <v>2660</v>
      </c>
      <c r="C124" s="16" t="s">
        <v>893</v>
      </c>
      <c r="D124" s="598" t="s">
        <v>3811</v>
      </c>
      <c r="E124" s="599"/>
      <c r="F124" s="600"/>
      <c r="G124" s="20"/>
      <c r="H124" s="18">
        <v>41164</v>
      </c>
    </row>
    <row r="125" spans="1:8" ht="35.25" customHeight="1">
      <c r="A125" s="64">
        <v>61</v>
      </c>
      <c r="B125" s="17" t="s">
        <v>1761</v>
      </c>
      <c r="C125" s="16" t="s">
        <v>893</v>
      </c>
      <c r="D125" s="598" t="s">
        <v>3811</v>
      </c>
      <c r="E125" s="599"/>
      <c r="F125" s="600"/>
      <c r="G125" s="20"/>
      <c r="H125" s="18">
        <v>41164</v>
      </c>
    </row>
    <row r="126" spans="1:8" ht="17.25" customHeight="1">
      <c r="A126" s="630">
        <v>62</v>
      </c>
      <c r="B126" s="592" t="s">
        <v>3364</v>
      </c>
      <c r="C126" s="16" t="s">
        <v>3363</v>
      </c>
      <c r="D126" s="19"/>
      <c r="E126" s="17"/>
      <c r="F126" s="17"/>
      <c r="G126" s="20"/>
      <c r="H126" s="595">
        <v>41164</v>
      </c>
    </row>
    <row r="127" spans="1:8" ht="18" customHeight="1">
      <c r="A127" s="632"/>
      <c r="B127" s="594"/>
      <c r="C127" s="15" t="s">
        <v>166</v>
      </c>
      <c r="D127" s="19" t="s">
        <v>1588</v>
      </c>
      <c r="E127" s="17">
        <v>3.5</v>
      </c>
      <c r="F127" s="17">
        <v>1650</v>
      </c>
      <c r="G127" s="20">
        <f>F127*E127</f>
        <v>5775</v>
      </c>
      <c r="H127" s="603"/>
    </row>
    <row r="128" spans="1:8" ht="36.75" customHeight="1">
      <c r="A128" s="602">
        <v>63</v>
      </c>
      <c r="B128" s="592" t="s">
        <v>3365</v>
      </c>
      <c r="C128" s="46" t="s">
        <v>1353</v>
      </c>
      <c r="D128" s="19"/>
      <c r="E128" s="17"/>
      <c r="F128" s="17"/>
      <c r="G128" s="20"/>
      <c r="H128" s="595">
        <v>41163</v>
      </c>
    </row>
    <row r="129" spans="1:8" ht="33" customHeight="1">
      <c r="A129" s="596"/>
      <c r="B129" s="593"/>
      <c r="C129" s="15" t="s">
        <v>3366</v>
      </c>
      <c r="D129" s="19" t="s">
        <v>2968</v>
      </c>
      <c r="E129" s="17">
        <v>1</v>
      </c>
      <c r="F129" s="17">
        <v>170</v>
      </c>
      <c r="G129" s="20">
        <f t="shared" ref="G129:G139" si="1">F129*E129</f>
        <v>170</v>
      </c>
      <c r="H129" s="605"/>
    </row>
    <row r="130" spans="1:8" ht="49.5" customHeight="1">
      <c r="A130" s="596"/>
      <c r="B130" s="593"/>
      <c r="C130" s="17" t="s">
        <v>3367</v>
      </c>
      <c r="D130" s="19" t="s">
        <v>2968</v>
      </c>
      <c r="E130" s="17">
        <v>1</v>
      </c>
      <c r="F130" s="17">
        <v>25</v>
      </c>
      <c r="G130" s="20">
        <f t="shared" si="1"/>
        <v>25</v>
      </c>
      <c r="H130" s="605"/>
    </row>
    <row r="131" spans="1:8" ht="19.5" customHeight="1">
      <c r="A131" s="596"/>
      <c r="B131" s="593"/>
      <c r="C131" s="15" t="s">
        <v>3368</v>
      </c>
      <c r="D131" s="19" t="s">
        <v>2968</v>
      </c>
      <c r="E131" s="17">
        <v>1</v>
      </c>
      <c r="F131" s="17">
        <v>48</v>
      </c>
      <c r="G131" s="20">
        <f t="shared" si="1"/>
        <v>48</v>
      </c>
      <c r="H131" s="605"/>
    </row>
    <row r="132" spans="1:8" ht="18" customHeight="1">
      <c r="A132" s="596"/>
      <c r="B132" s="593"/>
      <c r="C132" s="15" t="s">
        <v>3369</v>
      </c>
      <c r="D132" s="19" t="s">
        <v>2968</v>
      </c>
      <c r="E132" s="17">
        <v>1</v>
      </c>
      <c r="F132" s="17">
        <v>52</v>
      </c>
      <c r="G132" s="20">
        <f t="shared" si="1"/>
        <v>52</v>
      </c>
      <c r="H132" s="605"/>
    </row>
    <row r="133" spans="1:8" ht="18" customHeight="1">
      <c r="A133" s="596"/>
      <c r="B133" s="593"/>
      <c r="C133" s="15" t="s">
        <v>259</v>
      </c>
      <c r="D133" s="19" t="s">
        <v>1049</v>
      </c>
      <c r="E133" s="17">
        <v>20</v>
      </c>
      <c r="F133" s="17">
        <v>8</v>
      </c>
      <c r="G133" s="20">
        <f t="shared" si="1"/>
        <v>160</v>
      </c>
      <c r="H133" s="605"/>
    </row>
    <row r="134" spans="1:8" ht="18" customHeight="1">
      <c r="A134" s="596"/>
      <c r="B134" s="593"/>
      <c r="C134" s="15" t="s">
        <v>3498</v>
      </c>
      <c r="D134" s="19" t="s">
        <v>1049</v>
      </c>
      <c r="E134" s="19">
        <v>15</v>
      </c>
      <c r="F134" s="19">
        <v>12</v>
      </c>
      <c r="G134" s="20">
        <f t="shared" si="1"/>
        <v>180</v>
      </c>
      <c r="H134" s="605"/>
    </row>
    <row r="135" spans="1:8" ht="18" customHeight="1">
      <c r="A135" s="596"/>
      <c r="B135" s="593"/>
      <c r="C135" s="15" t="s">
        <v>213</v>
      </c>
      <c r="D135" s="19" t="s">
        <v>2968</v>
      </c>
      <c r="E135" s="19">
        <v>10</v>
      </c>
      <c r="F135" s="19">
        <v>5</v>
      </c>
      <c r="G135" s="20">
        <f t="shared" si="1"/>
        <v>50</v>
      </c>
      <c r="H135" s="605"/>
    </row>
    <row r="136" spans="1:8" ht="18" customHeight="1">
      <c r="A136" s="596"/>
      <c r="B136" s="593"/>
      <c r="C136" s="15" t="s">
        <v>2083</v>
      </c>
      <c r="D136" s="19" t="s">
        <v>2968</v>
      </c>
      <c r="E136" s="17">
        <v>20</v>
      </c>
      <c r="F136" s="19">
        <v>0.5</v>
      </c>
      <c r="G136" s="20">
        <f t="shared" si="1"/>
        <v>10</v>
      </c>
      <c r="H136" s="605"/>
    </row>
    <row r="137" spans="1:8" ht="18" customHeight="1">
      <c r="A137" s="596"/>
      <c r="B137" s="593"/>
      <c r="C137" s="15" t="s">
        <v>2084</v>
      </c>
      <c r="D137" s="19" t="s">
        <v>2968</v>
      </c>
      <c r="E137" s="17">
        <v>20</v>
      </c>
      <c r="F137" s="19">
        <v>0.45</v>
      </c>
      <c r="G137" s="20">
        <f t="shared" si="1"/>
        <v>9</v>
      </c>
      <c r="H137" s="605"/>
    </row>
    <row r="138" spans="1:8" ht="18" customHeight="1">
      <c r="A138" s="596"/>
      <c r="B138" s="593"/>
      <c r="C138" s="15" t="s">
        <v>3370</v>
      </c>
      <c r="D138" s="19" t="s">
        <v>2968</v>
      </c>
      <c r="E138" s="17">
        <v>1</v>
      </c>
      <c r="F138" s="19">
        <v>13</v>
      </c>
      <c r="G138" s="20">
        <f t="shared" si="1"/>
        <v>13</v>
      </c>
      <c r="H138" s="605"/>
    </row>
    <row r="139" spans="1:8" ht="36" customHeight="1">
      <c r="A139" s="597"/>
      <c r="B139" s="594"/>
      <c r="C139" s="17" t="s">
        <v>3371</v>
      </c>
      <c r="D139" s="19" t="s">
        <v>2968</v>
      </c>
      <c r="E139" s="17">
        <v>20</v>
      </c>
      <c r="F139" s="17">
        <v>0.8</v>
      </c>
      <c r="G139" s="20">
        <f t="shared" si="1"/>
        <v>16</v>
      </c>
      <c r="H139" s="603"/>
    </row>
    <row r="140" spans="1:8" ht="18" customHeight="1">
      <c r="A140" s="64">
        <v>64</v>
      </c>
      <c r="B140" s="17" t="s">
        <v>3372</v>
      </c>
      <c r="C140" s="16" t="s">
        <v>2844</v>
      </c>
      <c r="D140" s="598" t="s">
        <v>3373</v>
      </c>
      <c r="E140" s="599"/>
      <c r="F140" s="600"/>
      <c r="G140" s="20"/>
      <c r="H140" s="18">
        <v>41163</v>
      </c>
    </row>
    <row r="141" spans="1:8" ht="37.5" customHeight="1">
      <c r="A141" s="64">
        <v>65</v>
      </c>
      <c r="B141" s="17" t="s">
        <v>3374</v>
      </c>
      <c r="C141" s="46" t="s">
        <v>2015</v>
      </c>
      <c r="D141" s="598" t="s">
        <v>3375</v>
      </c>
      <c r="E141" s="599"/>
      <c r="F141" s="600"/>
      <c r="G141" s="20"/>
      <c r="H141" s="18">
        <v>41164</v>
      </c>
    </row>
    <row r="142" spans="1:8" ht="36" customHeight="1">
      <c r="A142" s="633">
        <v>66</v>
      </c>
      <c r="B142" s="606" t="s">
        <v>3376</v>
      </c>
      <c r="C142" s="16" t="s">
        <v>3377</v>
      </c>
      <c r="D142" s="19"/>
      <c r="E142" s="17"/>
      <c r="F142" s="17"/>
      <c r="G142" s="20"/>
      <c r="H142" s="611">
        <v>41165</v>
      </c>
    </row>
    <row r="143" spans="1:8" ht="19.5" customHeight="1">
      <c r="A143" s="633"/>
      <c r="B143" s="606"/>
      <c r="C143" s="15" t="s">
        <v>108</v>
      </c>
      <c r="D143" s="19" t="s">
        <v>2968</v>
      </c>
      <c r="E143" s="17">
        <v>1</v>
      </c>
      <c r="F143" s="17">
        <v>170</v>
      </c>
      <c r="G143" s="20"/>
      <c r="H143" s="611"/>
    </row>
    <row r="144" spans="1:8" ht="18" customHeight="1">
      <c r="A144" s="633"/>
      <c r="B144" s="606"/>
      <c r="C144" s="17" t="s">
        <v>1879</v>
      </c>
      <c r="D144" s="19" t="s">
        <v>2968</v>
      </c>
      <c r="E144" s="17">
        <v>1</v>
      </c>
      <c r="F144" s="17">
        <v>170</v>
      </c>
      <c r="G144" s="20"/>
      <c r="H144" s="611"/>
    </row>
    <row r="145" spans="1:8" ht="18" customHeight="1">
      <c r="A145" s="633"/>
      <c r="B145" s="606"/>
      <c r="C145" s="15" t="s">
        <v>3370</v>
      </c>
      <c r="D145" s="19" t="s">
        <v>2968</v>
      </c>
      <c r="E145" s="17">
        <v>1</v>
      </c>
      <c r="F145" s="19">
        <v>13</v>
      </c>
      <c r="G145" s="20"/>
      <c r="H145" s="611"/>
    </row>
    <row r="146" spans="1:8" ht="18" customHeight="1">
      <c r="A146" s="633"/>
      <c r="B146" s="606"/>
      <c r="C146" s="15" t="s">
        <v>259</v>
      </c>
      <c r="D146" s="19" t="s">
        <v>1049</v>
      </c>
      <c r="E146" s="17">
        <v>2</v>
      </c>
      <c r="F146" s="17">
        <v>8</v>
      </c>
      <c r="G146" s="20"/>
      <c r="H146" s="611"/>
    </row>
    <row r="147" spans="1:8" ht="18" customHeight="1">
      <c r="A147" s="633"/>
      <c r="B147" s="606"/>
      <c r="C147" s="15" t="s">
        <v>3498</v>
      </c>
      <c r="D147" s="19" t="s">
        <v>1049</v>
      </c>
      <c r="E147" s="19">
        <v>1</v>
      </c>
      <c r="F147" s="19">
        <v>12</v>
      </c>
      <c r="G147" s="20"/>
      <c r="H147" s="611"/>
    </row>
    <row r="148" spans="1:8" ht="18" customHeight="1">
      <c r="A148" s="633">
        <v>66</v>
      </c>
      <c r="B148" s="606" t="s">
        <v>3376</v>
      </c>
      <c r="C148" s="15" t="s">
        <v>2083</v>
      </c>
      <c r="D148" s="19" t="s">
        <v>2968</v>
      </c>
      <c r="E148" s="17">
        <v>2</v>
      </c>
      <c r="F148" s="19">
        <v>0.5</v>
      </c>
      <c r="G148" s="20"/>
      <c r="H148" s="611">
        <v>41165</v>
      </c>
    </row>
    <row r="149" spans="1:8" ht="18" customHeight="1">
      <c r="A149" s="633"/>
      <c r="B149" s="606"/>
      <c r="C149" s="15" t="s">
        <v>2084</v>
      </c>
      <c r="D149" s="19" t="s">
        <v>2968</v>
      </c>
      <c r="E149" s="17">
        <v>4</v>
      </c>
      <c r="F149" s="19">
        <v>0.45</v>
      </c>
      <c r="G149" s="20"/>
      <c r="H149" s="611"/>
    </row>
    <row r="150" spans="1:8" ht="17.25" customHeight="1">
      <c r="A150" s="633">
        <v>67</v>
      </c>
      <c r="B150" s="606" t="s">
        <v>3378</v>
      </c>
      <c r="C150" s="46" t="s">
        <v>3173</v>
      </c>
      <c r="D150" s="17"/>
      <c r="E150" s="17"/>
      <c r="F150" s="17"/>
      <c r="G150" s="20"/>
      <c r="H150" s="1174" t="s">
        <v>1629</v>
      </c>
    </row>
    <row r="151" spans="1:8" ht="18" customHeight="1">
      <c r="A151" s="633"/>
      <c r="B151" s="606"/>
      <c r="C151" s="15" t="s">
        <v>213</v>
      </c>
      <c r="D151" s="19" t="s">
        <v>2968</v>
      </c>
      <c r="E151" s="19">
        <v>100</v>
      </c>
      <c r="F151" s="19">
        <v>5</v>
      </c>
      <c r="G151" s="20"/>
      <c r="H151" s="1174"/>
    </row>
    <row r="152" spans="1:8" ht="18" customHeight="1">
      <c r="A152" s="633"/>
      <c r="B152" s="606"/>
      <c r="C152" s="15" t="s">
        <v>2084</v>
      </c>
      <c r="D152" s="19" t="s">
        <v>2968</v>
      </c>
      <c r="E152" s="17">
        <v>116</v>
      </c>
      <c r="F152" s="19">
        <v>0.45</v>
      </c>
      <c r="G152" s="20"/>
      <c r="H152" s="1174"/>
    </row>
    <row r="153" spans="1:8" ht="18" customHeight="1">
      <c r="A153" s="633"/>
      <c r="B153" s="606"/>
      <c r="C153" s="15" t="s">
        <v>2083</v>
      </c>
      <c r="D153" s="19" t="s">
        <v>2968</v>
      </c>
      <c r="E153" s="17">
        <v>108</v>
      </c>
      <c r="F153" s="19">
        <v>0.5</v>
      </c>
      <c r="G153" s="20"/>
      <c r="H153" s="1174"/>
    </row>
    <row r="154" spans="1:8" ht="18" customHeight="1">
      <c r="A154" s="633"/>
      <c r="B154" s="606"/>
      <c r="C154" s="15" t="s">
        <v>3498</v>
      </c>
      <c r="D154" s="19" t="s">
        <v>1049</v>
      </c>
      <c r="E154" s="19">
        <v>64</v>
      </c>
      <c r="F154" s="19">
        <v>12</v>
      </c>
      <c r="G154" s="20"/>
      <c r="H154" s="1174"/>
    </row>
    <row r="155" spans="1:8" ht="18" customHeight="1">
      <c r="A155" s="633"/>
      <c r="B155" s="606"/>
      <c r="C155" s="15" t="s">
        <v>259</v>
      </c>
      <c r="D155" s="19" t="s">
        <v>1049</v>
      </c>
      <c r="E155" s="17">
        <v>68</v>
      </c>
      <c r="F155" s="17">
        <v>8</v>
      </c>
      <c r="G155" s="20"/>
      <c r="H155" s="1174"/>
    </row>
    <row r="156" spans="1:8" ht="18" customHeight="1">
      <c r="A156" s="633">
        <v>67</v>
      </c>
      <c r="B156" s="606" t="s">
        <v>3378</v>
      </c>
      <c r="C156" s="15" t="s">
        <v>108</v>
      </c>
      <c r="D156" s="19" t="s">
        <v>2968</v>
      </c>
      <c r="E156" s="17">
        <v>4</v>
      </c>
      <c r="F156" s="17">
        <v>170</v>
      </c>
      <c r="G156" s="20"/>
      <c r="H156" s="1174" t="s">
        <v>1629</v>
      </c>
    </row>
    <row r="157" spans="1:8" ht="18" customHeight="1">
      <c r="A157" s="633"/>
      <c r="B157" s="606"/>
      <c r="C157" s="17" t="s">
        <v>1879</v>
      </c>
      <c r="D157" s="19" t="s">
        <v>2968</v>
      </c>
      <c r="E157" s="17">
        <v>4</v>
      </c>
      <c r="F157" s="17">
        <v>170</v>
      </c>
      <c r="G157" s="20"/>
      <c r="H157" s="1174"/>
    </row>
    <row r="158" spans="1:8" ht="18" customHeight="1">
      <c r="A158" s="633"/>
      <c r="B158" s="606"/>
      <c r="C158" s="15" t="s">
        <v>3370</v>
      </c>
      <c r="D158" s="19" t="s">
        <v>2968</v>
      </c>
      <c r="E158" s="17">
        <v>4</v>
      </c>
      <c r="F158" s="19">
        <v>13</v>
      </c>
      <c r="G158" s="20"/>
      <c r="H158" s="1174"/>
    </row>
    <row r="159" spans="1:8" ht="39.75" customHeight="1">
      <c r="A159" s="633"/>
      <c r="B159" s="322" t="s">
        <v>1073</v>
      </c>
      <c r="C159" s="157"/>
      <c r="D159" s="154"/>
      <c r="E159" s="155"/>
      <c r="F159" s="154"/>
      <c r="G159" s="327">
        <v>31306.39</v>
      </c>
      <c r="H159" s="1174"/>
    </row>
    <row r="160" spans="1:8" ht="47.25" customHeight="1">
      <c r="A160" s="64">
        <v>68</v>
      </c>
      <c r="B160" s="17" t="s">
        <v>1630</v>
      </c>
      <c r="C160" s="16" t="s">
        <v>1631</v>
      </c>
      <c r="D160" s="598" t="s">
        <v>67</v>
      </c>
      <c r="E160" s="599"/>
      <c r="F160" s="600"/>
      <c r="G160" s="20"/>
      <c r="H160" s="18">
        <v>41165</v>
      </c>
    </row>
    <row r="161" spans="1:8" ht="18" customHeight="1">
      <c r="A161" s="64">
        <v>69</v>
      </c>
      <c r="B161" s="17" t="s">
        <v>1633</v>
      </c>
      <c r="C161" s="16" t="s">
        <v>340</v>
      </c>
      <c r="D161" s="598" t="s">
        <v>67</v>
      </c>
      <c r="E161" s="599"/>
      <c r="F161" s="600"/>
      <c r="G161" s="20"/>
      <c r="H161" s="18">
        <v>41165</v>
      </c>
    </row>
    <row r="162" spans="1:8" ht="22.5" customHeight="1">
      <c r="A162" s="602">
        <v>70</v>
      </c>
      <c r="B162" s="592" t="s">
        <v>1634</v>
      </c>
      <c r="C162" s="16" t="s">
        <v>1635</v>
      </c>
      <c r="D162" s="19"/>
      <c r="E162" s="17"/>
      <c r="F162" s="17"/>
      <c r="G162" s="20"/>
      <c r="H162" s="595">
        <v>41165</v>
      </c>
    </row>
    <row r="163" spans="1:8" ht="18" customHeight="1">
      <c r="A163" s="596"/>
      <c r="B163" s="593"/>
      <c r="C163" s="17" t="s">
        <v>1570</v>
      </c>
      <c r="D163" s="19" t="s">
        <v>2968</v>
      </c>
      <c r="E163" s="19">
        <v>2</v>
      </c>
      <c r="F163" s="19">
        <v>73</v>
      </c>
      <c r="G163" s="20">
        <f>F163*E163</f>
        <v>146</v>
      </c>
      <c r="H163" s="605"/>
    </row>
    <row r="164" spans="1:8" ht="18" customHeight="1">
      <c r="A164" s="597"/>
      <c r="B164" s="594"/>
      <c r="C164" s="17" t="s">
        <v>1462</v>
      </c>
      <c r="D164" s="19" t="s">
        <v>1049</v>
      </c>
      <c r="E164" s="17">
        <v>2</v>
      </c>
      <c r="F164" s="17">
        <v>55</v>
      </c>
      <c r="G164" s="20">
        <f>F164*E164</f>
        <v>110</v>
      </c>
      <c r="H164" s="603"/>
    </row>
    <row r="165" spans="1:8" ht="63" customHeight="1">
      <c r="A165" s="64">
        <v>71</v>
      </c>
      <c r="B165" s="17" t="s">
        <v>205</v>
      </c>
      <c r="C165" s="16" t="s">
        <v>1613</v>
      </c>
      <c r="D165" s="598" t="s">
        <v>67</v>
      </c>
      <c r="E165" s="599"/>
      <c r="F165" s="600"/>
      <c r="G165" s="20"/>
      <c r="H165" s="18">
        <v>41165</v>
      </c>
    </row>
    <row r="166" spans="1:8" ht="18" customHeight="1">
      <c r="A166" s="64">
        <v>72</v>
      </c>
      <c r="B166" s="17" t="s">
        <v>1614</v>
      </c>
      <c r="C166" s="46" t="s">
        <v>1615</v>
      </c>
      <c r="D166" s="598" t="s">
        <v>67</v>
      </c>
      <c r="E166" s="599"/>
      <c r="F166" s="600"/>
      <c r="G166" s="20"/>
      <c r="H166" s="18">
        <v>41165</v>
      </c>
    </row>
    <row r="167" spans="1:8" ht="35.25" customHeight="1">
      <c r="A167" s="64">
        <v>73</v>
      </c>
      <c r="B167" s="17" t="s">
        <v>1616</v>
      </c>
      <c r="C167" s="46" t="s">
        <v>1617</v>
      </c>
      <c r="D167" s="598" t="s">
        <v>1050</v>
      </c>
      <c r="E167" s="599"/>
      <c r="F167" s="600"/>
      <c r="G167" s="20"/>
      <c r="H167" s="18">
        <v>41165</v>
      </c>
    </row>
    <row r="168" spans="1:8" ht="21.75" customHeight="1">
      <c r="A168" s="630">
        <v>74</v>
      </c>
      <c r="B168" s="592" t="s">
        <v>2824</v>
      </c>
      <c r="C168" s="46" t="s">
        <v>403</v>
      </c>
      <c r="D168" s="17"/>
      <c r="E168" s="17"/>
      <c r="F168" s="17"/>
      <c r="G168" s="20"/>
      <c r="H168" s="595">
        <v>41165</v>
      </c>
    </row>
    <row r="169" spans="1:8" ht="18" customHeight="1">
      <c r="A169" s="631"/>
      <c r="B169" s="593"/>
      <c r="C169" s="17" t="s">
        <v>2797</v>
      </c>
      <c r="D169" s="19" t="s">
        <v>1109</v>
      </c>
      <c r="E169" s="17">
        <v>1</v>
      </c>
      <c r="F169" s="17">
        <v>90</v>
      </c>
      <c r="G169" s="20">
        <f>F169*E169</f>
        <v>90</v>
      </c>
      <c r="H169" s="605"/>
    </row>
    <row r="170" spans="1:8" ht="18" customHeight="1">
      <c r="A170" s="632"/>
      <c r="B170" s="594"/>
      <c r="C170" s="17" t="s">
        <v>2723</v>
      </c>
      <c r="D170" s="19" t="s">
        <v>1049</v>
      </c>
      <c r="E170" s="19">
        <v>2</v>
      </c>
      <c r="F170" s="17">
        <v>156.16</v>
      </c>
      <c r="G170" s="20">
        <f>F170*E170</f>
        <v>312.32</v>
      </c>
      <c r="H170" s="603"/>
    </row>
    <row r="171" spans="1:8" ht="34.5" customHeight="1">
      <c r="A171" s="64">
        <v>75</v>
      </c>
      <c r="B171" s="17" t="s">
        <v>2825</v>
      </c>
      <c r="C171" s="16" t="s">
        <v>2216</v>
      </c>
      <c r="D171" s="598" t="s">
        <v>67</v>
      </c>
      <c r="E171" s="599"/>
      <c r="F171" s="600"/>
      <c r="G171" s="20"/>
      <c r="H171" s="18">
        <v>41165</v>
      </c>
    </row>
    <row r="172" spans="1:8" ht="32.25" customHeight="1">
      <c r="A172" s="602">
        <v>76</v>
      </c>
      <c r="B172" s="592" t="s">
        <v>330</v>
      </c>
      <c r="C172" s="16" t="s">
        <v>1986</v>
      </c>
      <c r="D172" s="17"/>
      <c r="E172" s="17"/>
      <c r="F172" s="17"/>
      <c r="G172" s="17"/>
      <c r="H172" s="595">
        <v>41165</v>
      </c>
    </row>
    <row r="173" spans="1:8" ht="18" customHeight="1">
      <c r="A173" s="596"/>
      <c r="B173" s="593"/>
      <c r="C173" s="17" t="s">
        <v>2268</v>
      </c>
      <c r="D173" s="19" t="s">
        <v>1046</v>
      </c>
      <c r="E173" s="17">
        <v>1</v>
      </c>
      <c r="F173" s="17">
        <v>350</v>
      </c>
      <c r="G173" s="17">
        <f>E173*F173</f>
        <v>350</v>
      </c>
      <c r="H173" s="596"/>
    </row>
    <row r="174" spans="1:8" ht="18" customHeight="1">
      <c r="A174" s="596"/>
      <c r="B174" s="593"/>
      <c r="C174" s="17" t="s">
        <v>1047</v>
      </c>
      <c r="D174" s="19" t="s">
        <v>1049</v>
      </c>
      <c r="E174" s="17">
        <v>1</v>
      </c>
      <c r="F174" s="17">
        <v>25</v>
      </c>
      <c r="G174" s="17">
        <f>E174*F174</f>
        <v>25</v>
      </c>
      <c r="H174" s="596"/>
    </row>
    <row r="175" spans="1:8" ht="18" customHeight="1">
      <c r="A175" s="597"/>
      <c r="B175" s="594"/>
      <c r="C175" s="17" t="s">
        <v>1087</v>
      </c>
      <c r="D175" s="19" t="s">
        <v>1109</v>
      </c>
      <c r="E175" s="17">
        <v>0.05</v>
      </c>
      <c r="F175" s="17">
        <v>67</v>
      </c>
      <c r="G175" s="17">
        <f>E175*F175</f>
        <v>3.35</v>
      </c>
      <c r="H175" s="597"/>
    </row>
    <row r="176" spans="1:8" ht="19.5" customHeight="1">
      <c r="A176" s="630">
        <v>77</v>
      </c>
      <c r="B176" s="592" t="s">
        <v>1108</v>
      </c>
      <c r="C176" s="16" t="s">
        <v>1187</v>
      </c>
      <c r="D176" s="19"/>
      <c r="E176" s="17"/>
      <c r="F176" s="17"/>
      <c r="G176" s="17"/>
      <c r="H176" s="595"/>
    </row>
    <row r="177" spans="1:8" ht="19.5" customHeight="1">
      <c r="A177" s="631"/>
      <c r="B177" s="593"/>
      <c r="C177" s="17" t="s">
        <v>2479</v>
      </c>
      <c r="D177" s="19" t="s">
        <v>1109</v>
      </c>
      <c r="E177" s="17">
        <v>1.9</v>
      </c>
      <c r="F177" s="17">
        <v>163.16</v>
      </c>
      <c r="G177" s="326">
        <f>E177*F177</f>
        <v>310</v>
      </c>
      <c r="H177" s="605"/>
    </row>
    <row r="178" spans="1:8" ht="19.5" customHeight="1">
      <c r="A178" s="631"/>
      <c r="B178" s="593"/>
      <c r="C178" s="17" t="s">
        <v>2479</v>
      </c>
      <c r="D178" s="19" t="s">
        <v>1109</v>
      </c>
      <c r="E178" s="17">
        <v>1.9</v>
      </c>
      <c r="F178" s="17">
        <v>163.16</v>
      </c>
      <c r="G178" s="326">
        <f>E178*F178</f>
        <v>310</v>
      </c>
      <c r="H178" s="605"/>
    </row>
    <row r="179" spans="1:8" ht="19.5" customHeight="1">
      <c r="A179" s="631"/>
      <c r="B179" s="593"/>
      <c r="C179" s="17" t="s">
        <v>2479</v>
      </c>
      <c r="D179" s="19" t="s">
        <v>1109</v>
      </c>
      <c r="E179" s="17">
        <v>6</v>
      </c>
      <c r="F179" s="17">
        <v>120</v>
      </c>
      <c r="G179" s="17">
        <f>E179*F179</f>
        <v>720</v>
      </c>
      <c r="H179" s="605"/>
    </row>
    <row r="180" spans="1:8" ht="19.5" customHeight="1">
      <c r="A180" s="631"/>
      <c r="B180" s="593"/>
      <c r="C180" s="17" t="s">
        <v>200</v>
      </c>
      <c r="D180" s="19" t="s">
        <v>419</v>
      </c>
      <c r="E180" s="17">
        <v>2</v>
      </c>
      <c r="F180" s="17">
        <v>46</v>
      </c>
      <c r="G180" s="17">
        <f>E180*F180</f>
        <v>92</v>
      </c>
      <c r="H180" s="605"/>
    </row>
    <row r="181" spans="1:8" ht="19.5" customHeight="1">
      <c r="A181" s="631"/>
      <c r="B181" s="593"/>
      <c r="C181" s="17" t="s">
        <v>2479</v>
      </c>
      <c r="D181" s="19" t="s">
        <v>1109</v>
      </c>
      <c r="E181" s="17">
        <v>6</v>
      </c>
      <c r="F181" s="17">
        <v>120</v>
      </c>
      <c r="G181" s="17">
        <f>E181*F181</f>
        <v>720</v>
      </c>
      <c r="H181" s="605"/>
    </row>
    <row r="182" spans="1:8" ht="18" customHeight="1">
      <c r="A182" s="631"/>
      <c r="B182" s="593"/>
      <c r="C182" s="17" t="s">
        <v>2479</v>
      </c>
      <c r="D182" s="19" t="s">
        <v>1109</v>
      </c>
      <c r="E182" s="17">
        <v>10</v>
      </c>
      <c r="F182" s="17">
        <v>110.4</v>
      </c>
      <c r="G182" s="20">
        <f>F182*E182</f>
        <v>1104</v>
      </c>
      <c r="H182" s="605"/>
    </row>
    <row r="183" spans="1:8" ht="18" customHeight="1">
      <c r="A183" s="632"/>
      <c r="B183" s="594"/>
      <c r="C183" s="17" t="s">
        <v>2479</v>
      </c>
      <c r="D183" s="19" t="s">
        <v>1109</v>
      </c>
      <c r="E183" s="17">
        <v>6</v>
      </c>
      <c r="F183" s="17">
        <v>120</v>
      </c>
      <c r="G183" s="20">
        <f>F183*E183</f>
        <v>720</v>
      </c>
      <c r="H183" s="603"/>
    </row>
    <row r="184" spans="1:8" ht="35.25" customHeight="1">
      <c r="A184" s="602">
        <v>78</v>
      </c>
      <c r="B184" s="592" t="s">
        <v>3699</v>
      </c>
      <c r="C184" s="16" t="s">
        <v>1986</v>
      </c>
      <c r="D184" s="17"/>
      <c r="E184" s="17"/>
      <c r="F184" s="17"/>
      <c r="G184" s="17"/>
      <c r="H184" s="595">
        <v>41166</v>
      </c>
    </row>
    <row r="185" spans="1:8" ht="18" customHeight="1">
      <c r="A185" s="596"/>
      <c r="B185" s="593"/>
      <c r="C185" s="17" t="s">
        <v>2268</v>
      </c>
      <c r="D185" s="19" t="s">
        <v>1046</v>
      </c>
      <c r="E185" s="17">
        <v>1</v>
      </c>
      <c r="F185" s="17">
        <v>350</v>
      </c>
      <c r="G185" s="17">
        <f>E185*F185</f>
        <v>350</v>
      </c>
      <c r="H185" s="596"/>
    </row>
    <row r="186" spans="1:8" ht="18" customHeight="1">
      <c r="A186" s="596"/>
      <c r="B186" s="593"/>
      <c r="C186" s="17" t="s">
        <v>1047</v>
      </c>
      <c r="D186" s="19" t="s">
        <v>1049</v>
      </c>
      <c r="E186" s="17">
        <v>1</v>
      </c>
      <c r="F186" s="17">
        <v>25</v>
      </c>
      <c r="G186" s="17">
        <f>E186*F186</f>
        <v>25</v>
      </c>
      <c r="H186" s="596"/>
    </row>
    <row r="187" spans="1:8" ht="18" customHeight="1">
      <c r="A187" s="597"/>
      <c r="B187" s="594"/>
      <c r="C187" s="17" t="s">
        <v>1087</v>
      </c>
      <c r="D187" s="19" t="s">
        <v>1109</v>
      </c>
      <c r="E187" s="17">
        <v>0.05</v>
      </c>
      <c r="F187" s="17">
        <v>67</v>
      </c>
      <c r="G187" s="17">
        <f>E187*F187</f>
        <v>3.35</v>
      </c>
      <c r="H187" s="597"/>
    </row>
    <row r="188" spans="1:8" ht="35.25" customHeight="1">
      <c r="A188" s="64">
        <v>79</v>
      </c>
      <c r="B188" s="17" t="s">
        <v>2659</v>
      </c>
      <c r="C188" s="16" t="s">
        <v>893</v>
      </c>
      <c r="D188" s="598" t="s">
        <v>1892</v>
      </c>
      <c r="E188" s="599"/>
      <c r="F188" s="600"/>
      <c r="G188" s="20"/>
      <c r="H188" s="18">
        <v>41166</v>
      </c>
    </row>
    <row r="189" spans="1:8" ht="39" customHeight="1">
      <c r="A189" s="64">
        <v>80</v>
      </c>
      <c r="B189" s="17" t="s">
        <v>2595</v>
      </c>
      <c r="C189" s="16" t="s">
        <v>893</v>
      </c>
      <c r="D189" s="598" t="s">
        <v>1892</v>
      </c>
      <c r="E189" s="599"/>
      <c r="F189" s="600"/>
      <c r="G189" s="20"/>
      <c r="H189" s="18">
        <v>41166</v>
      </c>
    </row>
    <row r="190" spans="1:8" ht="39" customHeight="1">
      <c r="A190" s="64">
        <v>81</v>
      </c>
      <c r="B190" s="17" t="s">
        <v>1401</v>
      </c>
      <c r="C190" s="16" t="s">
        <v>893</v>
      </c>
      <c r="D190" s="598" t="s">
        <v>1892</v>
      </c>
      <c r="E190" s="599"/>
      <c r="F190" s="600"/>
      <c r="G190" s="20"/>
      <c r="H190" s="18">
        <v>41166</v>
      </c>
    </row>
    <row r="191" spans="1:8" ht="37.5" customHeight="1">
      <c r="A191" s="64">
        <v>82</v>
      </c>
      <c r="B191" s="17" t="s">
        <v>2096</v>
      </c>
      <c r="C191" s="16" t="s">
        <v>3381</v>
      </c>
      <c r="D191" s="598" t="s">
        <v>1050</v>
      </c>
      <c r="E191" s="599"/>
      <c r="F191" s="600"/>
      <c r="G191" s="20"/>
      <c r="H191" s="18">
        <v>41166</v>
      </c>
    </row>
    <row r="192" spans="1:8" ht="35.25" customHeight="1">
      <c r="A192" s="633">
        <v>83</v>
      </c>
      <c r="B192" s="606" t="s">
        <v>3351</v>
      </c>
      <c r="C192" s="16" t="s">
        <v>3626</v>
      </c>
      <c r="D192" s="19"/>
      <c r="E192" s="19"/>
      <c r="F192" s="19"/>
      <c r="G192" s="20"/>
      <c r="H192" s="611">
        <v>41166</v>
      </c>
    </row>
    <row r="193" spans="1:8" ht="18" customHeight="1">
      <c r="A193" s="633"/>
      <c r="B193" s="606"/>
      <c r="C193" s="17" t="s">
        <v>2214</v>
      </c>
      <c r="D193" s="19" t="s">
        <v>2968</v>
      </c>
      <c r="E193" s="17">
        <v>1</v>
      </c>
      <c r="F193" s="17">
        <v>55</v>
      </c>
      <c r="G193" s="44">
        <f>E193*F193</f>
        <v>55</v>
      </c>
      <c r="H193" s="611"/>
    </row>
    <row r="194" spans="1:8" ht="50.25" customHeight="1">
      <c r="A194" s="633">
        <v>84</v>
      </c>
      <c r="B194" s="606" t="s">
        <v>1741</v>
      </c>
      <c r="C194" s="16" t="s">
        <v>1743</v>
      </c>
      <c r="D194" s="606" t="s">
        <v>67</v>
      </c>
      <c r="E194" s="606"/>
      <c r="F194" s="606"/>
      <c r="G194" s="20"/>
      <c r="H194" s="611">
        <v>41169</v>
      </c>
    </row>
    <row r="195" spans="1:8" ht="18" customHeight="1">
      <c r="A195" s="633"/>
      <c r="B195" s="606"/>
      <c r="C195" s="63" t="s">
        <v>678</v>
      </c>
      <c r="D195" s="19" t="s">
        <v>2968</v>
      </c>
      <c r="E195" s="17">
        <v>1</v>
      </c>
      <c r="F195" s="19">
        <v>100</v>
      </c>
      <c r="G195" s="20">
        <f>F195*E195</f>
        <v>100</v>
      </c>
      <c r="H195" s="611"/>
    </row>
    <row r="196" spans="1:8" ht="18" customHeight="1">
      <c r="A196" s="633">
        <v>85</v>
      </c>
      <c r="B196" s="606" t="s">
        <v>1741</v>
      </c>
      <c r="C196" s="17" t="s">
        <v>1364</v>
      </c>
      <c r="D196" s="19" t="s">
        <v>2968</v>
      </c>
      <c r="E196" s="17">
        <v>1</v>
      </c>
      <c r="F196" s="17">
        <v>40</v>
      </c>
      <c r="G196" s="17">
        <f>E196*F196</f>
        <v>40</v>
      </c>
      <c r="H196" s="611">
        <v>41169</v>
      </c>
    </row>
    <row r="197" spans="1:8" ht="18" customHeight="1">
      <c r="A197" s="633"/>
      <c r="B197" s="606"/>
      <c r="C197" s="15" t="s">
        <v>1988</v>
      </c>
      <c r="D197" s="19" t="s">
        <v>2968</v>
      </c>
      <c r="E197" s="17">
        <v>3</v>
      </c>
      <c r="F197" s="17">
        <v>37</v>
      </c>
      <c r="G197" s="20">
        <f>F197*E197</f>
        <v>111</v>
      </c>
      <c r="H197" s="611"/>
    </row>
    <row r="198" spans="1:8" ht="36.75" customHeight="1">
      <c r="A198" s="64">
        <v>86</v>
      </c>
      <c r="B198" s="17" t="s">
        <v>1742</v>
      </c>
      <c r="C198" s="16" t="s">
        <v>3386</v>
      </c>
      <c r="D198" s="598" t="s">
        <v>1008</v>
      </c>
      <c r="E198" s="599"/>
      <c r="F198" s="600"/>
      <c r="G198" s="20"/>
      <c r="H198" s="18">
        <v>41166</v>
      </c>
    </row>
    <row r="199" spans="1:8" ht="18" customHeight="1">
      <c r="A199" s="630">
        <v>87</v>
      </c>
      <c r="B199" s="592" t="s">
        <v>2464</v>
      </c>
      <c r="C199" s="16" t="s">
        <v>3626</v>
      </c>
      <c r="D199" s="19"/>
      <c r="E199" s="17"/>
      <c r="F199" s="17"/>
      <c r="G199" s="20"/>
      <c r="H199" s="595"/>
    </row>
    <row r="200" spans="1:8" ht="18" customHeight="1">
      <c r="A200" s="632"/>
      <c r="B200" s="594"/>
      <c r="C200" s="17" t="s">
        <v>1724</v>
      </c>
      <c r="D200" s="19" t="s">
        <v>1049</v>
      </c>
      <c r="E200" s="17">
        <v>1</v>
      </c>
      <c r="F200" s="17">
        <v>80.599999999999994</v>
      </c>
      <c r="G200" s="20">
        <f>F200*E200</f>
        <v>80.599999999999994</v>
      </c>
      <c r="H200" s="603"/>
    </row>
    <row r="201" spans="1:8" ht="36" customHeight="1">
      <c r="A201" s="64">
        <v>88</v>
      </c>
      <c r="B201" s="17" t="s">
        <v>1011</v>
      </c>
      <c r="C201" s="46" t="s">
        <v>1665</v>
      </c>
      <c r="D201" s="598" t="s">
        <v>67</v>
      </c>
      <c r="E201" s="599"/>
      <c r="F201" s="600"/>
      <c r="G201" s="20"/>
      <c r="H201" s="18">
        <v>41169</v>
      </c>
    </row>
    <row r="202" spans="1:8" ht="34.5" customHeight="1">
      <c r="A202" s="64">
        <v>89</v>
      </c>
      <c r="B202" s="17" t="s">
        <v>1125</v>
      </c>
      <c r="C202" s="16" t="s">
        <v>1986</v>
      </c>
      <c r="D202" s="598" t="s">
        <v>1126</v>
      </c>
      <c r="E202" s="599"/>
      <c r="F202" s="600"/>
      <c r="G202" s="17"/>
      <c r="H202" s="176">
        <v>41170</v>
      </c>
    </row>
    <row r="203" spans="1:8" ht="36" customHeight="1">
      <c r="A203" s="630">
        <v>90</v>
      </c>
      <c r="B203" s="592" t="s">
        <v>242</v>
      </c>
      <c r="C203" s="16" t="s">
        <v>1986</v>
      </c>
      <c r="D203" s="17"/>
      <c r="E203" s="17"/>
      <c r="F203" s="17"/>
      <c r="G203" s="17"/>
      <c r="H203" s="595">
        <v>41171</v>
      </c>
    </row>
    <row r="204" spans="1:8" ht="18" customHeight="1">
      <c r="A204" s="631"/>
      <c r="B204" s="593"/>
      <c r="C204" s="17" t="s">
        <v>2268</v>
      </c>
      <c r="D204" s="19" t="s">
        <v>1046</v>
      </c>
      <c r="E204" s="17">
        <v>0.8</v>
      </c>
      <c r="F204" s="17">
        <v>350</v>
      </c>
      <c r="G204" s="17">
        <f>E204*F204</f>
        <v>280</v>
      </c>
      <c r="H204" s="596"/>
    </row>
    <row r="205" spans="1:8" ht="18" customHeight="1">
      <c r="A205" s="631"/>
      <c r="B205" s="593"/>
      <c r="C205" s="17" t="s">
        <v>1047</v>
      </c>
      <c r="D205" s="19" t="s">
        <v>1049</v>
      </c>
      <c r="E205" s="17">
        <v>0.8</v>
      </c>
      <c r="F205" s="17">
        <v>25</v>
      </c>
      <c r="G205" s="17">
        <f>E205*F205</f>
        <v>20</v>
      </c>
      <c r="H205" s="596"/>
    </row>
    <row r="206" spans="1:8" ht="18" customHeight="1">
      <c r="A206" s="632"/>
      <c r="B206" s="594"/>
      <c r="C206" s="17" t="s">
        <v>1087</v>
      </c>
      <c r="D206" s="19" t="s">
        <v>1109</v>
      </c>
      <c r="E206" s="17">
        <v>0.05</v>
      </c>
      <c r="F206" s="17">
        <v>67</v>
      </c>
      <c r="G206" s="17">
        <f>E206*F206</f>
        <v>3.35</v>
      </c>
      <c r="H206" s="597"/>
    </row>
    <row r="207" spans="1:8" ht="34.5" customHeight="1">
      <c r="A207" s="64">
        <v>91</v>
      </c>
      <c r="B207" s="17" t="s">
        <v>3441</v>
      </c>
      <c r="C207" s="16" t="s">
        <v>893</v>
      </c>
      <c r="D207" s="598" t="s">
        <v>3581</v>
      </c>
      <c r="E207" s="599"/>
      <c r="F207" s="600"/>
      <c r="G207" s="20"/>
      <c r="H207" s="18">
        <v>41170</v>
      </c>
    </row>
    <row r="208" spans="1:8" ht="35.25" customHeight="1">
      <c r="A208" s="41">
        <v>92</v>
      </c>
      <c r="B208" s="17" t="s">
        <v>1763</v>
      </c>
      <c r="C208" s="16" t="s">
        <v>893</v>
      </c>
      <c r="D208" s="598" t="s">
        <v>3581</v>
      </c>
      <c r="E208" s="599"/>
      <c r="F208" s="600"/>
      <c r="G208" s="20"/>
      <c r="H208" s="18">
        <v>41170</v>
      </c>
    </row>
    <row r="209" spans="1:8" ht="35.25" customHeight="1">
      <c r="A209" s="41">
        <v>93</v>
      </c>
      <c r="B209" s="17" t="s">
        <v>273</v>
      </c>
      <c r="C209" s="16" t="s">
        <v>893</v>
      </c>
      <c r="D209" s="598" t="s">
        <v>3581</v>
      </c>
      <c r="E209" s="599"/>
      <c r="F209" s="600"/>
      <c r="G209" s="20"/>
      <c r="H209" s="18">
        <v>41170</v>
      </c>
    </row>
    <row r="210" spans="1:8" ht="31.5" customHeight="1">
      <c r="A210" s="602">
        <v>94</v>
      </c>
      <c r="B210" s="592" t="s">
        <v>244</v>
      </c>
      <c r="C210" s="16" t="s">
        <v>2818</v>
      </c>
      <c r="D210" s="19"/>
      <c r="E210" s="17"/>
      <c r="F210" s="17"/>
      <c r="G210" s="20"/>
      <c r="H210" s="595">
        <v>41170</v>
      </c>
    </row>
    <row r="211" spans="1:8" ht="18" customHeight="1">
      <c r="A211" s="597"/>
      <c r="B211" s="594"/>
      <c r="C211" s="17" t="s">
        <v>3144</v>
      </c>
      <c r="D211" s="19" t="s">
        <v>2968</v>
      </c>
      <c r="E211" s="17">
        <v>1</v>
      </c>
      <c r="F211" s="17">
        <v>24</v>
      </c>
      <c r="G211" s="20">
        <f>F211*E211</f>
        <v>24</v>
      </c>
      <c r="H211" s="603"/>
    </row>
    <row r="212" spans="1:8" ht="36" customHeight="1">
      <c r="A212" s="64">
        <v>95</v>
      </c>
      <c r="B212" s="17" t="s">
        <v>3434</v>
      </c>
      <c r="C212" s="46" t="s">
        <v>3381</v>
      </c>
      <c r="D212" s="598" t="s">
        <v>1050</v>
      </c>
      <c r="E212" s="599"/>
      <c r="F212" s="600"/>
      <c r="G212" s="20"/>
      <c r="H212" s="18">
        <v>41170</v>
      </c>
    </row>
    <row r="213" spans="1:8" ht="36" customHeight="1">
      <c r="A213" s="630">
        <v>96</v>
      </c>
      <c r="B213" s="592" t="s">
        <v>1624</v>
      </c>
      <c r="C213" s="46" t="s">
        <v>2681</v>
      </c>
      <c r="D213" s="19"/>
      <c r="E213" s="19"/>
      <c r="F213" s="19"/>
      <c r="G213" s="20"/>
      <c r="H213" s="595">
        <v>41171</v>
      </c>
    </row>
    <row r="214" spans="1:8" ht="18" customHeight="1">
      <c r="A214" s="631"/>
      <c r="B214" s="593"/>
      <c r="C214" s="17" t="s">
        <v>3144</v>
      </c>
      <c r="D214" s="19" t="s">
        <v>2968</v>
      </c>
      <c r="E214" s="17">
        <v>1</v>
      </c>
      <c r="F214" s="17">
        <v>24</v>
      </c>
      <c r="G214" s="20">
        <f t="shared" ref="G214:G219" si="2">F214*E214</f>
        <v>24</v>
      </c>
      <c r="H214" s="605"/>
    </row>
    <row r="215" spans="1:8" ht="18" customHeight="1">
      <c r="A215" s="631"/>
      <c r="B215" s="593"/>
      <c r="C215" s="17" t="s">
        <v>1570</v>
      </c>
      <c r="D215" s="19" t="s">
        <v>2968</v>
      </c>
      <c r="E215" s="17">
        <v>15</v>
      </c>
      <c r="F215" s="17">
        <v>60.74</v>
      </c>
      <c r="G215" s="20">
        <f t="shared" si="2"/>
        <v>911.1</v>
      </c>
      <c r="H215" s="605"/>
    </row>
    <row r="216" spans="1:8" ht="18" customHeight="1">
      <c r="A216" s="631"/>
      <c r="B216" s="593"/>
      <c r="C216" s="17" t="s">
        <v>1397</v>
      </c>
      <c r="D216" s="19" t="s">
        <v>2968</v>
      </c>
      <c r="E216" s="17">
        <v>10</v>
      </c>
      <c r="F216" s="17">
        <v>70.400000000000006</v>
      </c>
      <c r="G216" s="20">
        <f t="shared" si="2"/>
        <v>704</v>
      </c>
      <c r="H216" s="605"/>
    </row>
    <row r="217" spans="1:8" ht="18" customHeight="1">
      <c r="A217" s="631"/>
      <c r="B217" s="593"/>
      <c r="C217" s="17" t="s">
        <v>1462</v>
      </c>
      <c r="D217" s="19" t="s">
        <v>1049</v>
      </c>
      <c r="E217" s="17">
        <v>14</v>
      </c>
      <c r="F217" s="17">
        <v>48</v>
      </c>
      <c r="G217" s="20">
        <f t="shared" si="2"/>
        <v>672</v>
      </c>
      <c r="H217" s="605"/>
    </row>
    <row r="218" spans="1:8" ht="18" customHeight="1">
      <c r="A218" s="631"/>
      <c r="B218" s="593"/>
      <c r="C218" s="17" t="s">
        <v>95</v>
      </c>
      <c r="D218" s="19" t="s">
        <v>2968</v>
      </c>
      <c r="E218" s="17">
        <v>4</v>
      </c>
      <c r="F218" s="17">
        <v>195</v>
      </c>
      <c r="G218" s="20">
        <f t="shared" si="2"/>
        <v>780</v>
      </c>
      <c r="H218" s="605"/>
    </row>
    <row r="219" spans="1:8" ht="18" customHeight="1">
      <c r="A219" s="632"/>
      <c r="B219" s="594"/>
      <c r="C219" s="17" t="s">
        <v>468</v>
      </c>
      <c r="D219" s="19" t="s">
        <v>2968</v>
      </c>
      <c r="E219" s="17">
        <v>1</v>
      </c>
      <c r="F219" s="17">
        <v>36</v>
      </c>
      <c r="G219" s="20">
        <f t="shared" si="2"/>
        <v>36</v>
      </c>
      <c r="H219" s="603"/>
    </row>
    <row r="220" spans="1:8" ht="33" customHeight="1">
      <c r="A220" s="630">
        <v>97</v>
      </c>
      <c r="B220" s="592" t="s">
        <v>2840</v>
      </c>
      <c r="C220" s="16" t="s">
        <v>1683</v>
      </c>
      <c r="D220" s="17"/>
      <c r="E220" s="17"/>
      <c r="F220" s="17"/>
      <c r="G220" s="20"/>
      <c r="H220" s="595">
        <v>41171</v>
      </c>
    </row>
    <row r="221" spans="1:8" ht="18" customHeight="1">
      <c r="A221" s="631"/>
      <c r="B221" s="593"/>
      <c r="C221" s="17" t="s">
        <v>1330</v>
      </c>
      <c r="D221" s="19" t="s">
        <v>1049</v>
      </c>
      <c r="E221" s="17">
        <v>0.5</v>
      </c>
      <c r="F221" s="17">
        <v>68</v>
      </c>
      <c r="G221" s="20">
        <f>F221*E221</f>
        <v>34</v>
      </c>
      <c r="H221" s="605"/>
    </row>
    <row r="222" spans="1:8" ht="18" customHeight="1">
      <c r="A222" s="631"/>
      <c r="B222" s="593"/>
      <c r="C222" s="15" t="s">
        <v>2680</v>
      </c>
      <c r="D222" s="19" t="s">
        <v>2968</v>
      </c>
      <c r="E222" s="19">
        <v>1</v>
      </c>
      <c r="F222" s="19">
        <v>215</v>
      </c>
      <c r="G222" s="17">
        <f>E222*F222</f>
        <v>215</v>
      </c>
      <c r="H222" s="605"/>
    </row>
    <row r="223" spans="1:8" ht="33" customHeight="1">
      <c r="A223" s="631"/>
      <c r="B223" s="593"/>
      <c r="C223" s="17" t="s">
        <v>2841</v>
      </c>
      <c r="D223" s="19" t="s">
        <v>2968</v>
      </c>
      <c r="E223" s="17">
        <v>2</v>
      </c>
      <c r="F223" s="17">
        <v>120</v>
      </c>
      <c r="G223" s="169">
        <f>F223*E223</f>
        <v>240</v>
      </c>
      <c r="H223" s="605"/>
    </row>
    <row r="224" spans="1:8" ht="18" customHeight="1">
      <c r="A224" s="631"/>
      <c r="B224" s="593"/>
      <c r="C224" s="17" t="s">
        <v>1136</v>
      </c>
      <c r="D224" s="19" t="s">
        <v>2968</v>
      </c>
      <c r="E224" s="17">
        <v>1</v>
      </c>
      <c r="F224" s="17">
        <v>44</v>
      </c>
      <c r="G224" s="17">
        <f>E224*F224</f>
        <v>44</v>
      </c>
      <c r="H224" s="605"/>
    </row>
    <row r="225" spans="1:8" ht="21.75" customHeight="1">
      <c r="A225" s="632"/>
      <c r="B225" s="594"/>
      <c r="C225" s="17" t="s">
        <v>1506</v>
      </c>
      <c r="D225" s="19" t="s">
        <v>1049</v>
      </c>
      <c r="E225" s="17">
        <v>3</v>
      </c>
      <c r="F225" s="17">
        <v>178</v>
      </c>
      <c r="G225" s="17">
        <f>E225*F225</f>
        <v>534</v>
      </c>
      <c r="H225" s="603"/>
    </row>
    <row r="226" spans="1:8" ht="34.5" customHeight="1">
      <c r="A226" s="64">
        <v>98</v>
      </c>
      <c r="B226" s="17" t="s">
        <v>3270</v>
      </c>
      <c r="C226" s="16" t="s">
        <v>1627</v>
      </c>
      <c r="D226" s="598" t="s">
        <v>67</v>
      </c>
      <c r="E226" s="599"/>
      <c r="F226" s="600"/>
      <c r="G226" s="20"/>
      <c r="H226" s="18">
        <v>41171</v>
      </c>
    </row>
    <row r="227" spans="1:8" ht="18" customHeight="1">
      <c r="A227" s="64">
        <v>99</v>
      </c>
      <c r="B227" s="17" t="s">
        <v>530</v>
      </c>
      <c r="C227" s="16" t="s">
        <v>2844</v>
      </c>
      <c r="D227" s="598" t="s">
        <v>920</v>
      </c>
      <c r="E227" s="599"/>
      <c r="F227" s="600"/>
      <c r="G227" s="20"/>
      <c r="H227" s="18">
        <v>41170</v>
      </c>
    </row>
    <row r="228" spans="1:8" ht="51" customHeight="1">
      <c r="A228" s="64">
        <v>100</v>
      </c>
      <c r="B228" s="17" t="s">
        <v>761</v>
      </c>
      <c r="C228" s="16" t="s">
        <v>304</v>
      </c>
      <c r="D228" s="598" t="s">
        <v>67</v>
      </c>
      <c r="E228" s="599"/>
      <c r="F228" s="600"/>
      <c r="G228" s="20"/>
      <c r="H228" s="18">
        <v>41170</v>
      </c>
    </row>
    <row r="229" spans="1:8" ht="34.5" customHeight="1">
      <c r="A229" s="41">
        <v>101</v>
      </c>
      <c r="B229" s="17" t="s">
        <v>308</v>
      </c>
      <c r="C229" s="16" t="s">
        <v>2844</v>
      </c>
      <c r="D229" s="598" t="s">
        <v>1050</v>
      </c>
      <c r="E229" s="599"/>
      <c r="F229" s="600"/>
      <c r="G229" s="20"/>
      <c r="H229" s="18">
        <v>41171</v>
      </c>
    </row>
    <row r="230" spans="1:8" ht="48.75" customHeight="1">
      <c r="A230" s="633">
        <v>103</v>
      </c>
      <c r="B230" s="606" t="s">
        <v>1209</v>
      </c>
      <c r="C230" s="16" t="s">
        <v>1445</v>
      </c>
      <c r="D230" s="19"/>
      <c r="E230" s="19"/>
      <c r="F230" s="17"/>
      <c r="G230" s="20"/>
      <c r="H230" s="611">
        <v>41176</v>
      </c>
    </row>
    <row r="231" spans="1:8" ht="18" customHeight="1">
      <c r="A231" s="633"/>
      <c r="B231" s="606"/>
      <c r="C231" s="17" t="s">
        <v>678</v>
      </c>
      <c r="D231" s="19" t="s">
        <v>2968</v>
      </c>
      <c r="E231" s="19">
        <v>2</v>
      </c>
      <c r="F231" s="19">
        <v>100</v>
      </c>
      <c r="G231" s="20">
        <f t="shared" ref="G231:G238" si="3">F231*E231</f>
        <v>200</v>
      </c>
      <c r="H231" s="611"/>
    </row>
    <row r="232" spans="1:8" ht="18" customHeight="1">
      <c r="A232" s="633"/>
      <c r="B232" s="606"/>
      <c r="C232" s="15" t="s">
        <v>1364</v>
      </c>
      <c r="D232" s="19" t="s">
        <v>2968</v>
      </c>
      <c r="E232" s="17">
        <v>1</v>
      </c>
      <c r="F232" s="17">
        <v>48</v>
      </c>
      <c r="G232" s="20">
        <f t="shared" si="3"/>
        <v>48</v>
      </c>
      <c r="H232" s="611"/>
    </row>
    <row r="233" spans="1:8" ht="37.5" customHeight="1">
      <c r="A233" s="64">
        <v>104</v>
      </c>
      <c r="B233" s="17" t="s">
        <v>1209</v>
      </c>
      <c r="C233" s="17" t="s">
        <v>1180</v>
      </c>
      <c r="D233" s="19" t="s">
        <v>1049</v>
      </c>
      <c r="E233" s="17">
        <v>1</v>
      </c>
      <c r="F233" s="17">
        <v>216</v>
      </c>
      <c r="G233" s="20">
        <f t="shared" si="3"/>
        <v>216</v>
      </c>
      <c r="H233" s="18">
        <v>41176</v>
      </c>
    </row>
    <row r="234" spans="1:8" ht="36.75" customHeight="1">
      <c r="A234" s="633">
        <v>104</v>
      </c>
      <c r="B234" s="606" t="s">
        <v>1209</v>
      </c>
      <c r="C234" s="17" t="s">
        <v>1368</v>
      </c>
      <c r="D234" s="19" t="s">
        <v>1049</v>
      </c>
      <c r="E234" s="19">
        <v>0.75</v>
      </c>
      <c r="F234" s="19">
        <v>60</v>
      </c>
      <c r="G234" s="20">
        <f t="shared" si="3"/>
        <v>45</v>
      </c>
      <c r="H234" s="611">
        <v>41166</v>
      </c>
    </row>
    <row r="235" spans="1:8" ht="18" customHeight="1">
      <c r="A235" s="633"/>
      <c r="B235" s="606"/>
      <c r="C235" s="17" t="s">
        <v>1397</v>
      </c>
      <c r="D235" s="19" t="s">
        <v>2968</v>
      </c>
      <c r="E235" s="19">
        <v>1</v>
      </c>
      <c r="F235" s="19">
        <v>145</v>
      </c>
      <c r="G235" s="20">
        <f t="shared" si="3"/>
        <v>145</v>
      </c>
      <c r="H235" s="611"/>
    </row>
    <row r="236" spans="1:8" ht="18" customHeight="1">
      <c r="A236" s="633"/>
      <c r="B236" s="606"/>
      <c r="C236" s="17" t="s">
        <v>1668</v>
      </c>
      <c r="D236" s="19" t="s">
        <v>2968</v>
      </c>
      <c r="E236" s="19">
        <v>1</v>
      </c>
      <c r="F236" s="19">
        <v>120</v>
      </c>
      <c r="G236" s="20">
        <f t="shared" si="3"/>
        <v>120</v>
      </c>
      <c r="H236" s="611"/>
    </row>
    <row r="237" spans="1:8" ht="18" customHeight="1">
      <c r="A237" s="633"/>
      <c r="B237" s="606"/>
      <c r="C237" s="17" t="s">
        <v>1045</v>
      </c>
      <c r="D237" s="19" t="s">
        <v>2968</v>
      </c>
      <c r="E237" s="19">
        <v>1</v>
      </c>
      <c r="F237" s="19">
        <v>39</v>
      </c>
      <c r="G237" s="20">
        <f t="shared" si="3"/>
        <v>39</v>
      </c>
      <c r="H237" s="611"/>
    </row>
    <row r="238" spans="1:8" ht="18" customHeight="1">
      <c r="A238" s="633"/>
      <c r="B238" s="606"/>
      <c r="C238" s="17" t="s">
        <v>1875</v>
      </c>
      <c r="D238" s="19" t="s">
        <v>2968</v>
      </c>
      <c r="E238" s="19">
        <v>1</v>
      </c>
      <c r="F238" s="17">
        <v>48</v>
      </c>
      <c r="G238" s="20">
        <f t="shared" si="3"/>
        <v>48</v>
      </c>
      <c r="H238" s="611"/>
    </row>
    <row r="239" spans="1:8" ht="36" customHeight="1">
      <c r="A239" s="630">
        <v>105</v>
      </c>
      <c r="B239" s="592" t="s">
        <v>2220</v>
      </c>
      <c r="C239" s="16" t="s">
        <v>3381</v>
      </c>
      <c r="D239" s="19"/>
      <c r="E239" s="19"/>
      <c r="F239" s="19"/>
      <c r="G239" s="20"/>
      <c r="H239" s="595">
        <v>41172</v>
      </c>
    </row>
    <row r="240" spans="1:8" ht="18" customHeight="1">
      <c r="A240" s="631"/>
      <c r="B240" s="593"/>
      <c r="C240" s="17" t="s">
        <v>3144</v>
      </c>
      <c r="D240" s="19" t="s">
        <v>2968</v>
      </c>
      <c r="E240" s="17">
        <v>1</v>
      </c>
      <c r="F240" s="17">
        <v>24</v>
      </c>
      <c r="G240" s="20">
        <f>F240*E240</f>
        <v>24</v>
      </c>
      <c r="H240" s="605"/>
    </row>
    <row r="241" spans="1:8" ht="18" customHeight="1">
      <c r="A241" s="632"/>
      <c r="B241" s="594"/>
      <c r="C241" s="17" t="s">
        <v>1048</v>
      </c>
      <c r="D241" s="19" t="s">
        <v>2968</v>
      </c>
      <c r="E241" s="17">
        <v>1</v>
      </c>
      <c r="F241" s="17">
        <v>35</v>
      </c>
      <c r="G241" s="173">
        <f>F241*E241</f>
        <v>35</v>
      </c>
      <c r="H241" s="603"/>
    </row>
    <row r="242" spans="1:8" ht="36.75" customHeight="1">
      <c r="A242" s="64">
        <v>106</v>
      </c>
      <c r="B242" s="17" t="s">
        <v>2222</v>
      </c>
      <c r="C242" s="46" t="s">
        <v>3584</v>
      </c>
      <c r="D242" s="598" t="s">
        <v>1050</v>
      </c>
      <c r="E242" s="599"/>
      <c r="F242" s="600"/>
      <c r="G242" s="20"/>
      <c r="H242" s="18">
        <v>41172</v>
      </c>
    </row>
    <row r="243" spans="1:8" ht="36" customHeight="1">
      <c r="A243" s="64">
        <v>107</v>
      </c>
      <c r="B243" s="17" t="s">
        <v>3502</v>
      </c>
      <c r="C243" s="16" t="s">
        <v>3585</v>
      </c>
      <c r="D243" s="598" t="s">
        <v>67</v>
      </c>
      <c r="E243" s="599"/>
      <c r="F243" s="600"/>
      <c r="G243" s="20"/>
      <c r="H243" s="18" t="s">
        <v>3586</v>
      </c>
    </row>
    <row r="244" spans="1:8" ht="31.5" customHeight="1">
      <c r="A244" s="64">
        <v>108</v>
      </c>
      <c r="B244" s="17" t="s">
        <v>3587</v>
      </c>
      <c r="C244" s="46" t="s">
        <v>1873</v>
      </c>
      <c r="D244" s="598" t="s">
        <v>67</v>
      </c>
      <c r="E244" s="599"/>
      <c r="F244" s="600"/>
      <c r="G244" s="20"/>
      <c r="H244" s="18">
        <v>41172</v>
      </c>
    </row>
    <row r="245" spans="1:8" ht="36" customHeight="1">
      <c r="A245" s="64">
        <v>109</v>
      </c>
      <c r="B245" s="17" t="s">
        <v>3588</v>
      </c>
      <c r="C245" s="16" t="s">
        <v>3589</v>
      </c>
      <c r="D245" s="598" t="s">
        <v>1050</v>
      </c>
      <c r="E245" s="599"/>
      <c r="F245" s="600"/>
      <c r="G245" s="20"/>
      <c r="H245" s="18">
        <v>41173</v>
      </c>
    </row>
    <row r="246" spans="1:8" ht="37.5" customHeight="1">
      <c r="A246" s="630">
        <v>110</v>
      </c>
      <c r="B246" s="592" t="s">
        <v>3590</v>
      </c>
      <c r="C246" s="16" t="s">
        <v>692</v>
      </c>
      <c r="D246" s="19"/>
      <c r="E246" s="17"/>
      <c r="F246" s="17"/>
      <c r="G246" s="20"/>
      <c r="H246" s="595">
        <v>41173</v>
      </c>
    </row>
    <row r="247" spans="1:8" ht="18" customHeight="1">
      <c r="A247" s="631"/>
      <c r="B247" s="593"/>
      <c r="C247" s="17" t="s">
        <v>1048</v>
      </c>
      <c r="D247" s="19" t="s">
        <v>2968</v>
      </c>
      <c r="E247" s="17">
        <v>1</v>
      </c>
      <c r="F247" s="17">
        <v>35</v>
      </c>
      <c r="G247" s="173">
        <f>F247*E247</f>
        <v>35</v>
      </c>
      <c r="H247" s="605"/>
    </row>
    <row r="248" spans="1:8" ht="18" customHeight="1">
      <c r="A248" s="631"/>
      <c r="B248" s="593"/>
      <c r="C248" s="17" t="s">
        <v>884</v>
      </c>
      <c r="D248" s="19" t="s">
        <v>2968</v>
      </c>
      <c r="E248" s="17">
        <v>1</v>
      </c>
      <c r="F248" s="17">
        <v>21</v>
      </c>
      <c r="G248" s="20">
        <f>F248*E248</f>
        <v>21</v>
      </c>
      <c r="H248" s="605"/>
    </row>
    <row r="249" spans="1:8" ht="18" customHeight="1">
      <c r="A249" s="632"/>
      <c r="B249" s="594"/>
      <c r="C249" s="15" t="s">
        <v>2797</v>
      </c>
      <c r="D249" s="19" t="s">
        <v>1109</v>
      </c>
      <c r="E249" s="19">
        <v>1</v>
      </c>
      <c r="F249" s="19">
        <v>90</v>
      </c>
      <c r="G249" s="20">
        <f>F249*E249</f>
        <v>90</v>
      </c>
      <c r="H249" s="603"/>
    </row>
    <row r="250" spans="1:8" ht="34.5" customHeight="1">
      <c r="A250" s="64">
        <v>111</v>
      </c>
      <c r="B250" s="17" t="s">
        <v>3592</v>
      </c>
      <c r="C250" s="16" t="s">
        <v>3591</v>
      </c>
      <c r="D250" s="598" t="s">
        <v>67</v>
      </c>
      <c r="E250" s="599"/>
      <c r="F250" s="600"/>
      <c r="G250" s="20"/>
      <c r="H250" s="18">
        <v>41176</v>
      </c>
    </row>
    <row r="251" spans="1:8" ht="35.25" customHeight="1">
      <c r="A251" s="630">
        <v>112</v>
      </c>
      <c r="B251" s="592" t="s">
        <v>1679</v>
      </c>
      <c r="C251" s="16" t="s">
        <v>692</v>
      </c>
      <c r="D251" s="17"/>
      <c r="E251" s="17"/>
      <c r="F251" s="17"/>
      <c r="G251" s="20"/>
      <c r="H251" s="595">
        <v>41176</v>
      </c>
    </row>
    <row r="252" spans="1:8" ht="18" customHeight="1">
      <c r="A252" s="632"/>
      <c r="B252" s="594"/>
      <c r="C252" s="17" t="s">
        <v>3144</v>
      </c>
      <c r="D252" s="19" t="s">
        <v>2968</v>
      </c>
      <c r="E252" s="17">
        <v>1</v>
      </c>
      <c r="F252" s="17">
        <v>24</v>
      </c>
      <c r="G252" s="20">
        <f>F252*E252</f>
        <v>24</v>
      </c>
      <c r="H252" s="603"/>
    </row>
    <row r="253" spans="1:8" ht="18" customHeight="1">
      <c r="A253" s="64">
        <v>113</v>
      </c>
      <c r="B253" s="15" t="s">
        <v>3593</v>
      </c>
      <c r="C253" s="16" t="s">
        <v>2860</v>
      </c>
      <c r="D253" s="598" t="s">
        <v>67</v>
      </c>
      <c r="E253" s="599"/>
      <c r="F253" s="600"/>
      <c r="G253" s="20"/>
      <c r="H253" s="18">
        <v>41176</v>
      </c>
    </row>
    <row r="254" spans="1:8" ht="36" customHeight="1">
      <c r="A254" s="64">
        <v>114</v>
      </c>
      <c r="B254" s="17" t="s">
        <v>3595</v>
      </c>
      <c r="C254" s="46" t="s">
        <v>3594</v>
      </c>
      <c r="D254" s="598" t="s">
        <v>1050</v>
      </c>
      <c r="E254" s="599"/>
      <c r="F254" s="600"/>
      <c r="G254" s="20"/>
      <c r="H254" s="18">
        <v>41173</v>
      </c>
    </row>
    <row r="255" spans="1:8" ht="18" customHeight="1">
      <c r="A255" s="602">
        <v>115</v>
      </c>
      <c r="B255" s="592" t="s">
        <v>3597</v>
      </c>
      <c r="C255" s="16" t="s">
        <v>3598</v>
      </c>
      <c r="D255" s="19"/>
      <c r="E255" s="17"/>
      <c r="F255" s="17"/>
      <c r="G255" s="20"/>
      <c r="H255" s="595">
        <v>41172</v>
      </c>
    </row>
    <row r="256" spans="1:8" ht="18" customHeight="1">
      <c r="A256" s="596"/>
      <c r="B256" s="593"/>
      <c r="C256" s="15" t="s">
        <v>1601</v>
      </c>
      <c r="D256" s="19" t="s">
        <v>1109</v>
      </c>
      <c r="E256" s="19">
        <v>10</v>
      </c>
      <c r="F256" s="19">
        <v>4.7</v>
      </c>
      <c r="G256" s="20">
        <f>F256*E256</f>
        <v>47</v>
      </c>
      <c r="H256" s="605"/>
    </row>
    <row r="257" spans="1:8" ht="18" customHeight="1">
      <c r="A257" s="597"/>
      <c r="B257" s="594"/>
      <c r="C257" s="17" t="s">
        <v>1534</v>
      </c>
      <c r="D257" s="19" t="s">
        <v>1585</v>
      </c>
      <c r="E257" s="17">
        <v>0.04</v>
      </c>
      <c r="F257" s="17">
        <v>400</v>
      </c>
      <c r="G257" s="20">
        <f>F257*E257</f>
        <v>16</v>
      </c>
      <c r="H257" s="603"/>
    </row>
    <row r="258" spans="1:8" ht="35.25" customHeight="1">
      <c r="A258" s="630">
        <v>116</v>
      </c>
      <c r="B258" s="592" t="s">
        <v>831</v>
      </c>
      <c r="C258" s="16" t="s">
        <v>3599</v>
      </c>
      <c r="D258" s="17"/>
      <c r="E258" s="17"/>
      <c r="F258" s="17"/>
      <c r="G258" s="20"/>
      <c r="H258" s="595">
        <v>41171</v>
      </c>
    </row>
    <row r="259" spans="1:8" ht="18" customHeight="1">
      <c r="A259" s="631"/>
      <c r="B259" s="593"/>
      <c r="C259" s="15" t="s">
        <v>1601</v>
      </c>
      <c r="D259" s="19" t="s">
        <v>1109</v>
      </c>
      <c r="E259" s="19">
        <v>10</v>
      </c>
      <c r="F259" s="19">
        <v>4.7</v>
      </c>
      <c r="G259" s="20">
        <f>F259*E259</f>
        <v>47</v>
      </c>
      <c r="H259" s="605"/>
    </row>
    <row r="260" spans="1:8" ht="18" customHeight="1">
      <c r="A260" s="631"/>
      <c r="B260" s="593"/>
      <c r="C260" s="17" t="s">
        <v>1534</v>
      </c>
      <c r="D260" s="19" t="s">
        <v>1585</v>
      </c>
      <c r="E260" s="17">
        <v>0.04</v>
      </c>
      <c r="F260" s="17">
        <v>400</v>
      </c>
      <c r="G260" s="20">
        <f>F260*E260</f>
        <v>16</v>
      </c>
      <c r="H260" s="605"/>
    </row>
    <row r="261" spans="1:8" ht="18" customHeight="1">
      <c r="A261" s="632"/>
      <c r="B261" s="594"/>
      <c r="C261" s="17" t="s">
        <v>1535</v>
      </c>
      <c r="D261" s="19" t="s">
        <v>2968</v>
      </c>
      <c r="E261" s="17">
        <v>15</v>
      </c>
      <c r="F261" s="17">
        <v>8</v>
      </c>
      <c r="G261" s="20">
        <f>F261*E261</f>
        <v>120</v>
      </c>
      <c r="H261" s="603"/>
    </row>
    <row r="262" spans="1:8" ht="18" customHeight="1">
      <c r="A262" s="41">
        <v>118</v>
      </c>
      <c r="B262" s="17" t="s">
        <v>1737</v>
      </c>
      <c r="C262" s="16" t="s">
        <v>1332</v>
      </c>
      <c r="D262" s="598" t="s">
        <v>1050</v>
      </c>
      <c r="E262" s="599"/>
      <c r="F262" s="600"/>
      <c r="G262" s="20"/>
      <c r="H262" s="18">
        <v>41173</v>
      </c>
    </row>
    <row r="263" spans="1:8" ht="36" customHeight="1">
      <c r="A263" s="630">
        <v>119</v>
      </c>
      <c r="B263" s="592" t="s">
        <v>465</v>
      </c>
      <c r="C263" s="16" t="s">
        <v>1986</v>
      </c>
      <c r="D263" s="17"/>
      <c r="E263" s="17"/>
      <c r="F263" s="17"/>
      <c r="G263" s="17"/>
      <c r="H263" s="595">
        <v>41176</v>
      </c>
    </row>
    <row r="264" spans="1:8" ht="18" customHeight="1">
      <c r="A264" s="631"/>
      <c r="B264" s="593"/>
      <c r="C264" s="17" t="s">
        <v>2268</v>
      </c>
      <c r="D264" s="19" t="s">
        <v>1046</v>
      </c>
      <c r="E264" s="17">
        <v>1.25</v>
      </c>
      <c r="F264" s="17">
        <v>350</v>
      </c>
      <c r="G264" s="17">
        <f>E264*F264</f>
        <v>437.5</v>
      </c>
      <c r="H264" s="605"/>
    </row>
    <row r="265" spans="1:8" ht="18" customHeight="1">
      <c r="A265" s="631"/>
      <c r="B265" s="593"/>
      <c r="C265" s="17" t="s">
        <v>1047</v>
      </c>
      <c r="D265" s="19" t="s">
        <v>1049</v>
      </c>
      <c r="E265" s="17">
        <v>1.25</v>
      </c>
      <c r="F265" s="17">
        <v>25</v>
      </c>
      <c r="G265" s="17">
        <f>E265*F265</f>
        <v>31.25</v>
      </c>
      <c r="H265" s="605"/>
    </row>
    <row r="266" spans="1:8" ht="18" customHeight="1">
      <c r="A266" s="631"/>
      <c r="B266" s="593"/>
      <c r="C266" s="17" t="s">
        <v>1087</v>
      </c>
      <c r="D266" s="19" t="s">
        <v>1109</v>
      </c>
      <c r="E266" s="17">
        <v>0.02</v>
      </c>
      <c r="F266" s="17">
        <v>67</v>
      </c>
      <c r="G266" s="17">
        <f>E266*F266</f>
        <v>1.34</v>
      </c>
      <c r="H266" s="605"/>
    </row>
    <row r="267" spans="1:8" ht="18" customHeight="1">
      <c r="A267" s="632"/>
      <c r="B267" s="594"/>
      <c r="C267" s="17" t="s">
        <v>731</v>
      </c>
      <c r="D267" s="19" t="s">
        <v>1585</v>
      </c>
      <c r="E267" s="17">
        <v>3.0000000000000001E-3</v>
      </c>
      <c r="F267" s="17">
        <v>8500</v>
      </c>
      <c r="G267" s="20">
        <f>F267*E267</f>
        <v>25.5</v>
      </c>
      <c r="H267" s="603"/>
    </row>
    <row r="268" spans="1:8" ht="39.75" customHeight="1">
      <c r="A268" s="630">
        <v>120</v>
      </c>
      <c r="B268" s="592" t="s">
        <v>3738</v>
      </c>
      <c r="C268" s="16" t="s">
        <v>1806</v>
      </c>
      <c r="D268" s="19"/>
      <c r="E268" s="17"/>
      <c r="F268" s="17"/>
      <c r="G268" s="20"/>
      <c r="H268" s="595">
        <v>41172</v>
      </c>
    </row>
    <row r="269" spans="1:8" ht="18" customHeight="1">
      <c r="A269" s="631"/>
      <c r="B269" s="593"/>
      <c r="C269" s="17" t="s">
        <v>2286</v>
      </c>
      <c r="D269" s="19" t="s">
        <v>2968</v>
      </c>
      <c r="E269" s="17">
        <v>1</v>
      </c>
      <c r="F269" s="17">
        <v>440</v>
      </c>
      <c r="G269" s="20">
        <f>F269*E269</f>
        <v>440</v>
      </c>
      <c r="H269" s="605"/>
    </row>
    <row r="270" spans="1:8" ht="18" customHeight="1">
      <c r="A270" s="632"/>
      <c r="B270" s="594"/>
      <c r="C270" s="17" t="s">
        <v>2728</v>
      </c>
      <c r="D270" s="19" t="s">
        <v>1769</v>
      </c>
      <c r="E270" s="17">
        <v>2.3E-2</v>
      </c>
      <c r="F270" s="17">
        <v>40727</v>
      </c>
      <c r="G270" s="20">
        <f>F270*E270</f>
        <v>936.72</v>
      </c>
      <c r="H270" s="603"/>
    </row>
    <row r="271" spans="1:8" ht="18" customHeight="1">
      <c r="A271" s="64">
        <v>121</v>
      </c>
      <c r="B271" s="17" t="s">
        <v>3624</v>
      </c>
      <c r="C271" s="16" t="s">
        <v>466</v>
      </c>
      <c r="D271" s="598" t="s">
        <v>67</v>
      </c>
      <c r="E271" s="599"/>
      <c r="F271" s="600"/>
      <c r="G271" s="20"/>
      <c r="H271" s="18">
        <v>41173</v>
      </c>
    </row>
    <row r="272" spans="1:8" ht="39.75" customHeight="1">
      <c r="A272" s="633">
        <v>122</v>
      </c>
      <c r="B272" s="606" t="s">
        <v>164</v>
      </c>
      <c r="C272" s="16" t="s">
        <v>893</v>
      </c>
      <c r="D272" s="17"/>
      <c r="E272" s="17"/>
      <c r="F272" s="17"/>
      <c r="G272" s="20"/>
      <c r="H272" s="611">
        <v>41172</v>
      </c>
    </row>
    <row r="273" spans="1:8" ht="18" customHeight="1">
      <c r="A273" s="633"/>
      <c r="B273" s="606"/>
      <c r="C273" s="17" t="s">
        <v>1587</v>
      </c>
      <c r="D273" s="19" t="s">
        <v>1588</v>
      </c>
      <c r="E273" s="17">
        <v>1</v>
      </c>
      <c r="F273" s="17">
        <v>1700</v>
      </c>
      <c r="G273" s="20">
        <f>F273*E273</f>
        <v>1700</v>
      </c>
      <c r="H273" s="611"/>
    </row>
    <row r="274" spans="1:8" ht="35.25" customHeight="1">
      <c r="A274" s="64">
        <v>123</v>
      </c>
      <c r="B274" s="17" t="s">
        <v>1401</v>
      </c>
      <c r="C274" s="16" t="s">
        <v>893</v>
      </c>
      <c r="D274" s="606" t="s">
        <v>151</v>
      </c>
      <c r="E274" s="606"/>
      <c r="F274" s="606"/>
      <c r="G274" s="20"/>
      <c r="H274" s="18">
        <v>41172</v>
      </c>
    </row>
    <row r="275" spans="1:8" ht="38.25" customHeight="1">
      <c r="A275" s="64">
        <v>124</v>
      </c>
      <c r="B275" s="17" t="s">
        <v>2129</v>
      </c>
      <c r="C275" s="16" t="s">
        <v>893</v>
      </c>
      <c r="D275" s="606" t="s">
        <v>151</v>
      </c>
      <c r="E275" s="606"/>
      <c r="F275" s="606"/>
      <c r="G275" s="20"/>
      <c r="H275" s="18">
        <v>41172</v>
      </c>
    </row>
    <row r="276" spans="1:8" ht="37.5" customHeight="1">
      <c r="A276" s="630">
        <v>125</v>
      </c>
      <c r="B276" s="592" t="s">
        <v>467</v>
      </c>
      <c r="C276" s="50" t="s">
        <v>1608</v>
      </c>
      <c r="D276" s="17"/>
      <c r="E276" s="17"/>
      <c r="F276" s="19"/>
      <c r="G276" s="20"/>
      <c r="H276" s="595">
        <v>41173</v>
      </c>
    </row>
    <row r="277" spans="1:8" ht="18" customHeight="1">
      <c r="A277" s="631"/>
      <c r="B277" s="593"/>
      <c r="C277" s="15" t="s">
        <v>1601</v>
      </c>
      <c r="D277" s="19" t="s">
        <v>1109</v>
      </c>
      <c r="E277" s="19">
        <v>15</v>
      </c>
      <c r="F277" s="19">
        <v>4.7</v>
      </c>
      <c r="G277" s="20">
        <f>F277*E277</f>
        <v>70.5</v>
      </c>
      <c r="H277" s="605"/>
    </row>
    <row r="278" spans="1:8" ht="18" customHeight="1">
      <c r="A278" s="632"/>
      <c r="B278" s="594"/>
      <c r="C278" s="17" t="s">
        <v>1534</v>
      </c>
      <c r="D278" s="19" t="s">
        <v>1585</v>
      </c>
      <c r="E278" s="17">
        <v>0.04</v>
      </c>
      <c r="F278" s="17">
        <v>400</v>
      </c>
      <c r="G278" s="20">
        <f>F278*E278</f>
        <v>16</v>
      </c>
      <c r="H278" s="603"/>
    </row>
    <row r="279" spans="1:8" ht="37.5" customHeight="1">
      <c r="A279" s="64">
        <v>126</v>
      </c>
      <c r="B279" s="17" t="s">
        <v>832</v>
      </c>
      <c r="C279" s="16" t="s">
        <v>893</v>
      </c>
      <c r="D279" s="598" t="s">
        <v>594</v>
      </c>
      <c r="E279" s="599"/>
      <c r="F279" s="600"/>
      <c r="G279" s="20"/>
      <c r="H279" s="18">
        <v>41173</v>
      </c>
    </row>
    <row r="280" spans="1:8" ht="36" customHeight="1">
      <c r="A280" s="64">
        <v>127</v>
      </c>
      <c r="B280" s="17" t="s">
        <v>2657</v>
      </c>
      <c r="C280" s="16" t="s">
        <v>893</v>
      </c>
      <c r="D280" s="598" t="s">
        <v>594</v>
      </c>
      <c r="E280" s="599"/>
      <c r="F280" s="600"/>
      <c r="G280" s="20"/>
      <c r="H280" s="18">
        <v>41173</v>
      </c>
    </row>
    <row r="281" spans="1:8" ht="34.5" customHeight="1">
      <c r="A281" s="64">
        <v>128</v>
      </c>
      <c r="B281" s="17" t="s">
        <v>2595</v>
      </c>
      <c r="C281" s="16" t="s">
        <v>893</v>
      </c>
      <c r="D281" s="598" t="s">
        <v>594</v>
      </c>
      <c r="E281" s="599"/>
      <c r="F281" s="600"/>
      <c r="G281" s="20"/>
      <c r="H281" s="18">
        <v>41173</v>
      </c>
    </row>
    <row r="282" spans="1:8" ht="37.5" customHeight="1">
      <c r="A282" s="64">
        <v>129</v>
      </c>
      <c r="B282" s="17" t="s">
        <v>3441</v>
      </c>
      <c r="C282" s="16" t="s">
        <v>893</v>
      </c>
      <c r="D282" s="598" t="s">
        <v>594</v>
      </c>
      <c r="E282" s="599"/>
      <c r="F282" s="600"/>
      <c r="G282" s="20"/>
      <c r="H282" s="18">
        <v>41173</v>
      </c>
    </row>
    <row r="283" spans="1:8" ht="18" customHeight="1">
      <c r="A283" s="64">
        <v>130</v>
      </c>
      <c r="B283" s="17" t="s">
        <v>832</v>
      </c>
      <c r="C283" s="16" t="s">
        <v>3654</v>
      </c>
      <c r="D283" s="598" t="s">
        <v>67</v>
      </c>
      <c r="E283" s="599"/>
      <c r="F283" s="600"/>
      <c r="G283" s="20"/>
      <c r="H283" s="18">
        <v>41176</v>
      </c>
    </row>
    <row r="284" spans="1:8" ht="18" customHeight="1">
      <c r="A284" s="64">
        <v>131</v>
      </c>
      <c r="B284" s="17" t="s">
        <v>2657</v>
      </c>
      <c r="C284" s="16" t="s">
        <v>3654</v>
      </c>
      <c r="D284" s="598" t="s">
        <v>67</v>
      </c>
      <c r="E284" s="599"/>
      <c r="F284" s="600"/>
      <c r="G284" s="20"/>
      <c r="H284" s="18">
        <v>41176</v>
      </c>
    </row>
    <row r="285" spans="1:8" ht="18" customHeight="1">
      <c r="A285" s="64">
        <v>132</v>
      </c>
      <c r="B285" s="17" t="s">
        <v>769</v>
      </c>
      <c r="C285" s="16" t="s">
        <v>3654</v>
      </c>
      <c r="D285" s="598" t="s">
        <v>67</v>
      </c>
      <c r="E285" s="599"/>
      <c r="F285" s="600"/>
      <c r="G285" s="20"/>
      <c r="H285" s="18">
        <v>41176</v>
      </c>
    </row>
    <row r="286" spans="1:8" ht="18" customHeight="1">
      <c r="A286" s="64">
        <v>133</v>
      </c>
      <c r="B286" s="17" t="s">
        <v>1860</v>
      </c>
      <c r="C286" s="16" t="s">
        <v>3654</v>
      </c>
      <c r="D286" s="598" t="s">
        <v>67</v>
      </c>
      <c r="E286" s="599"/>
      <c r="F286" s="600"/>
      <c r="G286" s="20"/>
      <c r="H286" s="18">
        <v>41176</v>
      </c>
    </row>
    <row r="287" spans="1:8" ht="35.25" customHeight="1">
      <c r="A287" s="64">
        <v>134</v>
      </c>
      <c r="B287" s="17" t="s">
        <v>1401</v>
      </c>
      <c r="C287" s="16" t="s">
        <v>893</v>
      </c>
      <c r="D287" s="598" t="s">
        <v>3581</v>
      </c>
      <c r="E287" s="599"/>
      <c r="F287" s="600"/>
      <c r="G287" s="20"/>
      <c r="H287" s="18">
        <v>41176</v>
      </c>
    </row>
    <row r="288" spans="1:8" ht="33" customHeight="1">
      <c r="A288" s="64">
        <v>135</v>
      </c>
      <c r="B288" s="17" t="s">
        <v>2129</v>
      </c>
      <c r="C288" s="16" t="s">
        <v>893</v>
      </c>
      <c r="D288" s="598" t="s">
        <v>3581</v>
      </c>
      <c r="E288" s="599"/>
      <c r="F288" s="600"/>
      <c r="G288" s="20"/>
      <c r="H288" s="18">
        <v>41176</v>
      </c>
    </row>
    <row r="289" spans="1:8" ht="38.25" customHeight="1">
      <c r="A289" s="64">
        <v>136</v>
      </c>
      <c r="B289" s="15" t="s">
        <v>770</v>
      </c>
      <c r="C289" s="16" t="s">
        <v>771</v>
      </c>
      <c r="D289" s="598" t="s">
        <v>1050</v>
      </c>
      <c r="E289" s="599"/>
      <c r="F289" s="600"/>
      <c r="G289" s="20"/>
      <c r="H289" s="18">
        <v>41172</v>
      </c>
    </row>
    <row r="290" spans="1:8" ht="18" customHeight="1">
      <c r="A290" s="64">
        <v>137</v>
      </c>
      <c r="B290" s="41" t="s">
        <v>459</v>
      </c>
      <c r="C290" s="16" t="s">
        <v>2844</v>
      </c>
      <c r="D290" s="598" t="s">
        <v>1050</v>
      </c>
      <c r="E290" s="599"/>
      <c r="F290" s="600"/>
      <c r="G290" s="20"/>
      <c r="H290" s="18">
        <v>41172</v>
      </c>
    </row>
    <row r="291" spans="1:8" ht="33" customHeight="1">
      <c r="A291" s="64">
        <v>138</v>
      </c>
      <c r="B291" s="17" t="s">
        <v>775</v>
      </c>
      <c r="C291" s="16" t="s">
        <v>1160</v>
      </c>
      <c r="D291" s="598" t="s">
        <v>67</v>
      </c>
      <c r="E291" s="599"/>
      <c r="F291" s="600"/>
      <c r="G291" s="20"/>
      <c r="H291" s="18">
        <v>41176</v>
      </c>
    </row>
    <row r="292" spans="1:8" ht="18" customHeight="1">
      <c r="A292" s="64">
        <v>139</v>
      </c>
      <c r="B292" s="17" t="s">
        <v>733</v>
      </c>
      <c r="C292" s="16" t="s">
        <v>2270</v>
      </c>
      <c r="D292" s="598" t="s">
        <v>776</v>
      </c>
      <c r="E292" s="599"/>
      <c r="F292" s="600"/>
      <c r="G292" s="20"/>
      <c r="H292" s="18">
        <v>41176</v>
      </c>
    </row>
    <row r="293" spans="1:8" ht="18" customHeight="1">
      <c r="A293" s="41">
        <v>140</v>
      </c>
      <c r="B293" s="17" t="s">
        <v>738</v>
      </c>
      <c r="C293" s="16" t="s">
        <v>2844</v>
      </c>
      <c r="D293" s="598" t="s">
        <v>778</v>
      </c>
      <c r="E293" s="599"/>
      <c r="F293" s="600"/>
      <c r="G293" s="20"/>
      <c r="H293" s="18">
        <v>41176</v>
      </c>
    </row>
    <row r="294" spans="1:8" ht="33.75" customHeight="1">
      <c r="A294" s="64">
        <v>141</v>
      </c>
      <c r="B294" s="17" t="s">
        <v>3169</v>
      </c>
      <c r="C294" s="16" t="s">
        <v>2270</v>
      </c>
      <c r="D294" s="598" t="s">
        <v>2402</v>
      </c>
      <c r="E294" s="599"/>
      <c r="F294" s="600"/>
      <c r="G294" s="20"/>
      <c r="H294" s="18">
        <v>41177</v>
      </c>
    </row>
    <row r="295" spans="1:8" ht="36" customHeight="1">
      <c r="A295" s="64">
        <v>142</v>
      </c>
      <c r="B295" s="15" t="s">
        <v>2404</v>
      </c>
      <c r="C295" s="16" t="s">
        <v>2403</v>
      </c>
      <c r="D295" s="598" t="s">
        <v>67</v>
      </c>
      <c r="E295" s="599"/>
      <c r="F295" s="600"/>
      <c r="G295" s="20"/>
      <c r="H295" s="18">
        <v>41178</v>
      </c>
    </row>
    <row r="296" spans="1:8" ht="68.25" customHeight="1">
      <c r="A296" s="41">
        <v>143</v>
      </c>
      <c r="B296" s="17" t="s">
        <v>2405</v>
      </c>
      <c r="C296" s="16" t="s">
        <v>2508</v>
      </c>
      <c r="D296" s="598" t="s">
        <v>67</v>
      </c>
      <c r="E296" s="599"/>
      <c r="F296" s="600"/>
      <c r="G296" s="20"/>
      <c r="H296" s="18">
        <v>41207</v>
      </c>
    </row>
    <row r="297" spans="1:8" ht="18" customHeight="1">
      <c r="A297" s="64">
        <v>144</v>
      </c>
      <c r="B297" s="17" t="s">
        <v>2264</v>
      </c>
      <c r="C297" s="16" t="s">
        <v>542</v>
      </c>
      <c r="D297" s="598" t="s">
        <v>67</v>
      </c>
      <c r="E297" s="599"/>
      <c r="F297" s="600"/>
      <c r="G297" s="20"/>
      <c r="H297" s="18">
        <v>41177</v>
      </c>
    </row>
    <row r="298" spans="1:8" ht="48" customHeight="1">
      <c r="A298" s="630">
        <v>145</v>
      </c>
      <c r="B298" s="592" t="s">
        <v>2509</v>
      </c>
      <c r="C298" s="16" t="s">
        <v>913</v>
      </c>
      <c r="D298" s="19"/>
      <c r="E298" s="17"/>
      <c r="F298" s="17"/>
      <c r="G298" s="20"/>
      <c r="H298" s="595">
        <v>41177</v>
      </c>
    </row>
    <row r="299" spans="1:8" ht="30.75" customHeight="1">
      <c r="A299" s="631"/>
      <c r="B299" s="593"/>
      <c r="C299" s="17" t="s">
        <v>1198</v>
      </c>
      <c r="D299" s="19" t="s">
        <v>1049</v>
      </c>
      <c r="E299" s="19">
        <v>3</v>
      </c>
      <c r="F299" s="17">
        <v>186.67</v>
      </c>
      <c r="G299" s="20">
        <f>F299*E299</f>
        <v>560.01</v>
      </c>
      <c r="H299" s="596"/>
    </row>
    <row r="300" spans="1:8" ht="29.25" customHeight="1">
      <c r="A300" s="631"/>
      <c r="B300" s="593"/>
      <c r="C300" s="17" t="s">
        <v>2930</v>
      </c>
      <c r="D300" s="19" t="s">
        <v>2968</v>
      </c>
      <c r="E300" s="19">
        <v>2</v>
      </c>
      <c r="F300" s="17">
        <v>90</v>
      </c>
      <c r="G300" s="20">
        <f>F300*E300</f>
        <v>180</v>
      </c>
      <c r="H300" s="596"/>
    </row>
    <row r="301" spans="1:8" ht="18" customHeight="1">
      <c r="A301" s="632"/>
      <c r="B301" s="594"/>
      <c r="C301" s="17" t="s">
        <v>1364</v>
      </c>
      <c r="D301" s="19" t="s">
        <v>2968</v>
      </c>
      <c r="E301" s="19">
        <v>1</v>
      </c>
      <c r="F301" s="17">
        <v>40</v>
      </c>
      <c r="G301" s="20">
        <f>F301*E301</f>
        <v>40</v>
      </c>
      <c r="H301" s="597"/>
    </row>
    <row r="302" spans="1:8" ht="34.5" customHeight="1">
      <c r="A302" s="41">
        <v>146</v>
      </c>
      <c r="B302" s="17" t="s">
        <v>1182</v>
      </c>
      <c r="C302" s="16" t="s">
        <v>2510</v>
      </c>
      <c r="D302" s="19"/>
      <c r="E302" s="19"/>
      <c r="F302" s="17"/>
      <c r="G302" s="20"/>
      <c r="H302" s="18">
        <v>41178</v>
      </c>
    </row>
    <row r="303" spans="1:8" ht="39.75" customHeight="1">
      <c r="A303" s="630">
        <v>147</v>
      </c>
      <c r="B303" s="592" t="s">
        <v>1011</v>
      </c>
      <c r="C303" s="16" t="s">
        <v>3381</v>
      </c>
      <c r="D303" s="19"/>
      <c r="E303" s="17"/>
      <c r="F303" s="17"/>
      <c r="G303" s="20"/>
      <c r="H303" s="602" t="s">
        <v>2511</v>
      </c>
    </row>
    <row r="304" spans="1:8" ht="18" customHeight="1">
      <c r="A304" s="632"/>
      <c r="B304" s="594"/>
      <c r="C304" s="17" t="s">
        <v>3144</v>
      </c>
      <c r="D304" s="19" t="s">
        <v>2968</v>
      </c>
      <c r="E304" s="17">
        <v>1</v>
      </c>
      <c r="F304" s="17">
        <v>24</v>
      </c>
      <c r="G304" s="20">
        <f>F304*E304</f>
        <v>24</v>
      </c>
      <c r="H304" s="597"/>
    </row>
    <row r="305" spans="1:8" ht="114" customHeight="1">
      <c r="A305" s="633">
        <v>148</v>
      </c>
      <c r="B305" s="606" t="s">
        <v>2512</v>
      </c>
      <c r="C305" s="16" t="s">
        <v>2513</v>
      </c>
      <c r="D305" s="17"/>
      <c r="E305" s="17"/>
      <c r="F305" s="17"/>
      <c r="G305" s="20"/>
      <c r="H305" s="611">
        <v>41178</v>
      </c>
    </row>
    <row r="306" spans="1:8" ht="18" customHeight="1">
      <c r="A306" s="633"/>
      <c r="B306" s="606"/>
      <c r="C306" s="17" t="s">
        <v>1875</v>
      </c>
      <c r="D306" s="19" t="s">
        <v>2968</v>
      </c>
      <c r="E306" s="19">
        <v>1</v>
      </c>
      <c r="F306" s="17">
        <v>48</v>
      </c>
      <c r="G306" s="20">
        <f>F306*E306</f>
        <v>48</v>
      </c>
      <c r="H306" s="611"/>
    </row>
    <row r="307" spans="1:8" ht="39.75" customHeight="1">
      <c r="A307" s="64">
        <v>149</v>
      </c>
      <c r="B307" s="17" t="s">
        <v>2514</v>
      </c>
      <c r="C307" s="16" t="s">
        <v>2515</v>
      </c>
      <c r="D307" s="606" t="s">
        <v>1050</v>
      </c>
      <c r="E307" s="606"/>
      <c r="F307" s="606"/>
      <c r="G307" s="20"/>
      <c r="H307" s="18">
        <v>41177</v>
      </c>
    </row>
    <row r="308" spans="1:8" ht="39" customHeight="1">
      <c r="A308" s="41">
        <v>150</v>
      </c>
      <c r="B308" s="17" t="s">
        <v>3442</v>
      </c>
      <c r="C308" s="16" t="s">
        <v>893</v>
      </c>
      <c r="D308" s="598" t="s">
        <v>594</v>
      </c>
      <c r="E308" s="599"/>
      <c r="F308" s="600"/>
      <c r="G308" s="20"/>
      <c r="H308" s="18">
        <v>41177</v>
      </c>
    </row>
    <row r="309" spans="1:8" ht="39.75" customHeight="1">
      <c r="A309" s="602">
        <v>151</v>
      </c>
      <c r="B309" s="592" t="s">
        <v>3723</v>
      </c>
      <c r="C309" s="16" t="s">
        <v>3724</v>
      </c>
      <c r="D309" s="17"/>
      <c r="E309" s="17"/>
      <c r="F309" s="17"/>
      <c r="G309" s="20"/>
      <c r="H309" s="595">
        <v>41156</v>
      </c>
    </row>
    <row r="310" spans="1:8" ht="18" customHeight="1">
      <c r="A310" s="596"/>
      <c r="B310" s="593"/>
      <c r="C310" s="17" t="s">
        <v>2190</v>
      </c>
      <c r="D310" s="19" t="s">
        <v>2968</v>
      </c>
      <c r="E310" s="17">
        <v>1</v>
      </c>
      <c r="F310" s="17">
        <v>100</v>
      </c>
      <c r="G310" s="20">
        <f t="shared" ref="G310:G317" si="4">F310*E310</f>
        <v>100</v>
      </c>
      <c r="H310" s="605"/>
    </row>
    <row r="311" spans="1:8" ht="18" customHeight="1">
      <c r="A311" s="596"/>
      <c r="B311" s="593"/>
      <c r="C311" s="17" t="s">
        <v>1045</v>
      </c>
      <c r="D311" s="19" t="s">
        <v>2968</v>
      </c>
      <c r="E311" s="19">
        <v>2</v>
      </c>
      <c r="F311" s="17">
        <v>39</v>
      </c>
      <c r="G311" s="20">
        <f t="shared" si="4"/>
        <v>78</v>
      </c>
      <c r="H311" s="605"/>
    </row>
    <row r="312" spans="1:8" ht="18" customHeight="1">
      <c r="A312" s="596"/>
      <c r="B312" s="593"/>
      <c r="C312" s="17" t="s">
        <v>1462</v>
      </c>
      <c r="D312" s="19" t="s">
        <v>1049</v>
      </c>
      <c r="E312" s="17">
        <v>4</v>
      </c>
      <c r="F312" s="17">
        <v>92</v>
      </c>
      <c r="G312" s="20">
        <f t="shared" si="4"/>
        <v>368</v>
      </c>
      <c r="H312" s="605"/>
    </row>
    <row r="313" spans="1:8" ht="18" customHeight="1">
      <c r="A313" s="596"/>
      <c r="B313" s="593"/>
      <c r="C313" s="17" t="s">
        <v>1460</v>
      </c>
      <c r="D313" s="19" t="s">
        <v>2968</v>
      </c>
      <c r="E313" s="17">
        <v>1</v>
      </c>
      <c r="F313" s="17">
        <v>73</v>
      </c>
      <c r="G313" s="20">
        <f t="shared" si="4"/>
        <v>73</v>
      </c>
      <c r="H313" s="605"/>
    </row>
    <row r="314" spans="1:8" ht="18" customHeight="1">
      <c r="A314" s="596"/>
      <c r="B314" s="593"/>
      <c r="C314" s="17" t="s">
        <v>1668</v>
      </c>
      <c r="D314" s="19" t="s">
        <v>2968</v>
      </c>
      <c r="E314" s="17">
        <v>1</v>
      </c>
      <c r="F314" s="17">
        <v>248</v>
      </c>
      <c r="G314" s="20">
        <f t="shared" si="4"/>
        <v>248</v>
      </c>
      <c r="H314" s="605"/>
    </row>
    <row r="315" spans="1:8" ht="18" customHeight="1">
      <c r="A315" s="596"/>
      <c r="B315" s="593"/>
      <c r="C315" s="17" t="s">
        <v>1669</v>
      </c>
      <c r="D315" s="19" t="s">
        <v>1049</v>
      </c>
      <c r="E315" s="17">
        <v>3.5</v>
      </c>
      <c r="F315" s="17">
        <v>165.72</v>
      </c>
      <c r="G315" s="20">
        <f t="shared" si="4"/>
        <v>580.02</v>
      </c>
      <c r="H315" s="605"/>
    </row>
    <row r="316" spans="1:8" ht="18" customHeight="1">
      <c r="A316" s="596"/>
      <c r="B316" s="593"/>
      <c r="C316" s="17" t="s">
        <v>3725</v>
      </c>
      <c r="D316" s="19" t="s">
        <v>2968</v>
      </c>
      <c r="E316" s="17">
        <v>1</v>
      </c>
      <c r="F316" s="17">
        <v>40</v>
      </c>
      <c r="G316" s="20">
        <f t="shared" si="4"/>
        <v>40</v>
      </c>
      <c r="H316" s="605"/>
    </row>
    <row r="317" spans="1:8" ht="18" customHeight="1">
      <c r="A317" s="597"/>
      <c r="B317" s="594"/>
      <c r="C317" s="17" t="s">
        <v>2192</v>
      </c>
      <c r="D317" s="19" t="s">
        <v>2968</v>
      </c>
      <c r="E317" s="17">
        <v>1</v>
      </c>
      <c r="F317" s="17">
        <v>90</v>
      </c>
      <c r="G317" s="20">
        <f t="shared" si="4"/>
        <v>90</v>
      </c>
      <c r="H317" s="603"/>
    </row>
    <row r="318" spans="1:8" ht="32.25" customHeight="1">
      <c r="A318" s="64">
        <v>152</v>
      </c>
      <c r="B318" s="17" t="s">
        <v>2475</v>
      </c>
      <c r="C318" s="16" t="s">
        <v>3381</v>
      </c>
      <c r="D318" s="598" t="s">
        <v>1050</v>
      </c>
      <c r="E318" s="599"/>
      <c r="F318" s="600"/>
      <c r="G318" s="20"/>
      <c r="H318" s="18">
        <v>41179</v>
      </c>
    </row>
    <row r="319" spans="1:8" ht="37.5" customHeight="1">
      <c r="A319" s="602">
        <v>153</v>
      </c>
      <c r="B319" s="592" t="s">
        <v>2476</v>
      </c>
      <c r="C319" s="16" t="s">
        <v>2290</v>
      </c>
      <c r="D319" s="17"/>
      <c r="E319" s="17"/>
      <c r="F319" s="17"/>
      <c r="G319" s="20"/>
      <c r="H319" s="595">
        <v>41179</v>
      </c>
    </row>
    <row r="320" spans="1:8" ht="18" customHeight="1">
      <c r="A320" s="596"/>
      <c r="B320" s="593"/>
      <c r="C320" s="17" t="s">
        <v>3144</v>
      </c>
      <c r="D320" s="19" t="s">
        <v>2968</v>
      </c>
      <c r="E320" s="17">
        <v>2</v>
      </c>
      <c r="F320" s="17">
        <v>24</v>
      </c>
      <c r="G320" s="20">
        <f>F320*E320</f>
        <v>48</v>
      </c>
      <c r="H320" s="605"/>
    </row>
    <row r="321" spans="1:8" ht="18" customHeight="1">
      <c r="A321" s="597"/>
      <c r="B321" s="594"/>
      <c r="C321" s="17" t="s">
        <v>1048</v>
      </c>
      <c r="D321" s="19" t="s">
        <v>2968</v>
      </c>
      <c r="E321" s="17">
        <v>2</v>
      </c>
      <c r="F321" s="17">
        <v>35</v>
      </c>
      <c r="G321" s="173">
        <f>F321*E321</f>
        <v>70</v>
      </c>
      <c r="H321" s="603"/>
    </row>
    <row r="322" spans="1:8" ht="39.75" customHeight="1">
      <c r="A322" s="630">
        <v>154</v>
      </c>
      <c r="B322" s="592" t="s">
        <v>544</v>
      </c>
      <c r="C322" s="16" t="s">
        <v>2290</v>
      </c>
      <c r="D322" s="17"/>
      <c r="E322" s="17"/>
      <c r="F322" s="17"/>
      <c r="G322" s="20"/>
      <c r="H322" s="595">
        <v>41179</v>
      </c>
    </row>
    <row r="323" spans="1:8" ht="18" customHeight="1">
      <c r="A323" s="631"/>
      <c r="B323" s="593"/>
      <c r="C323" s="17" t="s">
        <v>3144</v>
      </c>
      <c r="D323" s="19" t="s">
        <v>2968</v>
      </c>
      <c r="E323" s="17">
        <v>1</v>
      </c>
      <c r="F323" s="17">
        <v>24</v>
      </c>
      <c r="G323" s="20">
        <f>F323*E323</f>
        <v>24</v>
      </c>
      <c r="H323" s="605"/>
    </row>
    <row r="324" spans="1:8" ht="18" customHeight="1">
      <c r="A324" s="632"/>
      <c r="B324" s="594"/>
      <c r="C324" s="17" t="s">
        <v>1048</v>
      </c>
      <c r="D324" s="19" t="s">
        <v>2968</v>
      </c>
      <c r="E324" s="17">
        <v>1</v>
      </c>
      <c r="F324" s="17">
        <v>35</v>
      </c>
      <c r="G324" s="173">
        <f>F324*E324</f>
        <v>35</v>
      </c>
      <c r="H324" s="603"/>
    </row>
    <row r="325" spans="1:8" ht="36.75" customHeight="1">
      <c r="A325" s="630">
        <v>155</v>
      </c>
      <c r="B325" s="592" t="s">
        <v>549</v>
      </c>
      <c r="C325" s="16" t="s">
        <v>1986</v>
      </c>
      <c r="D325" s="17"/>
      <c r="E325" s="17"/>
      <c r="F325" s="17"/>
      <c r="G325" s="17"/>
      <c r="H325" s="595">
        <v>41181</v>
      </c>
    </row>
    <row r="326" spans="1:8" ht="18" customHeight="1">
      <c r="A326" s="631"/>
      <c r="B326" s="593"/>
      <c r="C326" s="17" t="s">
        <v>2268</v>
      </c>
      <c r="D326" s="19" t="s">
        <v>1046</v>
      </c>
      <c r="E326" s="17">
        <v>1</v>
      </c>
      <c r="F326" s="17">
        <v>350</v>
      </c>
      <c r="G326" s="17">
        <f>E326*F326</f>
        <v>350</v>
      </c>
      <c r="H326" s="605"/>
    </row>
    <row r="327" spans="1:8" ht="18" customHeight="1">
      <c r="A327" s="631"/>
      <c r="B327" s="593"/>
      <c r="C327" s="17" t="s">
        <v>1047</v>
      </c>
      <c r="D327" s="19" t="s">
        <v>1049</v>
      </c>
      <c r="E327" s="17">
        <v>1</v>
      </c>
      <c r="F327" s="17">
        <v>25</v>
      </c>
      <c r="G327" s="17">
        <f>E327*F327</f>
        <v>25</v>
      </c>
      <c r="H327" s="605"/>
    </row>
    <row r="328" spans="1:8" ht="18" customHeight="1">
      <c r="A328" s="632"/>
      <c r="B328" s="594"/>
      <c r="C328" s="17" t="s">
        <v>1087</v>
      </c>
      <c r="D328" s="19" t="s">
        <v>1109</v>
      </c>
      <c r="E328" s="17">
        <v>0.05</v>
      </c>
      <c r="F328" s="17">
        <v>55</v>
      </c>
      <c r="G328" s="17">
        <f>E328*F328</f>
        <v>2.75</v>
      </c>
      <c r="H328" s="603"/>
    </row>
    <row r="329" spans="1:8" ht="18" customHeight="1">
      <c r="A329" s="630">
        <v>156</v>
      </c>
      <c r="B329" s="592" t="s">
        <v>338</v>
      </c>
      <c r="C329" s="16" t="s">
        <v>2782</v>
      </c>
      <c r="D329" s="17"/>
      <c r="E329" s="17"/>
      <c r="F329" s="17"/>
      <c r="G329" s="173"/>
      <c r="H329" s="611">
        <v>41180</v>
      </c>
    </row>
    <row r="330" spans="1:8" ht="18" customHeight="1">
      <c r="A330" s="631"/>
      <c r="B330" s="593"/>
      <c r="C330" s="17" t="s">
        <v>2783</v>
      </c>
      <c r="D330" s="19" t="s">
        <v>1588</v>
      </c>
      <c r="E330" s="17">
        <v>0.3</v>
      </c>
      <c r="F330" s="17">
        <v>1350</v>
      </c>
      <c r="G330" s="173">
        <f>F330*E330</f>
        <v>405</v>
      </c>
      <c r="H330" s="610"/>
    </row>
    <row r="331" spans="1:8" ht="18" customHeight="1">
      <c r="A331" s="632"/>
      <c r="B331" s="594"/>
      <c r="C331" s="17" t="s">
        <v>2050</v>
      </c>
      <c r="D331" s="19" t="s">
        <v>1585</v>
      </c>
      <c r="E331" s="17">
        <v>0.13</v>
      </c>
      <c r="F331" s="17">
        <v>48.05</v>
      </c>
      <c r="G331" s="169">
        <f>F331*E331</f>
        <v>6.25</v>
      </c>
      <c r="H331" s="610"/>
    </row>
    <row r="332" spans="1:8" ht="18" customHeight="1">
      <c r="A332" s="630">
        <v>157</v>
      </c>
      <c r="B332" s="592" t="s">
        <v>164</v>
      </c>
      <c r="C332" s="16" t="s">
        <v>2782</v>
      </c>
      <c r="D332" s="17"/>
      <c r="E332" s="17"/>
      <c r="F332" s="17"/>
      <c r="G332" s="173"/>
      <c r="H332" s="611">
        <v>41180</v>
      </c>
    </row>
    <row r="333" spans="1:8" ht="18" customHeight="1">
      <c r="A333" s="631"/>
      <c r="B333" s="593"/>
      <c r="C333" s="17" t="s">
        <v>2783</v>
      </c>
      <c r="D333" s="19" t="s">
        <v>1588</v>
      </c>
      <c r="E333" s="17">
        <v>0.3</v>
      </c>
      <c r="F333" s="17">
        <v>1350</v>
      </c>
      <c r="G333" s="173">
        <f>F333*E333</f>
        <v>405</v>
      </c>
      <c r="H333" s="610"/>
    </row>
    <row r="334" spans="1:8" ht="18" customHeight="1">
      <c r="A334" s="632"/>
      <c r="B334" s="594"/>
      <c r="C334" s="17" t="s">
        <v>2050</v>
      </c>
      <c r="D334" s="19" t="s">
        <v>1585</v>
      </c>
      <c r="E334" s="17">
        <v>0.13</v>
      </c>
      <c r="F334" s="17">
        <v>48.05</v>
      </c>
      <c r="G334" s="169">
        <f>F334*E334</f>
        <v>6.25</v>
      </c>
      <c r="H334" s="610"/>
    </row>
    <row r="335" spans="1:8" ht="18" customHeight="1">
      <c r="A335" s="630">
        <v>158</v>
      </c>
      <c r="B335" s="592" t="s">
        <v>3700</v>
      </c>
      <c r="C335" s="16" t="s">
        <v>2782</v>
      </c>
      <c r="D335" s="17"/>
      <c r="E335" s="17"/>
      <c r="F335" s="17"/>
      <c r="G335" s="173"/>
      <c r="H335" s="611">
        <v>41180</v>
      </c>
    </row>
    <row r="336" spans="1:8" ht="18" customHeight="1">
      <c r="A336" s="631"/>
      <c r="B336" s="593"/>
      <c r="C336" s="17" t="s">
        <v>2783</v>
      </c>
      <c r="D336" s="19" t="s">
        <v>1588</v>
      </c>
      <c r="E336" s="17">
        <v>0.3</v>
      </c>
      <c r="F336" s="17">
        <v>1350</v>
      </c>
      <c r="G336" s="173">
        <f>F336*E336</f>
        <v>405</v>
      </c>
      <c r="H336" s="610"/>
    </row>
    <row r="337" spans="1:8" ht="18" customHeight="1">
      <c r="A337" s="632"/>
      <c r="B337" s="594"/>
      <c r="C337" s="17" t="s">
        <v>2050</v>
      </c>
      <c r="D337" s="19" t="s">
        <v>1585</v>
      </c>
      <c r="E337" s="17">
        <v>0.13</v>
      </c>
      <c r="F337" s="17">
        <v>48.05</v>
      </c>
      <c r="G337" s="169">
        <f>F337*E337</f>
        <v>6.25</v>
      </c>
      <c r="H337" s="610"/>
    </row>
    <row r="338" spans="1:8" ht="18" customHeight="1">
      <c r="A338" s="630">
        <v>159</v>
      </c>
      <c r="B338" s="592" t="s">
        <v>3738</v>
      </c>
      <c r="C338" s="16" t="s">
        <v>2782</v>
      </c>
      <c r="D338" s="17"/>
      <c r="E338" s="17"/>
      <c r="F338" s="17"/>
      <c r="G338" s="173"/>
      <c r="H338" s="611">
        <v>41180</v>
      </c>
    </row>
    <row r="339" spans="1:8" ht="18" customHeight="1">
      <c r="A339" s="631"/>
      <c r="B339" s="593"/>
      <c r="C339" s="17" t="s">
        <v>2783</v>
      </c>
      <c r="D339" s="19" t="s">
        <v>1588</v>
      </c>
      <c r="E339" s="17">
        <v>0.3</v>
      </c>
      <c r="F339" s="17">
        <v>1350</v>
      </c>
      <c r="G339" s="173">
        <f>F339*E339</f>
        <v>405</v>
      </c>
      <c r="H339" s="610"/>
    </row>
    <row r="340" spans="1:8" ht="18" customHeight="1">
      <c r="A340" s="632"/>
      <c r="B340" s="594"/>
      <c r="C340" s="17" t="s">
        <v>2050</v>
      </c>
      <c r="D340" s="19" t="s">
        <v>1585</v>
      </c>
      <c r="E340" s="17">
        <v>0.13</v>
      </c>
      <c r="F340" s="17">
        <v>48.05</v>
      </c>
      <c r="G340" s="169">
        <f>F340*E340</f>
        <v>6.25</v>
      </c>
      <c r="H340" s="610"/>
    </row>
    <row r="341" spans="1:8" ht="18" customHeight="1">
      <c r="A341" s="630">
        <v>160</v>
      </c>
      <c r="B341" s="592" t="s">
        <v>2785</v>
      </c>
      <c r="C341" s="16" t="s">
        <v>2782</v>
      </c>
      <c r="D341" s="17"/>
      <c r="E341" s="17"/>
      <c r="F341" s="17"/>
      <c r="G341" s="173"/>
      <c r="H341" s="611">
        <v>41180</v>
      </c>
    </row>
    <row r="342" spans="1:8" ht="18" customHeight="1">
      <c r="A342" s="631"/>
      <c r="B342" s="593"/>
      <c r="C342" s="17" t="s">
        <v>2783</v>
      </c>
      <c r="D342" s="19" t="s">
        <v>1588</v>
      </c>
      <c r="E342" s="17">
        <v>0.3</v>
      </c>
      <c r="F342" s="17">
        <v>1350</v>
      </c>
      <c r="G342" s="173">
        <f>F342*E342</f>
        <v>405</v>
      </c>
      <c r="H342" s="610"/>
    </row>
    <row r="343" spans="1:8" ht="18" customHeight="1">
      <c r="A343" s="632"/>
      <c r="B343" s="594"/>
      <c r="C343" s="17" t="s">
        <v>2050</v>
      </c>
      <c r="D343" s="19" t="s">
        <v>1585</v>
      </c>
      <c r="E343" s="17">
        <v>0.13</v>
      </c>
      <c r="F343" s="17">
        <v>48.05</v>
      </c>
      <c r="G343" s="169">
        <f>F343*E343</f>
        <v>6.25</v>
      </c>
      <c r="H343" s="610"/>
    </row>
    <row r="344" spans="1:8" ht="18" customHeight="1">
      <c r="A344" s="630">
        <v>161</v>
      </c>
      <c r="B344" s="592" t="s">
        <v>1761</v>
      </c>
      <c r="C344" s="16" t="s">
        <v>2782</v>
      </c>
      <c r="D344" s="17"/>
      <c r="E344" s="17"/>
      <c r="F344" s="17"/>
      <c r="G344" s="173"/>
      <c r="H344" s="611">
        <v>41180</v>
      </c>
    </row>
    <row r="345" spans="1:8" ht="18" customHeight="1">
      <c r="A345" s="631"/>
      <c r="B345" s="593"/>
      <c r="C345" s="17" t="s">
        <v>2783</v>
      </c>
      <c r="D345" s="19" t="s">
        <v>1588</v>
      </c>
      <c r="E345" s="17">
        <v>0.3</v>
      </c>
      <c r="F345" s="17">
        <v>1350</v>
      </c>
      <c r="G345" s="173">
        <f>F345*E345</f>
        <v>405</v>
      </c>
      <c r="H345" s="610"/>
    </row>
    <row r="346" spans="1:8" ht="18" customHeight="1">
      <c r="A346" s="632"/>
      <c r="B346" s="594"/>
      <c r="C346" s="17" t="s">
        <v>2050</v>
      </c>
      <c r="D346" s="19" t="s">
        <v>1585</v>
      </c>
      <c r="E346" s="17">
        <v>0.13</v>
      </c>
      <c r="F346" s="17">
        <v>48.05</v>
      </c>
      <c r="G346" s="169">
        <f>F346*E346</f>
        <v>6.25</v>
      </c>
      <c r="H346" s="610"/>
    </row>
    <row r="347" spans="1:8" ht="18" customHeight="1">
      <c r="A347" s="630">
        <v>162</v>
      </c>
      <c r="B347" s="592" t="s">
        <v>2781</v>
      </c>
      <c r="C347" s="16" t="s">
        <v>2782</v>
      </c>
      <c r="D347" s="17"/>
      <c r="E347" s="17"/>
      <c r="F347" s="17"/>
      <c r="G347" s="173"/>
      <c r="H347" s="611">
        <v>41180</v>
      </c>
    </row>
    <row r="348" spans="1:8" ht="18" customHeight="1">
      <c r="A348" s="631"/>
      <c r="B348" s="593"/>
      <c r="C348" s="17" t="s">
        <v>2783</v>
      </c>
      <c r="D348" s="19" t="s">
        <v>1588</v>
      </c>
      <c r="E348" s="17">
        <v>0.3</v>
      </c>
      <c r="F348" s="17">
        <v>1350</v>
      </c>
      <c r="G348" s="173">
        <f>F348*E348</f>
        <v>405</v>
      </c>
      <c r="H348" s="610"/>
    </row>
    <row r="349" spans="1:8" ht="18" customHeight="1">
      <c r="A349" s="632"/>
      <c r="B349" s="594"/>
      <c r="C349" s="17" t="s">
        <v>2050</v>
      </c>
      <c r="D349" s="19" t="s">
        <v>1585</v>
      </c>
      <c r="E349" s="17">
        <v>0.13</v>
      </c>
      <c r="F349" s="17">
        <v>48.05</v>
      </c>
      <c r="G349" s="169">
        <f>F349*E349</f>
        <v>6.25</v>
      </c>
      <c r="H349" s="610"/>
    </row>
    <row r="350" spans="1:8" ht="18" customHeight="1">
      <c r="A350" s="630">
        <v>163</v>
      </c>
      <c r="B350" s="592" t="s">
        <v>3441</v>
      </c>
      <c r="C350" s="16" t="s">
        <v>2782</v>
      </c>
      <c r="D350" s="17"/>
      <c r="E350" s="17"/>
      <c r="F350" s="17"/>
      <c r="G350" s="173"/>
      <c r="H350" s="611">
        <v>41180</v>
      </c>
    </row>
    <row r="351" spans="1:8" ht="18" customHeight="1">
      <c r="A351" s="631"/>
      <c r="B351" s="593"/>
      <c r="C351" s="17" t="s">
        <v>2783</v>
      </c>
      <c r="D351" s="19" t="s">
        <v>1588</v>
      </c>
      <c r="E351" s="17">
        <v>0.3</v>
      </c>
      <c r="F351" s="17">
        <v>1350</v>
      </c>
      <c r="G351" s="173">
        <f>F351*E351</f>
        <v>405</v>
      </c>
      <c r="H351" s="610"/>
    </row>
    <row r="352" spans="1:8" ht="18" customHeight="1">
      <c r="A352" s="632"/>
      <c r="B352" s="594"/>
      <c r="C352" s="17" t="s">
        <v>2050</v>
      </c>
      <c r="D352" s="19" t="s">
        <v>1585</v>
      </c>
      <c r="E352" s="17">
        <v>0.13</v>
      </c>
      <c r="F352" s="17">
        <v>48.05</v>
      </c>
      <c r="G352" s="169">
        <f>F352*E352</f>
        <v>6.25</v>
      </c>
      <c r="H352" s="610"/>
    </row>
    <row r="353" spans="1:8" ht="18" customHeight="1">
      <c r="A353" s="633">
        <v>164</v>
      </c>
      <c r="B353" s="606" t="s">
        <v>3443</v>
      </c>
      <c r="C353" s="16" t="s">
        <v>2782</v>
      </c>
      <c r="D353" s="17"/>
      <c r="E353" s="17"/>
      <c r="F353" s="17"/>
      <c r="G353" s="173"/>
      <c r="H353" s="611">
        <v>41180</v>
      </c>
    </row>
    <row r="354" spans="1:8" ht="18" customHeight="1">
      <c r="A354" s="633"/>
      <c r="B354" s="606"/>
      <c r="C354" s="17" t="s">
        <v>2783</v>
      </c>
      <c r="D354" s="19" t="s">
        <v>1588</v>
      </c>
      <c r="E354" s="17">
        <v>0.3</v>
      </c>
      <c r="F354" s="17">
        <v>1350</v>
      </c>
      <c r="G354" s="173">
        <f>F354*E354</f>
        <v>405</v>
      </c>
      <c r="H354" s="610"/>
    </row>
    <row r="355" spans="1:8" ht="18" customHeight="1">
      <c r="A355" s="633"/>
      <c r="B355" s="606"/>
      <c r="C355" s="17" t="s">
        <v>2050</v>
      </c>
      <c r="D355" s="19" t="s">
        <v>1585</v>
      </c>
      <c r="E355" s="17">
        <v>0.13</v>
      </c>
      <c r="F355" s="17">
        <v>48.05</v>
      </c>
      <c r="G355" s="169">
        <f>F355*E355</f>
        <v>6.25</v>
      </c>
      <c r="H355" s="610"/>
    </row>
    <row r="356" spans="1:8" ht="18" customHeight="1">
      <c r="A356" s="610">
        <v>165</v>
      </c>
      <c r="B356" s="606" t="s">
        <v>3442</v>
      </c>
      <c r="C356" s="16" t="s">
        <v>2782</v>
      </c>
      <c r="D356" s="17"/>
      <c r="E356" s="17"/>
      <c r="F356" s="17"/>
      <c r="G356" s="173"/>
      <c r="H356" s="611">
        <v>41180</v>
      </c>
    </row>
    <row r="357" spans="1:8" ht="18" customHeight="1">
      <c r="A357" s="610"/>
      <c r="B357" s="606"/>
      <c r="C357" s="17" t="s">
        <v>2783</v>
      </c>
      <c r="D357" s="19" t="s">
        <v>1588</v>
      </c>
      <c r="E357" s="17">
        <v>0.3</v>
      </c>
      <c r="F357" s="17">
        <v>1350</v>
      </c>
      <c r="G357" s="173">
        <f>F357*E357</f>
        <v>405</v>
      </c>
      <c r="H357" s="610"/>
    </row>
    <row r="358" spans="1:8" ht="18" customHeight="1">
      <c r="A358" s="610"/>
      <c r="B358" s="606"/>
      <c r="C358" s="17" t="s">
        <v>2050</v>
      </c>
      <c r="D358" s="19" t="s">
        <v>1585</v>
      </c>
      <c r="E358" s="17">
        <v>0.13</v>
      </c>
      <c r="F358" s="17">
        <v>48.05</v>
      </c>
      <c r="G358" s="169">
        <f>F358*E358</f>
        <v>6.25</v>
      </c>
      <c r="H358" s="610"/>
    </row>
    <row r="359" spans="1:8" ht="18" customHeight="1">
      <c r="A359" s="602">
        <v>166</v>
      </c>
      <c r="B359" s="592" t="s">
        <v>273</v>
      </c>
      <c r="C359" s="16" t="s">
        <v>2782</v>
      </c>
      <c r="D359" s="17"/>
      <c r="E359" s="17"/>
      <c r="F359" s="17"/>
      <c r="G359" s="173"/>
      <c r="H359" s="611">
        <v>41180</v>
      </c>
    </row>
    <row r="360" spans="1:8" ht="18" customHeight="1">
      <c r="A360" s="596"/>
      <c r="B360" s="593"/>
      <c r="C360" s="17" t="s">
        <v>2783</v>
      </c>
      <c r="D360" s="19" t="s">
        <v>1588</v>
      </c>
      <c r="E360" s="17">
        <v>0.3</v>
      </c>
      <c r="F360" s="17">
        <v>1350</v>
      </c>
      <c r="G360" s="173">
        <f>F360*E360</f>
        <v>405</v>
      </c>
      <c r="H360" s="610"/>
    </row>
    <row r="361" spans="1:8" ht="18" customHeight="1">
      <c r="A361" s="597"/>
      <c r="B361" s="594"/>
      <c r="C361" s="17" t="s">
        <v>2050</v>
      </c>
      <c r="D361" s="19" t="s">
        <v>1585</v>
      </c>
      <c r="E361" s="17">
        <v>0.13</v>
      </c>
      <c r="F361" s="17">
        <v>48.05</v>
      </c>
      <c r="G361" s="169">
        <f>F361*E361</f>
        <v>6.25</v>
      </c>
      <c r="H361" s="610"/>
    </row>
    <row r="362" spans="1:8" ht="18" customHeight="1">
      <c r="A362" s="602">
        <v>167</v>
      </c>
      <c r="B362" s="592" t="s">
        <v>3150</v>
      </c>
      <c r="C362" s="16" t="s">
        <v>2782</v>
      </c>
      <c r="D362" s="17"/>
      <c r="E362" s="17"/>
      <c r="F362" s="17"/>
      <c r="G362" s="173"/>
      <c r="H362" s="611">
        <v>41180</v>
      </c>
    </row>
    <row r="363" spans="1:8" ht="18" customHeight="1">
      <c r="A363" s="596"/>
      <c r="B363" s="593"/>
      <c r="C363" s="17" t="s">
        <v>2783</v>
      </c>
      <c r="D363" s="19" t="s">
        <v>1588</v>
      </c>
      <c r="E363" s="17">
        <v>0.3</v>
      </c>
      <c r="F363" s="17">
        <v>1350</v>
      </c>
      <c r="G363" s="173">
        <f>F363*E363</f>
        <v>405</v>
      </c>
      <c r="H363" s="610"/>
    </row>
    <row r="364" spans="1:8" ht="18" customHeight="1">
      <c r="A364" s="597"/>
      <c r="B364" s="594"/>
      <c r="C364" s="17" t="s">
        <v>2050</v>
      </c>
      <c r="D364" s="19" t="s">
        <v>1585</v>
      </c>
      <c r="E364" s="17">
        <v>0.13</v>
      </c>
      <c r="F364" s="17">
        <v>48.05</v>
      </c>
      <c r="G364" s="169">
        <f>F364*E364</f>
        <v>6.25</v>
      </c>
      <c r="H364" s="610"/>
    </row>
    <row r="365" spans="1:8" ht="18" customHeight="1">
      <c r="A365" s="1171">
        <v>168</v>
      </c>
      <c r="B365" s="592" t="s">
        <v>832</v>
      </c>
      <c r="C365" s="16" t="s">
        <v>2782</v>
      </c>
      <c r="D365" s="17"/>
      <c r="E365" s="17"/>
      <c r="F365" s="17"/>
      <c r="G365" s="173"/>
      <c r="H365" s="611">
        <v>41180</v>
      </c>
    </row>
    <row r="366" spans="1:8" ht="18" customHeight="1">
      <c r="A366" s="1172"/>
      <c r="B366" s="593"/>
      <c r="C366" s="17" t="s">
        <v>2783</v>
      </c>
      <c r="D366" s="19" t="s">
        <v>1588</v>
      </c>
      <c r="E366" s="17">
        <v>0.3</v>
      </c>
      <c r="F366" s="17">
        <v>1350</v>
      </c>
      <c r="G366" s="173">
        <f>F366*E366</f>
        <v>405</v>
      </c>
      <c r="H366" s="610"/>
    </row>
    <row r="367" spans="1:8" ht="18" customHeight="1">
      <c r="A367" s="1173"/>
      <c r="B367" s="594"/>
      <c r="C367" s="17" t="s">
        <v>2050</v>
      </c>
      <c r="D367" s="19" t="s">
        <v>1585</v>
      </c>
      <c r="E367" s="17">
        <v>0.13</v>
      </c>
      <c r="F367" s="17">
        <v>48.05</v>
      </c>
      <c r="G367" s="169">
        <f>F367*E367</f>
        <v>6.25</v>
      </c>
      <c r="H367" s="610"/>
    </row>
    <row r="368" spans="1:8" ht="18" customHeight="1">
      <c r="A368" s="630">
        <v>169</v>
      </c>
      <c r="B368" s="592" t="s">
        <v>2657</v>
      </c>
      <c r="C368" s="16" t="s">
        <v>2782</v>
      </c>
      <c r="D368" s="17"/>
      <c r="E368" s="17"/>
      <c r="F368" s="17"/>
      <c r="G368" s="173"/>
      <c r="H368" s="611">
        <v>41180</v>
      </c>
    </row>
    <row r="369" spans="1:8" ht="18" customHeight="1">
      <c r="A369" s="631"/>
      <c r="B369" s="593"/>
      <c r="C369" s="17" t="s">
        <v>2783</v>
      </c>
      <c r="D369" s="19" t="s">
        <v>1588</v>
      </c>
      <c r="E369" s="17">
        <v>0.3</v>
      </c>
      <c r="F369" s="17">
        <v>1350</v>
      </c>
      <c r="G369" s="173">
        <f t="shared" ref="G369:G385" si="5">F369*E369</f>
        <v>405</v>
      </c>
      <c r="H369" s="610"/>
    </row>
    <row r="370" spans="1:8" ht="18" customHeight="1">
      <c r="A370" s="632"/>
      <c r="B370" s="594"/>
      <c r="C370" s="17" t="s">
        <v>2050</v>
      </c>
      <c r="D370" s="19" t="s">
        <v>1585</v>
      </c>
      <c r="E370" s="17">
        <v>0.13</v>
      </c>
      <c r="F370" s="17">
        <v>48.05</v>
      </c>
      <c r="G370" s="169">
        <f t="shared" si="5"/>
        <v>6.25</v>
      </c>
      <c r="H370" s="610"/>
    </row>
    <row r="371" spans="1:8" ht="18" customHeight="1">
      <c r="A371" s="41">
        <v>170</v>
      </c>
      <c r="B371" s="17" t="s">
        <v>974</v>
      </c>
      <c r="C371" s="16" t="s">
        <v>975</v>
      </c>
      <c r="D371" s="598" t="s">
        <v>1903</v>
      </c>
      <c r="E371" s="599"/>
      <c r="F371" s="600"/>
      <c r="G371" s="20"/>
      <c r="H371" s="18">
        <v>41179</v>
      </c>
    </row>
    <row r="372" spans="1:8" ht="18" customHeight="1">
      <c r="A372" s="41">
        <v>171</v>
      </c>
      <c r="B372" s="17" t="s">
        <v>1904</v>
      </c>
      <c r="C372" s="16" t="s">
        <v>1905</v>
      </c>
      <c r="D372" s="598" t="s">
        <v>1906</v>
      </c>
      <c r="E372" s="599"/>
      <c r="F372" s="600"/>
      <c r="G372" s="20"/>
      <c r="H372" s="18">
        <v>41179</v>
      </c>
    </row>
    <row r="373" spans="1:8" ht="36" customHeight="1">
      <c r="A373" s="64">
        <v>172</v>
      </c>
      <c r="B373" s="17" t="s">
        <v>1909</v>
      </c>
      <c r="C373" s="16" t="s">
        <v>2844</v>
      </c>
      <c r="D373" s="598" t="s">
        <v>2641</v>
      </c>
      <c r="E373" s="599"/>
      <c r="F373" s="600"/>
      <c r="G373" s="20"/>
      <c r="H373" s="18">
        <v>41210</v>
      </c>
    </row>
    <row r="374" spans="1:8" ht="35.25" customHeight="1">
      <c r="A374" s="630">
        <v>173</v>
      </c>
      <c r="B374" s="592" t="s">
        <v>1910</v>
      </c>
      <c r="C374" s="16" t="s">
        <v>2270</v>
      </c>
      <c r="D374" s="598" t="s">
        <v>1911</v>
      </c>
      <c r="E374" s="599"/>
      <c r="F374" s="600"/>
      <c r="G374" s="20"/>
      <c r="H374" s="595">
        <v>41180</v>
      </c>
    </row>
    <row r="375" spans="1:8" ht="18" customHeight="1">
      <c r="A375" s="632"/>
      <c r="B375" s="594"/>
      <c r="C375" s="17" t="s">
        <v>1340</v>
      </c>
      <c r="D375" s="19" t="s">
        <v>2968</v>
      </c>
      <c r="E375" s="19">
        <v>3</v>
      </c>
      <c r="F375" s="19">
        <v>5</v>
      </c>
      <c r="G375" s="20">
        <f t="shared" si="5"/>
        <v>15</v>
      </c>
      <c r="H375" s="603"/>
    </row>
    <row r="376" spans="1:8" ht="18" customHeight="1">
      <c r="A376" s="64">
        <v>175</v>
      </c>
      <c r="B376" s="17" t="s">
        <v>3372</v>
      </c>
      <c r="C376" s="16" t="s">
        <v>2270</v>
      </c>
      <c r="D376" s="598" t="s">
        <v>74</v>
      </c>
      <c r="E376" s="599"/>
      <c r="F376" s="600"/>
      <c r="G376" s="20"/>
      <c r="H376" s="18">
        <v>41180</v>
      </c>
    </row>
    <row r="377" spans="1:8" ht="18" customHeight="1">
      <c r="A377" s="630">
        <v>176</v>
      </c>
      <c r="B377" s="592" t="s">
        <v>2410</v>
      </c>
      <c r="C377" s="16" t="s">
        <v>1675</v>
      </c>
      <c r="D377" s="598" t="s">
        <v>67</v>
      </c>
      <c r="E377" s="599"/>
      <c r="F377" s="600"/>
      <c r="G377" s="20"/>
      <c r="H377" s="595">
        <v>41180</v>
      </c>
    </row>
    <row r="378" spans="1:8" ht="18" customHeight="1">
      <c r="A378" s="632"/>
      <c r="B378" s="594"/>
      <c r="C378" s="15" t="s">
        <v>1601</v>
      </c>
      <c r="D378" s="19" t="s">
        <v>1109</v>
      </c>
      <c r="E378" s="19">
        <v>2</v>
      </c>
      <c r="F378" s="19">
        <v>4.7</v>
      </c>
      <c r="G378" s="20">
        <f t="shared" si="5"/>
        <v>9.4</v>
      </c>
      <c r="H378" s="603"/>
    </row>
    <row r="379" spans="1:8" ht="18" customHeight="1">
      <c r="A379" s="630">
        <v>177</v>
      </c>
      <c r="B379" s="592" t="s">
        <v>2411</v>
      </c>
      <c r="C379" s="16" t="s">
        <v>3626</v>
      </c>
      <c r="D379" s="19"/>
      <c r="E379" s="17"/>
      <c r="F379" s="17"/>
      <c r="G379" s="20"/>
      <c r="H379" s="595">
        <v>41180</v>
      </c>
    </row>
    <row r="380" spans="1:8" ht="18" customHeight="1">
      <c r="A380" s="631"/>
      <c r="B380" s="593"/>
      <c r="C380" s="17" t="s">
        <v>1532</v>
      </c>
      <c r="D380" s="19" t="s">
        <v>2968</v>
      </c>
      <c r="E380" s="17">
        <v>2</v>
      </c>
      <c r="F380" s="17">
        <v>100</v>
      </c>
      <c r="G380" s="20">
        <f t="shared" si="5"/>
        <v>200</v>
      </c>
      <c r="H380" s="643"/>
    </row>
    <row r="381" spans="1:8" ht="18" customHeight="1">
      <c r="A381" s="631"/>
      <c r="B381" s="593"/>
      <c r="C381" s="17" t="s">
        <v>1668</v>
      </c>
      <c r="D381" s="19" t="s">
        <v>2968</v>
      </c>
      <c r="E381" s="19">
        <v>2</v>
      </c>
      <c r="F381" s="17">
        <v>120</v>
      </c>
      <c r="G381" s="20">
        <f t="shared" si="5"/>
        <v>240</v>
      </c>
      <c r="H381" s="643"/>
    </row>
    <row r="382" spans="1:8" ht="18" customHeight="1">
      <c r="A382" s="631"/>
      <c r="B382" s="593"/>
      <c r="C382" s="17" t="s">
        <v>1570</v>
      </c>
      <c r="D382" s="19" t="s">
        <v>2968</v>
      </c>
      <c r="E382" s="19">
        <v>2</v>
      </c>
      <c r="F382" s="19">
        <v>43</v>
      </c>
      <c r="G382" s="20">
        <f t="shared" si="5"/>
        <v>86</v>
      </c>
      <c r="H382" s="643"/>
    </row>
    <row r="383" spans="1:8" ht="18" customHeight="1">
      <c r="A383" s="631"/>
      <c r="B383" s="593"/>
      <c r="C383" s="15" t="s">
        <v>1045</v>
      </c>
      <c r="D383" s="19" t="s">
        <v>2968</v>
      </c>
      <c r="E383" s="19">
        <v>1</v>
      </c>
      <c r="F383" s="19">
        <v>39</v>
      </c>
      <c r="G383" s="20">
        <f t="shared" si="5"/>
        <v>39</v>
      </c>
      <c r="H383" s="643"/>
    </row>
    <row r="384" spans="1:8" ht="18" customHeight="1">
      <c r="A384" s="631"/>
      <c r="B384" s="593"/>
      <c r="C384" s="17" t="s">
        <v>1462</v>
      </c>
      <c r="D384" s="19" t="s">
        <v>1049</v>
      </c>
      <c r="E384" s="17">
        <v>5</v>
      </c>
      <c r="F384" s="17">
        <v>92</v>
      </c>
      <c r="G384" s="20">
        <f t="shared" si="5"/>
        <v>460</v>
      </c>
      <c r="H384" s="643"/>
    </row>
    <row r="385" spans="1:8" ht="18" customHeight="1">
      <c r="A385" s="631"/>
      <c r="B385" s="593"/>
      <c r="C385" s="17" t="s">
        <v>3382</v>
      </c>
      <c r="D385" s="19" t="s">
        <v>1049</v>
      </c>
      <c r="E385" s="17">
        <v>2</v>
      </c>
      <c r="F385" s="17">
        <v>60</v>
      </c>
      <c r="G385" s="20">
        <f t="shared" si="5"/>
        <v>120</v>
      </c>
      <c r="H385" s="643"/>
    </row>
    <row r="386" spans="1:8" ht="18" customHeight="1">
      <c r="A386" s="632"/>
      <c r="B386" s="594"/>
      <c r="C386" s="17" t="s">
        <v>2722</v>
      </c>
      <c r="D386" s="19" t="s">
        <v>2968</v>
      </c>
      <c r="E386" s="17">
        <v>2</v>
      </c>
      <c r="F386" s="17">
        <v>42</v>
      </c>
      <c r="G386" s="173">
        <f>F386*E386</f>
        <v>84</v>
      </c>
      <c r="H386" s="644"/>
    </row>
    <row r="387" spans="1:8" ht="35.25" customHeight="1">
      <c r="A387" s="630">
        <v>178</v>
      </c>
      <c r="B387" s="592" t="s">
        <v>3427</v>
      </c>
      <c r="C387" s="16" t="s">
        <v>3381</v>
      </c>
      <c r="D387" s="19"/>
      <c r="E387" s="19"/>
      <c r="F387" s="19"/>
      <c r="G387" s="20"/>
      <c r="H387" s="595">
        <v>41180</v>
      </c>
    </row>
    <row r="388" spans="1:8" ht="18" customHeight="1">
      <c r="A388" s="632"/>
      <c r="B388" s="594"/>
      <c r="C388" s="17" t="s">
        <v>3144</v>
      </c>
      <c r="D388" s="19" t="s">
        <v>2968</v>
      </c>
      <c r="E388" s="17">
        <v>1</v>
      </c>
      <c r="F388" s="17">
        <v>24</v>
      </c>
      <c r="G388" s="20">
        <f>F388*E388</f>
        <v>24</v>
      </c>
      <c r="H388" s="603"/>
    </row>
    <row r="389" spans="1:8">
      <c r="A389" s="11"/>
      <c r="B389" s="25" t="s">
        <v>1337</v>
      </c>
      <c r="C389" s="12"/>
      <c r="D389" s="12"/>
      <c r="E389" s="12"/>
      <c r="F389" s="12"/>
      <c r="G389" s="26">
        <f>SUM(G4:G388)</f>
        <v>72820.59</v>
      </c>
      <c r="H389" s="11"/>
    </row>
    <row r="390" spans="1:8" ht="1.5" hidden="1" customHeight="1">
      <c r="A390" s="4"/>
      <c r="B390" s="3" t="s">
        <v>1338</v>
      </c>
      <c r="C390" s="3"/>
      <c r="D390" s="3"/>
      <c r="E390" s="3"/>
      <c r="F390" s="3">
        <v>10</v>
      </c>
      <c r="G390" s="77">
        <f>9000*F390</f>
        <v>90000</v>
      </c>
      <c r="H390" s="66"/>
    </row>
    <row r="391" spans="1:8" hidden="1">
      <c r="A391" s="4"/>
      <c r="B391" s="3" t="s">
        <v>1580</v>
      </c>
      <c r="C391" s="3"/>
      <c r="D391" s="3"/>
      <c r="E391" s="3"/>
      <c r="F391" s="3">
        <v>2</v>
      </c>
      <c r="G391" s="77">
        <f>7000*F391</f>
        <v>14000</v>
      </c>
      <c r="H391" s="66"/>
    </row>
    <row r="392" spans="1:8" hidden="1">
      <c r="A392" s="4"/>
      <c r="B392" s="3" t="s">
        <v>1032</v>
      </c>
      <c r="C392" s="3"/>
      <c r="D392" s="3"/>
      <c r="E392" s="3"/>
      <c r="F392" s="3">
        <v>2</v>
      </c>
      <c r="G392" s="77">
        <f>10000*F392</f>
        <v>20000</v>
      </c>
      <c r="H392" s="66"/>
    </row>
    <row r="393" spans="1:8" hidden="1">
      <c r="A393" s="4"/>
      <c r="B393" s="3" t="s">
        <v>1336</v>
      </c>
      <c r="C393" s="3"/>
      <c r="D393" s="3"/>
      <c r="E393" s="3"/>
      <c r="F393" s="3">
        <v>3</v>
      </c>
      <c r="G393" s="77">
        <f>10000*F393</f>
        <v>30000</v>
      </c>
      <c r="H393" s="66"/>
    </row>
    <row r="394" spans="1:8" hidden="1">
      <c r="A394" s="4"/>
      <c r="B394" s="24" t="s">
        <v>323</v>
      </c>
      <c r="C394" s="3"/>
      <c r="D394" s="3"/>
      <c r="E394" s="3"/>
      <c r="F394" s="3">
        <v>3</v>
      </c>
      <c r="G394" s="77">
        <f>8000*F394</f>
        <v>24000</v>
      </c>
      <c r="H394" s="66"/>
    </row>
    <row r="395" spans="1:8" ht="47.25" hidden="1">
      <c r="A395" s="4"/>
      <c r="B395" s="3" t="s">
        <v>3682</v>
      </c>
      <c r="C395" s="3"/>
      <c r="D395" s="3"/>
      <c r="E395" s="3"/>
      <c r="F395" s="3">
        <v>1</v>
      </c>
      <c r="G395" s="3">
        <v>7000</v>
      </c>
      <c r="H395" s="66"/>
    </row>
    <row r="396" spans="1:8" ht="29.25" hidden="1" customHeight="1">
      <c r="A396" s="4"/>
      <c r="B396" s="3" t="s">
        <v>1934</v>
      </c>
      <c r="C396" s="3"/>
      <c r="D396" s="3"/>
      <c r="E396" s="3"/>
      <c r="F396" s="3">
        <v>1</v>
      </c>
      <c r="G396" s="77">
        <f>8000*F396</f>
        <v>8000</v>
      </c>
      <c r="H396" s="66"/>
    </row>
    <row r="397" spans="1:8" ht="19.5" hidden="1" customHeight="1">
      <c r="A397" s="4"/>
      <c r="B397" s="3" t="s">
        <v>1935</v>
      </c>
      <c r="C397" s="3"/>
      <c r="D397" s="3"/>
      <c r="E397" s="3"/>
      <c r="F397" s="3">
        <v>1</v>
      </c>
      <c r="G397" s="77">
        <f>F397*10000</f>
        <v>10000</v>
      </c>
      <c r="H397" s="66"/>
    </row>
    <row r="398" spans="1:8" ht="47.25" hidden="1">
      <c r="A398" s="4"/>
      <c r="B398" s="3" t="s">
        <v>3335</v>
      </c>
      <c r="C398" s="3"/>
      <c r="D398" s="3"/>
      <c r="E398" s="3"/>
      <c r="F398" s="3">
        <v>1</v>
      </c>
      <c r="G398" s="77">
        <v>3000</v>
      </c>
      <c r="H398" s="66"/>
    </row>
    <row r="399" spans="1:8" hidden="1">
      <c r="A399" s="4"/>
      <c r="B399" s="3" t="s">
        <v>3681</v>
      </c>
      <c r="C399" s="3"/>
      <c r="D399" s="3"/>
      <c r="E399" s="3"/>
      <c r="F399" s="3">
        <v>1</v>
      </c>
      <c r="G399" s="77">
        <f>F399*10000</f>
        <v>10000</v>
      </c>
      <c r="H399" s="66"/>
    </row>
    <row r="400" spans="1:8" hidden="1">
      <c r="A400" s="4"/>
      <c r="B400" s="3" t="s">
        <v>479</v>
      </c>
      <c r="C400" s="3"/>
      <c r="D400" s="3"/>
      <c r="E400" s="3"/>
      <c r="F400" s="3">
        <v>2</v>
      </c>
      <c r="G400" s="77">
        <f>7000+8000</f>
        <v>15000</v>
      </c>
      <c r="H400" s="66"/>
    </row>
    <row r="401" spans="1:12" ht="47.25">
      <c r="A401" s="6"/>
      <c r="B401" s="7" t="s">
        <v>1051</v>
      </c>
      <c r="C401" s="8"/>
      <c r="D401" s="8"/>
      <c r="E401" s="8"/>
      <c r="F401" s="8"/>
      <c r="G401" s="9">
        <f>SUM(G390:G400)</f>
        <v>231000</v>
      </c>
      <c r="H401" s="67"/>
    </row>
    <row r="402" spans="1:12" ht="31.5">
      <c r="A402" s="41"/>
      <c r="B402" s="74" t="s">
        <v>65</v>
      </c>
      <c r="C402" s="17"/>
      <c r="D402" s="17"/>
      <c r="E402" s="17"/>
      <c r="F402" s="17"/>
      <c r="G402" s="75">
        <f>G401*33.2%+G405*6%</f>
        <v>96728.62</v>
      </c>
      <c r="H402" s="76"/>
    </row>
    <row r="403" spans="1:12">
      <c r="A403" s="41"/>
      <c r="B403" s="74" t="s">
        <v>1583</v>
      </c>
      <c r="C403" s="17"/>
      <c r="D403" s="17"/>
      <c r="E403" s="17"/>
      <c r="F403" s="17"/>
      <c r="G403" s="75">
        <v>8649</v>
      </c>
      <c r="H403" s="76"/>
    </row>
    <row r="404" spans="1:12" ht="17.25" customHeight="1">
      <c r="A404" s="41"/>
      <c r="B404" s="74" t="s">
        <v>2730</v>
      </c>
      <c r="C404" s="17"/>
      <c r="D404" s="17"/>
      <c r="E404" s="17"/>
      <c r="F404" s="17"/>
      <c r="G404" s="75">
        <f>221271.31-61613</f>
        <v>159658.31</v>
      </c>
      <c r="H404" s="76"/>
      <c r="I404" s="1175"/>
      <c r="J404" s="1176"/>
      <c r="K404" s="1176"/>
      <c r="L404" s="1176"/>
    </row>
    <row r="405" spans="1:12" ht="31.5">
      <c r="A405" s="41"/>
      <c r="B405" s="74" t="s">
        <v>66</v>
      </c>
      <c r="C405" s="17"/>
      <c r="D405" s="17"/>
      <c r="E405" s="17"/>
      <c r="F405" s="17"/>
      <c r="G405" s="75">
        <f>4.36*'[2]Итого Блюхера'!$AI$49</f>
        <v>333943.74</v>
      </c>
      <c r="H405" s="76"/>
    </row>
    <row r="406" spans="1:12">
      <c r="A406" s="11"/>
      <c r="B406" s="25" t="s">
        <v>2281</v>
      </c>
      <c r="C406" s="25"/>
      <c r="D406" s="25"/>
      <c r="E406" s="25"/>
      <c r="F406" s="25"/>
      <c r="G406" s="26">
        <f>SUM(G401:G405)+G389</f>
        <v>902800.26</v>
      </c>
      <c r="H406" s="12"/>
      <c r="I406" s="1169">
        <f>(G401+G402+G403+G404+G405)/'[2]Итого Блюхера'!$AI$49</f>
        <v>10.836290582</v>
      </c>
      <c r="J406" s="1170"/>
    </row>
    <row r="409" spans="1:12" ht="31.5">
      <c r="A409" s="5"/>
      <c r="B409" s="52" t="s">
        <v>1589</v>
      </c>
      <c r="C409" s="52"/>
      <c r="D409" s="53"/>
      <c r="E409" s="53"/>
      <c r="F409" s="1153" t="s">
        <v>1595</v>
      </c>
      <c r="G409" s="1153"/>
      <c r="H409" s="5"/>
    </row>
    <row r="410" spans="1:12">
      <c r="A410" s="5"/>
      <c r="B410" s="52"/>
      <c r="C410" s="52"/>
      <c r="D410" s="52"/>
      <c r="E410" s="52"/>
      <c r="F410" s="299"/>
      <c r="G410" s="299"/>
      <c r="H410" s="5"/>
    </row>
    <row r="411" spans="1:12" ht="31.5">
      <c r="B411" s="54" t="s">
        <v>1596</v>
      </c>
      <c r="C411" s="54"/>
      <c r="D411" s="53"/>
      <c r="E411" s="53"/>
      <c r="F411" s="601" t="s">
        <v>1597</v>
      </c>
      <c r="G411" s="601"/>
    </row>
  </sheetData>
  <mergeCells count="348">
    <mergeCell ref="B75:B76"/>
    <mergeCell ref="A75:A76"/>
    <mergeCell ref="H75:H76"/>
    <mergeCell ref="H379:H386"/>
    <mergeCell ref="B379:B386"/>
    <mergeCell ref="A379:A386"/>
    <mergeCell ref="D308:F308"/>
    <mergeCell ref="H305:H306"/>
    <mergeCell ref="B305:B306"/>
    <mergeCell ref="A305:A306"/>
    <mergeCell ref="D307:F307"/>
    <mergeCell ref="B298:B301"/>
    <mergeCell ref="A298:A301"/>
    <mergeCell ref="H303:H304"/>
    <mergeCell ref="B303:B304"/>
    <mergeCell ref="A303:A304"/>
    <mergeCell ref="A112:A113"/>
    <mergeCell ref="H298:H301"/>
    <mergeCell ref="H234:H238"/>
    <mergeCell ref="A150:A155"/>
    <mergeCell ref="B150:B155"/>
    <mergeCell ref="D294:F294"/>
    <mergeCell ref="D295:F295"/>
    <mergeCell ref="D296:F296"/>
    <mergeCell ref="D297:F297"/>
    <mergeCell ref="D291:F291"/>
    <mergeCell ref="D292:F292"/>
    <mergeCell ref="D293:F293"/>
    <mergeCell ref="D287:F287"/>
    <mergeCell ref="D288:F288"/>
    <mergeCell ref="D289:F289"/>
    <mergeCell ref="D290:F290"/>
    <mergeCell ref="D283:F283"/>
    <mergeCell ref="D284:F284"/>
    <mergeCell ref="D285:F285"/>
    <mergeCell ref="D286:F286"/>
    <mergeCell ref="D279:F279"/>
    <mergeCell ref="D280:F280"/>
    <mergeCell ref="D281:F281"/>
    <mergeCell ref="D282:F282"/>
    <mergeCell ref="D274:F274"/>
    <mergeCell ref="D275:F275"/>
    <mergeCell ref="H272:H273"/>
    <mergeCell ref="B272:B273"/>
    <mergeCell ref="H263:H267"/>
    <mergeCell ref="D253:F253"/>
    <mergeCell ref="D262:F262"/>
    <mergeCell ref="H255:H257"/>
    <mergeCell ref="B255:B257"/>
    <mergeCell ref="B258:B261"/>
    <mergeCell ref="A258:A261"/>
    <mergeCell ref="B263:B267"/>
    <mergeCell ref="H213:H219"/>
    <mergeCell ref="B213:B219"/>
    <mergeCell ref="D271:F271"/>
    <mergeCell ref="A263:A267"/>
    <mergeCell ref="A255:A257"/>
    <mergeCell ref="H251:H252"/>
    <mergeCell ref="B251:B252"/>
    <mergeCell ref="A251:A252"/>
    <mergeCell ref="A272:A273"/>
    <mergeCell ref="H268:H270"/>
    <mergeCell ref="B268:B270"/>
    <mergeCell ref="A268:A270"/>
    <mergeCell ref="H258:H261"/>
    <mergeCell ref="B239:B241"/>
    <mergeCell ref="A239:A241"/>
    <mergeCell ref="D242:F242"/>
    <mergeCell ref="D243:F243"/>
    <mergeCell ref="B246:B249"/>
    <mergeCell ref="B230:B232"/>
    <mergeCell ref="A230:A232"/>
    <mergeCell ref="B234:B238"/>
    <mergeCell ref="A234:A238"/>
    <mergeCell ref="A246:A249"/>
    <mergeCell ref="F409:G409"/>
    <mergeCell ref="F411:G411"/>
    <mergeCell ref="I404:L404"/>
    <mergeCell ref="B148:B149"/>
    <mergeCell ref="H162:H164"/>
    <mergeCell ref="B162:B164"/>
    <mergeCell ref="H168:H170"/>
    <mergeCell ref="B168:B170"/>
    <mergeCell ref="H176:H183"/>
    <mergeCell ref="B176:B183"/>
    <mergeCell ref="A142:A147"/>
    <mergeCell ref="A148:A149"/>
    <mergeCell ref="H148:H149"/>
    <mergeCell ref="A156:A159"/>
    <mergeCell ref="B156:B158"/>
    <mergeCell ref="H156:H159"/>
    <mergeCell ref="H150:H155"/>
    <mergeCell ref="D140:F140"/>
    <mergeCell ref="D141:F141"/>
    <mergeCell ref="H142:H147"/>
    <mergeCell ref="B142:B147"/>
    <mergeCell ref="H126:H127"/>
    <mergeCell ref="B126:B127"/>
    <mergeCell ref="A126:A127"/>
    <mergeCell ref="H128:H139"/>
    <mergeCell ref="B128:B139"/>
    <mergeCell ref="A128:A139"/>
    <mergeCell ref="A116:A117"/>
    <mergeCell ref="D118:F118"/>
    <mergeCell ref="D119:F119"/>
    <mergeCell ref="D120:F120"/>
    <mergeCell ref="H116:H117"/>
    <mergeCell ref="B116:B117"/>
    <mergeCell ref="D121:F121"/>
    <mergeCell ref="D122:F122"/>
    <mergeCell ref="B112:B113"/>
    <mergeCell ref="H112:H113"/>
    <mergeCell ref="H106:H110"/>
    <mergeCell ref="B106:B110"/>
    <mergeCell ref="A106:A110"/>
    <mergeCell ref="A101:A105"/>
    <mergeCell ref="D99:F99"/>
    <mergeCell ref="D100:F100"/>
    <mergeCell ref="H101:H105"/>
    <mergeCell ref="B101:B105"/>
    <mergeCell ref="D95:F95"/>
    <mergeCell ref="D92:F92"/>
    <mergeCell ref="D94:F94"/>
    <mergeCell ref="A44:A46"/>
    <mergeCell ref="B53:B55"/>
    <mergeCell ref="B56:B58"/>
    <mergeCell ref="A53:A55"/>
    <mergeCell ref="A56:A58"/>
    <mergeCell ref="B77:B79"/>
    <mergeCell ref="B50:B52"/>
    <mergeCell ref="H92:H93"/>
    <mergeCell ref="B92:B93"/>
    <mergeCell ref="H53:H55"/>
    <mergeCell ref="H56:H58"/>
    <mergeCell ref="B59:B61"/>
    <mergeCell ref="B62:B64"/>
    <mergeCell ref="H59:H61"/>
    <mergeCell ref="H62:H64"/>
    <mergeCell ref="B71:B73"/>
    <mergeCell ref="H71:H73"/>
    <mergeCell ref="A92:A93"/>
    <mergeCell ref="H89:H90"/>
    <mergeCell ref="B89:B90"/>
    <mergeCell ref="A89:A90"/>
    <mergeCell ref="D91:F91"/>
    <mergeCell ref="A1:H1"/>
    <mergeCell ref="A2:H2"/>
    <mergeCell ref="D4:F4"/>
    <mergeCell ref="D5:F5"/>
    <mergeCell ref="D6:F6"/>
    <mergeCell ref="D7:F7"/>
    <mergeCell ref="D8:F8"/>
    <mergeCell ref="D9:F9"/>
    <mergeCell ref="D10:F10"/>
    <mergeCell ref="D11:F11"/>
    <mergeCell ref="D12:F12"/>
    <mergeCell ref="H13:H14"/>
    <mergeCell ref="B13:B14"/>
    <mergeCell ref="A13:A14"/>
    <mergeCell ref="H19:H31"/>
    <mergeCell ref="D18:F18"/>
    <mergeCell ref="D15:F15"/>
    <mergeCell ref="H16:H17"/>
    <mergeCell ref="B16:B17"/>
    <mergeCell ref="A16:A17"/>
    <mergeCell ref="B19:B32"/>
    <mergeCell ref="A19:A32"/>
    <mergeCell ref="D37:F37"/>
    <mergeCell ref="D82:F82"/>
    <mergeCell ref="D83:F83"/>
    <mergeCell ref="D84:F84"/>
    <mergeCell ref="H38:H40"/>
    <mergeCell ref="B38:B40"/>
    <mergeCell ref="A38:A40"/>
    <mergeCell ref="A41:A43"/>
    <mergeCell ref="H41:H43"/>
    <mergeCell ref="H50:H52"/>
    <mergeCell ref="A47:A49"/>
    <mergeCell ref="A50:A52"/>
    <mergeCell ref="H87:H88"/>
    <mergeCell ref="B87:B88"/>
    <mergeCell ref="A87:A88"/>
    <mergeCell ref="A77:A79"/>
    <mergeCell ref="H80:H81"/>
    <mergeCell ref="B80:B81"/>
    <mergeCell ref="A71:A73"/>
    <mergeCell ref="A80:A81"/>
    <mergeCell ref="H77:H79"/>
    <mergeCell ref="D85:F85"/>
    <mergeCell ref="D86:F86"/>
    <mergeCell ref="B33:B36"/>
    <mergeCell ref="A33:A36"/>
    <mergeCell ref="H33:H36"/>
    <mergeCell ref="B65:B67"/>
    <mergeCell ref="A59:A61"/>
    <mergeCell ref="A62:A64"/>
    <mergeCell ref="H44:H46"/>
    <mergeCell ref="B41:B43"/>
    <mergeCell ref="B44:B46"/>
    <mergeCell ref="B47:B49"/>
    <mergeCell ref="B68:B70"/>
    <mergeCell ref="A65:A67"/>
    <mergeCell ref="A68:A70"/>
    <mergeCell ref="H65:H67"/>
    <mergeCell ref="H68:H70"/>
    <mergeCell ref="H47:H49"/>
    <mergeCell ref="D160:F160"/>
    <mergeCell ref="D161:F161"/>
    <mergeCell ref="D96:F96"/>
    <mergeCell ref="D97:F97"/>
    <mergeCell ref="D98:F98"/>
    <mergeCell ref="D111:F111"/>
    <mergeCell ref="D115:F115"/>
    <mergeCell ref="D123:F123"/>
    <mergeCell ref="D124:F124"/>
    <mergeCell ref="D125:F125"/>
    <mergeCell ref="A162:A164"/>
    <mergeCell ref="D165:F165"/>
    <mergeCell ref="D166:F166"/>
    <mergeCell ref="D167:F167"/>
    <mergeCell ref="A176:A183"/>
    <mergeCell ref="A168:A170"/>
    <mergeCell ref="D171:F171"/>
    <mergeCell ref="H172:H175"/>
    <mergeCell ref="B172:B175"/>
    <mergeCell ref="A172:A175"/>
    <mergeCell ref="H184:H187"/>
    <mergeCell ref="B184:B187"/>
    <mergeCell ref="A184:A187"/>
    <mergeCell ref="D188:F188"/>
    <mergeCell ref="D189:F189"/>
    <mergeCell ref="D190:F190"/>
    <mergeCell ref="D191:F191"/>
    <mergeCell ref="H192:H193"/>
    <mergeCell ref="B192:B193"/>
    <mergeCell ref="A192:A193"/>
    <mergeCell ref="D194:F194"/>
    <mergeCell ref="B196:B197"/>
    <mergeCell ref="A194:A195"/>
    <mergeCell ref="B194:B195"/>
    <mergeCell ref="H194:H195"/>
    <mergeCell ref="H196:H197"/>
    <mergeCell ref="A196:A197"/>
    <mergeCell ref="D198:F198"/>
    <mergeCell ref="H199:H200"/>
    <mergeCell ref="B199:B200"/>
    <mergeCell ref="A199:A200"/>
    <mergeCell ref="D201:F201"/>
    <mergeCell ref="D202:F202"/>
    <mergeCell ref="H203:H206"/>
    <mergeCell ref="B203:B206"/>
    <mergeCell ref="H210:H211"/>
    <mergeCell ref="B210:B211"/>
    <mergeCell ref="A203:A206"/>
    <mergeCell ref="D207:F207"/>
    <mergeCell ref="D208:F208"/>
    <mergeCell ref="D209:F209"/>
    <mergeCell ref="A210:A211"/>
    <mergeCell ref="D212:F212"/>
    <mergeCell ref="A213:A219"/>
    <mergeCell ref="H276:H278"/>
    <mergeCell ref="B276:B278"/>
    <mergeCell ref="A276:A278"/>
    <mergeCell ref="H220:H225"/>
    <mergeCell ref="B220:B225"/>
    <mergeCell ref="A220:A225"/>
    <mergeCell ref="D226:F226"/>
    <mergeCell ref="D227:F227"/>
    <mergeCell ref="D228:F228"/>
    <mergeCell ref="D229:F229"/>
    <mergeCell ref="H309:H317"/>
    <mergeCell ref="H230:H232"/>
    <mergeCell ref="H239:H241"/>
    <mergeCell ref="D244:F244"/>
    <mergeCell ref="D245:F245"/>
    <mergeCell ref="H246:H249"/>
    <mergeCell ref="D254:F254"/>
    <mergeCell ref="D250:F250"/>
    <mergeCell ref="B309:B317"/>
    <mergeCell ref="A309:A317"/>
    <mergeCell ref="D318:F318"/>
    <mergeCell ref="H325:H328"/>
    <mergeCell ref="B325:B328"/>
    <mergeCell ref="A325:A328"/>
    <mergeCell ref="H319:H321"/>
    <mergeCell ref="B319:B321"/>
    <mergeCell ref="A319:A321"/>
    <mergeCell ref="H322:H324"/>
    <mergeCell ref="B322:B324"/>
    <mergeCell ref="A322:A324"/>
    <mergeCell ref="H329:H331"/>
    <mergeCell ref="B329:B331"/>
    <mergeCell ref="A329:A331"/>
    <mergeCell ref="H332:H334"/>
    <mergeCell ref="B332:B334"/>
    <mergeCell ref="A332:A334"/>
    <mergeCell ref="H335:H337"/>
    <mergeCell ref="H338:H340"/>
    <mergeCell ref="H341:H343"/>
    <mergeCell ref="H344:H346"/>
    <mergeCell ref="H347:H349"/>
    <mergeCell ref="H350:H352"/>
    <mergeCell ref="H353:H355"/>
    <mergeCell ref="H356:H358"/>
    <mergeCell ref="H359:H361"/>
    <mergeCell ref="H362:H364"/>
    <mergeCell ref="H365:H367"/>
    <mergeCell ref="H368:H370"/>
    <mergeCell ref="B335:B337"/>
    <mergeCell ref="B338:B340"/>
    <mergeCell ref="B341:B343"/>
    <mergeCell ref="B344:B346"/>
    <mergeCell ref="B347:B349"/>
    <mergeCell ref="B350:B352"/>
    <mergeCell ref="B353:B355"/>
    <mergeCell ref="B356:B358"/>
    <mergeCell ref="B359:B361"/>
    <mergeCell ref="B362:B364"/>
    <mergeCell ref="B365:B367"/>
    <mergeCell ref="B368:B370"/>
    <mergeCell ref="A353:A355"/>
    <mergeCell ref="A356:A358"/>
    <mergeCell ref="A359:A361"/>
    <mergeCell ref="A362:A364"/>
    <mergeCell ref="A335:A337"/>
    <mergeCell ref="A338:A340"/>
    <mergeCell ref="A341:A343"/>
    <mergeCell ref="A344:A346"/>
    <mergeCell ref="A347:A349"/>
    <mergeCell ref="A350:A352"/>
    <mergeCell ref="I406:J406"/>
    <mergeCell ref="D376:F376"/>
    <mergeCell ref="H374:H375"/>
    <mergeCell ref="B374:B375"/>
    <mergeCell ref="H387:H388"/>
    <mergeCell ref="A365:A367"/>
    <mergeCell ref="A368:A370"/>
    <mergeCell ref="A387:A388"/>
    <mergeCell ref="D377:F377"/>
    <mergeCell ref="H377:H378"/>
    <mergeCell ref="B387:B388"/>
    <mergeCell ref="A374:A375"/>
    <mergeCell ref="D371:F371"/>
    <mergeCell ref="D372:F372"/>
    <mergeCell ref="D373:F373"/>
    <mergeCell ref="D374:F374"/>
    <mergeCell ref="B377:B378"/>
    <mergeCell ref="A377:A378"/>
  </mergeCells>
  <phoneticPr fontId="6" type="noConversion"/>
  <pageMargins left="0.75" right="0.17" top="0.26" bottom="0.27" header="0.17" footer="0.16"/>
  <pageSetup paperSize="9" scale="8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</sheetPr>
  <dimension ref="A1:O511"/>
  <sheetViews>
    <sheetView view="pageBreakPreview" topLeftCell="A478" workbookViewId="0">
      <selection activeCell="I504" sqref="I504:J504"/>
    </sheetView>
  </sheetViews>
  <sheetFormatPr defaultRowHeight="15.75"/>
  <cols>
    <col min="1" max="1" width="5.7109375" style="1" customWidth="1"/>
    <col min="2" max="2" width="27" style="1" customWidth="1"/>
    <col min="3" max="3" width="26.7109375" style="1" customWidth="1"/>
    <col min="4" max="4" width="9.5703125" style="1" customWidth="1"/>
    <col min="5" max="5" width="15.140625" style="1" customWidth="1"/>
    <col min="6" max="6" width="9.140625" style="1"/>
    <col min="7" max="7" width="13" style="1" customWidth="1"/>
    <col min="8" max="8" width="11.5703125" style="1" customWidth="1"/>
    <col min="9" max="9" width="13.140625" style="1" bestFit="1" customWidth="1"/>
    <col min="10" max="10" width="31.7109375" style="1" customWidth="1"/>
    <col min="11" max="14" width="9.140625" style="1"/>
    <col min="15" max="15" width="11.28515625" style="1" bestFit="1" customWidth="1"/>
    <col min="16" max="16384" width="9.140625" style="1"/>
  </cols>
  <sheetData>
    <row r="1" spans="1:15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15" ht="37.5" customHeight="1">
      <c r="A2" s="663" t="s">
        <v>2142</v>
      </c>
      <c r="B2" s="663"/>
      <c r="C2" s="663"/>
      <c r="D2" s="663"/>
      <c r="E2" s="663"/>
      <c r="F2" s="663"/>
      <c r="G2" s="663"/>
      <c r="H2" s="663"/>
    </row>
    <row r="3" spans="1:15" ht="43.5" customHeight="1">
      <c r="A3" s="132" t="s">
        <v>1033</v>
      </c>
      <c r="B3" s="132" t="s">
        <v>1034</v>
      </c>
      <c r="C3" s="132" t="s">
        <v>1035</v>
      </c>
      <c r="D3" s="132" t="s">
        <v>1036</v>
      </c>
      <c r="E3" s="132" t="s">
        <v>1334</v>
      </c>
      <c r="F3" s="132" t="s">
        <v>1335</v>
      </c>
      <c r="G3" s="132" t="s">
        <v>1555</v>
      </c>
      <c r="H3" s="132" t="s">
        <v>1586</v>
      </c>
    </row>
    <row r="4" spans="1:15" ht="36" customHeight="1">
      <c r="A4" s="602">
        <v>1</v>
      </c>
      <c r="B4" s="592" t="s">
        <v>505</v>
      </c>
      <c r="C4" s="46" t="s">
        <v>506</v>
      </c>
      <c r="D4" s="17"/>
      <c r="E4" s="17"/>
      <c r="F4" s="17"/>
      <c r="G4" s="41"/>
      <c r="H4" s="595">
        <v>41123</v>
      </c>
    </row>
    <row r="5" spans="1:15" ht="18" customHeight="1">
      <c r="A5" s="596"/>
      <c r="B5" s="593"/>
      <c r="C5" s="17" t="s">
        <v>507</v>
      </c>
      <c r="D5" s="19" t="s">
        <v>2968</v>
      </c>
      <c r="E5" s="17">
        <v>1</v>
      </c>
      <c r="F5" s="17">
        <v>39</v>
      </c>
      <c r="G5" s="20">
        <f>F5*E5</f>
        <v>39</v>
      </c>
      <c r="H5" s="605"/>
    </row>
    <row r="6" spans="1:15" ht="18" customHeight="1">
      <c r="A6" s="596"/>
      <c r="B6" s="593"/>
      <c r="C6" s="17" t="s">
        <v>1330</v>
      </c>
      <c r="D6" s="19" t="s">
        <v>1049</v>
      </c>
      <c r="E6" s="17">
        <v>4</v>
      </c>
      <c r="F6" s="17">
        <v>59</v>
      </c>
      <c r="G6" s="20">
        <f>F6*E6</f>
        <v>236</v>
      </c>
      <c r="H6" s="605"/>
    </row>
    <row r="7" spans="1:15" ht="18" customHeight="1">
      <c r="A7" s="596"/>
      <c r="B7" s="593"/>
      <c r="C7" s="17" t="s">
        <v>1181</v>
      </c>
      <c r="D7" s="19" t="s">
        <v>2968</v>
      </c>
      <c r="E7" s="19">
        <v>1</v>
      </c>
      <c r="F7" s="19">
        <v>24</v>
      </c>
      <c r="G7" s="20">
        <f>F7*E7</f>
        <v>24</v>
      </c>
      <c r="H7" s="605"/>
    </row>
    <row r="8" spans="1:15" ht="18" customHeight="1">
      <c r="A8" s="597"/>
      <c r="B8" s="594"/>
      <c r="C8" s="17" t="s">
        <v>2285</v>
      </c>
      <c r="D8" s="19" t="s">
        <v>2968</v>
      </c>
      <c r="E8" s="19">
        <v>1</v>
      </c>
      <c r="F8" s="19">
        <v>249</v>
      </c>
      <c r="G8" s="20">
        <f>F8*E8</f>
        <v>249</v>
      </c>
      <c r="H8" s="603"/>
    </row>
    <row r="9" spans="1:15" ht="36.75" customHeight="1">
      <c r="A9" s="64">
        <v>2</v>
      </c>
      <c r="B9" s="17" t="s">
        <v>508</v>
      </c>
      <c r="C9" s="16" t="s">
        <v>8</v>
      </c>
      <c r="D9" s="598" t="s">
        <v>67</v>
      </c>
      <c r="E9" s="599"/>
      <c r="F9" s="600"/>
      <c r="G9" s="20"/>
      <c r="H9" s="18">
        <v>41149</v>
      </c>
    </row>
    <row r="10" spans="1:15" ht="38.25" customHeight="1">
      <c r="A10" s="602">
        <v>3</v>
      </c>
      <c r="B10" s="592" t="s">
        <v>1978</v>
      </c>
      <c r="C10" s="16" t="s">
        <v>1979</v>
      </c>
      <c r="D10" s="17"/>
      <c r="E10" s="17"/>
      <c r="F10" s="17"/>
      <c r="G10" s="20"/>
      <c r="H10" s="595">
        <v>41123</v>
      </c>
    </row>
    <row r="11" spans="1:15" ht="18" customHeight="1">
      <c r="A11" s="596"/>
      <c r="B11" s="593"/>
      <c r="C11" s="17" t="s">
        <v>166</v>
      </c>
      <c r="D11" s="19" t="s">
        <v>1588</v>
      </c>
      <c r="E11" s="17">
        <v>3.5</v>
      </c>
      <c r="F11" s="17">
        <v>1650</v>
      </c>
      <c r="G11" s="20">
        <f>F11*E11</f>
        <v>5775</v>
      </c>
      <c r="H11" s="605"/>
    </row>
    <row r="12" spans="1:15" ht="18" customHeight="1">
      <c r="A12" s="597"/>
      <c r="B12" s="594"/>
      <c r="C12" s="17" t="s">
        <v>1556</v>
      </c>
      <c r="D12" s="19" t="s">
        <v>1109</v>
      </c>
      <c r="E12" s="17">
        <v>1</v>
      </c>
      <c r="F12" s="17">
        <v>56</v>
      </c>
      <c r="G12" s="20">
        <f>F12*E12</f>
        <v>56</v>
      </c>
      <c r="H12" s="603"/>
    </row>
    <row r="13" spans="1:15" ht="36" customHeight="1">
      <c r="A13" s="41">
        <v>4</v>
      </c>
      <c r="B13" s="17" t="s">
        <v>2657</v>
      </c>
      <c r="C13" s="16" t="s">
        <v>893</v>
      </c>
      <c r="D13" s="598" t="s">
        <v>3581</v>
      </c>
      <c r="E13" s="599"/>
      <c r="F13" s="600"/>
      <c r="G13" s="20"/>
      <c r="H13" s="18">
        <v>41122</v>
      </c>
    </row>
    <row r="14" spans="1:15" ht="36" customHeight="1">
      <c r="A14" s="41">
        <v>6</v>
      </c>
      <c r="B14" s="17" t="s">
        <v>2659</v>
      </c>
      <c r="C14" s="16" t="s">
        <v>893</v>
      </c>
      <c r="D14" s="598" t="s">
        <v>3581</v>
      </c>
      <c r="E14" s="599"/>
      <c r="F14" s="600"/>
      <c r="G14" s="20"/>
      <c r="H14" s="18">
        <v>41122</v>
      </c>
    </row>
    <row r="15" spans="1:15" ht="36.75" customHeight="1">
      <c r="A15" s="64">
        <v>7</v>
      </c>
      <c r="B15" s="17" t="s">
        <v>2129</v>
      </c>
      <c r="C15" s="16" t="s">
        <v>893</v>
      </c>
      <c r="D15" s="598" t="s">
        <v>3581</v>
      </c>
      <c r="E15" s="599"/>
      <c r="F15" s="600"/>
      <c r="G15" s="20"/>
      <c r="H15" s="18">
        <v>41122</v>
      </c>
      <c r="J15" s="91"/>
      <c r="K15" s="90"/>
      <c r="L15" s="22"/>
      <c r="M15" s="22"/>
      <c r="N15" s="70"/>
      <c r="O15" s="1180"/>
    </row>
    <row r="16" spans="1:15" ht="51.75" customHeight="1">
      <c r="A16" s="630">
        <v>8</v>
      </c>
      <c r="B16" s="592" t="s">
        <v>528</v>
      </c>
      <c r="C16" s="16" t="s">
        <v>1445</v>
      </c>
      <c r="D16" s="19"/>
      <c r="E16" s="17"/>
      <c r="F16" s="17"/>
      <c r="G16" s="20"/>
      <c r="H16" s="595">
        <v>41124</v>
      </c>
      <c r="J16" s="89"/>
      <c r="K16" s="90"/>
      <c r="L16" s="90"/>
      <c r="M16" s="90"/>
      <c r="N16" s="70"/>
      <c r="O16" s="1180"/>
    </row>
    <row r="17" spans="1:15" ht="18" customHeight="1">
      <c r="A17" s="632"/>
      <c r="B17" s="594"/>
      <c r="C17" s="17" t="s">
        <v>529</v>
      </c>
      <c r="D17" s="19" t="s">
        <v>2968</v>
      </c>
      <c r="E17" s="17">
        <v>1</v>
      </c>
      <c r="F17" s="17">
        <v>42</v>
      </c>
      <c r="G17" s="20">
        <f>F17*E17</f>
        <v>42</v>
      </c>
      <c r="H17" s="603"/>
      <c r="J17" s="89"/>
      <c r="K17" s="90"/>
      <c r="L17" s="90"/>
      <c r="M17" s="90"/>
      <c r="N17" s="70"/>
      <c r="O17" s="1180"/>
    </row>
    <row r="18" spans="1:15" ht="18" customHeight="1">
      <c r="A18" s="64">
        <v>9</v>
      </c>
      <c r="B18" s="17" t="s">
        <v>530</v>
      </c>
      <c r="C18" s="16" t="s">
        <v>614</v>
      </c>
      <c r="D18" s="598" t="s">
        <v>67</v>
      </c>
      <c r="E18" s="599"/>
      <c r="F18" s="600"/>
      <c r="G18" s="20"/>
      <c r="H18" s="18">
        <v>41124</v>
      </c>
      <c r="J18" s="89"/>
      <c r="K18" s="90"/>
      <c r="L18" s="90"/>
      <c r="M18" s="90"/>
      <c r="N18" s="70"/>
      <c r="O18" s="1180"/>
    </row>
    <row r="19" spans="1:15" ht="36.75" customHeight="1">
      <c r="A19" s="64">
        <v>10</v>
      </c>
      <c r="B19" s="17" t="s">
        <v>537</v>
      </c>
      <c r="C19" s="16" t="s">
        <v>2270</v>
      </c>
      <c r="D19" s="598" t="s">
        <v>538</v>
      </c>
      <c r="E19" s="599"/>
      <c r="F19" s="600"/>
      <c r="G19" s="20"/>
      <c r="H19" s="18">
        <v>41124</v>
      </c>
      <c r="J19" s="89"/>
      <c r="K19" s="90"/>
      <c r="L19" s="90"/>
      <c r="M19" s="90"/>
      <c r="N19" s="70"/>
      <c r="O19" s="1180"/>
    </row>
    <row r="20" spans="1:15" ht="18" customHeight="1">
      <c r="A20" s="41">
        <v>11</v>
      </c>
      <c r="B20" s="17" t="s">
        <v>3692</v>
      </c>
      <c r="C20" s="16" t="s">
        <v>1675</v>
      </c>
      <c r="D20" s="598" t="s">
        <v>67</v>
      </c>
      <c r="E20" s="599"/>
      <c r="F20" s="600"/>
      <c r="G20" s="20"/>
      <c r="H20" s="18">
        <v>41124</v>
      </c>
      <c r="J20" s="89"/>
      <c r="K20" s="90"/>
      <c r="L20" s="90"/>
      <c r="M20" s="90"/>
      <c r="N20" s="70"/>
      <c r="O20" s="1180"/>
    </row>
    <row r="21" spans="1:15" ht="38.25" customHeight="1">
      <c r="A21" s="630">
        <v>13</v>
      </c>
      <c r="B21" s="592" t="s">
        <v>408</v>
      </c>
      <c r="C21" s="16" t="s">
        <v>692</v>
      </c>
      <c r="D21" s="19"/>
      <c r="E21" s="17"/>
      <c r="F21" s="17"/>
      <c r="G21" s="20"/>
      <c r="H21" s="595">
        <v>41127</v>
      </c>
      <c r="J21" s="89"/>
      <c r="K21" s="90"/>
      <c r="L21" s="90"/>
      <c r="M21" s="90"/>
      <c r="N21" s="70"/>
      <c r="O21" s="1180"/>
    </row>
    <row r="22" spans="1:15" ht="18" customHeight="1">
      <c r="A22" s="632"/>
      <c r="B22" s="594"/>
      <c r="C22" s="17" t="s">
        <v>2797</v>
      </c>
      <c r="D22" s="19" t="s">
        <v>1109</v>
      </c>
      <c r="E22" s="17">
        <v>1</v>
      </c>
      <c r="F22" s="17">
        <v>90</v>
      </c>
      <c r="G22" s="20">
        <f>F22*E22</f>
        <v>90</v>
      </c>
      <c r="H22" s="603"/>
      <c r="J22" s="89"/>
      <c r="K22" s="90"/>
      <c r="L22" s="90"/>
      <c r="M22" s="90"/>
      <c r="N22" s="70"/>
      <c r="O22" s="1180"/>
    </row>
    <row r="23" spans="1:15" ht="18" customHeight="1">
      <c r="A23" s="602">
        <v>15</v>
      </c>
      <c r="B23" s="592" t="s">
        <v>1968</v>
      </c>
      <c r="C23" s="46" t="s">
        <v>1625</v>
      </c>
      <c r="D23" s="19"/>
      <c r="E23" s="19"/>
      <c r="F23" s="19"/>
      <c r="G23" s="20"/>
      <c r="H23" s="595">
        <v>41127</v>
      </c>
      <c r="J23" s="89"/>
      <c r="K23" s="90"/>
      <c r="L23" s="90"/>
      <c r="M23" s="90"/>
      <c r="N23" s="70"/>
      <c r="O23" s="5"/>
    </row>
    <row r="24" spans="1:15" ht="18" customHeight="1">
      <c r="A24" s="596"/>
      <c r="B24" s="593"/>
      <c r="C24" s="17" t="s">
        <v>1969</v>
      </c>
      <c r="D24" s="19" t="s">
        <v>2968</v>
      </c>
      <c r="E24" s="17">
        <v>2</v>
      </c>
      <c r="F24" s="17">
        <v>70</v>
      </c>
      <c r="G24" s="20">
        <f>F24*E24</f>
        <v>140</v>
      </c>
      <c r="H24" s="605"/>
      <c r="J24" s="89"/>
      <c r="K24" s="90"/>
      <c r="L24" s="90"/>
      <c r="M24" s="90"/>
      <c r="N24" s="70"/>
      <c r="O24" s="5"/>
    </row>
    <row r="25" spans="1:15" ht="18" customHeight="1">
      <c r="A25" s="596"/>
      <c r="B25" s="593"/>
      <c r="C25" s="17" t="s">
        <v>1970</v>
      </c>
      <c r="D25" s="19" t="s">
        <v>2968</v>
      </c>
      <c r="E25" s="17">
        <v>1</v>
      </c>
      <c r="F25" s="17">
        <v>39</v>
      </c>
      <c r="G25" s="20">
        <f>F25*E25</f>
        <v>39</v>
      </c>
      <c r="H25" s="605"/>
    </row>
    <row r="26" spans="1:15" ht="18" customHeight="1">
      <c r="A26" s="596"/>
      <c r="B26" s="593"/>
      <c r="C26" s="17" t="s">
        <v>1971</v>
      </c>
      <c r="D26" s="19" t="s">
        <v>2968</v>
      </c>
      <c r="E26" s="17">
        <v>1</v>
      </c>
      <c r="F26" s="17">
        <v>156</v>
      </c>
      <c r="G26" s="20">
        <f>F26*E26</f>
        <v>156</v>
      </c>
      <c r="H26" s="605"/>
    </row>
    <row r="27" spans="1:15" ht="18" customHeight="1">
      <c r="A27" s="597"/>
      <c r="B27" s="594"/>
      <c r="C27" s="17" t="s">
        <v>1045</v>
      </c>
      <c r="D27" s="19" t="s">
        <v>2968</v>
      </c>
      <c r="E27" s="17">
        <v>1</v>
      </c>
      <c r="F27" s="17">
        <v>39</v>
      </c>
      <c r="G27" s="20">
        <f>F27*E27</f>
        <v>39</v>
      </c>
      <c r="H27" s="603"/>
    </row>
    <row r="28" spans="1:15" ht="33" customHeight="1">
      <c r="A28" s="630">
        <v>16</v>
      </c>
      <c r="B28" s="17" t="s">
        <v>2638</v>
      </c>
      <c r="C28" s="16" t="s">
        <v>1683</v>
      </c>
      <c r="D28" s="19"/>
      <c r="E28" s="19"/>
      <c r="F28" s="19"/>
      <c r="G28" s="20"/>
      <c r="H28" s="595">
        <v>41129</v>
      </c>
    </row>
    <row r="29" spans="1:15" ht="16.5" customHeight="1">
      <c r="A29" s="631"/>
      <c r="B29" s="935" t="s">
        <v>3509</v>
      </c>
      <c r="C29" s="17" t="s">
        <v>3508</v>
      </c>
      <c r="D29" s="19" t="s">
        <v>1049</v>
      </c>
      <c r="E29" s="19">
        <v>2.5</v>
      </c>
      <c r="F29" s="19">
        <v>284.8</v>
      </c>
      <c r="G29" s="20">
        <f>F29*E29</f>
        <v>712</v>
      </c>
      <c r="H29" s="605"/>
    </row>
    <row r="30" spans="1:15" ht="18" customHeight="1">
      <c r="A30" s="631"/>
      <c r="B30" s="936"/>
      <c r="C30" s="17" t="s">
        <v>1181</v>
      </c>
      <c r="D30" s="19" t="s">
        <v>2968</v>
      </c>
      <c r="E30" s="19">
        <v>1</v>
      </c>
      <c r="F30" s="19">
        <v>90</v>
      </c>
      <c r="G30" s="20">
        <f>F30*E30</f>
        <v>90</v>
      </c>
      <c r="H30" s="605"/>
    </row>
    <row r="31" spans="1:15" ht="18" customHeight="1">
      <c r="A31" s="631"/>
      <c r="B31" s="936"/>
      <c r="C31" s="17" t="s">
        <v>507</v>
      </c>
      <c r="D31" s="19" t="s">
        <v>2968</v>
      </c>
      <c r="E31" s="19">
        <v>1</v>
      </c>
      <c r="F31" s="19">
        <v>40</v>
      </c>
      <c r="G31" s="20">
        <f>F31*E31</f>
        <v>40</v>
      </c>
      <c r="H31" s="605"/>
    </row>
    <row r="32" spans="1:15" ht="18" customHeight="1">
      <c r="A32" s="632"/>
      <c r="B32" s="937"/>
      <c r="C32" s="17" t="s">
        <v>529</v>
      </c>
      <c r="D32" s="19" t="s">
        <v>2968</v>
      </c>
      <c r="E32" s="17">
        <v>1</v>
      </c>
      <c r="F32" s="17">
        <v>42</v>
      </c>
      <c r="G32" s="20">
        <f>F32*E32</f>
        <v>42</v>
      </c>
      <c r="H32" s="603"/>
      <c r="I32" s="55">
        <f>SUM(G24:G32)</f>
        <v>1258</v>
      </c>
    </row>
    <row r="33" spans="1:9" ht="18" customHeight="1">
      <c r="A33" s="41">
        <v>17</v>
      </c>
      <c r="B33" s="17" t="s">
        <v>2639</v>
      </c>
      <c r="C33" s="16" t="s">
        <v>614</v>
      </c>
      <c r="D33" s="598" t="s">
        <v>67</v>
      </c>
      <c r="E33" s="599"/>
      <c r="F33" s="600"/>
      <c r="G33" s="20"/>
      <c r="H33" s="18">
        <v>41124</v>
      </c>
      <c r="I33" s="55"/>
    </row>
    <row r="34" spans="1:9" ht="36.75" customHeight="1">
      <c r="A34" s="64">
        <v>18</v>
      </c>
      <c r="B34" s="17" t="s">
        <v>2640</v>
      </c>
      <c r="C34" s="16" t="s">
        <v>2844</v>
      </c>
      <c r="D34" s="598" t="s">
        <v>2641</v>
      </c>
      <c r="E34" s="599"/>
      <c r="F34" s="600"/>
      <c r="G34" s="20"/>
      <c r="H34" s="18">
        <v>41124</v>
      </c>
    </row>
    <row r="35" spans="1:9" ht="18" customHeight="1">
      <c r="A35" s="41">
        <v>19</v>
      </c>
      <c r="B35" s="17" t="s">
        <v>2642</v>
      </c>
      <c r="C35" s="16" t="s">
        <v>2643</v>
      </c>
      <c r="D35" s="598" t="s">
        <v>2644</v>
      </c>
      <c r="E35" s="599"/>
      <c r="F35" s="600"/>
      <c r="G35" s="20"/>
      <c r="H35" s="18">
        <v>41127</v>
      </c>
    </row>
    <row r="36" spans="1:9" ht="34.5" customHeight="1">
      <c r="A36" s="41">
        <v>20</v>
      </c>
      <c r="B36" s="17" t="s">
        <v>1281</v>
      </c>
      <c r="C36" s="16" t="s">
        <v>2844</v>
      </c>
      <c r="D36" s="598" t="s">
        <v>2645</v>
      </c>
      <c r="E36" s="599"/>
      <c r="F36" s="600"/>
      <c r="G36" s="20"/>
      <c r="H36" s="18">
        <v>41127</v>
      </c>
    </row>
    <row r="37" spans="1:9" ht="34.5" customHeight="1">
      <c r="A37" s="602">
        <v>21</v>
      </c>
      <c r="B37" s="592" t="s">
        <v>2845</v>
      </c>
      <c r="C37" s="16" t="s">
        <v>2646</v>
      </c>
      <c r="D37" s="19"/>
      <c r="E37" s="17"/>
      <c r="F37" s="17"/>
      <c r="G37" s="20"/>
      <c r="H37" s="595">
        <v>41127</v>
      </c>
    </row>
    <row r="38" spans="1:9" ht="18" customHeight="1">
      <c r="A38" s="597"/>
      <c r="B38" s="594"/>
      <c r="C38" s="15" t="s">
        <v>1879</v>
      </c>
      <c r="D38" s="19" t="s">
        <v>2968</v>
      </c>
      <c r="E38" s="17">
        <v>2</v>
      </c>
      <c r="F38" s="19">
        <v>160</v>
      </c>
      <c r="G38" s="20">
        <f>F38*E38</f>
        <v>320</v>
      </c>
      <c r="H38" s="597"/>
    </row>
    <row r="39" spans="1:9" ht="18" customHeight="1">
      <c r="A39" s="17"/>
      <c r="B39" s="17" t="s">
        <v>2845</v>
      </c>
      <c r="C39" s="17" t="s">
        <v>2204</v>
      </c>
      <c r="D39" s="19" t="s">
        <v>2968</v>
      </c>
      <c r="E39" s="17">
        <v>2</v>
      </c>
      <c r="F39" s="17">
        <v>13</v>
      </c>
      <c r="G39" s="20">
        <f>F39*E39</f>
        <v>26</v>
      </c>
      <c r="H39" s="17"/>
    </row>
    <row r="40" spans="1:9" ht="18.75" customHeight="1">
      <c r="A40" s="41">
        <v>22</v>
      </c>
      <c r="B40" s="17" t="s">
        <v>2032</v>
      </c>
      <c r="C40" s="16" t="s">
        <v>3230</v>
      </c>
      <c r="D40" s="606" t="s">
        <v>757</v>
      </c>
      <c r="E40" s="606"/>
      <c r="F40" s="606"/>
      <c r="G40" s="20"/>
      <c r="H40" s="18">
        <v>41128</v>
      </c>
    </row>
    <row r="41" spans="1:9" ht="33.75" customHeight="1">
      <c r="A41" s="64">
        <v>23</v>
      </c>
      <c r="B41" s="17" t="s">
        <v>758</v>
      </c>
      <c r="C41" s="16" t="s">
        <v>759</v>
      </c>
      <c r="D41" s="606" t="s">
        <v>760</v>
      </c>
      <c r="E41" s="606"/>
      <c r="F41" s="606"/>
      <c r="G41" s="20"/>
      <c r="H41" s="18">
        <v>41129</v>
      </c>
    </row>
    <row r="42" spans="1:9" ht="40.5" customHeight="1">
      <c r="A42" s="64">
        <v>24</v>
      </c>
      <c r="B42" s="17" t="s">
        <v>761</v>
      </c>
      <c r="C42" s="16" t="s">
        <v>62</v>
      </c>
      <c r="D42" s="598" t="s">
        <v>63</v>
      </c>
      <c r="E42" s="599"/>
      <c r="F42" s="600"/>
      <c r="G42" s="20"/>
      <c r="H42" s="18">
        <v>41129</v>
      </c>
    </row>
    <row r="43" spans="1:9" ht="33.75" customHeight="1">
      <c r="A43" s="1166">
        <v>25</v>
      </c>
      <c r="B43" s="870" t="s">
        <v>1763</v>
      </c>
      <c r="C43" s="240" t="s">
        <v>655</v>
      </c>
      <c r="D43" s="243"/>
      <c r="E43" s="241"/>
      <c r="F43" s="241"/>
      <c r="G43" s="244"/>
      <c r="H43" s="1179">
        <v>41129</v>
      </c>
    </row>
    <row r="44" spans="1:9" ht="36.75" customHeight="1">
      <c r="A44" s="1167"/>
      <c r="B44" s="871"/>
      <c r="C44" s="253" t="s">
        <v>2467</v>
      </c>
      <c r="D44" s="243" t="s">
        <v>2968</v>
      </c>
      <c r="E44" s="241">
        <v>50</v>
      </c>
      <c r="F44" s="243">
        <v>16</v>
      </c>
      <c r="G44" s="244">
        <f t="shared" ref="G44:G49" si="0">F44*E44</f>
        <v>800</v>
      </c>
      <c r="H44" s="1167"/>
    </row>
    <row r="45" spans="1:9" ht="18" customHeight="1">
      <c r="A45" s="1167"/>
      <c r="B45" s="871"/>
      <c r="C45" s="241" t="s">
        <v>2390</v>
      </c>
      <c r="D45" s="243" t="s">
        <v>2968</v>
      </c>
      <c r="E45" s="241">
        <v>50</v>
      </c>
      <c r="F45" s="241">
        <v>0.5</v>
      </c>
      <c r="G45" s="244">
        <f t="shared" si="0"/>
        <v>25</v>
      </c>
      <c r="H45" s="1167"/>
    </row>
    <row r="46" spans="1:9" ht="18" customHeight="1">
      <c r="A46" s="1167"/>
      <c r="B46" s="871"/>
      <c r="C46" s="241" t="s">
        <v>644</v>
      </c>
      <c r="D46" s="243" t="s">
        <v>2968</v>
      </c>
      <c r="E46" s="241">
        <v>50</v>
      </c>
      <c r="F46" s="241">
        <v>10</v>
      </c>
      <c r="G46" s="244">
        <f t="shared" si="0"/>
        <v>500</v>
      </c>
      <c r="H46" s="1178"/>
    </row>
    <row r="47" spans="1:9" ht="18" customHeight="1">
      <c r="A47" s="1167"/>
      <c r="B47" s="871"/>
      <c r="C47" s="241" t="s">
        <v>3791</v>
      </c>
      <c r="D47" s="243" t="s">
        <v>1049</v>
      </c>
      <c r="E47" s="241">
        <v>80</v>
      </c>
      <c r="F47" s="241">
        <v>85</v>
      </c>
      <c r="G47" s="244">
        <f t="shared" si="0"/>
        <v>6800</v>
      </c>
      <c r="H47" s="1166" t="s">
        <v>1611</v>
      </c>
    </row>
    <row r="48" spans="1:9" ht="18" customHeight="1">
      <c r="A48" s="1167"/>
      <c r="B48" s="871"/>
      <c r="C48" s="241" t="s">
        <v>3130</v>
      </c>
      <c r="D48" s="243" t="s">
        <v>2968</v>
      </c>
      <c r="E48" s="241">
        <v>2</v>
      </c>
      <c r="F48" s="241">
        <v>15</v>
      </c>
      <c r="G48" s="244">
        <f t="shared" si="0"/>
        <v>30</v>
      </c>
      <c r="H48" s="1167"/>
    </row>
    <row r="49" spans="1:9" ht="35.25" customHeight="1">
      <c r="A49" s="1167"/>
      <c r="B49" s="871"/>
      <c r="C49" s="241" t="s">
        <v>3131</v>
      </c>
      <c r="D49" s="243" t="s">
        <v>2968</v>
      </c>
      <c r="E49" s="241">
        <v>1</v>
      </c>
      <c r="F49" s="241">
        <v>2800</v>
      </c>
      <c r="G49" s="244">
        <f t="shared" si="0"/>
        <v>2800</v>
      </c>
      <c r="H49" s="1178"/>
      <c r="I49" s="55">
        <f>SUM(G44:G49)</f>
        <v>10955</v>
      </c>
    </row>
    <row r="50" spans="1:9" ht="36" customHeight="1">
      <c r="A50" s="41">
        <v>26</v>
      </c>
      <c r="B50" s="17" t="s">
        <v>645</v>
      </c>
      <c r="C50" s="16" t="s">
        <v>2270</v>
      </c>
      <c r="D50" s="598" t="s">
        <v>646</v>
      </c>
      <c r="E50" s="599"/>
      <c r="F50" s="600"/>
      <c r="G50" s="20"/>
      <c r="H50" s="18">
        <v>41130</v>
      </c>
    </row>
    <row r="51" spans="1:9" ht="18" customHeight="1">
      <c r="A51" s="602">
        <v>27</v>
      </c>
      <c r="B51" s="592" t="s">
        <v>832</v>
      </c>
      <c r="C51" s="16" t="s">
        <v>2782</v>
      </c>
      <c r="D51" s="17"/>
      <c r="E51" s="17"/>
      <c r="F51" s="17"/>
      <c r="G51" s="17"/>
      <c r="H51" s="611">
        <v>41124</v>
      </c>
    </row>
    <row r="52" spans="1:9" ht="18" customHeight="1">
      <c r="A52" s="596"/>
      <c r="B52" s="593"/>
      <c r="C52" s="17" t="s">
        <v>2049</v>
      </c>
      <c r="D52" s="17" t="s">
        <v>1588</v>
      </c>
      <c r="E52" s="17">
        <v>0.23</v>
      </c>
      <c r="F52" s="17">
        <v>1350</v>
      </c>
      <c r="G52" s="17">
        <f>F52*E52</f>
        <v>310.5</v>
      </c>
      <c r="H52" s="611"/>
    </row>
    <row r="53" spans="1:9" ht="18" customHeight="1">
      <c r="A53" s="597"/>
      <c r="B53" s="594"/>
      <c r="C53" s="17" t="s">
        <v>2050</v>
      </c>
      <c r="D53" s="17" t="s">
        <v>1585</v>
      </c>
      <c r="E53" s="17">
        <v>0.06</v>
      </c>
      <c r="F53" s="17">
        <v>48.05</v>
      </c>
      <c r="G53" s="20">
        <f>F53*E53</f>
        <v>2.88</v>
      </c>
      <c r="H53" s="611"/>
    </row>
    <row r="54" spans="1:9" ht="18" customHeight="1">
      <c r="A54" s="602">
        <v>28</v>
      </c>
      <c r="B54" s="592" t="s">
        <v>2657</v>
      </c>
      <c r="C54" s="16" t="s">
        <v>2782</v>
      </c>
      <c r="D54" s="17"/>
      <c r="E54" s="17"/>
      <c r="F54" s="17"/>
      <c r="G54" s="17"/>
      <c r="H54" s="611">
        <v>41124</v>
      </c>
    </row>
    <row r="55" spans="1:9" ht="18" customHeight="1">
      <c r="A55" s="596"/>
      <c r="B55" s="593"/>
      <c r="C55" s="17" t="s">
        <v>2049</v>
      </c>
      <c r="D55" s="17" t="s">
        <v>1588</v>
      </c>
      <c r="E55" s="17">
        <v>0.23</v>
      </c>
      <c r="F55" s="17">
        <v>1350</v>
      </c>
      <c r="G55" s="17">
        <f>F55*E55</f>
        <v>310.5</v>
      </c>
      <c r="H55" s="611"/>
    </row>
    <row r="56" spans="1:9" ht="18" customHeight="1">
      <c r="A56" s="597"/>
      <c r="B56" s="594"/>
      <c r="C56" s="17" t="s">
        <v>2050</v>
      </c>
      <c r="D56" s="17" t="s">
        <v>1585</v>
      </c>
      <c r="E56" s="17">
        <v>0.06</v>
      </c>
      <c r="F56" s="17">
        <v>48.05</v>
      </c>
      <c r="G56" s="20">
        <f>F56*E56</f>
        <v>2.88</v>
      </c>
      <c r="H56" s="611"/>
    </row>
    <row r="57" spans="1:9" ht="18" customHeight="1">
      <c r="A57" s="602">
        <v>30</v>
      </c>
      <c r="B57" s="592" t="s">
        <v>2659</v>
      </c>
      <c r="C57" s="16" t="s">
        <v>2782</v>
      </c>
      <c r="D57" s="17"/>
      <c r="E57" s="17"/>
      <c r="F57" s="17"/>
      <c r="G57" s="17"/>
      <c r="H57" s="611">
        <v>41124</v>
      </c>
    </row>
    <row r="58" spans="1:9" ht="18" customHeight="1">
      <c r="A58" s="596"/>
      <c r="B58" s="593"/>
      <c r="C58" s="17" t="s">
        <v>2049</v>
      </c>
      <c r="D58" s="17" t="s">
        <v>1588</v>
      </c>
      <c r="E58" s="17">
        <v>0.23</v>
      </c>
      <c r="F58" s="17">
        <v>1350</v>
      </c>
      <c r="G58" s="17">
        <f>F58*E58</f>
        <v>310.5</v>
      </c>
      <c r="H58" s="611"/>
    </row>
    <row r="59" spans="1:9" ht="18" customHeight="1">
      <c r="A59" s="597"/>
      <c r="B59" s="594"/>
      <c r="C59" s="17" t="s">
        <v>2050</v>
      </c>
      <c r="D59" s="17" t="s">
        <v>1585</v>
      </c>
      <c r="E59" s="17">
        <v>0.06</v>
      </c>
      <c r="F59" s="17">
        <v>48.05</v>
      </c>
      <c r="G59" s="20">
        <f>F59*E59</f>
        <v>2.88</v>
      </c>
      <c r="H59" s="611"/>
    </row>
    <row r="60" spans="1:9" ht="18" customHeight="1">
      <c r="A60" s="630">
        <v>31</v>
      </c>
      <c r="B60" s="592" t="s">
        <v>2781</v>
      </c>
      <c r="C60" s="16" t="s">
        <v>2782</v>
      </c>
      <c r="D60" s="17"/>
      <c r="E60" s="17"/>
      <c r="F60" s="17"/>
      <c r="G60" s="17"/>
      <c r="H60" s="611">
        <v>41124</v>
      </c>
    </row>
    <row r="61" spans="1:9" ht="18" customHeight="1">
      <c r="A61" s="631"/>
      <c r="B61" s="593"/>
      <c r="C61" s="17" t="s">
        <v>2049</v>
      </c>
      <c r="D61" s="17" t="s">
        <v>1588</v>
      </c>
      <c r="E61" s="17">
        <v>0.23</v>
      </c>
      <c r="F61" s="17">
        <v>1350</v>
      </c>
      <c r="G61" s="17">
        <f>F61*E61</f>
        <v>310.5</v>
      </c>
      <c r="H61" s="611"/>
    </row>
    <row r="62" spans="1:9" ht="18" customHeight="1">
      <c r="A62" s="632"/>
      <c r="B62" s="594"/>
      <c r="C62" s="17" t="s">
        <v>2050</v>
      </c>
      <c r="D62" s="17" t="s">
        <v>1585</v>
      </c>
      <c r="E62" s="17">
        <v>0.06</v>
      </c>
      <c r="F62" s="17">
        <v>48.05</v>
      </c>
      <c r="G62" s="20">
        <f>F62*E62</f>
        <v>2.88</v>
      </c>
      <c r="H62" s="611"/>
    </row>
    <row r="63" spans="1:9" ht="18" customHeight="1">
      <c r="A63" s="602">
        <v>32</v>
      </c>
      <c r="B63" s="592" t="s">
        <v>3441</v>
      </c>
      <c r="C63" s="16" t="s">
        <v>2782</v>
      </c>
      <c r="D63" s="17"/>
      <c r="E63" s="17"/>
      <c r="F63" s="17"/>
      <c r="G63" s="17"/>
      <c r="H63" s="611">
        <v>41124</v>
      </c>
    </row>
    <row r="64" spans="1:9" ht="18" customHeight="1">
      <c r="A64" s="596"/>
      <c r="B64" s="593"/>
      <c r="C64" s="17" t="s">
        <v>2049</v>
      </c>
      <c r="D64" s="17" t="s">
        <v>1588</v>
      </c>
      <c r="E64" s="17">
        <v>0.23</v>
      </c>
      <c r="F64" s="17">
        <v>1350</v>
      </c>
      <c r="G64" s="17">
        <f>F64*E64</f>
        <v>310.5</v>
      </c>
      <c r="H64" s="611"/>
    </row>
    <row r="65" spans="1:8" ht="18" customHeight="1">
      <c r="A65" s="597"/>
      <c r="B65" s="594"/>
      <c r="C65" s="17" t="s">
        <v>2050</v>
      </c>
      <c r="D65" s="17" t="s">
        <v>1585</v>
      </c>
      <c r="E65" s="17">
        <v>0.06</v>
      </c>
      <c r="F65" s="17">
        <v>48.05</v>
      </c>
      <c r="G65" s="20">
        <f>F65*E65</f>
        <v>2.88</v>
      </c>
      <c r="H65" s="611"/>
    </row>
    <row r="66" spans="1:8" ht="18" customHeight="1">
      <c r="A66" s="630">
        <v>33</v>
      </c>
      <c r="B66" s="592" t="s">
        <v>1761</v>
      </c>
      <c r="C66" s="16" t="s">
        <v>2782</v>
      </c>
      <c r="D66" s="17"/>
      <c r="E66" s="17"/>
      <c r="F66" s="17"/>
      <c r="G66" s="17"/>
      <c r="H66" s="611">
        <v>41124</v>
      </c>
    </row>
    <row r="67" spans="1:8" ht="18" customHeight="1">
      <c r="A67" s="631"/>
      <c r="B67" s="593"/>
      <c r="C67" s="17" t="s">
        <v>2049</v>
      </c>
      <c r="D67" s="17" t="s">
        <v>1588</v>
      </c>
      <c r="E67" s="17">
        <v>0.23</v>
      </c>
      <c r="F67" s="17">
        <v>1350</v>
      </c>
      <c r="G67" s="17">
        <f>F67*E67</f>
        <v>310.5</v>
      </c>
      <c r="H67" s="611"/>
    </row>
    <row r="68" spans="1:8" ht="18" customHeight="1">
      <c r="A68" s="632"/>
      <c r="B68" s="594"/>
      <c r="C68" s="17" t="s">
        <v>2050</v>
      </c>
      <c r="D68" s="17" t="s">
        <v>1585</v>
      </c>
      <c r="E68" s="17">
        <v>0.06</v>
      </c>
      <c r="F68" s="17">
        <v>48.05</v>
      </c>
      <c r="G68" s="20">
        <f>F68*E68</f>
        <v>2.88</v>
      </c>
      <c r="H68" s="611"/>
    </row>
    <row r="69" spans="1:8" ht="18" customHeight="1">
      <c r="A69" s="602">
        <v>34</v>
      </c>
      <c r="B69" s="592" t="s">
        <v>274</v>
      </c>
      <c r="C69" s="16" t="s">
        <v>2782</v>
      </c>
      <c r="D69" s="17"/>
      <c r="E69" s="17"/>
      <c r="F69" s="17"/>
      <c r="G69" s="17"/>
      <c r="H69" s="611">
        <v>41124</v>
      </c>
    </row>
    <row r="70" spans="1:8" ht="18" customHeight="1">
      <c r="A70" s="596"/>
      <c r="B70" s="593"/>
      <c r="C70" s="17" t="s">
        <v>2049</v>
      </c>
      <c r="D70" s="17" t="s">
        <v>1588</v>
      </c>
      <c r="E70" s="17">
        <v>0.23</v>
      </c>
      <c r="F70" s="17">
        <v>1350</v>
      </c>
      <c r="G70" s="17">
        <f>F70*E70</f>
        <v>310.5</v>
      </c>
      <c r="H70" s="611"/>
    </row>
    <row r="71" spans="1:8" ht="18" customHeight="1">
      <c r="A71" s="597"/>
      <c r="B71" s="594"/>
      <c r="C71" s="17" t="s">
        <v>2050</v>
      </c>
      <c r="D71" s="17" t="s">
        <v>1585</v>
      </c>
      <c r="E71" s="17">
        <v>0.06</v>
      </c>
      <c r="F71" s="17">
        <v>48.05</v>
      </c>
      <c r="G71" s="20">
        <f>F71*E71</f>
        <v>2.88</v>
      </c>
      <c r="H71" s="611"/>
    </row>
    <row r="72" spans="1:8" ht="18" customHeight="1">
      <c r="A72" s="602">
        <v>35</v>
      </c>
      <c r="B72" s="592" t="s">
        <v>273</v>
      </c>
      <c r="C72" s="16" t="s">
        <v>2782</v>
      </c>
      <c r="D72" s="17"/>
      <c r="E72" s="17"/>
      <c r="F72" s="17"/>
      <c r="G72" s="17"/>
      <c r="H72" s="611">
        <v>41124</v>
      </c>
    </row>
    <row r="73" spans="1:8" ht="18" customHeight="1">
      <c r="A73" s="596"/>
      <c r="B73" s="593"/>
      <c r="C73" s="17" t="s">
        <v>2049</v>
      </c>
      <c r="D73" s="17" t="s">
        <v>1588</v>
      </c>
      <c r="E73" s="17">
        <v>0.23</v>
      </c>
      <c r="F73" s="17">
        <v>1350</v>
      </c>
      <c r="G73" s="17">
        <f>F73*E73</f>
        <v>310.5</v>
      </c>
      <c r="H73" s="611"/>
    </row>
    <row r="74" spans="1:8" ht="18" customHeight="1">
      <c r="A74" s="597"/>
      <c r="B74" s="594"/>
      <c r="C74" s="17" t="s">
        <v>2050</v>
      </c>
      <c r="D74" s="17" t="s">
        <v>1585</v>
      </c>
      <c r="E74" s="17">
        <v>0.06</v>
      </c>
      <c r="F74" s="17">
        <v>48.05</v>
      </c>
      <c r="G74" s="20">
        <f>F74*E74</f>
        <v>2.88</v>
      </c>
      <c r="H74" s="611"/>
    </row>
    <row r="75" spans="1:8" ht="18" customHeight="1">
      <c r="A75" s="630">
        <v>36</v>
      </c>
      <c r="B75" s="592" t="s">
        <v>338</v>
      </c>
      <c r="C75" s="16" t="s">
        <v>1132</v>
      </c>
      <c r="D75" s="19"/>
      <c r="E75" s="17"/>
      <c r="F75" s="17"/>
      <c r="G75" s="20"/>
      <c r="H75" s="595">
        <v>41127</v>
      </c>
    </row>
    <row r="76" spans="1:8" ht="18" customHeight="1">
      <c r="A76" s="631"/>
      <c r="B76" s="593"/>
      <c r="C76" s="17" t="s">
        <v>480</v>
      </c>
      <c r="D76" s="19" t="s">
        <v>481</v>
      </c>
      <c r="E76" s="17">
        <v>2</v>
      </c>
      <c r="F76" s="17">
        <v>28</v>
      </c>
      <c r="G76" s="20">
        <f>E76*F76</f>
        <v>56</v>
      </c>
      <c r="H76" s="605"/>
    </row>
    <row r="77" spans="1:8" ht="18" customHeight="1">
      <c r="A77" s="632"/>
      <c r="B77" s="594"/>
      <c r="C77" s="17" t="s">
        <v>1133</v>
      </c>
      <c r="D77" s="19" t="s">
        <v>1049</v>
      </c>
      <c r="E77" s="17">
        <v>4</v>
      </c>
      <c r="F77" s="17">
        <v>24</v>
      </c>
      <c r="G77" s="20">
        <f>E77*F77</f>
        <v>96</v>
      </c>
      <c r="H77" s="603"/>
    </row>
    <row r="78" spans="1:8" ht="18" customHeight="1">
      <c r="A78" s="602">
        <v>37</v>
      </c>
      <c r="B78" s="592" t="s">
        <v>3553</v>
      </c>
      <c r="C78" s="16" t="s">
        <v>1132</v>
      </c>
      <c r="D78" s="19"/>
      <c r="E78" s="17"/>
      <c r="F78" s="17"/>
      <c r="G78" s="20"/>
      <c r="H78" s="595">
        <v>41127</v>
      </c>
    </row>
    <row r="79" spans="1:8" ht="18" customHeight="1">
      <c r="A79" s="596"/>
      <c r="B79" s="593"/>
      <c r="C79" s="17" t="s">
        <v>480</v>
      </c>
      <c r="D79" s="19" t="s">
        <v>481</v>
      </c>
      <c r="E79" s="17">
        <v>1</v>
      </c>
      <c r="F79" s="17">
        <v>28</v>
      </c>
      <c r="G79" s="20">
        <f>E79*F79</f>
        <v>28</v>
      </c>
      <c r="H79" s="605"/>
    </row>
    <row r="80" spans="1:8" ht="18" customHeight="1">
      <c r="A80" s="597"/>
      <c r="B80" s="594"/>
      <c r="C80" s="17" t="s">
        <v>1133</v>
      </c>
      <c r="D80" s="19" t="s">
        <v>1049</v>
      </c>
      <c r="E80" s="17">
        <v>2</v>
      </c>
      <c r="F80" s="17">
        <v>24</v>
      </c>
      <c r="G80" s="20">
        <f>E80*F80</f>
        <v>48</v>
      </c>
      <c r="H80" s="603"/>
    </row>
    <row r="81" spans="1:8" ht="18" customHeight="1">
      <c r="A81" s="602">
        <v>38</v>
      </c>
      <c r="B81" s="592" t="s">
        <v>652</v>
      </c>
      <c r="C81" s="16" t="s">
        <v>1132</v>
      </c>
      <c r="D81" s="19"/>
      <c r="E81" s="17"/>
      <c r="F81" s="17"/>
      <c r="G81" s="20"/>
      <c r="H81" s="595">
        <v>41127</v>
      </c>
    </row>
    <row r="82" spans="1:8" ht="18" customHeight="1">
      <c r="A82" s="596"/>
      <c r="B82" s="593"/>
      <c r="C82" s="17" t="s">
        <v>480</v>
      </c>
      <c r="D82" s="19" t="s">
        <v>481</v>
      </c>
      <c r="E82" s="17">
        <v>1</v>
      </c>
      <c r="F82" s="17">
        <v>28</v>
      </c>
      <c r="G82" s="20">
        <f>E82*F82</f>
        <v>28</v>
      </c>
      <c r="H82" s="605"/>
    </row>
    <row r="83" spans="1:8" ht="18" customHeight="1">
      <c r="A83" s="597"/>
      <c r="B83" s="594"/>
      <c r="C83" s="17" t="s">
        <v>1133</v>
      </c>
      <c r="D83" s="19" t="s">
        <v>1049</v>
      </c>
      <c r="E83" s="17">
        <v>2</v>
      </c>
      <c r="F83" s="17">
        <v>24</v>
      </c>
      <c r="G83" s="20">
        <f>E83*F83</f>
        <v>48</v>
      </c>
      <c r="H83" s="603"/>
    </row>
    <row r="84" spans="1:8" ht="33" customHeight="1">
      <c r="A84" s="64">
        <v>39</v>
      </c>
      <c r="B84" s="17" t="s">
        <v>338</v>
      </c>
      <c r="C84" s="46" t="s">
        <v>2185</v>
      </c>
      <c r="D84" s="598" t="s">
        <v>653</v>
      </c>
      <c r="E84" s="599"/>
      <c r="F84" s="600"/>
      <c r="G84" s="20"/>
      <c r="H84" s="18">
        <v>41127</v>
      </c>
    </row>
    <row r="85" spans="1:8" ht="35.25" customHeight="1">
      <c r="A85" s="64">
        <v>40</v>
      </c>
      <c r="B85" s="17" t="s">
        <v>1401</v>
      </c>
      <c r="C85" s="46" t="s">
        <v>2185</v>
      </c>
      <c r="D85" s="598" t="s">
        <v>653</v>
      </c>
      <c r="E85" s="599"/>
      <c r="F85" s="600"/>
      <c r="G85" s="20"/>
      <c r="H85" s="18">
        <v>41127</v>
      </c>
    </row>
    <row r="86" spans="1:8" ht="30.75" customHeight="1">
      <c r="A86" s="64">
        <v>41</v>
      </c>
      <c r="B86" s="17" t="s">
        <v>2129</v>
      </c>
      <c r="C86" s="46" t="s">
        <v>2185</v>
      </c>
      <c r="D86" s="606" t="s">
        <v>653</v>
      </c>
      <c r="E86" s="606"/>
      <c r="F86" s="606"/>
      <c r="G86" s="20"/>
      <c r="H86" s="18">
        <v>41127</v>
      </c>
    </row>
    <row r="87" spans="1:8" ht="33.75" customHeight="1">
      <c r="A87" s="64">
        <v>42</v>
      </c>
      <c r="B87" s="17" t="s">
        <v>2781</v>
      </c>
      <c r="C87" s="46" t="s">
        <v>2185</v>
      </c>
      <c r="D87" s="606" t="s">
        <v>653</v>
      </c>
      <c r="E87" s="606"/>
      <c r="F87" s="606"/>
      <c r="G87" s="20"/>
      <c r="H87" s="18">
        <v>41127</v>
      </c>
    </row>
    <row r="88" spans="1:8" ht="37.5" customHeight="1">
      <c r="A88" s="64">
        <v>43</v>
      </c>
      <c r="B88" s="17" t="s">
        <v>2595</v>
      </c>
      <c r="C88" s="46" t="s">
        <v>2185</v>
      </c>
      <c r="D88" s="606" t="s">
        <v>653</v>
      </c>
      <c r="E88" s="606"/>
      <c r="F88" s="606"/>
      <c r="G88" s="20"/>
      <c r="H88" s="18">
        <v>41127</v>
      </c>
    </row>
    <row r="89" spans="1:8" ht="36.75" customHeight="1">
      <c r="A89" s="41">
        <v>44</v>
      </c>
      <c r="B89" s="17" t="s">
        <v>3441</v>
      </c>
      <c r="C89" s="46" t="s">
        <v>2185</v>
      </c>
      <c r="D89" s="598" t="s">
        <v>653</v>
      </c>
      <c r="E89" s="599"/>
      <c r="F89" s="600"/>
      <c r="G89" s="20"/>
      <c r="H89" s="18">
        <v>41127</v>
      </c>
    </row>
    <row r="90" spans="1:8" ht="61.5" customHeight="1">
      <c r="A90" s="602">
        <v>46</v>
      </c>
      <c r="B90" s="592" t="s">
        <v>3574</v>
      </c>
      <c r="C90" s="50" t="s">
        <v>1055</v>
      </c>
      <c r="D90" s="19"/>
      <c r="E90" s="17"/>
      <c r="F90" s="19"/>
      <c r="G90" s="20"/>
      <c r="H90" s="595">
        <v>41128</v>
      </c>
    </row>
    <row r="91" spans="1:8" ht="18" customHeight="1">
      <c r="A91" s="597"/>
      <c r="B91" s="594"/>
      <c r="C91" s="63" t="s">
        <v>1056</v>
      </c>
      <c r="D91" s="19"/>
      <c r="E91" s="17"/>
      <c r="F91" s="19"/>
      <c r="G91" s="20">
        <v>14162.6</v>
      </c>
      <c r="H91" s="603"/>
    </row>
    <row r="92" spans="1:8" ht="18" customHeight="1">
      <c r="A92" s="630">
        <v>48</v>
      </c>
      <c r="B92" s="592" t="s">
        <v>1058</v>
      </c>
      <c r="C92" s="46" t="s">
        <v>1059</v>
      </c>
      <c r="D92" s="598" t="s">
        <v>1050</v>
      </c>
      <c r="E92" s="599"/>
      <c r="F92" s="600"/>
      <c r="G92" s="20"/>
      <c r="H92" s="595">
        <v>41130</v>
      </c>
    </row>
    <row r="93" spans="1:8" ht="18" customHeight="1">
      <c r="A93" s="632"/>
      <c r="B93" s="594"/>
      <c r="C93" s="17" t="s">
        <v>3144</v>
      </c>
      <c r="D93" s="19" t="s">
        <v>2968</v>
      </c>
      <c r="E93" s="17">
        <v>1</v>
      </c>
      <c r="F93" s="17">
        <v>24</v>
      </c>
      <c r="G93" s="20">
        <f>F93*E93</f>
        <v>24</v>
      </c>
      <c r="H93" s="603"/>
    </row>
    <row r="94" spans="1:8" ht="18" customHeight="1">
      <c r="A94" s="602">
        <v>49</v>
      </c>
      <c r="B94" s="592" t="s">
        <v>2169</v>
      </c>
      <c r="C94" s="16" t="s">
        <v>1132</v>
      </c>
      <c r="D94" s="19"/>
      <c r="E94" s="17"/>
      <c r="F94" s="17"/>
      <c r="G94" s="20"/>
      <c r="H94" s="595">
        <v>41128</v>
      </c>
    </row>
    <row r="95" spans="1:8" ht="18" customHeight="1">
      <c r="A95" s="596"/>
      <c r="B95" s="593"/>
      <c r="C95" s="17" t="s">
        <v>480</v>
      </c>
      <c r="D95" s="19" t="s">
        <v>481</v>
      </c>
      <c r="E95" s="17">
        <v>1.5</v>
      </c>
      <c r="F95" s="17">
        <v>28</v>
      </c>
      <c r="G95" s="20">
        <f>E95*F95</f>
        <v>42</v>
      </c>
      <c r="H95" s="605"/>
    </row>
    <row r="96" spans="1:8" ht="18" customHeight="1">
      <c r="A96" s="597"/>
      <c r="B96" s="594"/>
      <c r="C96" s="17" t="s">
        <v>1133</v>
      </c>
      <c r="D96" s="19" t="s">
        <v>1049</v>
      </c>
      <c r="E96" s="17">
        <v>3</v>
      </c>
      <c r="F96" s="17">
        <v>24</v>
      </c>
      <c r="G96" s="20">
        <f>E96*F96</f>
        <v>72</v>
      </c>
      <c r="H96" s="603"/>
    </row>
    <row r="97" spans="1:8" ht="18" customHeight="1">
      <c r="A97" s="602">
        <v>50</v>
      </c>
      <c r="B97" s="592" t="s">
        <v>3150</v>
      </c>
      <c r="C97" s="16" t="s">
        <v>1132</v>
      </c>
      <c r="D97" s="19"/>
      <c r="E97" s="17"/>
      <c r="F97" s="17"/>
      <c r="G97" s="20"/>
      <c r="H97" s="595">
        <v>41128</v>
      </c>
    </row>
    <row r="98" spans="1:8" ht="18" customHeight="1">
      <c r="A98" s="596"/>
      <c r="B98" s="593"/>
      <c r="C98" s="17" t="s">
        <v>480</v>
      </c>
      <c r="D98" s="19" t="s">
        <v>481</v>
      </c>
      <c r="E98" s="17">
        <v>2</v>
      </c>
      <c r="F98" s="17">
        <v>28</v>
      </c>
      <c r="G98" s="20">
        <f>E98*F98</f>
        <v>56</v>
      </c>
      <c r="H98" s="605"/>
    </row>
    <row r="99" spans="1:8" ht="18" customHeight="1">
      <c r="A99" s="597"/>
      <c r="B99" s="594"/>
      <c r="C99" s="17" t="s">
        <v>1133</v>
      </c>
      <c r="D99" s="19" t="s">
        <v>1049</v>
      </c>
      <c r="E99" s="17">
        <v>3</v>
      </c>
      <c r="F99" s="17">
        <v>24</v>
      </c>
      <c r="G99" s="20">
        <f>E99*F99</f>
        <v>72</v>
      </c>
      <c r="H99" s="603"/>
    </row>
    <row r="100" spans="1:8" ht="18" customHeight="1">
      <c r="A100" s="602">
        <v>51</v>
      </c>
      <c r="B100" s="592" t="s">
        <v>423</v>
      </c>
      <c r="C100" s="16" t="s">
        <v>1132</v>
      </c>
      <c r="D100" s="19"/>
      <c r="E100" s="17"/>
      <c r="F100" s="17"/>
      <c r="G100" s="20"/>
      <c r="H100" s="595">
        <v>41128</v>
      </c>
    </row>
    <row r="101" spans="1:8" ht="18" customHeight="1">
      <c r="A101" s="596"/>
      <c r="B101" s="593"/>
      <c r="C101" s="17" t="s">
        <v>480</v>
      </c>
      <c r="D101" s="19" t="s">
        <v>481</v>
      </c>
      <c r="E101" s="17">
        <v>0.67</v>
      </c>
      <c r="F101" s="17">
        <v>28</v>
      </c>
      <c r="G101" s="20">
        <f>E101*F101</f>
        <v>18.760000000000002</v>
      </c>
      <c r="H101" s="605"/>
    </row>
    <row r="102" spans="1:8" ht="18" customHeight="1">
      <c r="A102" s="597"/>
      <c r="B102" s="594"/>
      <c r="C102" s="17" t="s">
        <v>1133</v>
      </c>
      <c r="D102" s="19" t="s">
        <v>1049</v>
      </c>
      <c r="E102" s="17">
        <v>1.34</v>
      </c>
      <c r="F102" s="17">
        <v>24</v>
      </c>
      <c r="G102" s="20">
        <f>E102*F102</f>
        <v>32.159999999999997</v>
      </c>
      <c r="H102" s="603"/>
    </row>
    <row r="103" spans="1:8" ht="18" customHeight="1">
      <c r="A103" s="602">
        <v>52</v>
      </c>
      <c r="B103" s="592" t="s">
        <v>273</v>
      </c>
      <c r="C103" s="16" t="s">
        <v>1132</v>
      </c>
      <c r="D103" s="19"/>
      <c r="E103" s="17"/>
      <c r="F103" s="17"/>
      <c r="G103" s="20"/>
      <c r="H103" s="595">
        <v>41128</v>
      </c>
    </row>
    <row r="104" spans="1:8" ht="18" customHeight="1">
      <c r="A104" s="596"/>
      <c r="B104" s="593"/>
      <c r="C104" s="17" t="s">
        <v>480</v>
      </c>
      <c r="D104" s="19" t="s">
        <v>481</v>
      </c>
      <c r="E104" s="17">
        <v>0.67</v>
      </c>
      <c r="F104" s="17">
        <v>28</v>
      </c>
      <c r="G104" s="20">
        <f>E104*F104</f>
        <v>18.760000000000002</v>
      </c>
      <c r="H104" s="605"/>
    </row>
    <row r="105" spans="1:8" ht="18" customHeight="1">
      <c r="A105" s="597"/>
      <c r="B105" s="594"/>
      <c r="C105" s="17" t="s">
        <v>1133</v>
      </c>
      <c r="D105" s="19" t="s">
        <v>1049</v>
      </c>
      <c r="E105" s="17">
        <v>1.34</v>
      </c>
      <c r="F105" s="17">
        <v>24</v>
      </c>
      <c r="G105" s="20">
        <f>E105*F105</f>
        <v>32.159999999999997</v>
      </c>
      <c r="H105" s="603"/>
    </row>
    <row r="106" spans="1:8" ht="18" customHeight="1">
      <c r="A106" s="630">
        <v>53</v>
      </c>
      <c r="B106" s="592" t="s">
        <v>1762</v>
      </c>
      <c r="C106" s="16" t="s">
        <v>1132</v>
      </c>
      <c r="D106" s="19"/>
      <c r="E106" s="17"/>
      <c r="F106" s="17"/>
      <c r="G106" s="20"/>
      <c r="H106" s="595">
        <v>41128</v>
      </c>
    </row>
    <row r="107" spans="1:8" ht="18" customHeight="1">
      <c r="A107" s="631"/>
      <c r="B107" s="593"/>
      <c r="C107" s="17" t="s">
        <v>480</v>
      </c>
      <c r="D107" s="19" t="s">
        <v>481</v>
      </c>
      <c r="E107" s="17">
        <v>0.67</v>
      </c>
      <c r="F107" s="17">
        <v>28</v>
      </c>
      <c r="G107" s="20">
        <f>E107*F107</f>
        <v>18.760000000000002</v>
      </c>
      <c r="H107" s="605"/>
    </row>
    <row r="108" spans="1:8" ht="18" customHeight="1">
      <c r="A108" s="632"/>
      <c r="B108" s="594"/>
      <c r="C108" s="17" t="s">
        <v>1133</v>
      </c>
      <c r="D108" s="19" t="s">
        <v>1049</v>
      </c>
      <c r="E108" s="17">
        <v>1.34</v>
      </c>
      <c r="F108" s="17">
        <v>24</v>
      </c>
      <c r="G108" s="20">
        <f>E108*F108</f>
        <v>32.159999999999997</v>
      </c>
      <c r="H108" s="603"/>
    </row>
    <row r="109" spans="1:8" ht="33.75" customHeight="1">
      <c r="A109" s="630">
        <v>54</v>
      </c>
      <c r="B109" s="592" t="s">
        <v>1401</v>
      </c>
      <c r="C109" s="46" t="s">
        <v>2013</v>
      </c>
      <c r="D109" s="19"/>
      <c r="E109" s="17"/>
      <c r="F109" s="19"/>
      <c r="G109" s="20"/>
      <c r="H109" s="595">
        <v>41128</v>
      </c>
    </row>
    <row r="110" spans="1:8" ht="18" customHeight="1">
      <c r="A110" s="631"/>
      <c r="B110" s="593"/>
      <c r="C110" s="15" t="s">
        <v>405</v>
      </c>
      <c r="D110" s="19" t="s">
        <v>1585</v>
      </c>
      <c r="E110" s="17">
        <v>7</v>
      </c>
      <c r="F110" s="19">
        <v>400</v>
      </c>
      <c r="G110" s="20">
        <f>F110*E110</f>
        <v>2800</v>
      </c>
      <c r="H110" s="605"/>
    </row>
    <row r="111" spans="1:8" ht="18" customHeight="1">
      <c r="A111" s="631"/>
      <c r="B111" s="593"/>
      <c r="C111" s="15" t="s">
        <v>1158</v>
      </c>
      <c r="D111" s="19" t="s">
        <v>1588</v>
      </c>
      <c r="E111" s="17">
        <v>1</v>
      </c>
      <c r="F111" s="19">
        <v>1650</v>
      </c>
      <c r="G111" s="20">
        <f>F111*E111</f>
        <v>1650</v>
      </c>
      <c r="H111" s="605"/>
    </row>
    <row r="112" spans="1:8" ht="18" customHeight="1">
      <c r="A112" s="632"/>
      <c r="B112" s="594"/>
      <c r="C112" s="15" t="s">
        <v>2049</v>
      </c>
      <c r="D112" s="19" t="s">
        <v>1588</v>
      </c>
      <c r="E112" s="17">
        <v>1.5</v>
      </c>
      <c r="F112" s="19">
        <v>1350</v>
      </c>
      <c r="G112" s="20">
        <f>F112*E112</f>
        <v>2025</v>
      </c>
      <c r="H112" s="603"/>
    </row>
    <row r="113" spans="1:8" ht="33" customHeight="1">
      <c r="A113" s="64">
        <v>55</v>
      </c>
      <c r="B113" s="17" t="s">
        <v>2781</v>
      </c>
      <c r="C113" s="46" t="s">
        <v>2185</v>
      </c>
      <c r="D113" s="598" t="s">
        <v>3581</v>
      </c>
      <c r="E113" s="599"/>
      <c r="F113" s="600"/>
      <c r="G113" s="20"/>
      <c r="H113" s="18">
        <v>41128</v>
      </c>
    </row>
    <row r="114" spans="1:8" ht="36" customHeight="1">
      <c r="A114" s="64">
        <v>56</v>
      </c>
      <c r="B114" s="17" t="s">
        <v>2595</v>
      </c>
      <c r="C114" s="46" t="s">
        <v>2185</v>
      </c>
      <c r="D114" s="598" t="s">
        <v>3581</v>
      </c>
      <c r="E114" s="599"/>
      <c r="F114" s="600"/>
      <c r="G114" s="20"/>
      <c r="H114" s="18">
        <v>41128</v>
      </c>
    </row>
    <row r="115" spans="1:8" ht="36.75" customHeight="1">
      <c r="A115" s="64">
        <v>57</v>
      </c>
      <c r="B115" s="17" t="s">
        <v>1762</v>
      </c>
      <c r="C115" s="46" t="s">
        <v>2185</v>
      </c>
      <c r="D115" s="598" t="s">
        <v>3581</v>
      </c>
      <c r="E115" s="599"/>
      <c r="F115" s="600"/>
      <c r="G115" s="20"/>
      <c r="H115" s="18">
        <v>41128</v>
      </c>
    </row>
    <row r="116" spans="1:8" ht="36" customHeight="1">
      <c r="A116" s="602">
        <v>58</v>
      </c>
      <c r="B116" s="592" t="s">
        <v>1763</v>
      </c>
      <c r="C116" s="46" t="s">
        <v>2185</v>
      </c>
      <c r="D116" s="19"/>
      <c r="E116" s="17"/>
      <c r="F116" s="19"/>
      <c r="G116" s="20"/>
      <c r="H116" s="595">
        <v>41128</v>
      </c>
    </row>
    <row r="117" spans="1:8" ht="18" customHeight="1">
      <c r="A117" s="597"/>
      <c r="B117" s="594"/>
      <c r="C117" s="15" t="s">
        <v>1600</v>
      </c>
      <c r="D117" s="19" t="s">
        <v>1588</v>
      </c>
      <c r="E117" s="17">
        <v>1</v>
      </c>
      <c r="F117" s="19">
        <v>1700</v>
      </c>
      <c r="G117" s="20">
        <f>E117*F117</f>
        <v>1700</v>
      </c>
      <c r="H117" s="597"/>
    </row>
    <row r="118" spans="1:8" ht="18" customHeight="1">
      <c r="A118" s="630">
        <v>59</v>
      </c>
      <c r="B118" s="592" t="s">
        <v>2128</v>
      </c>
      <c r="C118" s="16" t="s">
        <v>1132</v>
      </c>
      <c r="D118" s="19"/>
      <c r="E118" s="17"/>
      <c r="F118" s="17"/>
      <c r="G118" s="20"/>
      <c r="H118" s="595">
        <v>41129</v>
      </c>
    </row>
    <row r="119" spans="1:8" ht="18" customHeight="1">
      <c r="A119" s="631"/>
      <c r="B119" s="593"/>
      <c r="C119" s="17" t="s">
        <v>480</v>
      </c>
      <c r="D119" s="19" t="s">
        <v>481</v>
      </c>
      <c r="E119" s="17">
        <v>1</v>
      </c>
      <c r="F119" s="17">
        <v>28</v>
      </c>
      <c r="G119" s="20">
        <f>E119*F119</f>
        <v>28</v>
      </c>
      <c r="H119" s="605"/>
    </row>
    <row r="120" spans="1:8" ht="18" customHeight="1">
      <c r="A120" s="632"/>
      <c r="B120" s="594"/>
      <c r="C120" s="17" t="s">
        <v>1133</v>
      </c>
      <c r="D120" s="19" t="s">
        <v>1049</v>
      </c>
      <c r="E120" s="17">
        <v>2</v>
      </c>
      <c r="F120" s="17">
        <v>24</v>
      </c>
      <c r="G120" s="20">
        <f>E120*F120</f>
        <v>48</v>
      </c>
      <c r="H120" s="603"/>
    </row>
    <row r="121" spans="1:8" ht="18" customHeight="1">
      <c r="A121" s="602">
        <v>60</v>
      </c>
      <c r="B121" s="592" t="s">
        <v>451</v>
      </c>
      <c r="C121" s="16" t="s">
        <v>1132</v>
      </c>
      <c r="D121" s="19"/>
      <c r="E121" s="17"/>
      <c r="F121" s="17"/>
      <c r="G121" s="20"/>
      <c r="H121" s="595">
        <v>41129</v>
      </c>
    </row>
    <row r="122" spans="1:8" ht="18" customHeight="1">
      <c r="A122" s="596"/>
      <c r="B122" s="593"/>
      <c r="C122" s="17" t="s">
        <v>480</v>
      </c>
      <c r="D122" s="19" t="s">
        <v>481</v>
      </c>
      <c r="E122" s="17">
        <v>1</v>
      </c>
      <c r="F122" s="17">
        <v>28</v>
      </c>
      <c r="G122" s="20">
        <f>E122*F122</f>
        <v>28</v>
      </c>
      <c r="H122" s="605"/>
    </row>
    <row r="123" spans="1:8" ht="18" customHeight="1">
      <c r="A123" s="597"/>
      <c r="B123" s="594"/>
      <c r="C123" s="17" t="s">
        <v>1133</v>
      </c>
      <c r="D123" s="19" t="s">
        <v>1049</v>
      </c>
      <c r="E123" s="17">
        <v>2</v>
      </c>
      <c r="F123" s="17">
        <v>24</v>
      </c>
      <c r="G123" s="20">
        <f>E123*F123</f>
        <v>48</v>
      </c>
      <c r="H123" s="603"/>
    </row>
    <row r="124" spans="1:8" ht="36" customHeight="1">
      <c r="A124" s="64">
        <v>61</v>
      </c>
      <c r="B124" s="17" t="s">
        <v>338</v>
      </c>
      <c r="C124" s="46" t="s">
        <v>2185</v>
      </c>
      <c r="D124" s="598" t="s">
        <v>3581</v>
      </c>
      <c r="E124" s="599"/>
      <c r="F124" s="600"/>
      <c r="G124" s="20"/>
      <c r="H124" s="18">
        <v>41129</v>
      </c>
    </row>
    <row r="125" spans="1:8" ht="37.5" customHeight="1">
      <c r="A125" s="41">
        <v>62</v>
      </c>
      <c r="B125" s="17" t="s">
        <v>3442</v>
      </c>
      <c r="C125" s="46" t="s">
        <v>2185</v>
      </c>
      <c r="D125" s="598" t="s">
        <v>3581</v>
      </c>
      <c r="E125" s="599"/>
      <c r="F125" s="600"/>
      <c r="G125" s="20"/>
      <c r="H125" s="18">
        <v>41129</v>
      </c>
    </row>
    <row r="126" spans="1:8" ht="35.25" customHeight="1">
      <c r="A126" s="41">
        <v>63</v>
      </c>
      <c r="B126" s="17" t="s">
        <v>1763</v>
      </c>
      <c r="C126" s="46" t="s">
        <v>2185</v>
      </c>
      <c r="D126" s="598" t="s">
        <v>3581</v>
      </c>
      <c r="E126" s="599"/>
      <c r="F126" s="600"/>
      <c r="G126" s="20"/>
      <c r="H126" s="18">
        <v>41129</v>
      </c>
    </row>
    <row r="127" spans="1:8" ht="37.5" customHeight="1">
      <c r="A127" s="41">
        <v>64</v>
      </c>
      <c r="B127" s="17" t="s">
        <v>273</v>
      </c>
      <c r="C127" s="46" t="s">
        <v>2185</v>
      </c>
      <c r="D127" s="598" t="s">
        <v>3581</v>
      </c>
      <c r="E127" s="599"/>
      <c r="F127" s="600"/>
      <c r="G127" s="20"/>
      <c r="H127" s="18">
        <v>41129</v>
      </c>
    </row>
    <row r="128" spans="1:8" ht="18" customHeight="1">
      <c r="A128" s="633">
        <v>66</v>
      </c>
      <c r="B128" s="606" t="s">
        <v>2129</v>
      </c>
      <c r="C128" s="16" t="s">
        <v>1132</v>
      </c>
      <c r="D128" s="19"/>
      <c r="E128" s="17"/>
      <c r="F128" s="17"/>
      <c r="G128" s="20"/>
      <c r="H128" s="611">
        <v>41130</v>
      </c>
    </row>
    <row r="129" spans="1:8" ht="18" customHeight="1">
      <c r="A129" s="633"/>
      <c r="B129" s="606"/>
      <c r="C129" s="17" t="s">
        <v>480</v>
      </c>
      <c r="D129" s="19" t="s">
        <v>481</v>
      </c>
      <c r="E129" s="17">
        <v>2</v>
      </c>
      <c r="F129" s="17">
        <v>28</v>
      </c>
      <c r="G129" s="20">
        <f>E129*F129</f>
        <v>56</v>
      </c>
      <c r="H129" s="611"/>
    </row>
    <row r="130" spans="1:8" ht="18" customHeight="1">
      <c r="A130" s="633"/>
      <c r="B130" s="606"/>
      <c r="C130" s="17" t="s">
        <v>1133</v>
      </c>
      <c r="D130" s="19" t="s">
        <v>1049</v>
      </c>
      <c r="E130" s="17">
        <v>4</v>
      </c>
      <c r="F130" s="17">
        <v>24</v>
      </c>
      <c r="G130" s="20">
        <f>E130*F130</f>
        <v>96</v>
      </c>
      <c r="H130" s="611"/>
    </row>
    <row r="131" spans="1:8" ht="18" customHeight="1">
      <c r="A131" s="64"/>
      <c r="B131" s="15"/>
      <c r="C131" s="17"/>
      <c r="D131" s="19"/>
      <c r="E131" s="17"/>
      <c r="F131" s="17"/>
      <c r="G131" s="20"/>
      <c r="H131" s="21"/>
    </row>
    <row r="132" spans="1:8" ht="18" customHeight="1">
      <c r="A132" s="633">
        <v>67</v>
      </c>
      <c r="B132" s="606" t="s">
        <v>164</v>
      </c>
      <c r="C132" s="16" t="s">
        <v>1132</v>
      </c>
      <c r="D132" s="19"/>
      <c r="E132" s="17"/>
      <c r="F132" s="17"/>
      <c r="G132" s="20"/>
      <c r="H132" s="611">
        <v>41130</v>
      </c>
    </row>
    <row r="133" spans="1:8" ht="18" customHeight="1">
      <c r="A133" s="633"/>
      <c r="B133" s="606"/>
      <c r="C133" s="17" t="s">
        <v>480</v>
      </c>
      <c r="D133" s="19" t="s">
        <v>481</v>
      </c>
      <c r="E133" s="17">
        <v>2</v>
      </c>
      <c r="F133" s="17">
        <v>28</v>
      </c>
      <c r="G133" s="20">
        <f>E133*F133</f>
        <v>56</v>
      </c>
      <c r="H133" s="611"/>
    </row>
    <row r="134" spans="1:8" ht="18" customHeight="1">
      <c r="A134" s="633"/>
      <c r="B134" s="606"/>
      <c r="C134" s="17" t="s">
        <v>1133</v>
      </c>
      <c r="D134" s="19" t="s">
        <v>1049</v>
      </c>
      <c r="E134" s="17">
        <v>4</v>
      </c>
      <c r="F134" s="17">
        <v>24</v>
      </c>
      <c r="G134" s="20">
        <f>E134*F134</f>
        <v>96</v>
      </c>
      <c r="H134" s="611"/>
    </row>
    <row r="135" spans="1:8" ht="18" customHeight="1">
      <c r="A135" s="630">
        <v>68</v>
      </c>
      <c r="B135" s="592" t="s">
        <v>2129</v>
      </c>
      <c r="C135" s="16" t="s">
        <v>1132</v>
      </c>
      <c r="D135" s="19"/>
      <c r="E135" s="17"/>
      <c r="F135" s="17"/>
      <c r="G135" s="20"/>
      <c r="H135" s="595">
        <v>41130</v>
      </c>
    </row>
    <row r="136" spans="1:8" ht="18" customHeight="1">
      <c r="A136" s="631"/>
      <c r="B136" s="593"/>
      <c r="C136" s="17" t="s">
        <v>480</v>
      </c>
      <c r="D136" s="19" t="s">
        <v>481</v>
      </c>
      <c r="E136" s="17">
        <v>2</v>
      </c>
      <c r="F136" s="17">
        <v>28</v>
      </c>
      <c r="G136" s="20">
        <f>E136*F136</f>
        <v>56</v>
      </c>
      <c r="H136" s="605"/>
    </row>
    <row r="137" spans="1:8" ht="18" customHeight="1">
      <c r="A137" s="632"/>
      <c r="B137" s="594"/>
      <c r="C137" s="17" t="s">
        <v>1133</v>
      </c>
      <c r="D137" s="19" t="s">
        <v>1049</v>
      </c>
      <c r="E137" s="17">
        <v>4</v>
      </c>
      <c r="F137" s="17">
        <v>24</v>
      </c>
      <c r="G137" s="20">
        <f>E137*F137</f>
        <v>96</v>
      </c>
      <c r="H137" s="603"/>
    </row>
    <row r="138" spans="1:8" ht="36.75" customHeight="1">
      <c r="A138" s="64">
        <v>69</v>
      </c>
      <c r="B138" s="17" t="s">
        <v>2781</v>
      </c>
      <c r="C138" s="46" t="s">
        <v>2185</v>
      </c>
      <c r="D138" s="598" t="s">
        <v>2586</v>
      </c>
      <c r="E138" s="599"/>
      <c r="F138" s="600"/>
      <c r="G138" s="20"/>
      <c r="H138" s="18">
        <v>41130</v>
      </c>
    </row>
    <row r="139" spans="1:8" ht="36.75" customHeight="1">
      <c r="A139" s="64">
        <v>70</v>
      </c>
      <c r="B139" s="17" t="s">
        <v>2595</v>
      </c>
      <c r="C139" s="46" t="s">
        <v>2185</v>
      </c>
      <c r="D139" s="598" t="s">
        <v>14</v>
      </c>
      <c r="E139" s="599"/>
      <c r="F139" s="600"/>
      <c r="G139" s="20"/>
      <c r="H139" s="18">
        <v>41130</v>
      </c>
    </row>
    <row r="140" spans="1:8" ht="18" customHeight="1">
      <c r="A140" s="630">
        <v>71</v>
      </c>
      <c r="B140" s="592" t="s">
        <v>2129</v>
      </c>
      <c r="C140" s="16" t="s">
        <v>1132</v>
      </c>
      <c r="D140" s="19"/>
      <c r="E140" s="17"/>
      <c r="F140" s="17"/>
      <c r="G140" s="20"/>
      <c r="H140" s="595">
        <v>41131</v>
      </c>
    </row>
    <row r="141" spans="1:8" ht="18" customHeight="1">
      <c r="A141" s="631"/>
      <c r="B141" s="593"/>
      <c r="C141" s="17" t="s">
        <v>480</v>
      </c>
      <c r="D141" s="19" t="s">
        <v>481</v>
      </c>
      <c r="E141" s="17">
        <v>1.5</v>
      </c>
      <c r="F141" s="17">
        <v>28</v>
      </c>
      <c r="G141" s="20">
        <f>E141*F141</f>
        <v>42</v>
      </c>
      <c r="H141" s="605"/>
    </row>
    <row r="142" spans="1:8" ht="18" customHeight="1">
      <c r="A142" s="632"/>
      <c r="B142" s="594"/>
      <c r="C142" s="17" t="s">
        <v>1133</v>
      </c>
      <c r="D142" s="19" t="s">
        <v>1049</v>
      </c>
      <c r="E142" s="17">
        <v>2</v>
      </c>
      <c r="F142" s="17">
        <v>24</v>
      </c>
      <c r="G142" s="20">
        <f>E142*F142</f>
        <v>48</v>
      </c>
      <c r="H142" s="603"/>
    </row>
    <row r="143" spans="1:8" ht="18" customHeight="1">
      <c r="A143" s="602">
        <v>72</v>
      </c>
      <c r="B143" s="592" t="s">
        <v>2657</v>
      </c>
      <c r="C143" s="16" t="s">
        <v>1132</v>
      </c>
      <c r="D143" s="19"/>
      <c r="E143" s="17"/>
      <c r="F143" s="17"/>
      <c r="G143" s="20"/>
      <c r="H143" s="595">
        <v>41131</v>
      </c>
    </row>
    <row r="144" spans="1:8" ht="18" customHeight="1">
      <c r="A144" s="596"/>
      <c r="B144" s="593"/>
      <c r="C144" s="17" t="s">
        <v>480</v>
      </c>
      <c r="D144" s="19" t="s">
        <v>481</v>
      </c>
      <c r="E144" s="17">
        <v>1.5</v>
      </c>
      <c r="F144" s="17">
        <v>28</v>
      </c>
      <c r="G144" s="20">
        <f>E144*F144</f>
        <v>42</v>
      </c>
      <c r="H144" s="605"/>
    </row>
    <row r="145" spans="1:11" ht="18" customHeight="1">
      <c r="A145" s="597"/>
      <c r="B145" s="594"/>
      <c r="C145" s="17" t="s">
        <v>1133</v>
      </c>
      <c r="D145" s="19" t="s">
        <v>1049</v>
      </c>
      <c r="E145" s="17">
        <v>2</v>
      </c>
      <c r="F145" s="17">
        <v>24</v>
      </c>
      <c r="G145" s="20">
        <f>E145*F145</f>
        <v>48</v>
      </c>
      <c r="H145" s="603"/>
    </row>
    <row r="146" spans="1:11" ht="31.5" customHeight="1">
      <c r="A146" s="602">
        <v>74</v>
      </c>
      <c r="B146" s="592" t="s">
        <v>561</v>
      </c>
      <c r="C146" s="16" t="s">
        <v>692</v>
      </c>
      <c r="D146" s="17"/>
      <c r="E146" s="17"/>
      <c r="F146" s="17"/>
      <c r="G146" s="20"/>
      <c r="H146" s="595">
        <v>41131</v>
      </c>
    </row>
    <row r="147" spans="1:11" ht="18" customHeight="1">
      <c r="A147" s="596"/>
      <c r="B147" s="593"/>
      <c r="C147" s="17" t="s">
        <v>3144</v>
      </c>
      <c r="D147" s="19" t="s">
        <v>2968</v>
      </c>
      <c r="E147" s="17">
        <v>1</v>
      </c>
      <c r="F147" s="17">
        <v>24</v>
      </c>
      <c r="G147" s="20">
        <f>F147*E147</f>
        <v>24</v>
      </c>
      <c r="H147" s="605"/>
    </row>
    <row r="148" spans="1:11" ht="18" customHeight="1">
      <c r="A148" s="596"/>
      <c r="B148" s="593"/>
      <c r="C148" s="17" t="s">
        <v>2377</v>
      </c>
      <c r="D148" s="19" t="s">
        <v>1109</v>
      </c>
      <c r="E148" s="17">
        <v>1</v>
      </c>
      <c r="F148" s="17">
        <v>90</v>
      </c>
      <c r="G148" s="20">
        <f>F148*E148</f>
        <v>90</v>
      </c>
      <c r="H148" s="605"/>
    </row>
    <row r="149" spans="1:11" ht="18" customHeight="1">
      <c r="A149" s="596"/>
      <c r="B149" s="593"/>
      <c r="C149" s="17" t="s">
        <v>1048</v>
      </c>
      <c r="D149" s="19" t="s">
        <v>2968</v>
      </c>
      <c r="E149" s="17">
        <v>1</v>
      </c>
      <c r="F149" s="17">
        <v>35</v>
      </c>
      <c r="G149" s="173">
        <f>F149*E149</f>
        <v>35</v>
      </c>
      <c r="H149" s="605"/>
    </row>
    <row r="150" spans="1:11" ht="18" customHeight="1">
      <c r="A150" s="597"/>
      <c r="B150" s="594"/>
      <c r="C150" s="17" t="s">
        <v>1462</v>
      </c>
      <c r="D150" s="19" t="s">
        <v>1049</v>
      </c>
      <c r="E150" s="19">
        <v>1</v>
      </c>
      <c r="F150" s="19">
        <v>115.2</v>
      </c>
      <c r="G150" s="20">
        <f>F150*E150</f>
        <v>115.2</v>
      </c>
      <c r="H150" s="603"/>
    </row>
    <row r="151" spans="1:11" ht="32.25" customHeight="1">
      <c r="A151" s="630">
        <v>75</v>
      </c>
      <c r="B151" s="592" t="s">
        <v>1058</v>
      </c>
      <c r="C151" s="16" t="s">
        <v>3384</v>
      </c>
      <c r="D151" s="17"/>
      <c r="E151" s="17"/>
      <c r="F151" s="17"/>
      <c r="G151" s="20"/>
      <c r="H151" s="595">
        <v>41130</v>
      </c>
    </row>
    <row r="152" spans="1:11" ht="18" customHeight="1">
      <c r="A152" s="632"/>
      <c r="B152" s="594"/>
      <c r="C152" s="17" t="s">
        <v>3144</v>
      </c>
      <c r="D152" s="19" t="s">
        <v>2968</v>
      </c>
      <c r="E152" s="17">
        <v>1</v>
      </c>
      <c r="F152" s="17">
        <v>24</v>
      </c>
      <c r="G152" s="20">
        <f>F152*E152</f>
        <v>24</v>
      </c>
      <c r="H152" s="603"/>
    </row>
    <row r="153" spans="1:11" ht="18.75" customHeight="1">
      <c r="A153" s="602">
        <v>76</v>
      </c>
      <c r="B153" s="592" t="s">
        <v>2593</v>
      </c>
      <c r="C153" s="16" t="s">
        <v>1396</v>
      </c>
      <c r="D153" s="17"/>
      <c r="E153" s="17"/>
      <c r="F153" s="17"/>
      <c r="G153" s="20"/>
      <c r="H153" s="595">
        <v>41131</v>
      </c>
    </row>
    <row r="154" spans="1:11" ht="18" customHeight="1">
      <c r="A154" s="596"/>
      <c r="B154" s="593"/>
      <c r="C154" s="17" t="s">
        <v>3144</v>
      </c>
      <c r="D154" s="19" t="s">
        <v>2968</v>
      </c>
      <c r="E154" s="17">
        <v>1</v>
      </c>
      <c r="F154" s="17">
        <v>24</v>
      </c>
      <c r="G154" s="20">
        <f>F154*E154</f>
        <v>24</v>
      </c>
      <c r="H154" s="605"/>
    </row>
    <row r="155" spans="1:11" ht="18" customHeight="1">
      <c r="A155" s="596"/>
      <c r="B155" s="593"/>
      <c r="C155" s="17" t="s">
        <v>2377</v>
      </c>
      <c r="D155" s="19" t="s">
        <v>1109</v>
      </c>
      <c r="E155" s="17">
        <v>1</v>
      </c>
      <c r="F155" s="17">
        <v>90</v>
      </c>
      <c r="G155" s="20">
        <f>F155*E155</f>
        <v>90</v>
      </c>
      <c r="H155" s="605"/>
    </row>
    <row r="156" spans="1:11" ht="18" customHeight="1">
      <c r="A156" s="596"/>
      <c r="B156" s="593"/>
      <c r="C156" s="17" t="s">
        <v>1048</v>
      </c>
      <c r="D156" s="19" t="s">
        <v>2968</v>
      </c>
      <c r="E156" s="17">
        <v>1</v>
      </c>
      <c r="F156" s="17">
        <v>35</v>
      </c>
      <c r="G156" s="173">
        <f>F156*E156</f>
        <v>35</v>
      </c>
      <c r="H156" s="605"/>
    </row>
    <row r="157" spans="1:11" ht="18" customHeight="1">
      <c r="A157" s="597"/>
      <c r="B157" s="594"/>
      <c r="C157" s="17" t="s">
        <v>1462</v>
      </c>
      <c r="D157" s="19" t="s">
        <v>1049</v>
      </c>
      <c r="E157" s="19">
        <v>1</v>
      </c>
      <c r="F157" s="19">
        <v>115.2</v>
      </c>
      <c r="G157" s="20">
        <f>F157*E157</f>
        <v>115.2</v>
      </c>
      <c r="H157" s="603"/>
    </row>
    <row r="158" spans="1:11" ht="32.25" customHeight="1">
      <c r="A158" s="602">
        <v>77</v>
      </c>
      <c r="B158" s="592" t="s">
        <v>2380</v>
      </c>
      <c r="C158" s="16" t="s">
        <v>692</v>
      </c>
      <c r="D158" s="17"/>
      <c r="E158" s="17"/>
      <c r="F158" s="17"/>
      <c r="G158" s="20"/>
      <c r="H158" s="595">
        <v>41134</v>
      </c>
    </row>
    <row r="159" spans="1:11" ht="18" customHeight="1">
      <c r="A159" s="596"/>
      <c r="B159" s="593"/>
      <c r="C159" s="17" t="s">
        <v>3144</v>
      </c>
      <c r="D159" s="19" t="s">
        <v>2968</v>
      </c>
      <c r="E159" s="17">
        <v>1</v>
      </c>
      <c r="F159" s="17">
        <v>24</v>
      </c>
      <c r="G159" s="20">
        <f>F159*E159</f>
        <v>24</v>
      </c>
      <c r="H159" s="605"/>
    </row>
    <row r="160" spans="1:11" ht="18" customHeight="1">
      <c r="A160" s="596"/>
      <c r="B160" s="593"/>
      <c r="C160" s="17" t="s">
        <v>2377</v>
      </c>
      <c r="D160" s="19" t="s">
        <v>1109</v>
      </c>
      <c r="E160" s="17">
        <v>1</v>
      </c>
      <c r="F160" s="17">
        <v>90</v>
      </c>
      <c r="G160" s="20">
        <f>F160*E160</f>
        <v>90</v>
      </c>
      <c r="H160" s="605"/>
      <c r="I160" s="1181"/>
      <c r="J160" s="1181"/>
      <c r="K160" s="1181"/>
    </row>
    <row r="161" spans="1:9" ht="18" customHeight="1">
      <c r="A161" s="596"/>
      <c r="B161" s="593"/>
      <c r="C161" s="15" t="s">
        <v>2721</v>
      </c>
      <c r="D161" s="19" t="s">
        <v>2968</v>
      </c>
      <c r="E161" s="17">
        <v>4</v>
      </c>
      <c r="F161" s="17">
        <v>50</v>
      </c>
      <c r="G161" s="172">
        <f>F161*E161</f>
        <v>200</v>
      </c>
      <c r="H161" s="605"/>
    </row>
    <row r="162" spans="1:9" ht="18" customHeight="1">
      <c r="A162" s="597"/>
      <c r="B162" s="594"/>
      <c r="C162" s="17" t="s">
        <v>1462</v>
      </c>
      <c r="D162" s="19" t="s">
        <v>1049</v>
      </c>
      <c r="E162" s="19">
        <v>1</v>
      </c>
      <c r="F162" s="19">
        <v>115.2</v>
      </c>
      <c r="G162" s="20">
        <f>F162*E162</f>
        <v>115.2</v>
      </c>
      <c r="H162" s="603"/>
    </row>
    <row r="163" spans="1:9" ht="32.25" customHeight="1">
      <c r="A163" s="41">
        <v>78</v>
      </c>
      <c r="B163" s="17" t="s">
        <v>645</v>
      </c>
      <c r="C163" s="16" t="s">
        <v>2270</v>
      </c>
      <c r="D163" s="598" t="s">
        <v>2937</v>
      </c>
      <c r="E163" s="599"/>
      <c r="F163" s="600"/>
      <c r="G163" s="20"/>
      <c r="H163" s="21">
        <v>41130</v>
      </c>
    </row>
    <row r="164" spans="1:9" ht="30.75" customHeight="1">
      <c r="A164" s="64">
        <v>79</v>
      </c>
      <c r="B164" s="17" t="s">
        <v>1163</v>
      </c>
      <c r="C164" s="16" t="s">
        <v>2939</v>
      </c>
      <c r="D164" s="598" t="s">
        <v>67</v>
      </c>
      <c r="E164" s="599"/>
      <c r="F164" s="600"/>
      <c r="G164" s="20"/>
      <c r="H164" s="21">
        <v>41131</v>
      </c>
    </row>
    <row r="165" spans="1:9" ht="18" customHeight="1">
      <c r="A165" s="41">
        <v>80</v>
      </c>
      <c r="B165" s="17" t="s">
        <v>184</v>
      </c>
      <c r="C165" s="16" t="s">
        <v>2270</v>
      </c>
      <c r="D165" s="598" t="s">
        <v>185</v>
      </c>
      <c r="E165" s="599"/>
      <c r="F165" s="600"/>
      <c r="G165" s="20"/>
      <c r="H165" s="21">
        <v>41134</v>
      </c>
    </row>
    <row r="166" spans="1:9" ht="18.75" customHeight="1">
      <c r="A166" s="64">
        <v>81</v>
      </c>
      <c r="B166" s="17" t="s">
        <v>2180</v>
      </c>
      <c r="C166" s="16" t="s">
        <v>3621</v>
      </c>
      <c r="D166" s="598" t="s">
        <v>67</v>
      </c>
      <c r="E166" s="599"/>
      <c r="F166" s="600"/>
      <c r="G166" s="20"/>
      <c r="H166" s="21">
        <v>41073</v>
      </c>
    </row>
    <row r="167" spans="1:9" ht="18" customHeight="1">
      <c r="A167" s="41">
        <v>82</v>
      </c>
      <c r="B167" s="17" t="s">
        <v>3502</v>
      </c>
      <c r="C167" s="46" t="s">
        <v>168</v>
      </c>
      <c r="D167" s="19"/>
      <c r="E167" s="17"/>
      <c r="F167" s="19"/>
      <c r="G167" s="20"/>
      <c r="H167" s="21">
        <v>41135</v>
      </c>
    </row>
    <row r="168" spans="1:9" ht="36" customHeight="1">
      <c r="A168" s="41">
        <v>83</v>
      </c>
      <c r="B168" s="17" t="s">
        <v>765</v>
      </c>
      <c r="C168" s="46" t="s">
        <v>766</v>
      </c>
      <c r="D168" s="598" t="s">
        <v>3084</v>
      </c>
      <c r="E168" s="599"/>
      <c r="F168" s="600"/>
      <c r="G168" s="20"/>
      <c r="H168" s="21">
        <v>41136</v>
      </c>
    </row>
    <row r="169" spans="1:9" ht="18" customHeight="1">
      <c r="A169" s="64">
        <v>84</v>
      </c>
      <c r="B169" s="17" t="s">
        <v>3085</v>
      </c>
      <c r="C169" s="46" t="s">
        <v>2844</v>
      </c>
      <c r="D169" s="598" t="s">
        <v>3086</v>
      </c>
      <c r="E169" s="599"/>
      <c r="F169" s="600"/>
      <c r="G169" s="20"/>
      <c r="H169" s="21">
        <v>41137</v>
      </c>
    </row>
    <row r="170" spans="1:9" ht="18.75" customHeight="1">
      <c r="A170" s="633">
        <v>85</v>
      </c>
      <c r="B170" s="606" t="s">
        <v>3744</v>
      </c>
      <c r="C170" s="46" t="s">
        <v>3477</v>
      </c>
      <c r="D170" s="19"/>
      <c r="E170" s="17"/>
      <c r="F170" s="19"/>
      <c r="G170" s="20"/>
      <c r="H170" s="611">
        <v>41137</v>
      </c>
    </row>
    <row r="171" spans="1:9" ht="18" customHeight="1">
      <c r="A171" s="633"/>
      <c r="B171" s="606"/>
      <c r="C171" s="15" t="s">
        <v>2846</v>
      </c>
      <c r="D171" s="19" t="s">
        <v>1049</v>
      </c>
      <c r="E171" s="17">
        <v>8</v>
      </c>
      <c r="F171" s="19">
        <v>17</v>
      </c>
      <c r="G171" s="20">
        <f t="shared" ref="G171:G176" si="1">F171*E171</f>
        <v>136</v>
      </c>
      <c r="H171" s="611"/>
    </row>
    <row r="172" spans="1:9" ht="20.25" customHeight="1">
      <c r="A172" s="633">
        <v>85</v>
      </c>
      <c r="B172" s="606" t="s">
        <v>3744</v>
      </c>
      <c r="C172" s="63" t="s">
        <v>2847</v>
      </c>
      <c r="D172" s="19" t="s">
        <v>2968</v>
      </c>
      <c r="E172" s="17">
        <v>4</v>
      </c>
      <c r="F172" s="19">
        <v>18</v>
      </c>
      <c r="G172" s="20">
        <f t="shared" si="1"/>
        <v>72</v>
      </c>
      <c r="H172" s="611">
        <v>41137</v>
      </c>
    </row>
    <row r="173" spans="1:9" ht="18" customHeight="1">
      <c r="A173" s="633"/>
      <c r="B173" s="606"/>
      <c r="C173" s="63" t="s">
        <v>1287</v>
      </c>
      <c r="D173" s="19" t="s">
        <v>1049</v>
      </c>
      <c r="E173" s="17">
        <v>10</v>
      </c>
      <c r="F173" s="19">
        <v>11</v>
      </c>
      <c r="G173" s="20">
        <f t="shared" si="1"/>
        <v>110</v>
      </c>
      <c r="H173" s="611"/>
    </row>
    <row r="174" spans="1:9" ht="18" customHeight="1">
      <c r="A174" s="633"/>
      <c r="B174" s="606"/>
      <c r="C174" s="63" t="s">
        <v>3478</v>
      </c>
      <c r="D174" s="19" t="s">
        <v>2968</v>
      </c>
      <c r="E174" s="17">
        <v>2</v>
      </c>
      <c r="F174" s="19">
        <v>25</v>
      </c>
      <c r="G174" s="20">
        <f t="shared" si="1"/>
        <v>50</v>
      </c>
      <c r="H174" s="611"/>
    </row>
    <row r="175" spans="1:9" ht="18" customHeight="1">
      <c r="A175" s="633"/>
      <c r="B175" s="606"/>
      <c r="C175" s="63" t="s">
        <v>3479</v>
      </c>
      <c r="D175" s="19" t="s">
        <v>2968</v>
      </c>
      <c r="E175" s="17">
        <v>2</v>
      </c>
      <c r="F175" s="19">
        <v>5</v>
      </c>
      <c r="G175" s="20">
        <f t="shared" si="1"/>
        <v>10</v>
      </c>
      <c r="H175" s="611"/>
    </row>
    <row r="176" spans="1:9" ht="18" customHeight="1">
      <c r="A176" s="633"/>
      <c r="B176" s="606"/>
      <c r="C176" s="17" t="s">
        <v>884</v>
      </c>
      <c r="D176" s="19" t="s">
        <v>2968</v>
      </c>
      <c r="E176" s="17">
        <v>3</v>
      </c>
      <c r="F176" s="17">
        <v>21</v>
      </c>
      <c r="G176" s="20">
        <f t="shared" si="1"/>
        <v>63</v>
      </c>
      <c r="H176" s="611"/>
      <c r="I176" s="55">
        <f>SUM(G171:G176)</f>
        <v>441</v>
      </c>
    </row>
    <row r="177" spans="1:8" ht="18" customHeight="1">
      <c r="A177" s="64">
        <v>86</v>
      </c>
      <c r="B177" s="17" t="s">
        <v>530</v>
      </c>
      <c r="C177" s="16" t="s">
        <v>3621</v>
      </c>
      <c r="D177" s="598" t="s">
        <v>67</v>
      </c>
      <c r="E177" s="599"/>
      <c r="F177" s="600"/>
      <c r="G177" s="20"/>
      <c r="H177" s="18">
        <v>41137</v>
      </c>
    </row>
    <row r="178" spans="1:8" ht="31.5" customHeight="1">
      <c r="A178" s="64">
        <v>87</v>
      </c>
      <c r="B178" s="17" t="s">
        <v>3480</v>
      </c>
      <c r="C178" s="16" t="s">
        <v>2844</v>
      </c>
      <c r="D178" s="598" t="s">
        <v>3481</v>
      </c>
      <c r="E178" s="599"/>
      <c r="F178" s="600"/>
      <c r="G178" s="20"/>
      <c r="H178" s="18">
        <v>41137</v>
      </c>
    </row>
    <row r="179" spans="1:8" ht="33" customHeight="1">
      <c r="A179" s="610">
        <v>88</v>
      </c>
      <c r="B179" s="606" t="s">
        <v>3490</v>
      </c>
      <c r="C179" s="46" t="s">
        <v>2844</v>
      </c>
      <c r="D179" s="606" t="s">
        <v>895</v>
      </c>
      <c r="E179" s="606"/>
      <c r="F179" s="606"/>
      <c r="G179" s="20"/>
      <c r="H179" s="611">
        <v>41141</v>
      </c>
    </row>
    <row r="180" spans="1:8" ht="18" customHeight="1">
      <c r="A180" s="610"/>
      <c r="B180" s="606"/>
      <c r="C180" s="17" t="s">
        <v>3619</v>
      </c>
      <c r="D180" s="19" t="s">
        <v>1049</v>
      </c>
      <c r="E180" s="17">
        <v>1</v>
      </c>
      <c r="F180" s="17">
        <v>6</v>
      </c>
      <c r="G180" s="20">
        <f>F180*E180</f>
        <v>6</v>
      </c>
      <c r="H180" s="611"/>
    </row>
    <row r="181" spans="1:8" ht="18" customHeight="1">
      <c r="A181" s="610">
        <v>89</v>
      </c>
      <c r="B181" s="606" t="s">
        <v>896</v>
      </c>
      <c r="C181" s="46" t="s">
        <v>897</v>
      </c>
      <c r="D181" s="19"/>
      <c r="E181" s="17"/>
      <c r="F181" s="19"/>
      <c r="G181" s="20"/>
      <c r="H181" s="611">
        <v>41141</v>
      </c>
    </row>
    <row r="182" spans="1:8" ht="18" customHeight="1">
      <c r="A182" s="610"/>
      <c r="B182" s="606"/>
      <c r="C182" s="15" t="s">
        <v>898</v>
      </c>
      <c r="D182" s="606" t="s">
        <v>899</v>
      </c>
      <c r="E182" s="606"/>
      <c r="F182" s="606"/>
      <c r="G182" s="20"/>
      <c r="H182" s="611"/>
    </row>
    <row r="183" spans="1:8" ht="18" customHeight="1">
      <c r="A183" s="610"/>
      <c r="B183" s="606"/>
      <c r="C183" s="15" t="s">
        <v>900</v>
      </c>
      <c r="D183" s="606" t="s">
        <v>901</v>
      </c>
      <c r="E183" s="606"/>
      <c r="F183" s="606"/>
      <c r="G183" s="20"/>
      <c r="H183" s="611"/>
    </row>
    <row r="184" spans="1:8" ht="30" customHeight="1">
      <c r="A184" s="64">
        <v>90</v>
      </c>
      <c r="B184" s="17" t="s">
        <v>902</v>
      </c>
      <c r="C184" s="46" t="s">
        <v>903</v>
      </c>
      <c r="D184" s="598" t="s">
        <v>904</v>
      </c>
      <c r="E184" s="599"/>
      <c r="F184" s="600"/>
      <c r="G184" s="20"/>
      <c r="H184" s="18">
        <v>41141</v>
      </c>
    </row>
    <row r="185" spans="1:8" ht="21" customHeight="1">
      <c r="A185" s="602">
        <v>91</v>
      </c>
      <c r="B185" s="592" t="s">
        <v>3506</v>
      </c>
      <c r="C185" s="16" t="s">
        <v>3507</v>
      </c>
      <c r="D185" s="19"/>
      <c r="E185" s="17"/>
      <c r="F185" s="17"/>
      <c r="G185" s="20"/>
      <c r="H185" s="595">
        <v>41134</v>
      </c>
    </row>
    <row r="186" spans="1:8" ht="18" customHeight="1">
      <c r="A186" s="596"/>
      <c r="B186" s="593"/>
      <c r="C186" s="17" t="s">
        <v>1331</v>
      </c>
      <c r="D186" s="19" t="s">
        <v>2968</v>
      </c>
      <c r="E186" s="17">
        <v>1</v>
      </c>
      <c r="F186" s="17">
        <v>69</v>
      </c>
      <c r="G186" s="20">
        <f>F186*E186</f>
        <v>69</v>
      </c>
      <c r="H186" s="605"/>
    </row>
    <row r="187" spans="1:8" ht="18.75" customHeight="1">
      <c r="A187" s="596"/>
      <c r="B187" s="593"/>
      <c r="C187" s="17" t="s">
        <v>1330</v>
      </c>
      <c r="D187" s="19" t="s">
        <v>1049</v>
      </c>
      <c r="E187" s="17">
        <v>0.5</v>
      </c>
      <c r="F187" s="17">
        <v>92</v>
      </c>
      <c r="G187" s="20">
        <f>F187*E187</f>
        <v>46</v>
      </c>
      <c r="H187" s="605"/>
    </row>
    <row r="188" spans="1:8" ht="18" customHeight="1">
      <c r="A188" s="596"/>
      <c r="B188" s="593"/>
      <c r="C188" s="17" t="s">
        <v>2030</v>
      </c>
      <c r="D188" s="19" t="s">
        <v>2968</v>
      </c>
      <c r="E188" s="17">
        <v>1</v>
      </c>
      <c r="F188" s="17">
        <v>28</v>
      </c>
      <c r="G188" s="47">
        <f>E188*F188</f>
        <v>28</v>
      </c>
      <c r="H188" s="605"/>
    </row>
    <row r="189" spans="1:8" ht="18" customHeight="1">
      <c r="A189" s="596"/>
      <c r="B189" s="593"/>
      <c r="C189" s="17" t="s">
        <v>1370</v>
      </c>
      <c r="D189" s="19" t="s">
        <v>2968</v>
      </c>
      <c r="E189" s="17">
        <v>1</v>
      </c>
      <c r="F189" s="17">
        <v>35</v>
      </c>
      <c r="G189" s="47">
        <f>E189*F189</f>
        <v>35</v>
      </c>
      <c r="H189" s="605"/>
    </row>
    <row r="190" spans="1:8" ht="18" customHeight="1">
      <c r="A190" s="597"/>
      <c r="B190" s="594"/>
      <c r="C190" s="17" t="s">
        <v>1366</v>
      </c>
      <c r="D190" s="19" t="s">
        <v>2968</v>
      </c>
      <c r="E190" s="19">
        <v>1</v>
      </c>
      <c r="F190" s="19">
        <v>90</v>
      </c>
      <c r="G190" s="17">
        <f>F190*E190</f>
        <v>90</v>
      </c>
      <c r="H190" s="603"/>
    </row>
    <row r="191" spans="1:8" ht="18" customHeight="1">
      <c r="A191" s="630">
        <v>92</v>
      </c>
      <c r="B191" s="592" t="s">
        <v>1401</v>
      </c>
      <c r="C191" s="16" t="s">
        <v>1132</v>
      </c>
      <c r="D191" s="19"/>
      <c r="E191" s="17"/>
      <c r="F191" s="17"/>
      <c r="G191" s="20"/>
      <c r="H191" s="595">
        <v>41134</v>
      </c>
    </row>
    <row r="192" spans="1:8" ht="18" customHeight="1">
      <c r="A192" s="631"/>
      <c r="B192" s="593"/>
      <c r="C192" s="17" t="s">
        <v>480</v>
      </c>
      <c r="D192" s="19" t="s">
        <v>481</v>
      </c>
      <c r="E192" s="17">
        <v>2</v>
      </c>
      <c r="F192" s="17">
        <v>28</v>
      </c>
      <c r="G192" s="20">
        <f>E192*F192</f>
        <v>56</v>
      </c>
      <c r="H192" s="605"/>
    </row>
    <row r="193" spans="1:8" ht="18" customHeight="1">
      <c r="A193" s="632"/>
      <c r="B193" s="594"/>
      <c r="C193" s="17" t="s">
        <v>1133</v>
      </c>
      <c r="D193" s="19" t="s">
        <v>1049</v>
      </c>
      <c r="E193" s="17">
        <v>3</v>
      </c>
      <c r="F193" s="17">
        <v>24</v>
      </c>
      <c r="G193" s="20">
        <f>E193*F193</f>
        <v>72</v>
      </c>
      <c r="H193" s="603"/>
    </row>
    <row r="194" spans="1:8" ht="18" customHeight="1">
      <c r="A194" s="602">
        <v>93</v>
      </c>
      <c r="B194" s="592" t="s">
        <v>832</v>
      </c>
      <c r="C194" s="16" t="s">
        <v>1132</v>
      </c>
      <c r="D194" s="19"/>
      <c r="E194" s="17"/>
      <c r="F194" s="17"/>
      <c r="G194" s="20"/>
      <c r="H194" s="595">
        <v>41134</v>
      </c>
    </row>
    <row r="195" spans="1:8" ht="18" customHeight="1">
      <c r="A195" s="596"/>
      <c r="B195" s="593"/>
      <c r="C195" s="17" t="s">
        <v>480</v>
      </c>
      <c r="D195" s="19" t="s">
        <v>481</v>
      </c>
      <c r="E195" s="17">
        <v>2</v>
      </c>
      <c r="F195" s="17">
        <v>28</v>
      </c>
      <c r="G195" s="20">
        <f>E195*F195</f>
        <v>56</v>
      </c>
      <c r="H195" s="605"/>
    </row>
    <row r="196" spans="1:8" ht="18" customHeight="1">
      <c r="A196" s="597"/>
      <c r="B196" s="594"/>
      <c r="C196" s="17" t="s">
        <v>1133</v>
      </c>
      <c r="D196" s="19" t="s">
        <v>1049</v>
      </c>
      <c r="E196" s="17">
        <v>3</v>
      </c>
      <c r="F196" s="17">
        <v>24</v>
      </c>
      <c r="G196" s="20">
        <f>E196*F196</f>
        <v>72</v>
      </c>
      <c r="H196" s="603"/>
    </row>
    <row r="197" spans="1:8" ht="66" customHeight="1">
      <c r="A197" s="41">
        <v>94</v>
      </c>
      <c r="B197" s="17" t="s">
        <v>2836</v>
      </c>
      <c r="C197" s="50" t="s">
        <v>3510</v>
      </c>
      <c r="D197" s="598" t="s">
        <v>1056</v>
      </c>
      <c r="E197" s="599"/>
      <c r="F197" s="600"/>
      <c r="G197" s="20">
        <v>14162.6</v>
      </c>
      <c r="H197" s="18">
        <v>41135</v>
      </c>
    </row>
    <row r="198" spans="1:8" ht="32.25" customHeight="1">
      <c r="A198" s="630">
        <v>95</v>
      </c>
      <c r="B198" s="592" t="s">
        <v>1255</v>
      </c>
      <c r="C198" s="50" t="s">
        <v>1256</v>
      </c>
      <c r="D198" s="19"/>
      <c r="E198" s="17"/>
      <c r="F198" s="19"/>
      <c r="G198" s="20"/>
      <c r="H198" s="595">
        <v>41135</v>
      </c>
    </row>
    <row r="199" spans="1:8" ht="18" customHeight="1">
      <c r="A199" s="631"/>
      <c r="B199" s="593"/>
      <c r="C199" s="63" t="s">
        <v>1601</v>
      </c>
      <c r="D199" s="19" t="s">
        <v>1109</v>
      </c>
      <c r="E199" s="17">
        <v>25</v>
      </c>
      <c r="F199" s="19">
        <v>4.4000000000000004</v>
      </c>
      <c r="G199" s="20">
        <f>F199*E199</f>
        <v>110</v>
      </c>
      <c r="H199" s="605"/>
    </row>
    <row r="200" spans="1:8" ht="18" customHeight="1">
      <c r="A200" s="632"/>
      <c r="B200" s="594"/>
      <c r="C200" s="63" t="s">
        <v>1257</v>
      </c>
      <c r="D200" s="19" t="s">
        <v>1585</v>
      </c>
      <c r="E200" s="17">
        <v>0.1</v>
      </c>
      <c r="F200" s="19">
        <v>400</v>
      </c>
      <c r="G200" s="20">
        <f>F200*E200</f>
        <v>40</v>
      </c>
      <c r="H200" s="603"/>
    </row>
    <row r="201" spans="1:8" ht="19.5" customHeight="1">
      <c r="A201" s="630">
        <v>96</v>
      </c>
      <c r="B201" s="592" t="s">
        <v>1606</v>
      </c>
      <c r="C201" s="50" t="s">
        <v>1171</v>
      </c>
      <c r="D201" s="19"/>
      <c r="E201" s="17"/>
      <c r="F201" s="19"/>
      <c r="G201" s="20"/>
      <c r="H201" s="595">
        <v>41135</v>
      </c>
    </row>
    <row r="202" spans="1:8" ht="18" customHeight="1">
      <c r="A202" s="631"/>
      <c r="B202" s="593"/>
      <c r="C202" s="63" t="s">
        <v>1601</v>
      </c>
      <c r="D202" s="19" t="s">
        <v>1109</v>
      </c>
      <c r="E202" s="17">
        <v>25</v>
      </c>
      <c r="F202" s="19">
        <v>4.4000000000000004</v>
      </c>
      <c r="G202" s="20">
        <f>F202*E202</f>
        <v>110</v>
      </c>
      <c r="H202" s="605"/>
    </row>
    <row r="203" spans="1:8" ht="18" customHeight="1">
      <c r="A203" s="632"/>
      <c r="B203" s="594"/>
      <c r="C203" s="63" t="s">
        <v>1257</v>
      </c>
      <c r="D203" s="19" t="s">
        <v>1585</v>
      </c>
      <c r="E203" s="17">
        <v>0.1</v>
      </c>
      <c r="F203" s="19">
        <v>400</v>
      </c>
      <c r="G203" s="20">
        <f>F203*E203</f>
        <v>40</v>
      </c>
      <c r="H203" s="603"/>
    </row>
    <row r="204" spans="1:8" ht="21" customHeight="1">
      <c r="A204" s="630">
        <v>97</v>
      </c>
      <c r="B204" s="592" t="s">
        <v>1487</v>
      </c>
      <c r="C204" s="50" t="s">
        <v>1603</v>
      </c>
      <c r="D204" s="19"/>
      <c r="E204" s="17"/>
      <c r="F204" s="19"/>
      <c r="G204" s="20"/>
      <c r="H204" s="595">
        <v>41135</v>
      </c>
    </row>
    <row r="205" spans="1:8" ht="18" customHeight="1">
      <c r="A205" s="631"/>
      <c r="B205" s="593"/>
      <c r="C205" s="17" t="s">
        <v>1240</v>
      </c>
      <c r="D205" s="19" t="s">
        <v>1109</v>
      </c>
      <c r="E205" s="17">
        <v>10</v>
      </c>
      <c r="F205" s="17">
        <v>15.67</v>
      </c>
      <c r="G205" s="20">
        <f>F205*E205</f>
        <v>156.69999999999999</v>
      </c>
      <c r="H205" s="605"/>
    </row>
    <row r="206" spans="1:8" ht="40.5" customHeight="1">
      <c r="A206" s="630">
        <v>98</v>
      </c>
      <c r="B206" s="592" t="s">
        <v>1604</v>
      </c>
      <c r="C206" s="246" t="s">
        <v>1716</v>
      </c>
      <c r="D206" s="17"/>
      <c r="E206" s="17"/>
      <c r="F206" s="17"/>
      <c r="G206" s="20"/>
      <c r="H206" s="595">
        <v>41144</v>
      </c>
    </row>
    <row r="207" spans="1:8" ht="20.25" customHeight="1">
      <c r="A207" s="631"/>
      <c r="B207" s="593"/>
      <c r="C207" s="23" t="s">
        <v>1240</v>
      </c>
      <c r="D207" s="278" t="s">
        <v>1109</v>
      </c>
      <c r="E207" s="265">
        <v>30</v>
      </c>
      <c r="F207" s="265">
        <v>15.67</v>
      </c>
      <c r="G207" s="20">
        <f t="shared" ref="G207:G217" si="2">F207*E207</f>
        <v>470.1</v>
      </c>
      <c r="H207" s="605"/>
    </row>
    <row r="208" spans="1:8" ht="20.25" customHeight="1">
      <c r="A208" s="631"/>
      <c r="B208" s="593"/>
      <c r="C208" s="23" t="s">
        <v>44</v>
      </c>
      <c r="D208" s="278" t="s">
        <v>1109</v>
      </c>
      <c r="E208" s="265">
        <v>20</v>
      </c>
      <c r="F208" s="265">
        <v>24</v>
      </c>
      <c r="G208" s="20">
        <f t="shared" si="2"/>
        <v>480</v>
      </c>
      <c r="H208" s="605"/>
    </row>
    <row r="209" spans="1:9" ht="20.25" customHeight="1">
      <c r="A209" s="631"/>
      <c r="B209" s="593"/>
      <c r="C209" s="73" t="s">
        <v>45</v>
      </c>
      <c r="D209" s="19" t="s">
        <v>2968</v>
      </c>
      <c r="E209" s="17">
        <v>3</v>
      </c>
      <c r="F209" s="17">
        <v>48</v>
      </c>
      <c r="G209" s="20">
        <f t="shared" si="2"/>
        <v>144</v>
      </c>
      <c r="H209" s="605"/>
    </row>
    <row r="210" spans="1:9" ht="18" customHeight="1">
      <c r="A210" s="631"/>
      <c r="B210" s="593"/>
      <c r="C210" s="23" t="s">
        <v>1240</v>
      </c>
      <c r="D210" s="278" t="s">
        <v>1109</v>
      </c>
      <c r="E210" s="265">
        <v>60</v>
      </c>
      <c r="F210" s="265">
        <v>15.67</v>
      </c>
      <c r="G210" s="277">
        <f t="shared" si="2"/>
        <v>940.2</v>
      </c>
      <c r="H210" s="605"/>
    </row>
    <row r="211" spans="1:9" ht="18" customHeight="1">
      <c r="A211" s="631"/>
      <c r="B211" s="593"/>
      <c r="C211" s="73" t="s">
        <v>45</v>
      </c>
      <c r="D211" s="19" t="s">
        <v>2968</v>
      </c>
      <c r="E211" s="17">
        <v>3</v>
      </c>
      <c r="F211" s="265">
        <v>35</v>
      </c>
      <c r="G211" s="277">
        <f t="shared" si="2"/>
        <v>105</v>
      </c>
      <c r="H211" s="605"/>
    </row>
    <row r="212" spans="1:9" ht="18" customHeight="1">
      <c r="A212" s="631"/>
      <c r="B212" s="593"/>
      <c r="C212" s="23" t="s">
        <v>2479</v>
      </c>
      <c r="D212" s="19" t="s">
        <v>1109</v>
      </c>
      <c r="E212" s="17">
        <v>7</v>
      </c>
      <c r="F212" s="265">
        <v>97.86</v>
      </c>
      <c r="G212" s="277">
        <f t="shared" si="2"/>
        <v>685.02</v>
      </c>
      <c r="H212" s="605"/>
    </row>
    <row r="213" spans="1:9" ht="18" customHeight="1">
      <c r="A213" s="631"/>
      <c r="B213" s="593"/>
      <c r="C213" s="23" t="s">
        <v>2479</v>
      </c>
      <c r="D213" s="19" t="s">
        <v>1109</v>
      </c>
      <c r="E213" s="17">
        <v>2.7</v>
      </c>
      <c r="F213" s="265">
        <v>95.19</v>
      </c>
      <c r="G213" s="277">
        <f t="shared" si="2"/>
        <v>257.01</v>
      </c>
      <c r="H213" s="605"/>
    </row>
    <row r="214" spans="1:9" ht="18" customHeight="1">
      <c r="A214" s="631"/>
      <c r="B214" s="593"/>
      <c r="C214" s="17" t="s">
        <v>1241</v>
      </c>
      <c r="D214" s="19" t="s">
        <v>481</v>
      </c>
      <c r="E214" s="17">
        <v>0.3</v>
      </c>
      <c r="F214" s="17">
        <v>42.23</v>
      </c>
      <c r="G214" s="20">
        <f>F214*E214</f>
        <v>12.67</v>
      </c>
      <c r="H214" s="605"/>
    </row>
    <row r="215" spans="1:9" ht="18" customHeight="1">
      <c r="A215" s="631"/>
      <c r="B215" s="593"/>
      <c r="C215" s="23" t="s">
        <v>2479</v>
      </c>
      <c r="D215" s="19" t="s">
        <v>1109</v>
      </c>
      <c r="E215" s="17">
        <v>10</v>
      </c>
      <c r="F215" s="17">
        <v>102.8</v>
      </c>
      <c r="G215" s="20">
        <f>F215*E215</f>
        <v>1028</v>
      </c>
      <c r="H215" s="605"/>
    </row>
    <row r="216" spans="1:9" ht="18" customHeight="1">
      <c r="A216" s="631"/>
      <c r="B216" s="593"/>
      <c r="C216" s="23" t="s">
        <v>2479</v>
      </c>
      <c r="D216" s="19" t="s">
        <v>1109</v>
      </c>
      <c r="E216" s="17">
        <v>2.7</v>
      </c>
      <c r="F216" s="17">
        <v>95.19</v>
      </c>
      <c r="G216" s="20">
        <f>F216*E216</f>
        <v>257.01</v>
      </c>
      <c r="H216" s="605"/>
    </row>
    <row r="217" spans="1:9" ht="18" customHeight="1">
      <c r="A217" s="631"/>
      <c r="B217" s="594"/>
      <c r="C217" s="23" t="s">
        <v>2479</v>
      </c>
      <c r="D217" s="278" t="s">
        <v>1109</v>
      </c>
      <c r="E217" s="265">
        <v>6.9</v>
      </c>
      <c r="F217" s="265">
        <v>100.44</v>
      </c>
      <c r="G217" s="277">
        <f t="shared" si="2"/>
        <v>693.04</v>
      </c>
      <c r="H217" s="603"/>
    </row>
    <row r="218" spans="1:9" ht="18" customHeight="1">
      <c r="A218" s="631"/>
      <c r="B218" s="592" t="s">
        <v>3646</v>
      </c>
      <c r="C218" s="23" t="s">
        <v>1240</v>
      </c>
      <c r="D218" s="278" t="s">
        <v>1109</v>
      </c>
      <c r="E218" s="265">
        <v>30</v>
      </c>
      <c r="F218" s="265">
        <v>15.67</v>
      </c>
      <c r="G218" s="20">
        <f t="shared" ref="G218:G223" si="3">F218*E218</f>
        <v>470.1</v>
      </c>
      <c r="H218" s="595"/>
    </row>
    <row r="219" spans="1:9" ht="18" customHeight="1">
      <c r="A219" s="631"/>
      <c r="B219" s="593"/>
      <c r="C219" s="23" t="s">
        <v>1601</v>
      </c>
      <c r="D219" s="278" t="s">
        <v>1109</v>
      </c>
      <c r="E219" s="265">
        <v>50</v>
      </c>
      <c r="F219" s="265">
        <v>4.5</v>
      </c>
      <c r="G219" s="277">
        <f t="shared" si="3"/>
        <v>225</v>
      </c>
      <c r="H219" s="605"/>
    </row>
    <row r="220" spans="1:9" ht="18" customHeight="1">
      <c r="A220" s="631"/>
      <c r="B220" s="593"/>
      <c r="C220" s="23" t="s">
        <v>44</v>
      </c>
      <c r="D220" s="278" t="s">
        <v>1109</v>
      </c>
      <c r="E220" s="265">
        <v>17.5</v>
      </c>
      <c r="F220" s="265">
        <v>24</v>
      </c>
      <c r="G220" s="20">
        <f t="shared" si="3"/>
        <v>420</v>
      </c>
      <c r="H220" s="605"/>
    </row>
    <row r="221" spans="1:9" ht="18" customHeight="1">
      <c r="A221" s="631"/>
      <c r="B221" s="593"/>
      <c r="C221" s="23" t="s">
        <v>1241</v>
      </c>
      <c r="D221" s="278" t="s">
        <v>2968</v>
      </c>
      <c r="E221" s="265">
        <v>1</v>
      </c>
      <c r="F221" s="265">
        <v>95</v>
      </c>
      <c r="G221" s="277">
        <f t="shared" si="3"/>
        <v>95</v>
      </c>
      <c r="H221" s="605"/>
    </row>
    <row r="222" spans="1:9" ht="18" customHeight="1">
      <c r="A222" s="631"/>
      <c r="B222" s="593"/>
      <c r="C222" s="23" t="s">
        <v>45</v>
      </c>
      <c r="D222" s="278" t="s">
        <v>2968</v>
      </c>
      <c r="E222" s="265">
        <v>3</v>
      </c>
      <c r="F222" s="265">
        <v>48</v>
      </c>
      <c r="G222" s="277">
        <f t="shared" si="3"/>
        <v>144</v>
      </c>
      <c r="H222" s="605"/>
    </row>
    <row r="223" spans="1:9" ht="18" customHeight="1">
      <c r="A223" s="632"/>
      <c r="B223" s="593"/>
      <c r="C223" s="23" t="s">
        <v>3647</v>
      </c>
      <c r="D223" s="278" t="s">
        <v>1109</v>
      </c>
      <c r="E223" s="265">
        <v>5</v>
      </c>
      <c r="F223" s="265">
        <v>76</v>
      </c>
      <c r="G223" s="277">
        <f t="shared" si="3"/>
        <v>380</v>
      </c>
      <c r="H223" s="603"/>
      <c r="I223" s="55">
        <f>SUM(G207:G223)</f>
        <v>6806.15</v>
      </c>
    </row>
    <row r="224" spans="1:9" ht="37.5" customHeight="1">
      <c r="A224" s="602">
        <v>99</v>
      </c>
      <c r="B224" s="592" t="s">
        <v>1763</v>
      </c>
      <c r="C224" s="46" t="s">
        <v>1605</v>
      </c>
      <c r="D224" s="17"/>
      <c r="E224" s="17"/>
      <c r="F224" s="17"/>
      <c r="G224" s="20"/>
      <c r="H224" s="595">
        <v>41136</v>
      </c>
    </row>
    <row r="225" spans="1:8" ht="18" customHeight="1">
      <c r="A225" s="597"/>
      <c r="B225" s="594"/>
      <c r="C225" s="17" t="s">
        <v>1600</v>
      </c>
      <c r="D225" s="19" t="s">
        <v>1588</v>
      </c>
      <c r="E225" s="17">
        <v>0.67</v>
      </c>
      <c r="F225" s="17">
        <v>1700</v>
      </c>
      <c r="G225" s="20">
        <f>F225*E225</f>
        <v>1139</v>
      </c>
      <c r="H225" s="603"/>
    </row>
    <row r="226" spans="1:8" ht="33.75" customHeight="1">
      <c r="A226" s="41">
        <v>100</v>
      </c>
      <c r="B226" s="17" t="s">
        <v>3442</v>
      </c>
      <c r="C226" s="46" t="s">
        <v>1605</v>
      </c>
      <c r="D226" s="598" t="s">
        <v>1892</v>
      </c>
      <c r="E226" s="599"/>
      <c r="F226" s="600"/>
      <c r="G226" s="20"/>
      <c r="H226" s="18">
        <v>41136</v>
      </c>
    </row>
    <row r="227" spans="1:8" ht="36" customHeight="1">
      <c r="A227" s="41">
        <v>101</v>
      </c>
      <c r="B227" s="17" t="s">
        <v>832</v>
      </c>
      <c r="C227" s="46" t="s">
        <v>1605</v>
      </c>
      <c r="D227" s="606" t="s">
        <v>1892</v>
      </c>
      <c r="E227" s="606"/>
      <c r="F227" s="606"/>
      <c r="G227" s="20"/>
      <c r="H227" s="18">
        <v>41136</v>
      </c>
    </row>
    <row r="228" spans="1:8" ht="35.25" customHeight="1">
      <c r="A228" s="64">
        <v>103</v>
      </c>
      <c r="B228" s="17" t="s">
        <v>2781</v>
      </c>
      <c r="C228" s="46" t="s">
        <v>1605</v>
      </c>
      <c r="D228" s="606" t="s">
        <v>1892</v>
      </c>
      <c r="E228" s="606"/>
      <c r="F228" s="606"/>
      <c r="G228" s="20"/>
      <c r="H228" s="18">
        <v>41136</v>
      </c>
    </row>
    <row r="229" spans="1:8" ht="35.25" customHeight="1">
      <c r="A229" s="41">
        <v>104</v>
      </c>
      <c r="B229" s="17" t="s">
        <v>2595</v>
      </c>
      <c r="C229" s="46" t="s">
        <v>1605</v>
      </c>
      <c r="D229" s="598" t="s">
        <v>1892</v>
      </c>
      <c r="E229" s="599"/>
      <c r="F229" s="600"/>
      <c r="G229" s="20"/>
      <c r="H229" s="18">
        <v>41136</v>
      </c>
    </row>
    <row r="230" spans="1:8" ht="36" customHeight="1">
      <c r="A230" s="64">
        <v>105</v>
      </c>
      <c r="B230" s="17" t="s">
        <v>338</v>
      </c>
      <c r="C230" s="46" t="s">
        <v>1605</v>
      </c>
      <c r="D230" s="598" t="s">
        <v>1892</v>
      </c>
      <c r="E230" s="599"/>
      <c r="F230" s="600"/>
      <c r="G230" s="20"/>
      <c r="H230" s="18">
        <v>41136</v>
      </c>
    </row>
    <row r="231" spans="1:8" ht="20.25" customHeight="1">
      <c r="A231" s="630">
        <v>106</v>
      </c>
      <c r="B231" s="592" t="s">
        <v>831</v>
      </c>
      <c r="C231" s="16" t="s">
        <v>1132</v>
      </c>
      <c r="D231" s="19"/>
      <c r="E231" s="17"/>
      <c r="F231" s="17"/>
      <c r="G231" s="20"/>
      <c r="H231" s="595">
        <v>41135</v>
      </c>
    </row>
    <row r="232" spans="1:8" ht="18" customHeight="1">
      <c r="A232" s="631"/>
      <c r="B232" s="593"/>
      <c r="C232" s="17" t="s">
        <v>480</v>
      </c>
      <c r="D232" s="19" t="s">
        <v>481</v>
      </c>
      <c r="E232" s="17">
        <v>3</v>
      </c>
      <c r="F232" s="17">
        <v>28</v>
      </c>
      <c r="G232" s="20">
        <f>E232*F232</f>
        <v>84</v>
      </c>
      <c r="H232" s="605"/>
    </row>
    <row r="233" spans="1:8" ht="18" customHeight="1">
      <c r="A233" s="632"/>
      <c r="B233" s="594"/>
      <c r="C233" s="17" t="s">
        <v>1133</v>
      </c>
      <c r="D233" s="19" t="s">
        <v>1049</v>
      </c>
      <c r="E233" s="17">
        <v>4</v>
      </c>
      <c r="F233" s="17">
        <v>24</v>
      </c>
      <c r="G233" s="20">
        <f>E233*F233</f>
        <v>96</v>
      </c>
      <c r="H233" s="603"/>
    </row>
    <row r="234" spans="1:8" ht="18" customHeight="1">
      <c r="A234" s="630">
        <v>107</v>
      </c>
      <c r="B234" s="592" t="s">
        <v>3700</v>
      </c>
      <c r="C234" s="16" t="s">
        <v>1132</v>
      </c>
      <c r="D234" s="19"/>
      <c r="E234" s="17"/>
      <c r="F234" s="17"/>
      <c r="G234" s="20"/>
      <c r="H234" s="595">
        <v>41135</v>
      </c>
    </row>
    <row r="235" spans="1:8" ht="18" customHeight="1">
      <c r="A235" s="631"/>
      <c r="B235" s="593"/>
      <c r="C235" s="17" t="s">
        <v>480</v>
      </c>
      <c r="D235" s="19" t="s">
        <v>481</v>
      </c>
      <c r="E235" s="17">
        <v>3</v>
      </c>
      <c r="F235" s="17">
        <v>28</v>
      </c>
      <c r="G235" s="20">
        <f>E235*F235</f>
        <v>84</v>
      </c>
      <c r="H235" s="605"/>
    </row>
    <row r="236" spans="1:8" ht="18" customHeight="1">
      <c r="A236" s="632"/>
      <c r="B236" s="594"/>
      <c r="C236" s="17" t="s">
        <v>1133</v>
      </c>
      <c r="D236" s="19" t="s">
        <v>1049</v>
      </c>
      <c r="E236" s="17">
        <v>4</v>
      </c>
      <c r="F236" s="17">
        <v>24</v>
      </c>
      <c r="G236" s="20">
        <f>E236*F236</f>
        <v>96</v>
      </c>
      <c r="H236" s="603"/>
    </row>
    <row r="237" spans="1:8" ht="36.75" customHeight="1">
      <c r="A237" s="630">
        <v>108</v>
      </c>
      <c r="B237" s="592" t="s">
        <v>1607</v>
      </c>
      <c r="C237" s="16" t="s">
        <v>1608</v>
      </c>
      <c r="D237" s="19"/>
      <c r="E237" s="17"/>
      <c r="F237" s="17"/>
      <c r="G237" s="20"/>
      <c r="H237" s="595">
        <v>41135</v>
      </c>
    </row>
    <row r="238" spans="1:8" ht="18" customHeight="1">
      <c r="A238" s="631"/>
      <c r="B238" s="593"/>
      <c r="C238" s="63" t="s">
        <v>1601</v>
      </c>
      <c r="D238" s="19" t="s">
        <v>1109</v>
      </c>
      <c r="E238" s="17">
        <v>25</v>
      </c>
      <c r="F238" s="19">
        <v>4.4000000000000004</v>
      </c>
      <c r="G238" s="20">
        <f>F238*E238</f>
        <v>110</v>
      </c>
      <c r="H238" s="605"/>
    </row>
    <row r="239" spans="1:8" ht="18" customHeight="1">
      <c r="A239" s="632"/>
      <c r="B239" s="594"/>
      <c r="C239" s="63" t="s">
        <v>1257</v>
      </c>
      <c r="D239" s="19" t="s">
        <v>1585</v>
      </c>
      <c r="E239" s="17">
        <v>0.1</v>
      </c>
      <c r="F239" s="19">
        <v>400</v>
      </c>
      <c r="G239" s="20">
        <f>F239*E239</f>
        <v>40</v>
      </c>
      <c r="H239" s="603"/>
    </row>
    <row r="240" spans="1:8" ht="33.75" customHeight="1">
      <c r="A240" s="630">
        <v>110</v>
      </c>
      <c r="B240" s="592" t="s">
        <v>831</v>
      </c>
      <c r="C240" s="16" t="s">
        <v>1610</v>
      </c>
      <c r="D240" s="19"/>
      <c r="E240" s="17"/>
      <c r="F240" s="17"/>
      <c r="G240" s="20"/>
      <c r="H240" s="595">
        <v>41137</v>
      </c>
    </row>
    <row r="241" spans="1:8" ht="18" customHeight="1">
      <c r="A241" s="632"/>
      <c r="B241" s="594"/>
      <c r="C241" s="17" t="s">
        <v>1455</v>
      </c>
      <c r="D241" s="19" t="s">
        <v>2968</v>
      </c>
      <c r="E241" s="17">
        <v>1</v>
      </c>
      <c r="F241" s="17">
        <v>100</v>
      </c>
      <c r="G241" s="20">
        <f>F241*E241</f>
        <v>100</v>
      </c>
      <c r="H241" s="603"/>
    </row>
    <row r="242" spans="1:8" ht="36.75" customHeight="1">
      <c r="A242" s="64">
        <v>112</v>
      </c>
      <c r="B242" s="17" t="s">
        <v>1762</v>
      </c>
      <c r="C242" s="46" t="s">
        <v>1605</v>
      </c>
      <c r="D242" s="598" t="s">
        <v>1273</v>
      </c>
      <c r="E242" s="599"/>
      <c r="F242" s="600"/>
      <c r="G242" s="20"/>
      <c r="H242" s="18">
        <v>41137</v>
      </c>
    </row>
    <row r="243" spans="1:8" ht="37.5" customHeight="1">
      <c r="A243" s="41">
        <v>113</v>
      </c>
      <c r="B243" s="17" t="s">
        <v>1763</v>
      </c>
      <c r="C243" s="46" t="s">
        <v>1605</v>
      </c>
      <c r="D243" s="598" t="s">
        <v>1273</v>
      </c>
      <c r="E243" s="599"/>
      <c r="F243" s="600"/>
      <c r="G243" s="20"/>
      <c r="H243" s="18">
        <v>41137</v>
      </c>
    </row>
    <row r="244" spans="1:8" ht="35.25" customHeight="1">
      <c r="A244" s="41">
        <v>114</v>
      </c>
      <c r="B244" s="17" t="s">
        <v>273</v>
      </c>
      <c r="C244" s="46" t="s">
        <v>1605</v>
      </c>
      <c r="D244" s="598" t="s">
        <v>1273</v>
      </c>
      <c r="E244" s="599"/>
      <c r="F244" s="600"/>
      <c r="G244" s="20"/>
      <c r="H244" s="18">
        <v>41137</v>
      </c>
    </row>
    <row r="245" spans="1:8" ht="35.25" customHeight="1">
      <c r="A245" s="41">
        <v>115</v>
      </c>
      <c r="B245" s="17" t="s">
        <v>3441</v>
      </c>
      <c r="C245" s="46" t="s">
        <v>1605</v>
      </c>
      <c r="D245" s="598" t="s">
        <v>1273</v>
      </c>
      <c r="E245" s="599"/>
      <c r="F245" s="600"/>
      <c r="G245" s="20"/>
      <c r="H245" s="18">
        <v>41137</v>
      </c>
    </row>
    <row r="246" spans="1:8" ht="52.5" customHeight="1">
      <c r="A246" s="630">
        <v>116</v>
      </c>
      <c r="B246" s="592" t="s">
        <v>338</v>
      </c>
      <c r="C246" s="16" t="s">
        <v>2013</v>
      </c>
      <c r="D246" s="19"/>
      <c r="E246" s="17"/>
      <c r="F246" s="17"/>
      <c r="G246" s="20"/>
      <c r="H246" s="595">
        <v>41137</v>
      </c>
    </row>
    <row r="247" spans="1:8" ht="18" customHeight="1">
      <c r="A247" s="632"/>
      <c r="B247" s="594"/>
      <c r="C247" s="17" t="s">
        <v>3812</v>
      </c>
      <c r="D247" s="19" t="s">
        <v>1588</v>
      </c>
      <c r="E247" s="17">
        <v>2.5</v>
      </c>
      <c r="F247" s="17">
        <v>1700</v>
      </c>
      <c r="G247" s="20">
        <f>F247*E247</f>
        <v>4250</v>
      </c>
      <c r="H247" s="603"/>
    </row>
    <row r="248" spans="1:8" ht="34.5" customHeight="1">
      <c r="A248" s="602">
        <v>117</v>
      </c>
      <c r="B248" s="592" t="s">
        <v>2657</v>
      </c>
      <c r="C248" s="16" t="s">
        <v>2013</v>
      </c>
      <c r="D248" s="19"/>
      <c r="E248" s="17"/>
      <c r="F248" s="17"/>
      <c r="G248" s="20"/>
      <c r="H248" s="595">
        <v>41137</v>
      </c>
    </row>
    <row r="249" spans="1:8" ht="18" customHeight="1">
      <c r="A249" s="597"/>
      <c r="B249" s="594"/>
      <c r="C249" s="17" t="s">
        <v>3812</v>
      </c>
      <c r="D249" s="19" t="s">
        <v>1588</v>
      </c>
      <c r="E249" s="17">
        <v>2.5</v>
      </c>
      <c r="F249" s="17">
        <v>1700</v>
      </c>
      <c r="G249" s="20">
        <f>F249*E249</f>
        <v>4250</v>
      </c>
      <c r="H249" s="603"/>
    </row>
    <row r="250" spans="1:8" ht="18" customHeight="1">
      <c r="A250" s="630">
        <v>118</v>
      </c>
      <c r="B250" s="592" t="s">
        <v>2660</v>
      </c>
      <c r="C250" s="16" t="s">
        <v>1132</v>
      </c>
      <c r="D250" s="19"/>
      <c r="E250" s="17"/>
      <c r="F250" s="17"/>
      <c r="G250" s="20"/>
      <c r="H250" s="595">
        <v>41138</v>
      </c>
    </row>
    <row r="251" spans="1:8" ht="18" customHeight="1">
      <c r="A251" s="631"/>
      <c r="B251" s="593"/>
      <c r="C251" s="17" t="s">
        <v>480</v>
      </c>
      <c r="D251" s="19" t="s">
        <v>481</v>
      </c>
      <c r="E251" s="17">
        <v>1.5</v>
      </c>
      <c r="F251" s="17">
        <v>28</v>
      </c>
      <c r="G251" s="20">
        <f>E251*F251</f>
        <v>42</v>
      </c>
      <c r="H251" s="605"/>
    </row>
    <row r="252" spans="1:8" ht="18" customHeight="1">
      <c r="A252" s="632"/>
      <c r="B252" s="594"/>
      <c r="C252" s="17" t="s">
        <v>1133</v>
      </c>
      <c r="D252" s="19" t="s">
        <v>1049</v>
      </c>
      <c r="E252" s="17">
        <v>3</v>
      </c>
      <c r="F252" s="17">
        <v>24</v>
      </c>
      <c r="G252" s="20">
        <f>E252*F252</f>
        <v>72</v>
      </c>
      <c r="H252" s="603"/>
    </row>
    <row r="253" spans="1:8" ht="18" customHeight="1">
      <c r="A253" s="630">
        <v>119</v>
      </c>
      <c r="B253" s="592" t="s">
        <v>1761</v>
      </c>
      <c r="C253" s="16" t="s">
        <v>1132</v>
      </c>
      <c r="D253" s="19"/>
      <c r="E253" s="17"/>
      <c r="F253" s="17"/>
      <c r="G253" s="20"/>
      <c r="H253" s="595">
        <v>41138</v>
      </c>
    </row>
    <row r="254" spans="1:8" ht="18" customHeight="1">
      <c r="A254" s="631"/>
      <c r="B254" s="593"/>
      <c r="C254" s="17" t="s">
        <v>480</v>
      </c>
      <c r="D254" s="19" t="s">
        <v>481</v>
      </c>
      <c r="E254" s="17">
        <v>1.5</v>
      </c>
      <c r="F254" s="17">
        <v>28</v>
      </c>
      <c r="G254" s="20">
        <f>E254*F254</f>
        <v>42</v>
      </c>
      <c r="H254" s="605"/>
    </row>
    <row r="255" spans="1:8" ht="18" customHeight="1">
      <c r="A255" s="632"/>
      <c r="B255" s="594"/>
      <c r="C255" s="17" t="s">
        <v>1133</v>
      </c>
      <c r="D255" s="19" t="s">
        <v>1049</v>
      </c>
      <c r="E255" s="17">
        <v>3</v>
      </c>
      <c r="F255" s="17">
        <v>24</v>
      </c>
      <c r="G255" s="20">
        <f>E255*F255</f>
        <v>72</v>
      </c>
      <c r="H255" s="603"/>
    </row>
    <row r="256" spans="1:8" ht="36" customHeight="1">
      <c r="A256" s="602">
        <v>120</v>
      </c>
      <c r="B256" s="592" t="s">
        <v>2659</v>
      </c>
      <c r="C256" s="46" t="s">
        <v>3815</v>
      </c>
      <c r="D256" s="19"/>
      <c r="E256" s="19"/>
      <c r="F256" s="19"/>
      <c r="G256" s="20"/>
      <c r="H256" s="595">
        <v>41138</v>
      </c>
    </row>
    <row r="257" spans="1:8" ht="18" customHeight="1">
      <c r="A257" s="596"/>
      <c r="B257" s="593"/>
      <c r="C257" s="63" t="s">
        <v>3816</v>
      </c>
      <c r="D257" s="19" t="s">
        <v>1109</v>
      </c>
      <c r="E257" s="17">
        <v>0.3</v>
      </c>
      <c r="F257" s="19">
        <v>56</v>
      </c>
      <c r="G257" s="17">
        <f>F257*E257</f>
        <v>16.8</v>
      </c>
      <c r="H257" s="605"/>
    </row>
    <row r="258" spans="1:8" ht="18" customHeight="1">
      <c r="A258" s="596"/>
      <c r="B258" s="593"/>
      <c r="C258" s="63" t="s">
        <v>1426</v>
      </c>
      <c r="D258" s="19" t="s">
        <v>1588</v>
      </c>
      <c r="E258" s="17">
        <v>1</v>
      </c>
      <c r="F258" s="19">
        <v>750</v>
      </c>
      <c r="G258" s="17">
        <f>F258*E258</f>
        <v>750</v>
      </c>
      <c r="H258" s="605"/>
    </row>
    <row r="259" spans="1:8" ht="18" customHeight="1">
      <c r="A259" s="597"/>
      <c r="B259" s="594"/>
      <c r="C259" s="17" t="s">
        <v>480</v>
      </c>
      <c r="D259" s="19" t="s">
        <v>481</v>
      </c>
      <c r="E259" s="17">
        <v>1.5</v>
      </c>
      <c r="F259" s="17">
        <v>28</v>
      </c>
      <c r="G259" s="20">
        <f>E259*F259</f>
        <v>42</v>
      </c>
      <c r="H259" s="603"/>
    </row>
    <row r="260" spans="1:8" ht="18" customHeight="1">
      <c r="A260" s="602">
        <v>121</v>
      </c>
      <c r="B260" s="592" t="s">
        <v>3553</v>
      </c>
      <c r="C260" s="16" t="s">
        <v>1132</v>
      </c>
      <c r="D260" s="19"/>
      <c r="E260" s="17"/>
      <c r="F260" s="17"/>
      <c r="G260" s="20"/>
      <c r="H260" s="595">
        <v>41141</v>
      </c>
    </row>
    <row r="261" spans="1:8" ht="18" customHeight="1">
      <c r="A261" s="596"/>
      <c r="B261" s="593"/>
      <c r="C261" s="17" t="s">
        <v>480</v>
      </c>
      <c r="D261" s="19" t="s">
        <v>481</v>
      </c>
      <c r="E261" s="17">
        <v>3</v>
      </c>
      <c r="F261" s="17">
        <v>28</v>
      </c>
      <c r="G261" s="20">
        <f>E261*F261</f>
        <v>84</v>
      </c>
      <c r="H261" s="605"/>
    </row>
    <row r="262" spans="1:8" ht="18" customHeight="1">
      <c r="A262" s="597"/>
      <c r="B262" s="594"/>
      <c r="C262" s="17" t="s">
        <v>1133</v>
      </c>
      <c r="D262" s="19" t="s">
        <v>1049</v>
      </c>
      <c r="E262" s="17">
        <v>4</v>
      </c>
      <c r="F262" s="17">
        <v>24</v>
      </c>
      <c r="G262" s="20">
        <f>E262*F262</f>
        <v>96</v>
      </c>
      <c r="H262" s="603"/>
    </row>
    <row r="263" spans="1:8" ht="18" customHeight="1">
      <c r="A263" s="602">
        <v>122</v>
      </c>
      <c r="B263" s="592" t="s">
        <v>2595</v>
      </c>
      <c r="C263" s="16" t="s">
        <v>1132</v>
      </c>
      <c r="D263" s="19"/>
      <c r="E263" s="17"/>
      <c r="F263" s="17"/>
      <c r="G263" s="20"/>
      <c r="H263" s="595">
        <v>41141</v>
      </c>
    </row>
    <row r="264" spans="1:8" ht="18" customHeight="1">
      <c r="A264" s="596"/>
      <c r="B264" s="593"/>
      <c r="C264" s="17" t="s">
        <v>480</v>
      </c>
      <c r="D264" s="19" t="s">
        <v>481</v>
      </c>
      <c r="E264" s="17">
        <v>1.5</v>
      </c>
      <c r="F264" s="17">
        <v>28</v>
      </c>
      <c r="G264" s="20">
        <f>E264*F264</f>
        <v>42</v>
      </c>
      <c r="H264" s="605"/>
    </row>
    <row r="265" spans="1:8" ht="18" customHeight="1">
      <c r="A265" s="597"/>
      <c r="B265" s="594"/>
      <c r="C265" s="17" t="s">
        <v>1133</v>
      </c>
      <c r="D265" s="19" t="s">
        <v>1049</v>
      </c>
      <c r="E265" s="17">
        <v>2</v>
      </c>
      <c r="F265" s="17">
        <v>24</v>
      </c>
      <c r="G265" s="20">
        <f>E265*F265</f>
        <v>48</v>
      </c>
      <c r="H265" s="603"/>
    </row>
    <row r="266" spans="1:8" ht="18" customHeight="1">
      <c r="A266" s="630">
        <v>123</v>
      </c>
      <c r="B266" s="592" t="s">
        <v>2660</v>
      </c>
      <c r="C266" s="16" t="s">
        <v>1132</v>
      </c>
      <c r="D266" s="19"/>
      <c r="E266" s="17"/>
      <c r="F266" s="17"/>
      <c r="G266" s="20"/>
      <c r="H266" s="595">
        <v>41141</v>
      </c>
    </row>
    <row r="267" spans="1:8" ht="18" customHeight="1">
      <c r="A267" s="631"/>
      <c r="B267" s="593"/>
      <c r="C267" s="17" t="s">
        <v>480</v>
      </c>
      <c r="D267" s="19" t="s">
        <v>481</v>
      </c>
      <c r="E267" s="17">
        <v>1.5</v>
      </c>
      <c r="F267" s="17">
        <v>28</v>
      </c>
      <c r="G267" s="20">
        <f>E267*F267</f>
        <v>42</v>
      </c>
      <c r="H267" s="605"/>
    </row>
    <row r="268" spans="1:8" ht="18" customHeight="1">
      <c r="A268" s="632"/>
      <c r="B268" s="594"/>
      <c r="C268" s="17" t="s">
        <v>1133</v>
      </c>
      <c r="D268" s="19" t="s">
        <v>1049</v>
      </c>
      <c r="E268" s="17">
        <v>2</v>
      </c>
      <c r="F268" s="17">
        <v>24</v>
      </c>
      <c r="G268" s="20">
        <f>E268*F268</f>
        <v>48</v>
      </c>
      <c r="H268" s="603"/>
    </row>
    <row r="269" spans="1:8" ht="35.25" customHeight="1">
      <c r="A269" s="633">
        <v>124</v>
      </c>
      <c r="B269" s="606" t="s">
        <v>3820</v>
      </c>
      <c r="C269" s="46" t="s">
        <v>3821</v>
      </c>
      <c r="D269" s="19"/>
      <c r="E269" s="19"/>
      <c r="F269" s="19"/>
      <c r="G269" s="20"/>
      <c r="H269" s="611">
        <v>41141</v>
      </c>
    </row>
    <row r="270" spans="1:8" ht="18" customHeight="1">
      <c r="A270" s="633"/>
      <c r="B270" s="606"/>
      <c r="C270" s="33" t="s">
        <v>1272</v>
      </c>
      <c r="D270" s="35" t="s">
        <v>2968</v>
      </c>
      <c r="E270" s="34">
        <v>3</v>
      </c>
      <c r="F270" s="35">
        <v>33.340000000000003</v>
      </c>
      <c r="G270" s="20">
        <f t="shared" ref="G270:G276" si="4">F270*E270</f>
        <v>100.02</v>
      </c>
      <c r="H270" s="611"/>
    </row>
    <row r="271" spans="1:8" ht="18" customHeight="1">
      <c r="A271" s="633"/>
      <c r="B271" s="606"/>
      <c r="C271" s="33" t="s">
        <v>1272</v>
      </c>
      <c r="D271" s="35" t="s">
        <v>2968</v>
      </c>
      <c r="E271" s="17">
        <v>1</v>
      </c>
      <c r="F271" s="17">
        <v>50</v>
      </c>
      <c r="G271" s="20">
        <f t="shared" si="4"/>
        <v>50</v>
      </c>
      <c r="H271" s="611"/>
    </row>
    <row r="272" spans="1:8" ht="18" customHeight="1">
      <c r="A272" s="633">
        <v>124</v>
      </c>
      <c r="B272" s="606" t="s">
        <v>3820</v>
      </c>
      <c r="C272" s="17" t="s">
        <v>3822</v>
      </c>
      <c r="D272" s="19" t="s">
        <v>1109</v>
      </c>
      <c r="E272" s="17">
        <v>20</v>
      </c>
      <c r="F272" s="17">
        <v>8.65</v>
      </c>
      <c r="G272" s="20">
        <f t="shared" si="4"/>
        <v>173</v>
      </c>
      <c r="H272" s="611">
        <v>41141</v>
      </c>
    </row>
    <row r="273" spans="1:9" ht="18" customHeight="1">
      <c r="A273" s="633"/>
      <c r="B273" s="606"/>
      <c r="C273" s="17" t="s">
        <v>2773</v>
      </c>
      <c r="D273" s="19" t="s">
        <v>1109</v>
      </c>
      <c r="E273" s="17">
        <v>3</v>
      </c>
      <c r="F273" s="17">
        <v>229</v>
      </c>
      <c r="G273" s="20">
        <f t="shared" si="4"/>
        <v>687</v>
      </c>
      <c r="H273" s="611"/>
    </row>
    <row r="274" spans="1:9" ht="18" customHeight="1">
      <c r="A274" s="633"/>
      <c r="B274" s="606"/>
      <c r="C274" s="17" t="s">
        <v>2773</v>
      </c>
      <c r="D274" s="19" t="s">
        <v>1109</v>
      </c>
      <c r="E274" s="17">
        <v>1</v>
      </c>
      <c r="F274" s="17">
        <v>128</v>
      </c>
      <c r="G274" s="20">
        <f t="shared" si="4"/>
        <v>128</v>
      </c>
      <c r="H274" s="611"/>
    </row>
    <row r="275" spans="1:9" ht="18" customHeight="1">
      <c r="A275" s="633"/>
      <c r="B275" s="606"/>
      <c r="C275" s="17" t="s">
        <v>2784</v>
      </c>
      <c r="D275" s="19" t="s">
        <v>1109</v>
      </c>
      <c r="E275" s="17">
        <v>2.5</v>
      </c>
      <c r="F275" s="17">
        <v>102.8</v>
      </c>
      <c r="G275" s="20">
        <f t="shared" si="4"/>
        <v>257</v>
      </c>
      <c r="H275" s="611"/>
    </row>
    <row r="276" spans="1:9" ht="18" customHeight="1">
      <c r="A276" s="633"/>
      <c r="B276" s="606"/>
      <c r="C276" s="15" t="s">
        <v>2055</v>
      </c>
      <c r="D276" s="19" t="s">
        <v>481</v>
      </c>
      <c r="E276" s="17">
        <v>0.5</v>
      </c>
      <c r="F276" s="19">
        <v>92</v>
      </c>
      <c r="G276" s="20">
        <f t="shared" si="4"/>
        <v>46</v>
      </c>
      <c r="H276" s="611"/>
      <c r="I276" s="55">
        <f>SUM(G270:G276)</f>
        <v>1441.02</v>
      </c>
    </row>
    <row r="277" spans="1:9" ht="36.75" customHeight="1">
      <c r="A277" s="602">
        <v>125</v>
      </c>
      <c r="B277" s="592" t="s">
        <v>2595</v>
      </c>
      <c r="C277" s="16" t="s">
        <v>573</v>
      </c>
      <c r="D277" s="19"/>
      <c r="E277" s="17"/>
      <c r="F277" s="17"/>
      <c r="G277" s="20"/>
      <c r="H277" s="595">
        <v>41142</v>
      </c>
    </row>
    <row r="278" spans="1:9" ht="18" customHeight="1">
      <c r="A278" s="597"/>
      <c r="B278" s="594"/>
      <c r="C278" s="15" t="s">
        <v>227</v>
      </c>
      <c r="D278" s="19" t="s">
        <v>1588</v>
      </c>
      <c r="E278" s="17">
        <v>4</v>
      </c>
      <c r="F278" s="17">
        <v>1100</v>
      </c>
      <c r="G278" s="20">
        <f>F278*E278</f>
        <v>4400</v>
      </c>
      <c r="H278" s="603"/>
    </row>
    <row r="279" spans="1:9" ht="18" customHeight="1">
      <c r="A279" s="41">
        <v>126</v>
      </c>
      <c r="B279" s="17" t="s">
        <v>3823</v>
      </c>
      <c r="C279" s="50" t="s">
        <v>2978</v>
      </c>
      <c r="D279" s="598" t="s">
        <v>1050</v>
      </c>
      <c r="E279" s="599"/>
      <c r="F279" s="600"/>
      <c r="G279" s="20"/>
      <c r="H279" s="18">
        <v>41134</v>
      </c>
    </row>
    <row r="280" spans="1:9" ht="18" customHeight="1">
      <c r="A280" s="602">
        <v>127</v>
      </c>
      <c r="B280" s="592" t="s">
        <v>3825</v>
      </c>
      <c r="C280" s="50" t="s">
        <v>3626</v>
      </c>
      <c r="D280" s="19"/>
      <c r="E280" s="17"/>
      <c r="F280" s="19"/>
      <c r="G280" s="20"/>
      <c r="H280" s="595">
        <v>41134</v>
      </c>
    </row>
    <row r="281" spans="1:9" ht="18" customHeight="1">
      <c r="A281" s="597"/>
      <c r="B281" s="594"/>
      <c r="C281" s="17" t="s">
        <v>1570</v>
      </c>
      <c r="D281" s="19" t="s">
        <v>2968</v>
      </c>
      <c r="E281" s="19">
        <v>1</v>
      </c>
      <c r="F281" s="19">
        <v>115.15</v>
      </c>
      <c r="G281" s="20">
        <f>E281*F281</f>
        <v>115.15</v>
      </c>
      <c r="H281" s="603"/>
    </row>
    <row r="282" spans="1:9" ht="18" customHeight="1">
      <c r="A282" s="41">
        <v>128</v>
      </c>
      <c r="B282" s="17" t="s">
        <v>1182</v>
      </c>
      <c r="C282" s="50" t="s">
        <v>2597</v>
      </c>
      <c r="D282" s="598" t="s">
        <v>1050</v>
      </c>
      <c r="E282" s="599"/>
      <c r="F282" s="600"/>
      <c r="G282" s="20"/>
      <c r="H282" s="18">
        <v>41134</v>
      </c>
    </row>
    <row r="283" spans="1:9" ht="19.5" customHeight="1">
      <c r="A283" s="602">
        <v>129</v>
      </c>
      <c r="B283" s="592" t="s">
        <v>2601</v>
      </c>
      <c r="C283" s="50" t="s">
        <v>2290</v>
      </c>
      <c r="D283" s="19"/>
      <c r="E283" s="17"/>
      <c r="F283" s="19"/>
      <c r="G283" s="20"/>
      <c r="H283" s="595">
        <v>41136</v>
      </c>
    </row>
    <row r="284" spans="1:9" ht="18" customHeight="1">
      <c r="A284" s="596"/>
      <c r="B284" s="593"/>
      <c r="C284" s="17" t="s">
        <v>3144</v>
      </c>
      <c r="D284" s="19" t="s">
        <v>2968</v>
      </c>
      <c r="E284" s="17">
        <v>2</v>
      </c>
      <c r="F284" s="17">
        <v>24</v>
      </c>
      <c r="G284" s="20">
        <f>F284*E284</f>
        <v>48</v>
      </c>
      <c r="H284" s="605"/>
    </row>
    <row r="285" spans="1:9" ht="18" customHeight="1">
      <c r="A285" s="597"/>
      <c r="B285" s="594"/>
      <c r="C285" s="17" t="s">
        <v>1048</v>
      </c>
      <c r="D285" s="19" t="s">
        <v>2968</v>
      </c>
      <c r="E285" s="17">
        <v>2</v>
      </c>
      <c r="F285" s="17">
        <v>35</v>
      </c>
      <c r="G285" s="173">
        <f>F285*E285</f>
        <v>70</v>
      </c>
      <c r="H285" s="603"/>
    </row>
    <row r="286" spans="1:9" ht="18" customHeight="1">
      <c r="A286" s="41">
        <v>130</v>
      </c>
      <c r="B286" s="17" t="s">
        <v>2603</v>
      </c>
      <c r="C286" s="46" t="s">
        <v>1567</v>
      </c>
      <c r="D286" s="598" t="s">
        <v>1050</v>
      </c>
      <c r="E286" s="599"/>
      <c r="F286" s="600"/>
      <c r="G286" s="20"/>
      <c r="H286" s="18">
        <v>41136</v>
      </c>
    </row>
    <row r="287" spans="1:9" ht="21" customHeight="1">
      <c r="A287" s="630">
        <v>131</v>
      </c>
      <c r="B287" s="592" t="s">
        <v>1064</v>
      </c>
      <c r="C287" s="46" t="s">
        <v>3381</v>
      </c>
      <c r="D287" s="19"/>
      <c r="E287" s="17"/>
      <c r="F287" s="19"/>
      <c r="G287" s="20"/>
      <c r="H287" s="595">
        <v>41137</v>
      </c>
    </row>
    <row r="288" spans="1:9" ht="18" customHeight="1">
      <c r="A288" s="631"/>
      <c r="B288" s="593"/>
      <c r="C288" s="17" t="s">
        <v>3144</v>
      </c>
      <c r="D288" s="19" t="s">
        <v>2968</v>
      </c>
      <c r="E288" s="17">
        <v>1</v>
      </c>
      <c r="F288" s="17">
        <v>24</v>
      </c>
      <c r="G288" s="20">
        <f>F288*E288</f>
        <v>24</v>
      </c>
      <c r="H288" s="605"/>
    </row>
    <row r="289" spans="1:8" ht="18" customHeight="1">
      <c r="A289" s="631"/>
      <c r="B289" s="593"/>
      <c r="C289" s="15" t="s">
        <v>1065</v>
      </c>
      <c r="D289" s="19" t="s">
        <v>1109</v>
      </c>
      <c r="E289" s="17">
        <v>2</v>
      </c>
      <c r="F289" s="19">
        <v>90</v>
      </c>
      <c r="G289" s="20">
        <f>F289*E289</f>
        <v>180</v>
      </c>
      <c r="H289" s="605"/>
    </row>
    <row r="290" spans="1:8" ht="18" customHeight="1">
      <c r="A290" s="632"/>
      <c r="B290" s="594"/>
      <c r="C290" s="15" t="s">
        <v>1066</v>
      </c>
      <c r="D290" s="19" t="s">
        <v>1049</v>
      </c>
      <c r="E290" s="17">
        <v>2</v>
      </c>
      <c r="F290" s="19">
        <v>256</v>
      </c>
      <c r="G290" s="20">
        <f>F290*E290</f>
        <v>512</v>
      </c>
      <c r="H290" s="603"/>
    </row>
    <row r="291" spans="1:8" ht="48" customHeight="1">
      <c r="A291" s="602">
        <v>132</v>
      </c>
      <c r="B291" s="592" t="s">
        <v>996</v>
      </c>
      <c r="C291" s="16" t="s">
        <v>1068</v>
      </c>
      <c r="D291" s="19"/>
      <c r="E291" s="17"/>
      <c r="F291" s="19"/>
      <c r="G291" s="20"/>
      <c r="H291" s="595">
        <v>41138</v>
      </c>
    </row>
    <row r="292" spans="1:8" ht="18" customHeight="1">
      <c r="A292" s="596"/>
      <c r="B292" s="593"/>
      <c r="C292" s="17" t="s">
        <v>1875</v>
      </c>
      <c r="D292" s="19" t="s">
        <v>2968</v>
      </c>
      <c r="E292" s="17">
        <v>1</v>
      </c>
      <c r="F292" s="17">
        <v>56</v>
      </c>
      <c r="G292" s="20">
        <f>F292*E292</f>
        <v>56</v>
      </c>
      <c r="H292" s="605"/>
    </row>
    <row r="293" spans="1:8" ht="18" customHeight="1">
      <c r="A293" s="596"/>
      <c r="B293" s="593"/>
      <c r="C293" s="15" t="s">
        <v>1065</v>
      </c>
      <c r="D293" s="19" t="s">
        <v>1109</v>
      </c>
      <c r="E293" s="17">
        <v>1</v>
      </c>
      <c r="F293" s="19">
        <v>90</v>
      </c>
      <c r="G293" s="20">
        <f>F293*E293</f>
        <v>90</v>
      </c>
      <c r="H293" s="605"/>
    </row>
    <row r="294" spans="1:8" ht="18" customHeight="1">
      <c r="A294" s="597"/>
      <c r="B294" s="594"/>
      <c r="C294" s="17" t="s">
        <v>1048</v>
      </c>
      <c r="D294" s="19" t="s">
        <v>2968</v>
      </c>
      <c r="E294" s="17">
        <v>1</v>
      </c>
      <c r="F294" s="17">
        <v>35</v>
      </c>
      <c r="G294" s="173">
        <f>F294*E294</f>
        <v>35</v>
      </c>
      <c r="H294" s="603"/>
    </row>
    <row r="295" spans="1:8" ht="45" customHeight="1">
      <c r="A295" s="602">
        <v>133</v>
      </c>
      <c r="B295" s="592" t="s">
        <v>1071</v>
      </c>
      <c r="C295" s="46" t="s">
        <v>2396</v>
      </c>
      <c r="D295" s="19"/>
      <c r="E295" s="17"/>
      <c r="F295" s="19"/>
      <c r="G295" s="20"/>
      <c r="H295" s="595">
        <v>41141</v>
      </c>
    </row>
    <row r="296" spans="1:8" ht="20.25" customHeight="1">
      <c r="A296" s="597"/>
      <c r="B296" s="594"/>
      <c r="C296" s="15" t="s">
        <v>1198</v>
      </c>
      <c r="D296" s="19" t="s">
        <v>1049</v>
      </c>
      <c r="E296" s="17">
        <v>0.25</v>
      </c>
      <c r="F296" s="19">
        <v>440</v>
      </c>
      <c r="G296" s="20">
        <f>F296*E296</f>
        <v>110</v>
      </c>
      <c r="H296" s="603"/>
    </row>
    <row r="297" spans="1:8" ht="18" customHeight="1">
      <c r="A297" s="41">
        <v>134</v>
      </c>
      <c r="B297" s="17" t="s">
        <v>2397</v>
      </c>
      <c r="C297" s="46" t="s">
        <v>2398</v>
      </c>
      <c r="D297" s="598" t="s">
        <v>67</v>
      </c>
      <c r="E297" s="599"/>
      <c r="F297" s="600"/>
      <c r="G297" s="20"/>
      <c r="H297" s="18">
        <v>41138</v>
      </c>
    </row>
    <row r="298" spans="1:8" ht="21" customHeight="1">
      <c r="A298" s="64">
        <v>135</v>
      </c>
      <c r="B298" s="17" t="s">
        <v>2400</v>
      </c>
      <c r="C298" s="46" t="s">
        <v>1721</v>
      </c>
      <c r="D298" s="598" t="s">
        <v>1722</v>
      </c>
      <c r="E298" s="599"/>
      <c r="F298" s="600"/>
      <c r="G298" s="20"/>
      <c r="H298" s="18">
        <v>41141</v>
      </c>
    </row>
    <row r="299" spans="1:8" ht="18" customHeight="1">
      <c r="A299" s="602">
        <v>136</v>
      </c>
      <c r="B299" s="592" t="s">
        <v>1383</v>
      </c>
      <c r="C299" s="46" t="s">
        <v>1723</v>
      </c>
      <c r="D299" s="19"/>
      <c r="E299" s="17"/>
      <c r="F299" s="19"/>
      <c r="G299" s="20"/>
      <c r="H299" s="595">
        <v>41141</v>
      </c>
    </row>
    <row r="300" spans="1:8" ht="18" customHeight="1">
      <c r="A300" s="596"/>
      <c r="B300" s="593"/>
      <c r="C300" s="17" t="s">
        <v>1344</v>
      </c>
      <c r="D300" s="19" t="s">
        <v>2968</v>
      </c>
      <c r="E300" s="17">
        <v>2</v>
      </c>
      <c r="F300" s="17">
        <v>60</v>
      </c>
      <c r="G300" s="17">
        <f>E300*F300</f>
        <v>120</v>
      </c>
      <c r="H300" s="605"/>
    </row>
    <row r="301" spans="1:8" ht="18" customHeight="1">
      <c r="A301" s="596"/>
      <c r="B301" s="593"/>
      <c r="C301" s="17" t="s">
        <v>1724</v>
      </c>
      <c r="D301" s="19" t="s">
        <v>1049</v>
      </c>
      <c r="E301" s="17">
        <v>1</v>
      </c>
      <c r="F301" s="19">
        <v>93</v>
      </c>
      <c r="G301" s="20">
        <f>F301*E301</f>
        <v>93</v>
      </c>
      <c r="H301" s="605"/>
    </row>
    <row r="302" spans="1:8" ht="18" customHeight="1">
      <c r="A302" s="597"/>
      <c r="B302" s="594"/>
      <c r="C302" s="17" t="s">
        <v>1725</v>
      </c>
      <c r="D302" s="19" t="s">
        <v>1049</v>
      </c>
      <c r="E302" s="17">
        <v>1</v>
      </c>
      <c r="F302" s="19">
        <v>84.48</v>
      </c>
      <c r="G302" s="20">
        <f>F302*E302</f>
        <v>84.48</v>
      </c>
      <c r="H302" s="603"/>
    </row>
    <row r="303" spans="1:8" ht="18" customHeight="1">
      <c r="A303" s="602">
        <v>137</v>
      </c>
      <c r="B303" s="592" t="s">
        <v>2653</v>
      </c>
      <c r="C303" s="46" t="s">
        <v>542</v>
      </c>
      <c r="D303" s="19"/>
      <c r="E303" s="17"/>
      <c r="F303" s="19"/>
      <c r="G303" s="20"/>
      <c r="H303" s="595">
        <v>41142</v>
      </c>
    </row>
    <row r="304" spans="1:8" ht="18" customHeight="1">
      <c r="A304" s="596"/>
      <c r="B304" s="593"/>
      <c r="C304" s="17" t="s">
        <v>1048</v>
      </c>
      <c r="D304" s="19" t="s">
        <v>2968</v>
      </c>
      <c r="E304" s="17">
        <v>2</v>
      </c>
      <c r="F304" s="17">
        <v>35</v>
      </c>
      <c r="G304" s="173">
        <f>F304*E304</f>
        <v>70</v>
      </c>
      <c r="H304" s="605"/>
    </row>
    <row r="305" spans="1:8" ht="18" customHeight="1">
      <c r="A305" s="597"/>
      <c r="B305" s="594"/>
      <c r="C305" s="17" t="s">
        <v>3144</v>
      </c>
      <c r="D305" s="19" t="s">
        <v>2968</v>
      </c>
      <c r="E305" s="17">
        <v>1</v>
      </c>
      <c r="F305" s="17">
        <v>24</v>
      </c>
      <c r="G305" s="20">
        <f>F305*E305</f>
        <v>24</v>
      </c>
      <c r="H305" s="603"/>
    </row>
    <row r="306" spans="1:8" ht="40.5" customHeight="1">
      <c r="A306" s="64">
        <v>138</v>
      </c>
      <c r="B306" s="17" t="s">
        <v>1978</v>
      </c>
      <c r="C306" s="16" t="s">
        <v>3705</v>
      </c>
      <c r="D306" s="598" t="s">
        <v>3706</v>
      </c>
      <c r="E306" s="599"/>
      <c r="F306" s="600"/>
      <c r="G306" s="20"/>
      <c r="H306" s="18">
        <v>41141</v>
      </c>
    </row>
    <row r="307" spans="1:8" ht="18" customHeight="1">
      <c r="A307" s="64">
        <v>139</v>
      </c>
      <c r="B307" s="17" t="s">
        <v>2536</v>
      </c>
      <c r="C307" s="16" t="s">
        <v>340</v>
      </c>
      <c r="D307" s="598" t="s">
        <v>67</v>
      </c>
      <c r="E307" s="599"/>
      <c r="F307" s="600"/>
      <c r="G307" s="20"/>
      <c r="H307" s="18">
        <v>41142</v>
      </c>
    </row>
    <row r="308" spans="1:8" ht="18" customHeight="1">
      <c r="A308" s="41">
        <v>140</v>
      </c>
      <c r="B308" s="17" t="s">
        <v>599</v>
      </c>
      <c r="C308" s="16" t="s">
        <v>2270</v>
      </c>
      <c r="D308" s="598" t="s">
        <v>1050</v>
      </c>
      <c r="E308" s="599"/>
      <c r="F308" s="600"/>
      <c r="G308" s="20"/>
      <c r="H308" s="18">
        <v>41142</v>
      </c>
    </row>
    <row r="309" spans="1:8" ht="49.5" customHeight="1">
      <c r="A309" s="64">
        <v>141</v>
      </c>
      <c r="B309" s="15" t="s">
        <v>2538</v>
      </c>
      <c r="C309" s="303" t="s">
        <v>2539</v>
      </c>
      <c r="D309" s="598" t="s">
        <v>1050</v>
      </c>
      <c r="E309" s="599"/>
      <c r="F309" s="600"/>
      <c r="G309" s="304"/>
      <c r="H309" s="37">
        <v>41143</v>
      </c>
    </row>
    <row r="310" spans="1:8" ht="18" customHeight="1">
      <c r="A310" s="41">
        <v>142</v>
      </c>
      <c r="B310" s="17" t="s">
        <v>2540</v>
      </c>
      <c r="C310" s="16" t="s">
        <v>3281</v>
      </c>
      <c r="D310" s="598" t="s">
        <v>2541</v>
      </c>
      <c r="E310" s="599"/>
      <c r="F310" s="600"/>
      <c r="G310" s="20"/>
      <c r="H310" s="18">
        <v>41143</v>
      </c>
    </row>
    <row r="311" spans="1:8" ht="18" customHeight="1">
      <c r="A311" s="602">
        <v>143</v>
      </c>
      <c r="B311" s="592" t="s">
        <v>3443</v>
      </c>
      <c r="C311" s="16" t="s">
        <v>1132</v>
      </c>
      <c r="D311" s="19"/>
      <c r="E311" s="17"/>
      <c r="F311" s="17"/>
      <c r="G311" s="20"/>
      <c r="H311" s="595">
        <v>41142</v>
      </c>
    </row>
    <row r="312" spans="1:8" ht="18" customHeight="1">
      <c r="A312" s="596"/>
      <c r="B312" s="593"/>
      <c r="C312" s="17" t="s">
        <v>480</v>
      </c>
      <c r="D312" s="19" t="s">
        <v>481</v>
      </c>
      <c r="E312" s="17">
        <v>1.5</v>
      </c>
      <c r="F312" s="17">
        <v>28</v>
      </c>
      <c r="G312" s="20">
        <f>E312*F312</f>
        <v>42</v>
      </c>
      <c r="H312" s="605"/>
    </row>
    <row r="313" spans="1:8" ht="18" customHeight="1">
      <c r="A313" s="597"/>
      <c r="B313" s="594"/>
      <c r="C313" s="17" t="s">
        <v>1133</v>
      </c>
      <c r="D313" s="19" t="s">
        <v>1049</v>
      </c>
      <c r="E313" s="17">
        <v>2</v>
      </c>
      <c r="F313" s="17">
        <v>24</v>
      </c>
      <c r="G313" s="20">
        <f>E313*F313</f>
        <v>48</v>
      </c>
      <c r="H313" s="603"/>
    </row>
    <row r="314" spans="1:8" ht="18" customHeight="1">
      <c r="A314" s="602">
        <v>144</v>
      </c>
      <c r="B314" s="592" t="s">
        <v>821</v>
      </c>
      <c r="C314" s="16" t="s">
        <v>1132</v>
      </c>
      <c r="D314" s="19"/>
      <c r="E314" s="17"/>
      <c r="F314" s="17"/>
      <c r="G314" s="20"/>
      <c r="H314" s="595">
        <v>41142</v>
      </c>
    </row>
    <row r="315" spans="1:8" ht="18" customHeight="1">
      <c r="A315" s="596"/>
      <c r="B315" s="593"/>
      <c r="C315" s="17" t="s">
        <v>480</v>
      </c>
      <c r="D315" s="19" t="s">
        <v>481</v>
      </c>
      <c r="E315" s="17">
        <v>1.5</v>
      </c>
      <c r="F315" s="17">
        <v>28</v>
      </c>
      <c r="G315" s="20">
        <f>E315*F315</f>
        <v>42</v>
      </c>
      <c r="H315" s="605"/>
    </row>
    <row r="316" spans="1:8" ht="18" customHeight="1">
      <c r="A316" s="597"/>
      <c r="B316" s="594"/>
      <c r="C316" s="17" t="s">
        <v>1133</v>
      </c>
      <c r="D316" s="19" t="s">
        <v>1049</v>
      </c>
      <c r="E316" s="17">
        <v>2</v>
      </c>
      <c r="F316" s="17">
        <v>24</v>
      </c>
      <c r="G316" s="20">
        <f>E316*F316</f>
        <v>48</v>
      </c>
      <c r="H316" s="603"/>
    </row>
    <row r="317" spans="1:8" ht="35.25" customHeight="1">
      <c r="A317" s="64">
        <v>145</v>
      </c>
      <c r="B317" s="17" t="s">
        <v>2544</v>
      </c>
      <c r="C317" s="50" t="s">
        <v>2202</v>
      </c>
      <c r="D317" s="598" t="s">
        <v>67</v>
      </c>
      <c r="E317" s="599"/>
      <c r="F317" s="600"/>
      <c r="G317" s="20"/>
      <c r="H317" s="18">
        <v>41143</v>
      </c>
    </row>
    <row r="318" spans="1:8" ht="18" customHeight="1">
      <c r="A318" s="41">
        <v>146</v>
      </c>
      <c r="B318" s="17" t="s">
        <v>1456</v>
      </c>
      <c r="C318" s="16" t="s">
        <v>3386</v>
      </c>
      <c r="D318" s="598" t="s">
        <v>1050</v>
      </c>
      <c r="E318" s="599"/>
      <c r="F318" s="600"/>
      <c r="G318" s="20"/>
      <c r="H318" s="18">
        <v>41142</v>
      </c>
    </row>
    <row r="319" spans="1:8" ht="36.75" customHeight="1">
      <c r="A319" s="41">
        <v>147</v>
      </c>
      <c r="B319" s="15" t="s">
        <v>1566</v>
      </c>
      <c r="C319" s="16" t="s">
        <v>1873</v>
      </c>
      <c r="D319" s="17"/>
      <c r="E319" s="17"/>
      <c r="F319" s="17"/>
      <c r="G319" s="20"/>
      <c r="H319" s="18">
        <v>41143</v>
      </c>
    </row>
    <row r="320" spans="1:8" ht="35.25" customHeight="1">
      <c r="A320" s="41">
        <v>148</v>
      </c>
      <c r="B320" s="17" t="s">
        <v>273</v>
      </c>
      <c r="C320" s="46" t="s">
        <v>1605</v>
      </c>
      <c r="D320" s="606" t="s">
        <v>1113</v>
      </c>
      <c r="E320" s="606"/>
      <c r="F320" s="606"/>
      <c r="G320" s="20"/>
      <c r="H320" s="18">
        <v>41143</v>
      </c>
    </row>
    <row r="321" spans="1:8" ht="36" customHeight="1">
      <c r="A321" s="41">
        <v>149</v>
      </c>
      <c r="B321" s="17" t="s">
        <v>3703</v>
      </c>
      <c r="C321" s="16" t="s">
        <v>2085</v>
      </c>
      <c r="D321" s="598" t="s">
        <v>67</v>
      </c>
      <c r="E321" s="599"/>
      <c r="F321" s="600"/>
      <c r="G321" s="20"/>
      <c r="H321" s="18">
        <v>41144</v>
      </c>
    </row>
    <row r="322" spans="1:8" ht="18" customHeight="1">
      <c r="A322" s="64">
        <v>150</v>
      </c>
      <c r="B322" s="17" t="s">
        <v>2086</v>
      </c>
      <c r="C322" s="50" t="s">
        <v>2087</v>
      </c>
      <c r="D322" s="598" t="s">
        <v>67</v>
      </c>
      <c r="E322" s="599"/>
      <c r="F322" s="600"/>
      <c r="G322" s="20"/>
      <c r="H322" s="18">
        <v>41144</v>
      </c>
    </row>
    <row r="323" spans="1:8" ht="18" customHeight="1">
      <c r="A323" s="41">
        <v>151</v>
      </c>
      <c r="B323" s="17" t="s">
        <v>3490</v>
      </c>
      <c r="C323" s="50" t="s">
        <v>3281</v>
      </c>
      <c r="D323" s="598" t="s">
        <v>1050</v>
      </c>
      <c r="E323" s="599"/>
      <c r="F323" s="600"/>
      <c r="G323" s="20"/>
      <c r="H323" s="18">
        <v>41143</v>
      </c>
    </row>
    <row r="324" spans="1:8" ht="35.25" customHeight="1">
      <c r="A324" s="64">
        <v>152</v>
      </c>
      <c r="B324" s="17" t="s">
        <v>2540</v>
      </c>
      <c r="C324" s="16" t="s">
        <v>3384</v>
      </c>
      <c r="D324" s="598" t="s">
        <v>1050</v>
      </c>
      <c r="E324" s="599"/>
      <c r="F324" s="600"/>
      <c r="G324" s="20"/>
      <c r="H324" s="18">
        <v>41144</v>
      </c>
    </row>
    <row r="325" spans="1:8" ht="51.75" customHeight="1">
      <c r="A325" s="602">
        <v>153</v>
      </c>
      <c r="B325" s="592" t="s">
        <v>1729</v>
      </c>
      <c r="C325" s="16" t="s">
        <v>1728</v>
      </c>
      <c r="D325" s="19"/>
      <c r="E325" s="17"/>
      <c r="F325" s="17"/>
      <c r="G325" s="20"/>
      <c r="H325" s="595">
        <v>41144</v>
      </c>
    </row>
    <row r="326" spans="1:8" ht="18" customHeight="1">
      <c r="A326" s="596"/>
      <c r="B326" s="593"/>
      <c r="C326" s="17" t="s">
        <v>884</v>
      </c>
      <c r="D326" s="19" t="s">
        <v>2968</v>
      </c>
      <c r="E326" s="17">
        <v>2</v>
      </c>
      <c r="F326" s="17">
        <v>19</v>
      </c>
      <c r="G326" s="20">
        <f>F326*E326</f>
        <v>38</v>
      </c>
      <c r="H326" s="605"/>
    </row>
    <row r="327" spans="1:8" ht="18" customHeight="1">
      <c r="A327" s="597"/>
      <c r="B327" s="594"/>
      <c r="C327" s="17" t="s">
        <v>1048</v>
      </c>
      <c r="D327" s="19" t="s">
        <v>2968</v>
      </c>
      <c r="E327" s="17">
        <v>2</v>
      </c>
      <c r="F327" s="17">
        <v>35</v>
      </c>
      <c r="G327" s="173">
        <f>F327*E327</f>
        <v>70</v>
      </c>
      <c r="H327" s="603"/>
    </row>
    <row r="328" spans="1:8" ht="25.5" customHeight="1">
      <c r="A328" s="602">
        <v>154</v>
      </c>
      <c r="B328" s="592" t="s">
        <v>1730</v>
      </c>
      <c r="C328" s="16" t="s">
        <v>542</v>
      </c>
      <c r="D328" s="19"/>
      <c r="E328" s="17"/>
      <c r="F328" s="17"/>
      <c r="G328" s="20"/>
      <c r="H328" s="595">
        <v>41142</v>
      </c>
    </row>
    <row r="329" spans="1:8" ht="18" customHeight="1">
      <c r="A329" s="596"/>
      <c r="B329" s="593"/>
      <c r="C329" s="17" t="s">
        <v>1048</v>
      </c>
      <c r="D329" s="19" t="s">
        <v>2968</v>
      </c>
      <c r="E329" s="17">
        <v>1</v>
      </c>
      <c r="F329" s="17">
        <v>35</v>
      </c>
      <c r="G329" s="173">
        <f>F329*E329</f>
        <v>35</v>
      </c>
      <c r="H329" s="605"/>
    </row>
    <row r="330" spans="1:8" ht="18" customHeight="1">
      <c r="A330" s="597"/>
      <c r="B330" s="594"/>
      <c r="C330" s="17" t="s">
        <v>3144</v>
      </c>
      <c r="D330" s="19" t="s">
        <v>2968</v>
      </c>
      <c r="E330" s="17">
        <v>1</v>
      </c>
      <c r="F330" s="17">
        <v>24</v>
      </c>
      <c r="G330" s="20">
        <f>F330*E330</f>
        <v>24</v>
      </c>
      <c r="H330" s="603"/>
    </row>
    <row r="331" spans="1:8" ht="36" customHeight="1">
      <c r="A331" s="630">
        <v>155</v>
      </c>
      <c r="B331" s="592" t="s">
        <v>2932</v>
      </c>
      <c r="C331" s="16" t="s">
        <v>692</v>
      </c>
      <c r="D331" s="17"/>
      <c r="E331" s="17"/>
      <c r="F331" s="17"/>
      <c r="G331" s="20"/>
      <c r="H331" s="595">
        <v>41145</v>
      </c>
    </row>
    <row r="332" spans="1:8" ht="18" customHeight="1">
      <c r="A332" s="631"/>
      <c r="B332" s="593"/>
      <c r="C332" s="15" t="s">
        <v>2721</v>
      </c>
      <c r="D332" s="19" t="s">
        <v>2968</v>
      </c>
      <c r="E332" s="17">
        <v>1</v>
      </c>
      <c r="F332" s="17">
        <v>50</v>
      </c>
      <c r="G332" s="172">
        <f>F332*E332</f>
        <v>50</v>
      </c>
      <c r="H332" s="605"/>
    </row>
    <row r="333" spans="1:8" ht="18" customHeight="1">
      <c r="A333" s="632"/>
      <c r="B333" s="594"/>
      <c r="C333" s="17" t="s">
        <v>513</v>
      </c>
      <c r="D333" s="19" t="s">
        <v>2968</v>
      </c>
      <c r="E333" s="17">
        <v>1</v>
      </c>
      <c r="F333" s="17">
        <v>25</v>
      </c>
      <c r="G333" s="44">
        <f>E333*F333</f>
        <v>25</v>
      </c>
      <c r="H333" s="603"/>
    </row>
    <row r="334" spans="1:8" ht="37.5" customHeight="1">
      <c r="A334" s="41">
        <v>156</v>
      </c>
      <c r="B334" s="17" t="s">
        <v>1732</v>
      </c>
      <c r="C334" s="16" t="s">
        <v>692</v>
      </c>
      <c r="D334" s="598" t="s">
        <v>1050</v>
      </c>
      <c r="E334" s="599"/>
      <c r="F334" s="600"/>
      <c r="G334" s="20"/>
      <c r="H334" s="18">
        <v>41145</v>
      </c>
    </row>
    <row r="335" spans="1:8" ht="35.25" customHeight="1">
      <c r="A335" s="41">
        <v>157</v>
      </c>
      <c r="B335" s="17" t="s">
        <v>832</v>
      </c>
      <c r="C335" s="46" t="s">
        <v>1605</v>
      </c>
      <c r="D335" s="598" t="s">
        <v>3223</v>
      </c>
      <c r="E335" s="599"/>
      <c r="F335" s="600"/>
      <c r="G335" s="20"/>
      <c r="H335" s="18">
        <v>41144</v>
      </c>
    </row>
    <row r="336" spans="1:8" ht="37.5" customHeight="1">
      <c r="A336" s="64">
        <v>158</v>
      </c>
      <c r="B336" s="17" t="s">
        <v>338</v>
      </c>
      <c r="C336" s="46" t="s">
        <v>1605</v>
      </c>
      <c r="D336" s="598" t="s">
        <v>3223</v>
      </c>
      <c r="E336" s="599"/>
      <c r="F336" s="600"/>
      <c r="G336" s="20"/>
      <c r="H336" s="18">
        <v>41144</v>
      </c>
    </row>
    <row r="337" spans="1:8" ht="35.25" customHeight="1">
      <c r="A337" s="64">
        <v>159</v>
      </c>
      <c r="B337" s="17" t="s">
        <v>1762</v>
      </c>
      <c r="C337" s="46" t="s">
        <v>1605</v>
      </c>
      <c r="D337" s="598" t="s">
        <v>3223</v>
      </c>
      <c r="E337" s="599"/>
      <c r="F337" s="600"/>
      <c r="G337" s="20"/>
      <c r="H337" s="18">
        <v>41144</v>
      </c>
    </row>
    <row r="338" spans="1:8" ht="36" customHeight="1">
      <c r="A338" s="64">
        <v>160</v>
      </c>
      <c r="B338" s="17" t="s">
        <v>1401</v>
      </c>
      <c r="C338" s="46" t="s">
        <v>1605</v>
      </c>
      <c r="D338" s="598" t="s">
        <v>3223</v>
      </c>
      <c r="E338" s="599"/>
      <c r="F338" s="600"/>
      <c r="G338" s="20"/>
      <c r="H338" s="18">
        <v>41144</v>
      </c>
    </row>
    <row r="339" spans="1:8" ht="34.5" customHeight="1">
      <c r="A339" s="41">
        <v>161</v>
      </c>
      <c r="B339" s="17" t="s">
        <v>3442</v>
      </c>
      <c r="C339" s="46" t="s">
        <v>1605</v>
      </c>
      <c r="D339" s="598" t="s">
        <v>3223</v>
      </c>
      <c r="E339" s="599"/>
      <c r="F339" s="600"/>
      <c r="G339" s="20"/>
      <c r="H339" s="18">
        <v>41144</v>
      </c>
    </row>
    <row r="340" spans="1:8" ht="36" customHeight="1">
      <c r="A340" s="41">
        <v>162</v>
      </c>
      <c r="B340" s="17" t="s">
        <v>1763</v>
      </c>
      <c r="C340" s="46" t="s">
        <v>1605</v>
      </c>
      <c r="D340" s="598" t="s">
        <v>3223</v>
      </c>
      <c r="E340" s="599"/>
      <c r="F340" s="600"/>
      <c r="G340" s="20"/>
      <c r="H340" s="18">
        <v>41144</v>
      </c>
    </row>
    <row r="341" spans="1:8" ht="35.25" customHeight="1">
      <c r="A341" s="41">
        <v>163</v>
      </c>
      <c r="B341" s="17" t="s">
        <v>273</v>
      </c>
      <c r="C341" s="46" t="s">
        <v>1605</v>
      </c>
      <c r="D341" s="598" t="s">
        <v>3223</v>
      </c>
      <c r="E341" s="599"/>
      <c r="F341" s="600"/>
      <c r="G341" s="20"/>
      <c r="H341" s="18">
        <v>41144</v>
      </c>
    </row>
    <row r="342" spans="1:8" ht="18" customHeight="1">
      <c r="A342" s="602">
        <v>164</v>
      </c>
      <c r="B342" s="592" t="s">
        <v>3268</v>
      </c>
      <c r="C342" s="50" t="s">
        <v>3219</v>
      </c>
      <c r="D342" s="19"/>
      <c r="E342" s="17"/>
      <c r="F342" s="19"/>
      <c r="G342" s="20"/>
      <c r="H342" s="595">
        <v>41145</v>
      </c>
    </row>
    <row r="343" spans="1:8" ht="18" customHeight="1">
      <c r="A343" s="596"/>
      <c r="B343" s="593"/>
      <c r="C343" s="17" t="s">
        <v>2528</v>
      </c>
      <c r="D343" s="19" t="s">
        <v>2529</v>
      </c>
      <c r="E343" s="17">
        <v>2</v>
      </c>
      <c r="F343" s="17">
        <v>200</v>
      </c>
      <c r="G343" s="20">
        <f>E343*F343</f>
        <v>400</v>
      </c>
      <c r="H343" s="605"/>
    </row>
    <row r="344" spans="1:8" ht="18" customHeight="1">
      <c r="A344" s="597"/>
      <c r="B344" s="594"/>
      <c r="C344" s="15" t="s">
        <v>2695</v>
      </c>
      <c r="D344" s="19" t="s">
        <v>1109</v>
      </c>
      <c r="E344" s="17">
        <v>0.2</v>
      </c>
      <c r="F344" s="17">
        <v>87</v>
      </c>
      <c r="G344" s="17">
        <f>F344*E344</f>
        <v>17.399999999999999</v>
      </c>
      <c r="H344" s="603"/>
    </row>
    <row r="345" spans="1:8" ht="18" customHeight="1">
      <c r="A345" s="602">
        <v>166</v>
      </c>
      <c r="B345" s="592" t="s">
        <v>2657</v>
      </c>
      <c r="C345" s="46" t="s">
        <v>2782</v>
      </c>
      <c r="D345" s="19"/>
      <c r="E345" s="17"/>
      <c r="F345" s="17"/>
      <c r="G345" s="17"/>
      <c r="H345" s="595">
        <v>41146</v>
      </c>
    </row>
    <row r="346" spans="1:8" ht="18" customHeight="1">
      <c r="A346" s="596"/>
      <c r="B346" s="593"/>
      <c r="C346" s="15" t="s">
        <v>3269</v>
      </c>
      <c r="D346" s="19" t="s">
        <v>1588</v>
      </c>
      <c r="E346" s="17">
        <v>0.45</v>
      </c>
      <c r="F346" s="17">
        <v>1500</v>
      </c>
      <c r="G346" s="17">
        <f>F346*E346</f>
        <v>675</v>
      </c>
      <c r="H346" s="605"/>
    </row>
    <row r="347" spans="1:8" ht="18" customHeight="1">
      <c r="A347" s="597"/>
      <c r="B347" s="594"/>
      <c r="C347" s="15" t="s">
        <v>2050</v>
      </c>
      <c r="D347" s="19" t="s">
        <v>1585</v>
      </c>
      <c r="E347" s="17">
        <v>0.17</v>
      </c>
      <c r="F347" s="17">
        <v>48.05</v>
      </c>
      <c r="G347" s="20">
        <f>F347*E347</f>
        <v>8.17</v>
      </c>
      <c r="H347" s="603"/>
    </row>
    <row r="348" spans="1:8" ht="18" customHeight="1">
      <c r="A348" s="630">
        <v>167</v>
      </c>
      <c r="B348" s="592" t="s">
        <v>2781</v>
      </c>
      <c r="C348" s="46" t="s">
        <v>2782</v>
      </c>
      <c r="D348" s="19"/>
      <c r="E348" s="17"/>
      <c r="F348" s="17"/>
      <c r="G348" s="17"/>
      <c r="H348" s="595">
        <v>41146</v>
      </c>
    </row>
    <row r="349" spans="1:8" ht="18" customHeight="1">
      <c r="A349" s="631"/>
      <c r="B349" s="593"/>
      <c r="C349" s="15" t="s">
        <v>3269</v>
      </c>
      <c r="D349" s="19" t="s">
        <v>1588</v>
      </c>
      <c r="E349" s="17">
        <v>0.45</v>
      </c>
      <c r="F349" s="17">
        <v>1500</v>
      </c>
      <c r="G349" s="17">
        <f>F349*E349</f>
        <v>675</v>
      </c>
      <c r="H349" s="605"/>
    </row>
    <row r="350" spans="1:8" ht="18" customHeight="1">
      <c r="A350" s="632"/>
      <c r="B350" s="594"/>
      <c r="C350" s="15" t="s">
        <v>2050</v>
      </c>
      <c r="D350" s="19" t="s">
        <v>1585</v>
      </c>
      <c r="E350" s="17">
        <v>0.17</v>
      </c>
      <c r="F350" s="17">
        <v>48.05</v>
      </c>
      <c r="G350" s="20">
        <f>F350*E350</f>
        <v>8.17</v>
      </c>
      <c r="H350" s="603"/>
    </row>
    <row r="351" spans="1:8" ht="18" customHeight="1">
      <c r="A351" s="630">
        <v>168</v>
      </c>
      <c r="B351" s="592" t="s">
        <v>831</v>
      </c>
      <c r="C351" s="46" t="s">
        <v>2782</v>
      </c>
      <c r="D351" s="19"/>
      <c r="E351" s="17"/>
      <c r="F351" s="17"/>
      <c r="G351" s="17"/>
      <c r="H351" s="595">
        <v>41146</v>
      </c>
    </row>
    <row r="352" spans="1:8" ht="18" customHeight="1">
      <c r="A352" s="631"/>
      <c r="B352" s="593"/>
      <c r="C352" s="15" t="s">
        <v>3269</v>
      </c>
      <c r="D352" s="19" t="s">
        <v>1588</v>
      </c>
      <c r="E352" s="17">
        <v>0.45</v>
      </c>
      <c r="F352" s="17">
        <v>1500</v>
      </c>
      <c r="G352" s="17">
        <f>F352*E352</f>
        <v>675</v>
      </c>
      <c r="H352" s="605"/>
    </row>
    <row r="353" spans="1:8" ht="18" customHeight="1">
      <c r="A353" s="632"/>
      <c r="B353" s="594"/>
      <c r="C353" s="15" t="s">
        <v>2050</v>
      </c>
      <c r="D353" s="19" t="s">
        <v>1585</v>
      </c>
      <c r="E353" s="17">
        <v>0.17</v>
      </c>
      <c r="F353" s="17">
        <v>48.05</v>
      </c>
      <c r="G353" s="20">
        <f>F353*E353</f>
        <v>8.17</v>
      </c>
      <c r="H353" s="603"/>
    </row>
    <row r="354" spans="1:8" ht="18" customHeight="1">
      <c r="A354" s="602">
        <v>169</v>
      </c>
      <c r="B354" s="592" t="s">
        <v>3441</v>
      </c>
      <c r="C354" s="46" t="s">
        <v>2782</v>
      </c>
      <c r="D354" s="19"/>
      <c r="E354" s="17"/>
      <c r="F354" s="17"/>
      <c r="G354" s="17"/>
      <c r="H354" s="595">
        <v>41146</v>
      </c>
    </row>
    <row r="355" spans="1:8" ht="18" customHeight="1">
      <c r="A355" s="596"/>
      <c r="B355" s="593"/>
      <c r="C355" s="15" t="s">
        <v>3269</v>
      </c>
      <c r="D355" s="19" t="s">
        <v>1588</v>
      </c>
      <c r="E355" s="17">
        <v>0.45</v>
      </c>
      <c r="F355" s="17">
        <v>1500</v>
      </c>
      <c r="G355" s="17">
        <f>F355*E355</f>
        <v>675</v>
      </c>
      <c r="H355" s="605"/>
    </row>
    <row r="356" spans="1:8" ht="18" customHeight="1">
      <c r="A356" s="597"/>
      <c r="B356" s="594"/>
      <c r="C356" s="15" t="s">
        <v>2050</v>
      </c>
      <c r="D356" s="19" t="s">
        <v>1585</v>
      </c>
      <c r="E356" s="17">
        <v>0.17</v>
      </c>
      <c r="F356" s="17">
        <v>48.05</v>
      </c>
      <c r="G356" s="20">
        <f>F356*E356</f>
        <v>8.17</v>
      </c>
      <c r="H356" s="603"/>
    </row>
    <row r="357" spans="1:8" ht="18" customHeight="1">
      <c r="A357" s="630">
        <v>170</v>
      </c>
      <c r="B357" s="592" t="s">
        <v>2660</v>
      </c>
      <c r="C357" s="46" t="s">
        <v>2782</v>
      </c>
      <c r="D357" s="19"/>
      <c r="E357" s="17"/>
      <c r="F357" s="17"/>
      <c r="G357" s="17"/>
      <c r="H357" s="595">
        <v>41146</v>
      </c>
    </row>
    <row r="358" spans="1:8" ht="18" customHeight="1">
      <c r="A358" s="631"/>
      <c r="B358" s="593"/>
      <c r="C358" s="15" t="s">
        <v>3269</v>
      </c>
      <c r="D358" s="19" t="s">
        <v>1588</v>
      </c>
      <c r="E358" s="17">
        <v>0.45</v>
      </c>
      <c r="F358" s="17">
        <v>1500</v>
      </c>
      <c r="G358" s="17">
        <f>F358*E358</f>
        <v>675</v>
      </c>
      <c r="H358" s="605"/>
    </row>
    <row r="359" spans="1:8" ht="18" customHeight="1">
      <c r="A359" s="632"/>
      <c r="B359" s="594"/>
      <c r="C359" s="15" t="s">
        <v>2050</v>
      </c>
      <c r="D359" s="19" t="s">
        <v>1585</v>
      </c>
      <c r="E359" s="17">
        <v>0.17</v>
      </c>
      <c r="F359" s="17">
        <v>48.05</v>
      </c>
      <c r="G359" s="20">
        <f>F359*E359</f>
        <v>8.17</v>
      </c>
      <c r="H359" s="603"/>
    </row>
    <row r="360" spans="1:8" ht="18" customHeight="1">
      <c r="A360" s="633">
        <v>171</v>
      </c>
      <c r="B360" s="606" t="s">
        <v>1761</v>
      </c>
      <c r="C360" s="46" t="s">
        <v>2782</v>
      </c>
      <c r="D360" s="19"/>
      <c r="E360" s="17"/>
      <c r="F360" s="17"/>
      <c r="G360" s="17"/>
      <c r="H360" s="611">
        <v>41146</v>
      </c>
    </row>
    <row r="361" spans="1:8" ht="18" customHeight="1">
      <c r="A361" s="633"/>
      <c r="B361" s="606"/>
      <c r="C361" s="15" t="s">
        <v>3269</v>
      </c>
      <c r="D361" s="19" t="s">
        <v>1588</v>
      </c>
      <c r="E361" s="17">
        <v>0.45</v>
      </c>
      <c r="F361" s="17">
        <v>1500</v>
      </c>
      <c r="G361" s="17">
        <f>F361*E361</f>
        <v>675</v>
      </c>
      <c r="H361" s="611"/>
    </row>
    <row r="362" spans="1:8" ht="18" customHeight="1">
      <c r="A362" s="633"/>
      <c r="B362" s="606"/>
      <c r="C362" s="15" t="s">
        <v>2050</v>
      </c>
      <c r="D362" s="19" t="s">
        <v>1585</v>
      </c>
      <c r="E362" s="17">
        <v>0.17</v>
      </c>
      <c r="F362" s="17">
        <v>48.05</v>
      </c>
      <c r="G362" s="20">
        <f>F362*E362</f>
        <v>8.17</v>
      </c>
      <c r="H362" s="611"/>
    </row>
    <row r="363" spans="1:8" ht="18" customHeight="1">
      <c r="A363" s="610">
        <v>172</v>
      </c>
      <c r="B363" s="606" t="s">
        <v>3442</v>
      </c>
      <c r="C363" s="46" t="s">
        <v>2782</v>
      </c>
      <c r="D363" s="19"/>
      <c r="E363" s="17"/>
      <c r="F363" s="17"/>
      <c r="G363" s="17"/>
      <c r="H363" s="611">
        <v>41146</v>
      </c>
    </row>
    <row r="364" spans="1:8" ht="18" customHeight="1">
      <c r="A364" s="610"/>
      <c r="B364" s="606"/>
      <c r="C364" s="15" t="s">
        <v>3269</v>
      </c>
      <c r="D364" s="19" t="s">
        <v>1588</v>
      </c>
      <c r="E364" s="17">
        <v>0.45</v>
      </c>
      <c r="F364" s="17">
        <v>1500</v>
      </c>
      <c r="G364" s="17">
        <f>F364*E364</f>
        <v>675</v>
      </c>
      <c r="H364" s="611"/>
    </row>
    <row r="365" spans="1:8" ht="18" customHeight="1">
      <c r="A365" s="610"/>
      <c r="B365" s="606"/>
      <c r="C365" s="15" t="s">
        <v>2050</v>
      </c>
      <c r="D365" s="19" t="s">
        <v>1585</v>
      </c>
      <c r="E365" s="17">
        <v>0.17</v>
      </c>
      <c r="F365" s="17">
        <v>48.05</v>
      </c>
      <c r="G365" s="20">
        <f>F365*E365</f>
        <v>8.17</v>
      </c>
      <c r="H365" s="611"/>
    </row>
    <row r="366" spans="1:8" ht="18" customHeight="1">
      <c r="A366" s="602">
        <v>173</v>
      </c>
      <c r="B366" s="592" t="s">
        <v>273</v>
      </c>
      <c r="C366" s="46" t="s">
        <v>2782</v>
      </c>
      <c r="D366" s="19"/>
      <c r="E366" s="17"/>
      <c r="F366" s="17"/>
      <c r="G366" s="17"/>
      <c r="H366" s="595">
        <v>41146</v>
      </c>
    </row>
    <row r="367" spans="1:8" ht="18" customHeight="1">
      <c r="A367" s="596"/>
      <c r="B367" s="593"/>
      <c r="C367" s="15" t="s">
        <v>3269</v>
      </c>
      <c r="D367" s="19" t="s">
        <v>1588</v>
      </c>
      <c r="E367" s="17">
        <v>0.45</v>
      </c>
      <c r="F367" s="17">
        <v>1500</v>
      </c>
      <c r="G367" s="17">
        <f>F367*E367</f>
        <v>675</v>
      </c>
      <c r="H367" s="605"/>
    </row>
    <row r="368" spans="1:8" ht="18" customHeight="1">
      <c r="A368" s="597"/>
      <c r="B368" s="594"/>
      <c r="C368" s="15" t="s">
        <v>2050</v>
      </c>
      <c r="D368" s="19" t="s">
        <v>1585</v>
      </c>
      <c r="E368" s="17">
        <v>0.17</v>
      </c>
      <c r="F368" s="17">
        <v>48.05</v>
      </c>
      <c r="G368" s="20">
        <f>F368*E368</f>
        <v>8.17</v>
      </c>
      <c r="H368" s="603"/>
    </row>
    <row r="369" spans="1:8" ht="18" customHeight="1">
      <c r="A369" s="41">
        <v>174</v>
      </c>
      <c r="B369" s="17" t="s">
        <v>3234</v>
      </c>
      <c r="C369" s="16" t="s">
        <v>332</v>
      </c>
      <c r="D369" s="598" t="s">
        <v>1050</v>
      </c>
      <c r="E369" s="599"/>
      <c r="F369" s="600"/>
      <c r="G369" s="20"/>
      <c r="H369" s="18">
        <v>41144</v>
      </c>
    </row>
    <row r="370" spans="1:8" ht="18" customHeight="1">
      <c r="A370" s="41">
        <v>175</v>
      </c>
      <c r="B370" s="17" t="s">
        <v>3270</v>
      </c>
      <c r="C370" s="16" t="s">
        <v>2270</v>
      </c>
      <c r="D370" s="598" t="s">
        <v>1050</v>
      </c>
      <c r="E370" s="599"/>
      <c r="F370" s="600"/>
      <c r="G370" s="20"/>
      <c r="H370" s="18">
        <v>41144</v>
      </c>
    </row>
    <row r="371" spans="1:8" ht="18" customHeight="1">
      <c r="A371" s="64">
        <v>177</v>
      </c>
      <c r="B371" s="17" t="s">
        <v>3279</v>
      </c>
      <c r="C371" s="16" t="s">
        <v>2442</v>
      </c>
      <c r="D371" s="598" t="s">
        <v>2634</v>
      </c>
      <c r="E371" s="599"/>
      <c r="F371" s="600"/>
      <c r="G371" s="20"/>
      <c r="H371" s="18">
        <v>41145</v>
      </c>
    </row>
    <row r="372" spans="1:8" ht="18" customHeight="1">
      <c r="A372" s="64">
        <v>178</v>
      </c>
      <c r="B372" s="17" t="s">
        <v>2635</v>
      </c>
      <c r="C372" s="16" t="s">
        <v>2442</v>
      </c>
      <c r="D372" s="598" t="s">
        <v>2636</v>
      </c>
      <c r="E372" s="599"/>
      <c r="F372" s="600"/>
      <c r="G372" s="20"/>
      <c r="H372" s="18">
        <v>41145</v>
      </c>
    </row>
    <row r="373" spans="1:8" ht="36" customHeight="1">
      <c r="A373" s="41">
        <v>179</v>
      </c>
      <c r="B373" s="17" t="s">
        <v>912</v>
      </c>
      <c r="C373" s="16" t="s">
        <v>913</v>
      </c>
      <c r="D373" s="598" t="s">
        <v>1050</v>
      </c>
      <c r="E373" s="599"/>
      <c r="F373" s="600"/>
      <c r="G373" s="20"/>
      <c r="H373" s="18">
        <v>41149</v>
      </c>
    </row>
    <row r="374" spans="1:8" ht="18" customHeight="1">
      <c r="A374" s="64">
        <v>180</v>
      </c>
      <c r="B374" s="17" t="s">
        <v>2924</v>
      </c>
      <c r="C374" s="16" t="s">
        <v>2290</v>
      </c>
      <c r="D374" s="598" t="s">
        <v>67</v>
      </c>
      <c r="E374" s="599"/>
      <c r="F374" s="600"/>
      <c r="G374" s="20"/>
      <c r="H374" s="18">
        <v>41148</v>
      </c>
    </row>
    <row r="375" spans="1:8" ht="18" customHeight="1">
      <c r="A375" s="41">
        <v>181</v>
      </c>
      <c r="B375" s="17" t="s">
        <v>915</v>
      </c>
      <c r="C375" s="16" t="s">
        <v>914</v>
      </c>
      <c r="D375" s="598" t="s">
        <v>916</v>
      </c>
      <c r="E375" s="599"/>
      <c r="F375" s="600"/>
      <c r="G375" s="20"/>
      <c r="H375" s="18">
        <v>41148</v>
      </c>
    </row>
    <row r="376" spans="1:8" ht="18" customHeight="1">
      <c r="A376" s="64">
        <v>182</v>
      </c>
      <c r="B376" s="17" t="s">
        <v>99</v>
      </c>
      <c r="C376" s="16" t="s">
        <v>918</v>
      </c>
      <c r="D376" s="598" t="s">
        <v>1895</v>
      </c>
      <c r="E376" s="599"/>
      <c r="F376" s="600"/>
      <c r="G376" s="20"/>
      <c r="H376" s="18">
        <v>41148</v>
      </c>
    </row>
    <row r="377" spans="1:8" ht="36.75" customHeight="1">
      <c r="A377" s="41">
        <v>183</v>
      </c>
      <c r="B377" s="17" t="s">
        <v>1275</v>
      </c>
      <c r="C377" s="16" t="s">
        <v>2844</v>
      </c>
      <c r="D377" s="598" t="s">
        <v>71</v>
      </c>
      <c r="E377" s="599"/>
      <c r="F377" s="600"/>
      <c r="G377" s="20"/>
      <c r="H377" s="18">
        <v>41148</v>
      </c>
    </row>
    <row r="378" spans="1:8" ht="18" customHeight="1">
      <c r="A378" s="41">
        <v>184</v>
      </c>
      <c r="B378" s="17" t="s">
        <v>2798</v>
      </c>
      <c r="C378" s="16" t="s">
        <v>72</v>
      </c>
      <c r="D378" s="598" t="s">
        <v>73</v>
      </c>
      <c r="E378" s="599"/>
      <c r="F378" s="600"/>
      <c r="G378" s="20"/>
      <c r="H378" s="18">
        <v>41148</v>
      </c>
    </row>
    <row r="379" spans="1:8" ht="18" customHeight="1">
      <c r="A379" s="602">
        <v>185</v>
      </c>
      <c r="B379" s="592" t="s">
        <v>2439</v>
      </c>
      <c r="C379" s="16" t="s">
        <v>2844</v>
      </c>
      <c r="D379" s="17"/>
      <c r="E379" s="17"/>
      <c r="F379" s="17"/>
      <c r="G379" s="20"/>
      <c r="H379" s="595">
        <v>41149</v>
      </c>
    </row>
    <row r="380" spans="1:8" ht="18" customHeight="1">
      <c r="A380" s="597"/>
      <c r="B380" s="594"/>
      <c r="C380" s="17" t="s">
        <v>3619</v>
      </c>
      <c r="D380" s="19" t="s">
        <v>1049</v>
      </c>
      <c r="E380" s="19">
        <v>10</v>
      </c>
      <c r="F380" s="17">
        <v>6</v>
      </c>
      <c r="G380" s="20">
        <f>F380*E380</f>
        <v>60</v>
      </c>
      <c r="H380" s="603"/>
    </row>
    <row r="381" spans="1:8" ht="18" customHeight="1">
      <c r="A381" s="41">
        <v>186</v>
      </c>
      <c r="B381" s="17" t="s">
        <v>3782</v>
      </c>
      <c r="C381" s="16" t="s">
        <v>2270</v>
      </c>
      <c r="D381" s="598" t="s">
        <v>74</v>
      </c>
      <c r="E381" s="599"/>
      <c r="F381" s="600"/>
      <c r="G381" s="20"/>
      <c r="H381" s="18">
        <v>41149</v>
      </c>
    </row>
    <row r="382" spans="1:8" ht="54.75" customHeight="1">
      <c r="A382" s="630">
        <v>188</v>
      </c>
      <c r="B382" s="592" t="s">
        <v>1604</v>
      </c>
      <c r="C382" s="16" t="s">
        <v>77</v>
      </c>
      <c r="D382" s="19"/>
      <c r="E382" s="19"/>
      <c r="F382" s="17"/>
      <c r="G382" s="20"/>
      <c r="H382" s="595">
        <v>41148</v>
      </c>
    </row>
    <row r="383" spans="1:8" ht="18" customHeight="1">
      <c r="A383" s="631"/>
      <c r="B383" s="593"/>
      <c r="C383" s="17" t="s">
        <v>889</v>
      </c>
      <c r="D383" s="19" t="s">
        <v>1585</v>
      </c>
      <c r="E383" s="19">
        <v>2.4E-2</v>
      </c>
      <c r="F383" s="17">
        <v>8500</v>
      </c>
      <c r="G383" s="20">
        <f>F383*E383</f>
        <v>204</v>
      </c>
      <c r="H383" s="605"/>
    </row>
    <row r="384" spans="1:8" ht="18" customHeight="1">
      <c r="A384" s="632"/>
      <c r="B384" s="594"/>
      <c r="C384" s="17" t="s">
        <v>890</v>
      </c>
      <c r="D384" s="19" t="s">
        <v>1109</v>
      </c>
      <c r="E384" s="19">
        <v>0.1</v>
      </c>
      <c r="F384" s="17">
        <v>76</v>
      </c>
      <c r="G384" s="20">
        <f>F384*E384</f>
        <v>7.6</v>
      </c>
      <c r="H384" s="603"/>
    </row>
    <row r="385" spans="1:8" ht="18" customHeight="1">
      <c r="A385" s="602">
        <v>189</v>
      </c>
      <c r="B385" s="592" t="s">
        <v>78</v>
      </c>
      <c r="C385" s="16" t="s">
        <v>3219</v>
      </c>
      <c r="D385" s="19"/>
      <c r="E385" s="19"/>
      <c r="F385" s="17"/>
      <c r="G385" s="20"/>
      <c r="H385" s="595">
        <v>41145</v>
      </c>
    </row>
    <row r="386" spans="1:8" ht="18" customHeight="1">
      <c r="A386" s="596"/>
      <c r="B386" s="593"/>
      <c r="C386" s="17" t="s">
        <v>3220</v>
      </c>
      <c r="D386" s="19" t="s">
        <v>1517</v>
      </c>
      <c r="E386" s="19">
        <v>1</v>
      </c>
      <c r="F386" s="17">
        <v>175</v>
      </c>
      <c r="G386" s="20">
        <f>F386*E386</f>
        <v>175</v>
      </c>
      <c r="H386" s="605"/>
    </row>
    <row r="387" spans="1:8" ht="18" customHeight="1">
      <c r="A387" s="596"/>
      <c r="B387" s="593"/>
      <c r="C387" s="17" t="s">
        <v>3222</v>
      </c>
      <c r="D387" s="19" t="s">
        <v>1109</v>
      </c>
      <c r="E387" s="19">
        <v>4</v>
      </c>
      <c r="F387" s="17">
        <v>27.5</v>
      </c>
      <c r="G387" s="20">
        <f>F387*E387</f>
        <v>110</v>
      </c>
      <c r="H387" s="605"/>
    </row>
    <row r="388" spans="1:8" ht="18" customHeight="1">
      <c r="A388" s="597"/>
      <c r="B388" s="594"/>
      <c r="C388" s="17" t="s">
        <v>480</v>
      </c>
      <c r="D388" s="19" t="s">
        <v>481</v>
      </c>
      <c r="E388" s="19">
        <v>2</v>
      </c>
      <c r="F388" s="17">
        <v>28.5</v>
      </c>
      <c r="G388" s="20">
        <f>F388*E388</f>
        <v>57</v>
      </c>
      <c r="H388" s="603"/>
    </row>
    <row r="389" spans="1:8" ht="39.75" customHeight="1">
      <c r="A389" s="41">
        <v>190</v>
      </c>
      <c r="B389" s="17" t="s">
        <v>2595</v>
      </c>
      <c r="C389" s="46" t="s">
        <v>1605</v>
      </c>
      <c r="D389" s="598" t="s">
        <v>3581</v>
      </c>
      <c r="E389" s="599"/>
      <c r="F389" s="600"/>
      <c r="G389" s="20"/>
      <c r="H389" s="18">
        <v>41148</v>
      </c>
    </row>
    <row r="390" spans="1:8" ht="38.25" customHeight="1">
      <c r="A390" s="64">
        <v>191</v>
      </c>
      <c r="B390" s="17" t="s">
        <v>2660</v>
      </c>
      <c r="C390" s="46" t="s">
        <v>1605</v>
      </c>
      <c r="D390" s="598" t="s">
        <v>3581</v>
      </c>
      <c r="E390" s="599"/>
      <c r="F390" s="600"/>
      <c r="G390" s="20"/>
      <c r="H390" s="18">
        <v>41148</v>
      </c>
    </row>
    <row r="391" spans="1:8" ht="35.25" customHeight="1">
      <c r="A391" s="64">
        <v>192</v>
      </c>
      <c r="B391" s="17" t="s">
        <v>1761</v>
      </c>
      <c r="C391" s="46" t="s">
        <v>1605</v>
      </c>
      <c r="D391" s="598" t="s">
        <v>3581</v>
      </c>
      <c r="E391" s="599"/>
      <c r="F391" s="600"/>
      <c r="G391" s="20"/>
      <c r="H391" s="18">
        <v>41148</v>
      </c>
    </row>
    <row r="392" spans="1:8" ht="37.5" customHeight="1">
      <c r="A392" s="64">
        <v>193</v>
      </c>
      <c r="B392" s="17" t="s">
        <v>2129</v>
      </c>
      <c r="C392" s="46" t="s">
        <v>1605</v>
      </c>
      <c r="D392" s="598" t="s">
        <v>3581</v>
      </c>
      <c r="E392" s="599"/>
      <c r="F392" s="600"/>
      <c r="G392" s="20"/>
      <c r="H392" s="18">
        <v>41148</v>
      </c>
    </row>
    <row r="393" spans="1:8" ht="39" customHeight="1">
      <c r="A393" s="64">
        <v>194</v>
      </c>
      <c r="B393" s="17" t="s">
        <v>164</v>
      </c>
      <c r="C393" s="46" t="s">
        <v>1605</v>
      </c>
      <c r="D393" s="598" t="s">
        <v>3581</v>
      </c>
      <c r="E393" s="599"/>
      <c r="F393" s="600"/>
      <c r="G393" s="20"/>
      <c r="H393" s="18">
        <v>41148</v>
      </c>
    </row>
    <row r="394" spans="1:8" ht="39" customHeight="1">
      <c r="A394" s="41">
        <v>195</v>
      </c>
      <c r="B394" s="15" t="s">
        <v>3442</v>
      </c>
      <c r="C394" s="46" t="s">
        <v>1605</v>
      </c>
      <c r="D394" s="598" t="s">
        <v>3581</v>
      </c>
      <c r="E394" s="599"/>
      <c r="F394" s="600"/>
      <c r="G394" s="20"/>
      <c r="H394" s="18">
        <v>41148</v>
      </c>
    </row>
    <row r="395" spans="1:8" ht="18" customHeight="1">
      <c r="A395" s="602">
        <v>196</v>
      </c>
      <c r="B395" s="592" t="s">
        <v>79</v>
      </c>
      <c r="C395" s="16" t="s">
        <v>1187</v>
      </c>
      <c r="D395" s="19"/>
      <c r="E395" s="19"/>
      <c r="F395" s="17"/>
      <c r="G395" s="20"/>
      <c r="H395" s="595">
        <v>41149</v>
      </c>
    </row>
    <row r="396" spans="1:8" ht="18" customHeight="1">
      <c r="A396" s="596"/>
      <c r="B396" s="593"/>
      <c r="C396" s="17" t="s">
        <v>2479</v>
      </c>
      <c r="D396" s="19" t="s">
        <v>1109</v>
      </c>
      <c r="E396" s="19">
        <v>5</v>
      </c>
      <c r="F396" s="17">
        <v>135</v>
      </c>
      <c r="G396" s="20">
        <f t="shared" ref="G396:G401" si="5">F396*E396</f>
        <v>675</v>
      </c>
      <c r="H396" s="605"/>
    </row>
    <row r="397" spans="1:8" ht="18" customHeight="1">
      <c r="A397" s="596"/>
      <c r="B397" s="593"/>
      <c r="C397" s="17" t="s">
        <v>2479</v>
      </c>
      <c r="D397" s="19" t="s">
        <v>1109</v>
      </c>
      <c r="E397" s="19">
        <v>5</v>
      </c>
      <c r="F397" s="17">
        <v>110</v>
      </c>
      <c r="G397" s="20">
        <f t="shared" si="5"/>
        <v>550</v>
      </c>
      <c r="H397" s="605"/>
    </row>
    <row r="398" spans="1:8" ht="18" customHeight="1">
      <c r="A398" s="596"/>
      <c r="B398" s="593"/>
      <c r="C398" s="17" t="s">
        <v>2479</v>
      </c>
      <c r="D398" s="19" t="s">
        <v>1109</v>
      </c>
      <c r="E398" s="19">
        <v>2.5</v>
      </c>
      <c r="F398" s="19">
        <v>90</v>
      </c>
      <c r="G398" s="20">
        <f t="shared" si="5"/>
        <v>225</v>
      </c>
      <c r="H398" s="605"/>
    </row>
    <row r="399" spans="1:8" ht="18" customHeight="1">
      <c r="A399" s="596"/>
      <c r="B399" s="593"/>
      <c r="C399" s="17" t="s">
        <v>2479</v>
      </c>
      <c r="D399" s="19" t="s">
        <v>1109</v>
      </c>
      <c r="E399" s="17">
        <v>15</v>
      </c>
      <c r="F399" s="17">
        <v>104</v>
      </c>
      <c r="G399" s="20">
        <f t="shared" si="5"/>
        <v>1560</v>
      </c>
      <c r="H399" s="605"/>
    </row>
    <row r="400" spans="1:8" ht="18" customHeight="1">
      <c r="A400" s="596"/>
      <c r="B400" s="593"/>
      <c r="C400" s="17" t="s">
        <v>2479</v>
      </c>
      <c r="D400" s="19" t="s">
        <v>1109</v>
      </c>
      <c r="E400" s="17">
        <v>5</v>
      </c>
      <c r="F400" s="17">
        <v>100</v>
      </c>
      <c r="G400" s="20">
        <f t="shared" si="5"/>
        <v>500</v>
      </c>
      <c r="H400" s="605"/>
    </row>
    <row r="401" spans="1:9" ht="18" customHeight="1">
      <c r="A401" s="597"/>
      <c r="B401" s="594"/>
      <c r="C401" s="17" t="s">
        <v>2479</v>
      </c>
      <c r="D401" s="19" t="s">
        <v>1109</v>
      </c>
      <c r="E401" s="17">
        <v>2.7</v>
      </c>
      <c r="F401" s="17">
        <v>83.34</v>
      </c>
      <c r="G401" s="20">
        <f t="shared" si="5"/>
        <v>225.02</v>
      </c>
      <c r="H401" s="603"/>
      <c r="I401" s="55">
        <f>SUM(G396:G401)</f>
        <v>3735.02</v>
      </c>
    </row>
    <row r="402" spans="1:9" ht="39.75" customHeight="1">
      <c r="A402" s="41">
        <v>197</v>
      </c>
      <c r="B402" s="15" t="s">
        <v>3442</v>
      </c>
      <c r="C402" s="46" t="s">
        <v>1605</v>
      </c>
      <c r="D402" s="598" t="s">
        <v>1273</v>
      </c>
      <c r="E402" s="599"/>
      <c r="F402" s="600"/>
      <c r="G402" s="20"/>
      <c r="H402" s="21">
        <v>41149</v>
      </c>
    </row>
    <row r="403" spans="1:9" ht="39.75" customHeight="1">
      <c r="A403" s="41">
        <v>198</v>
      </c>
      <c r="B403" s="15" t="s">
        <v>2657</v>
      </c>
      <c r="C403" s="46" t="s">
        <v>1605</v>
      </c>
      <c r="D403" s="598" t="s">
        <v>1273</v>
      </c>
      <c r="E403" s="599"/>
      <c r="F403" s="600"/>
      <c r="G403" s="20"/>
      <c r="H403" s="21">
        <v>41149</v>
      </c>
    </row>
    <row r="404" spans="1:9" ht="36.75" customHeight="1">
      <c r="A404" s="41">
        <v>200</v>
      </c>
      <c r="B404" s="17" t="s">
        <v>3441</v>
      </c>
      <c r="C404" s="46" t="s">
        <v>1605</v>
      </c>
      <c r="D404" s="606" t="s">
        <v>1273</v>
      </c>
      <c r="E404" s="606"/>
      <c r="F404" s="606"/>
      <c r="G404" s="20"/>
      <c r="H404" s="21">
        <v>41149</v>
      </c>
    </row>
    <row r="405" spans="1:9" ht="37.5" customHeight="1">
      <c r="A405" s="610">
        <v>201</v>
      </c>
      <c r="B405" s="606" t="s">
        <v>273</v>
      </c>
      <c r="C405" s="46" t="s">
        <v>1605</v>
      </c>
      <c r="D405" s="19"/>
      <c r="E405" s="19"/>
      <c r="F405" s="17"/>
      <c r="G405" s="20"/>
      <c r="H405" s="611">
        <v>41149</v>
      </c>
    </row>
    <row r="406" spans="1:9" ht="18" customHeight="1">
      <c r="A406" s="610"/>
      <c r="B406" s="606"/>
      <c r="C406" s="17" t="s">
        <v>1600</v>
      </c>
      <c r="D406" s="19" t="s">
        <v>1588</v>
      </c>
      <c r="E406" s="17">
        <v>0.67</v>
      </c>
      <c r="F406" s="17">
        <v>1700</v>
      </c>
      <c r="G406" s="20">
        <f>F406*E406</f>
        <v>1139</v>
      </c>
      <c r="H406" s="611"/>
    </row>
    <row r="407" spans="1:9" ht="18" customHeight="1">
      <c r="A407" s="602">
        <v>202</v>
      </c>
      <c r="B407" s="592" t="s">
        <v>2155</v>
      </c>
      <c r="C407" s="46" t="s">
        <v>3626</v>
      </c>
      <c r="D407" s="178"/>
      <c r="E407" s="19"/>
      <c r="F407" s="17"/>
      <c r="G407" s="20"/>
      <c r="H407" s="595">
        <v>41149</v>
      </c>
    </row>
    <row r="408" spans="1:9" ht="18" customHeight="1">
      <c r="A408" s="596"/>
      <c r="B408" s="593"/>
      <c r="C408" s="17" t="s">
        <v>1875</v>
      </c>
      <c r="D408" s="19" t="s">
        <v>2968</v>
      </c>
      <c r="E408" s="19">
        <v>1</v>
      </c>
      <c r="F408" s="17">
        <v>48</v>
      </c>
      <c r="G408" s="20">
        <f>F408*E408</f>
        <v>48</v>
      </c>
      <c r="H408" s="605"/>
    </row>
    <row r="409" spans="1:9" ht="18" customHeight="1">
      <c r="A409" s="596"/>
      <c r="B409" s="593"/>
      <c r="C409" s="17" t="s">
        <v>2797</v>
      </c>
      <c r="D409" s="19" t="s">
        <v>1109</v>
      </c>
      <c r="E409" s="19">
        <v>2</v>
      </c>
      <c r="F409" s="17">
        <v>90</v>
      </c>
      <c r="G409" s="20">
        <f>F409*E409</f>
        <v>180</v>
      </c>
      <c r="H409" s="605"/>
    </row>
    <row r="410" spans="1:9" ht="18" customHeight="1">
      <c r="A410" s="597"/>
      <c r="B410" s="594"/>
      <c r="C410" s="17" t="s">
        <v>2723</v>
      </c>
      <c r="D410" s="19" t="s">
        <v>1049</v>
      </c>
      <c r="E410" s="19">
        <v>2</v>
      </c>
      <c r="F410" s="17">
        <v>156.16</v>
      </c>
      <c r="G410" s="20">
        <f>F410*E410</f>
        <v>312.32</v>
      </c>
      <c r="H410" s="603"/>
    </row>
    <row r="411" spans="1:9" ht="33.75" customHeight="1">
      <c r="A411" s="64">
        <v>203</v>
      </c>
      <c r="B411" s="17" t="s">
        <v>2156</v>
      </c>
      <c r="C411" s="16" t="s">
        <v>2157</v>
      </c>
      <c r="D411" s="598" t="s">
        <v>67</v>
      </c>
      <c r="E411" s="599"/>
      <c r="F411" s="600"/>
      <c r="G411" s="20"/>
      <c r="H411" s="18">
        <v>41149</v>
      </c>
    </row>
    <row r="412" spans="1:9" ht="54" customHeight="1">
      <c r="A412" s="41">
        <v>204</v>
      </c>
      <c r="B412" s="15" t="s">
        <v>2158</v>
      </c>
      <c r="C412" s="16" t="s">
        <v>2159</v>
      </c>
      <c r="D412" s="598" t="s">
        <v>1050</v>
      </c>
      <c r="E412" s="599"/>
      <c r="F412" s="600"/>
      <c r="G412" s="20"/>
      <c r="H412" s="21">
        <v>41149</v>
      </c>
    </row>
    <row r="413" spans="1:9" ht="18" customHeight="1">
      <c r="A413" s="41">
        <v>205</v>
      </c>
      <c r="B413" s="17" t="s">
        <v>2160</v>
      </c>
      <c r="C413" s="16" t="s">
        <v>3381</v>
      </c>
      <c r="D413" s="598" t="s">
        <v>1050</v>
      </c>
      <c r="E413" s="599"/>
      <c r="F413" s="600"/>
      <c r="G413" s="20"/>
      <c r="H413" s="18">
        <v>41149</v>
      </c>
    </row>
    <row r="414" spans="1:9" ht="18" customHeight="1">
      <c r="A414" s="602">
        <v>206</v>
      </c>
      <c r="B414" s="592" t="s">
        <v>2271</v>
      </c>
      <c r="C414" s="16" t="s">
        <v>2290</v>
      </c>
      <c r="D414" s="19"/>
      <c r="E414" s="19"/>
      <c r="F414" s="17"/>
      <c r="G414" s="20"/>
      <c r="H414" s="595">
        <v>41149</v>
      </c>
    </row>
    <row r="415" spans="1:9" ht="18" customHeight="1">
      <c r="A415" s="596"/>
      <c r="B415" s="593"/>
      <c r="C415" s="17" t="s">
        <v>3144</v>
      </c>
      <c r="D415" s="19" t="s">
        <v>2968</v>
      </c>
      <c r="E415" s="17">
        <v>1</v>
      </c>
      <c r="F415" s="17">
        <v>24</v>
      </c>
      <c r="G415" s="20">
        <f>F415*E415</f>
        <v>24</v>
      </c>
      <c r="H415" s="605"/>
    </row>
    <row r="416" spans="1:9" ht="18" customHeight="1">
      <c r="A416" s="597"/>
      <c r="B416" s="594"/>
      <c r="C416" s="17" t="s">
        <v>2552</v>
      </c>
      <c r="D416" s="19" t="s">
        <v>2968</v>
      </c>
      <c r="E416" s="17">
        <v>2</v>
      </c>
      <c r="F416" s="17">
        <v>32</v>
      </c>
      <c r="G416" s="173">
        <f>F416*E416</f>
        <v>64</v>
      </c>
      <c r="H416" s="603"/>
    </row>
    <row r="417" spans="1:9" ht="66" customHeight="1">
      <c r="A417" s="630">
        <v>207</v>
      </c>
      <c r="B417" s="592" t="s">
        <v>2956</v>
      </c>
      <c r="C417" s="16" t="s">
        <v>2957</v>
      </c>
      <c r="D417" s="19"/>
      <c r="E417" s="19"/>
      <c r="F417" s="17"/>
      <c r="G417" s="20"/>
      <c r="H417" s="595">
        <v>41149</v>
      </c>
    </row>
    <row r="418" spans="1:9" ht="18" customHeight="1">
      <c r="A418" s="632"/>
      <c r="B418" s="594"/>
      <c r="C418" s="17" t="s">
        <v>3144</v>
      </c>
      <c r="D418" s="19" t="s">
        <v>2968</v>
      </c>
      <c r="E418" s="17">
        <v>1</v>
      </c>
      <c r="F418" s="17">
        <v>24</v>
      </c>
      <c r="G418" s="20">
        <f>F418*E418</f>
        <v>24</v>
      </c>
      <c r="H418" s="603"/>
    </row>
    <row r="419" spans="1:9" ht="18" customHeight="1">
      <c r="A419" s="64">
        <v>208</v>
      </c>
      <c r="B419" s="17" t="s">
        <v>2958</v>
      </c>
      <c r="C419" s="16" t="s">
        <v>1193</v>
      </c>
      <c r="D419" s="598" t="s">
        <v>1050</v>
      </c>
      <c r="E419" s="599"/>
      <c r="F419" s="600"/>
      <c r="G419" s="20"/>
      <c r="H419" s="18">
        <v>41151</v>
      </c>
    </row>
    <row r="420" spans="1:9" ht="18" customHeight="1">
      <c r="A420" s="630">
        <v>209</v>
      </c>
      <c r="B420" s="592" t="s">
        <v>1401</v>
      </c>
      <c r="C420" s="16" t="s">
        <v>2873</v>
      </c>
      <c r="D420" s="19"/>
      <c r="E420" s="19"/>
      <c r="F420" s="17"/>
      <c r="G420" s="20"/>
      <c r="H420" s="595">
        <v>41151</v>
      </c>
    </row>
    <row r="421" spans="1:9" ht="18" customHeight="1">
      <c r="A421" s="631"/>
      <c r="B421" s="593"/>
      <c r="C421" s="17" t="s">
        <v>2874</v>
      </c>
      <c r="D421" s="19" t="s">
        <v>2968</v>
      </c>
      <c r="E421" s="19">
        <v>1</v>
      </c>
      <c r="F421" s="17">
        <v>85</v>
      </c>
      <c r="G421" s="20">
        <f t="shared" ref="G421:G427" si="6">F421*E421</f>
        <v>85</v>
      </c>
      <c r="H421" s="605"/>
    </row>
    <row r="422" spans="1:9" ht="18" customHeight="1">
      <c r="A422" s="631"/>
      <c r="B422" s="593"/>
      <c r="C422" s="17" t="s">
        <v>2875</v>
      </c>
      <c r="D422" s="19" t="s">
        <v>2968</v>
      </c>
      <c r="E422" s="19">
        <v>1</v>
      </c>
      <c r="F422" s="17">
        <v>125</v>
      </c>
      <c r="G422" s="20">
        <f t="shared" si="6"/>
        <v>125</v>
      </c>
      <c r="H422" s="605"/>
    </row>
    <row r="423" spans="1:9" ht="18" customHeight="1">
      <c r="A423" s="631"/>
      <c r="B423" s="593"/>
      <c r="C423" s="17" t="s">
        <v>2797</v>
      </c>
      <c r="D423" s="19" t="s">
        <v>1109</v>
      </c>
      <c r="E423" s="19">
        <v>3</v>
      </c>
      <c r="F423" s="17">
        <v>90</v>
      </c>
      <c r="G423" s="20">
        <f t="shared" si="6"/>
        <v>270</v>
      </c>
      <c r="H423" s="605"/>
    </row>
    <row r="424" spans="1:9" ht="18" customHeight="1">
      <c r="A424" s="631"/>
      <c r="B424" s="593"/>
      <c r="C424" s="17" t="s">
        <v>2665</v>
      </c>
      <c r="D424" s="19" t="s">
        <v>1049</v>
      </c>
      <c r="E424" s="19">
        <v>15</v>
      </c>
      <c r="F424" s="17">
        <v>306.56</v>
      </c>
      <c r="G424" s="20">
        <f t="shared" si="6"/>
        <v>4598.3999999999996</v>
      </c>
      <c r="H424" s="605"/>
    </row>
    <row r="425" spans="1:9" ht="18" customHeight="1">
      <c r="A425" s="631"/>
      <c r="B425" s="593"/>
      <c r="C425" s="17" t="s">
        <v>2876</v>
      </c>
      <c r="D425" s="19" t="s">
        <v>1109</v>
      </c>
      <c r="E425" s="19">
        <v>0.91</v>
      </c>
      <c r="F425" s="17">
        <v>150</v>
      </c>
      <c r="G425" s="20">
        <f t="shared" si="6"/>
        <v>136.5</v>
      </c>
      <c r="H425" s="605"/>
    </row>
    <row r="426" spans="1:9" ht="18" customHeight="1">
      <c r="A426" s="631"/>
      <c r="B426" s="593"/>
      <c r="C426" s="17" t="s">
        <v>2877</v>
      </c>
      <c r="D426" s="19" t="s">
        <v>1109</v>
      </c>
      <c r="E426" s="19">
        <v>0.18</v>
      </c>
      <c r="F426" s="17">
        <v>180</v>
      </c>
      <c r="G426" s="20">
        <f t="shared" si="6"/>
        <v>32.4</v>
      </c>
      <c r="H426" s="605"/>
    </row>
    <row r="427" spans="1:9" ht="18" customHeight="1">
      <c r="A427" s="631"/>
      <c r="B427" s="593"/>
      <c r="C427" s="17" t="s">
        <v>2257</v>
      </c>
      <c r="D427" s="19" t="s">
        <v>2968</v>
      </c>
      <c r="E427" s="19">
        <v>2</v>
      </c>
      <c r="F427" s="17">
        <v>100</v>
      </c>
      <c r="G427" s="20">
        <f t="shared" si="6"/>
        <v>200</v>
      </c>
      <c r="H427" s="605"/>
      <c r="I427" s="55">
        <f>SUM(G421:G427)</f>
        <v>5447.3</v>
      </c>
    </row>
    <row r="428" spans="1:9" ht="18" customHeight="1">
      <c r="A428" s="630">
        <v>210</v>
      </c>
      <c r="B428" s="592" t="s">
        <v>2129</v>
      </c>
      <c r="C428" s="16" t="s">
        <v>2873</v>
      </c>
      <c r="D428" s="19"/>
      <c r="E428" s="19"/>
      <c r="F428" s="17"/>
      <c r="G428" s="20"/>
      <c r="H428" s="595">
        <v>41151</v>
      </c>
    </row>
    <row r="429" spans="1:9" ht="18" customHeight="1">
      <c r="A429" s="631"/>
      <c r="B429" s="593"/>
      <c r="C429" s="17" t="s">
        <v>2874</v>
      </c>
      <c r="D429" s="19" t="s">
        <v>2968</v>
      </c>
      <c r="E429" s="19">
        <v>1</v>
      </c>
      <c r="F429" s="17">
        <v>85</v>
      </c>
      <c r="G429" s="20">
        <f t="shared" ref="G429:G436" si="7">F429*E429</f>
        <v>85</v>
      </c>
      <c r="H429" s="605"/>
    </row>
    <row r="430" spans="1:9" ht="18" customHeight="1">
      <c r="A430" s="631"/>
      <c r="B430" s="593"/>
      <c r="C430" s="17" t="s">
        <v>2875</v>
      </c>
      <c r="D430" s="19" t="s">
        <v>2968</v>
      </c>
      <c r="E430" s="19">
        <v>1</v>
      </c>
      <c r="F430" s="17">
        <v>125</v>
      </c>
      <c r="G430" s="20">
        <f t="shared" si="7"/>
        <v>125</v>
      </c>
      <c r="H430" s="605"/>
    </row>
    <row r="431" spans="1:9" ht="18" customHeight="1">
      <c r="A431" s="631"/>
      <c r="B431" s="593"/>
      <c r="C431" s="17" t="s">
        <v>2797</v>
      </c>
      <c r="D431" s="19" t="s">
        <v>1109</v>
      </c>
      <c r="E431" s="19">
        <v>3</v>
      </c>
      <c r="F431" s="17">
        <v>90</v>
      </c>
      <c r="G431" s="20">
        <f t="shared" si="7"/>
        <v>270</v>
      </c>
      <c r="H431" s="605"/>
    </row>
    <row r="432" spans="1:9" ht="18" customHeight="1">
      <c r="A432" s="631"/>
      <c r="B432" s="593"/>
      <c r="C432" s="17" t="s">
        <v>2665</v>
      </c>
      <c r="D432" s="19" t="s">
        <v>1049</v>
      </c>
      <c r="E432" s="19">
        <v>15</v>
      </c>
      <c r="F432" s="17">
        <v>306.56</v>
      </c>
      <c r="G432" s="20">
        <f t="shared" si="7"/>
        <v>4598.3999999999996</v>
      </c>
      <c r="H432" s="605"/>
    </row>
    <row r="433" spans="1:9" ht="18" customHeight="1">
      <c r="A433" s="631"/>
      <c r="B433" s="593"/>
      <c r="C433" s="17" t="s">
        <v>2876</v>
      </c>
      <c r="D433" s="19" t="s">
        <v>1109</v>
      </c>
      <c r="E433" s="19">
        <v>0.91</v>
      </c>
      <c r="F433" s="17">
        <v>150</v>
      </c>
      <c r="G433" s="20">
        <f t="shared" si="7"/>
        <v>136.5</v>
      </c>
      <c r="H433" s="605"/>
    </row>
    <row r="434" spans="1:9" ht="18" customHeight="1">
      <c r="A434" s="631"/>
      <c r="B434" s="593"/>
      <c r="C434" s="17" t="s">
        <v>2877</v>
      </c>
      <c r="D434" s="19" t="s">
        <v>1109</v>
      </c>
      <c r="E434" s="19">
        <v>0.18</v>
      </c>
      <c r="F434" s="17">
        <v>180</v>
      </c>
      <c r="G434" s="20">
        <f t="shared" si="7"/>
        <v>32.4</v>
      </c>
      <c r="H434" s="605"/>
    </row>
    <row r="435" spans="1:9" ht="18" customHeight="1">
      <c r="A435" s="631"/>
      <c r="B435" s="593"/>
      <c r="C435" s="17" t="s">
        <v>2257</v>
      </c>
      <c r="D435" s="19" t="s">
        <v>2968</v>
      </c>
      <c r="E435" s="19">
        <v>2</v>
      </c>
      <c r="F435" s="17">
        <v>100</v>
      </c>
      <c r="G435" s="20">
        <f t="shared" si="7"/>
        <v>200</v>
      </c>
      <c r="H435" s="605"/>
    </row>
    <row r="436" spans="1:9" ht="18" customHeight="1">
      <c r="A436" s="632"/>
      <c r="B436" s="594"/>
      <c r="C436" s="17" t="s">
        <v>2878</v>
      </c>
      <c r="D436" s="19" t="s">
        <v>2968</v>
      </c>
      <c r="E436" s="19">
        <v>1</v>
      </c>
      <c r="F436" s="17">
        <v>2100</v>
      </c>
      <c r="G436" s="20">
        <f t="shared" si="7"/>
        <v>2100</v>
      </c>
      <c r="H436" s="603"/>
      <c r="I436" s="55">
        <f>SUM(G429:G436)</f>
        <v>7547.3</v>
      </c>
    </row>
    <row r="437" spans="1:9" ht="18" customHeight="1">
      <c r="A437" s="602">
        <v>211</v>
      </c>
      <c r="B437" s="592" t="s">
        <v>2881</v>
      </c>
      <c r="C437" s="16" t="s">
        <v>2882</v>
      </c>
      <c r="D437" s="19"/>
      <c r="E437" s="19"/>
      <c r="F437" s="17"/>
      <c r="G437" s="20"/>
      <c r="H437" s="595">
        <v>41151</v>
      </c>
    </row>
    <row r="438" spans="1:9" ht="18" customHeight="1">
      <c r="A438" s="596"/>
      <c r="B438" s="593"/>
      <c r="C438" s="63" t="s">
        <v>3619</v>
      </c>
      <c r="D438" s="19" t="s">
        <v>1049</v>
      </c>
      <c r="E438" s="17">
        <v>100</v>
      </c>
      <c r="F438" s="19">
        <v>2</v>
      </c>
      <c r="G438" s="20">
        <f>F438*E438</f>
        <v>200</v>
      </c>
      <c r="H438" s="605"/>
    </row>
    <row r="439" spans="1:9" ht="18" customHeight="1">
      <c r="A439" s="597"/>
      <c r="B439" s="594"/>
      <c r="C439" s="17" t="s">
        <v>1340</v>
      </c>
      <c r="D439" s="19" t="s">
        <v>2968</v>
      </c>
      <c r="E439" s="19">
        <v>2</v>
      </c>
      <c r="F439" s="17">
        <v>5</v>
      </c>
      <c r="G439" s="20">
        <f>F439*E439</f>
        <v>10</v>
      </c>
      <c r="H439" s="603"/>
    </row>
    <row r="440" spans="1:9" ht="18" customHeight="1">
      <c r="A440" s="64">
        <v>212</v>
      </c>
      <c r="B440" s="17" t="s">
        <v>700</v>
      </c>
      <c r="C440" s="16" t="s">
        <v>2382</v>
      </c>
      <c r="D440" s="598" t="s">
        <v>1514</v>
      </c>
      <c r="E440" s="599"/>
      <c r="F440" s="600"/>
      <c r="G440" s="20"/>
      <c r="H440" s="18">
        <v>41150</v>
      </c>
    </row>
    <row r="441" spans="1:9" ht="18" customHeight="1">
      <c r="A441" s="41">
        <v>213</v>
      </c>
      <c r="B441" s="17" t="s">
        <v>1657</v>
      </c>
      <c r="C441" s="16" t="s">
        <v>741</v>
      </c>
      <c r="D441" s="598" t="s">
        <v>1050</v>
      </c>
      <c r="E441" s="599"/>
      <c r="F441" s="600"/>
      <c r="G441" s="20"/>
      <c r="H441" s="18">
        <v>41150</v>
      </c>
    </row>
    <row r="442" spans="1:9" ht="36.75" customHeight="1">
      <c r="A442" s="64">
        <v>214</v>
      </c>
      <c r="B442" s="17" t="s">
        <v>338</v>
      </c>
      <c r="C442" s="16" t="s">
        <v>1605</v>
      </c>
      <c r="D442" s="598" t="s">
        <v>3650</v>
      </c>
      <c r="E442" s="599"/>
      <c r="F442" s="600"/>
      <c r="G442" s="20"/>
      <c r="H442" s="18">
        <v>41150</v>
      </c>
    </row>
    <row r="443" spans="1:9" ht="35.25" customHeight="1">
      <c r="A443" s="64">
        <v>215</v>
      </c>
      <c r="B443" s="17" t="s">
        <v>1761</v>
      </c>
      <c r="C443" s="16" t="s">
        <v>1605</v>
      </c>
      <c r="D443" s="598" t="s">
        <v>3650</v>
      </c>
      <c r="E443" s="599"/>
      <c r="F443" s="600"/>
      <c r="G443" s="20"/>
      <c r="H443" s="18">
        <v>41150</v>
      </c>
    </row>
    <row r="444" spans="1:9" ht="37.5" customHeight="1">
      <c r="A444" s="64">
        <v>216</v>
      </c>
      <c r="B444" s="17" t="s">
        <v>1762</v>
      </c>
      <c r="C444" s="16" t="s">
        <v>1605</v>
      </c>
      <c r="D444" s="598" t="s">
        <v>3650</v>
      </c>
      <c r="E444" s="599"/>
      <c r="F444" s="600"/>
      <c r="G444" s="20"/>
      <c r="H444" s="18">
        <v>41150</v>
      </c>
    </row>
    <row r="445" spans="1:9" ht="19.5" customHeight="1">
      <c r="A445" s="64">
        <v>217</v>
      </c>
      <c r="B445" s="15" t="s">
        <v>2635</v>
      </c>
      <c r="C445" s="16" t="s">
        <v>741</v>
      </c>
      <c r="D445" s="598" t="s">
        <v>1050</v>
      </c>
      <c r="E445" s="599"/>
      <c r="F445" s="600"/>
      <c r="G445" s="20"/>
      <c r="H445" s="18">
        <v>41151</v>
      </c>
    </row>
    <row r="446" spans="1:9" ht="18" customHeight="1">
      <c r="A446" s="602">
        <v>218</v>
      </c>
      <c r="B446" s="592" t="s">
        <v>2659</v>
      </c>
      <c r="C446" s="16" t="s">
        <v>1132</v>
      </c>
      <c r="D446" s="19"/>
      <c r="E446" s="17"/>
      <c r="F446" s="17"/>
      <c r="G446" s="20"/>
      <c r="H446" s="595">
        <v>41151</v>
      </c>
    </row>
    <row r="447" spans="1:9" ht="18" customHeight="1">
      <c r="A447" s="596"/>
      <c r="B447" s="593"/>
      <c r="C447" s="17" t="s">
        <v>480</v>
      </c>
      <c r="D447" s="19" t="s">
        <v>481</v>
      </c>
      <c r="E447" s="17">
        <v>0.4</v>
      </c>
      <c r="F447" s="17">
        <v>28</v>
      </c>
      <c r="G447" s="20">
        <f>E447*F447</f>
        <v>11.2</v>
      </c>
      <c r="H447" s="605"/>
    </row>
    <row r="448" spans="1:9" ht="18" customHeight="1">
      <c r="A448" s="597"/>
      <c r="B448" s="594"/>
      <c r="C448" s="17" t="s">
        <v>1133</v>
      </c>
      <c r="D448" s="19" t="s">
        <v>1049</v>
      </c>
      <c r="E448" s="17">
        <v>0.6</v>
      </c>
      <c r="F448" s="17">
        <v>24</v>
      </c>
      <c r="G448" s="20">
        <f>E448*F448</f>
        <v>14.4</v>
      </c>
      <c r="H448" s="603"/>
    </row>
    <row r="449" spans="1:8" ht="18" customHeight="1">
      <c r="A449" s="602">
        <v>219</v>
      </c>
      <c r="B449" s="592" t="s">
        <v>3570</v>
      </c>
      <c r="C449" s="16" t="s">
        <v>1132</v>
      </c>
      <c r="D449" s="19"/>
      <c r="E449" s="17"/>
      <c r="F449" s="17"/>
      <c r="G449" s="20"/>
      <c r="H449" s="595">
        <v>41151</v>
      </c>
    </row>
    <row r="450" spans="1:8" ht="18" customHeight="1">
      <c r="A450" s="596"/>
      <c r="B450" s="593"/>
      <c r="C450" s="17" t="s">
        <v>480</v>
      </c>
      <c r="D450" s="19" t="s">
        <v>481</v>
      </c>
      <c r="E450" s="17">
        <v>0.4</v>
      </c>
      <c r="F450" s="17">
        <v>28</v>
      </c>
      <c r="G450" s="20">
        <f>E450*F450</f>
        <v>11.2</v>
      </c>
      <c r="H450" s="605"/>
    </row>
    <row r="451" spans="1:8" ht="18" customHeight="1">
      <c r="A451" s="597"/>
      <c r="B451" s="594"/>
      <c r="C451" s="17" t="s">
        <v>1133</v>
      </c>
      <c r="D451" s="19" t="s">
        <v>1049</v>
      </c>
      <c r="E451" s="17">
        <v>0.6</v>
      </c>
      <c r="F451" s="17">
        <v>24</v>
      </c>
      <c r="G451" s="20">
        <f>E451*F451</f>
        <v>14.4</v>
      </c>
      <c r="H451" s="603"/>
    </row>
    <row r="452" spans="1:8" ht="18" customHeight="1">
      <c r="A452" s="41"/>
      <c r="B452" s="15"/>
      <c r="C452" s="17"/>
      <c r="D452" s="19"/>
      <c r="E452" s="17"/>
      <c r="F452" s="17"/>
      <c r="G452" s="20"/>
      <c r="H452" s="21"/>
    </row>
    <row r="453" spans="1:8" ht="18" customHeight="1">
      <c r="A453" s="610">
        <v>220</v>
      </c>
      <c r="B453" s="606" t="s">
        <v>1870</v>
      </c>
      <c r="C453" s="16" t="s">
        <v>1132</v>
      </c>
      <c r="D453" s="19"/>
      <c r="E453" s="17"/>
      <c r="F453" s="17"/>
      <c r="G453" s="20"/>
      <c r="H453" s="611">
        <v>41151</v>
      </c>
    </row>
    <row r="454" spans="1:8" ht="18" customHeight="1">
      <c r="A454" s="610"/>
      <c r="B454" s="606"/>
      <c r="C454" s="17" t="s">
        <v>480</v>
      </c>
      <c r="D454" s="19" t="s">
        <v>481</v>
      </c>
      <c r="E454" s="17">
        <v>0.4</v>
      </c>
      <c r="F454" s="17">
        <v>28</v>
      </c>
      <c r="G454" s="20">
        <f>E454*F454</f>
        <v>11.2</v>
      </c>
      <c r="H454" s="611"/>
    </row>
    <row r="455" spans="1:8" ht="18" customHeight="1">
      <c r="A455" s="610"/>
      <c r="B455" s="606"/>
      <c r="C455" s="17" t="s">
        <v>1133</v>
      </c>
      <c r="D455" s="19" t="s">
        <v>1049</v>
      </c>
      <c r="E455" s="17">
        <v>0.6</v>
      </c>
      <c r="F455" s="17">
        <v>24</v>
      </c>
      <c r="G455" s="20">
        <f>E455*F455</f>
        <v>14.4</v>
      </c>
      <c r="H455" s="611"/>
    </row>
    <row r="456" spans="1:8" ht="18" customHeight="1">
      <c r="A456" s="602">
        <v>221</v>
      </c>
      <c r="B456" s="592" t="s">
        <v>3061</v>
      </c>
      <c r="C456" s="16" t="s">
        <v>1132</v>
      </c>
      <c r="D456" s="19"/>
      <c r="E456" s="17"/>
      <c r="F456" s="17"/>
      <c r="G456" s="20"/>
      <c r="H456" s="595">
        <v>41151</v>
      </c>
    </row>
    <row r="457" spans="1:8" ht="18" customHeight="1">
      <c r="A457" s="596"/>
      <c r="B457" s="593"/>
      <c r="C457" s="17" t="s">
        <v>480</v>
      </c>
      <c r="D457" s="19" t="s">
        <v>481</v>
      </c>
      <c r="E457" s="17">
        <v>0.4</v>
      </c>
      <c r="F457" s="17">
        <v>28</v>
      </c>
      <c r="G457" s="20">
        <f>E457*F457</f>
        <v>11.2</v>
      </c>
      <c r="H457" s="605"/>
    </row>
    <row r="458" spans="1:8" ht="18" customHeight="1">
      <c r="A458" s="597"/>
      <c r="B458" s="594"/>
      <c r="C458" s="17" t="s">
        <v>1133</v>
      </c>
      <c r="D458" s="19" t="s">
        <v>1049</v>
      </c>
      <c r="E458" s="17">
        <v>0.6</v>
      </c>
      <c r="F458" s="17">
        <v>24</v>
      </c>
      <c r="G458" s="20">
        <f>E458*F458</f>
        <v>14.4</v>
      </c>
      <c r="H458" s="603"/>
    </row>
    <row r="459" spans="1:8" ht="18" customHeight="1">
      <c r="A459" s="602">
        <v>222</v>
      </c>
      <c r="B459" s="592" t="s">
        <v>3575</v>
      </c>
      <c r="C459" s="16" t="s">
        <v>1132</v>
      </c>
      <c r="D459" s="19"/>
      <c r="E459" s="17"/>
      <c r="F459" s="17"/>
      <c r="G459" s="20"/>
      <c r="H459" s="595">
        <v>41151</v>
      </c>
    </row>
    <row r="460" spans="1:8" ht="18" customHeight="1">
      <c r="A460" s="596"/>
      <c r="B460" s="593"/>
      <c r="C460" s="17" t="s">
        <v>480</v>
      </c>
      <c r="D460" s="19" t="s">
        <v>481</v>
      </c>
      <c r="E460" s="17">
        <v>0.4</v>
      </c>
      <c r="F460" s="17">
        <v>28</v>
      </c>
      <c r="G460" s="20">
        <f>E460*F460</f>
        <v>11.2</v>
      </c>
      <c r="H460" s="605"/>
    </row>
    <row r="461" spans="1:8" ht="18" customHeight="1">
      <c r="A461" s="597"/>
      <c r="B461" s="594"/>
      <c r="C461" s="17" t="s">
        <v>1133</v>
      </c>
      <c r="D461" s="19" t="s">
        <v>1049</v>
      </c>
      <c r="E461" s="17">
        <v>0.6</v>
      </c>
      <c r="F461" s="17">
        <v>24</v>
      </c>
      <c r="G461" s="20">
        <f>E461*F461</f>
        <v>14.4</v>
      </c>
      <c r="H461" s="603"/>
    </row>
    <row r="462" spans="1:8" ht="39.75" customHeight="1">
      <c r="A462" s="602">
        <v>223</v>
      </c>
      <c r="B462" s="592" t="s">
        <v>3651</v>
      </c>
      <c r="C462" s="16" t="s">
        <v>1683</v>
      </c>
      <c r="D462" s="19"/>
      <c r="E462" s="17"/>
      <c r="F462" s="17"/>
      <c r="G462" s="20"/>
      <c r="H462" s="595">
        <v>41151</v>
      </c>
    </row>
    <row r="463" spans="1:8" ht="18" customHeight="1">
      <c r="A463" s="596"/>
      <c r="B463" s="593"/>
      <c r="C463" s="17" t="s">
        <v>677</v>
      </c>
      <c r="D463" s="19" t="s">
        <v>1049</v>
      </c>
      <c r="E463" s="17">
        <v>1</v>
      </c>
      <c r="F463" s="17">
        <v>581.70000000000005</v>
      </c>
      <c r="G463" s="169">
        <f>F463*E463</f>
        <v>581.70000000000005</v>
      </c>
      <c r="H463" s="605"/>
    </row>
    <row r="464" spans="1:8" ht="18" customHeight="1">
      <c r="A464" s="597"/>
      <c r="B464" s="594"/>
      <c r="C464" s="63" t="s">
        <v>50</v>
      </c>
      <c r="D464" s="19" t="s">
        <v>2968</v>
      </c>
      <c r="E464" s="17">
        <v>2</v>
      </c>
      <c r="F464" s="19">
        <v>55</v>
      </c>
      <c r="G464" s="20">
        <f>F464*E464</f>
        <v>110</v>
      </c>
      <c r="H464" s="603"/>
    </row>
    <row r="465" spans="1:8" ht="36" customHeight="1">
      <c r="A465" s="64">
        <v>224</v>
      </c>
      <c r="B465" s="17" t="s">
        <v>2781</v>
      </c>
      <c r="C465" s="16" t="s">
        <v>1605</v>
      </c>
      <c r="D465" s="598" t="s">
        <v>151</v>
      </c>
      <c r="E465" s="599"/>
      <c r="F465" s="600"/>
      <c r="G465" s="20"/>
      <c r="H465" s="18">
        <v>41151</v>
      </c>
    </row>
    <row r="466" spans="1:8" ht="37.5" customHeight="1">
      <c r="A466" s="41">
        <v>225</v>
      </c>
      <c r="B466" s="17" t="s">
        <v>3441</v>
      </c>
      <c r="C466" s="16" t="s">
        <v>1605</v>
      </c>
      <c r="D466" s="598" t="s">
        <v>151</v>
      </c>
      <c r="E466" s="599"/>
      <c r="F466" s="600"/>
      <c r="G466" s="20"/>
      <c r="H466" s="18">
        <v>41151</v>
      </c>
    </row>
    <row r="467" spans="1:8" ht="18" customHeight="1">
      <c r="A467" s="630">
        <v>226</v>
      </c>
      <c r="B467" s="592" t="s">
        <v>338</v>
      </c>
      <c r="C467" s="16" t="s">
        <v>3652</v>
      </c>
      <c r="D467" s="19"/>
      <c r="E467" s="17"/>
      <c r="F467" s="17"/>
      <c r="G467" s="20"/>
      <c r="H467" s="595">
        <v>41152</v>
      </c>
    </row>
    <row r="468" spans="1:8" ht="18" customHeight="1">
      <c r="A468" s="632"/>
      <c r="B468" s="594"/>
      <c r="C468" s="17" t="s">
        <v>1649</v>
      </c>
      <c r="D468" s="19" t="s">
        <v>1109</v>
      </c>
      <c r="E468" s="17">
        <v>0.8</v>
      </c>
      <c r="F468" s="17">
        <v>58</v>
      </c>
      <c r="G468" s="20">
        <f>E468*F468</f>
        <v>46.4</v>
      </c>
      <c r="H468" s="603"/>
    </row>
    <row r="469" spans="1:8" ht="36" customHeight="1">
      <c r="A469" s="602">
        <v>227</v>
      </c>
      <c r="B469" s="592" t="s">
        <v>3653</v>
      </c>
      <c r="C469" s="16" t="s">
        <v>3246</v>
      </c>
      <c r="D469" s="19"/>
      <c r="E469" s="17"/>
      <c r="F469" s="17"/>
      <c r="G469" s="20"/>
      <c r="H469" s="595">
        <v>41152</v>
      </c>
    </row>
    <row r="470" spans="1:8" ht="18" customHeight="1">
      <c r="A470" s="596"/>
      <c r="B470" s="593"/>
      <c r="C470" s="17" t="s">
        <v>1649</v>
      </c>
      <c r="D470" s="19" t="s">
        <v>1109</v>
      </c>
      <c r="E470" s="17">
        <v>0.5</v>
      </c>
      <c r="F470" s="17">
        <v>58</v>
      </c>
      <c r="G470" s="20">
        <f>E470*F470</f>
        <v>29</v>
      </c>
      <c r="H470" s="605"/>
    </row>
    <row r="471" spans="1:8" ht="18" customHeight="1">
      <c r="A471" s="597"/>
      <c r="B471" s="594"/>
      <c r="C471" s="17" t="s">
        <v>3547</v>
      </c>
      <c r="D471" s="19" t="s">
        <v>1049</v>
      </c>
      <c r="E471" s="17">
        <v>1</v>
      </c>
      <c r="F471" s="17">
        <v>80</v>
      </c>
      <c r="G471" s="20">
        <f>E471*F471</f>
        <v>80</v>
      </c>
      <c r="H471" s="603"/>
    </row>
    <row r="472" spans="1:8" ht="51.75" customHeight="1">
      <c r="A472" s="64">
        <v>228</v>
      </c>
      <c r="B472" s="17" t="s">
        <v>874</v>
      </c>
      <c r="C472" s="16" t="s">
        <v>2221</v>
      </c>
      <c r="D472" s="598" t="s">
        <v>67</v>
      </c>
      <c r="E472" s="599"/>
      <c r="F472" s="600"/>
      <c r="G472" s="20"/>
      <c r="H472" s="133">
        <v>41152</v>
      </c>
    </row>
    <row r="473" spans="1:8" ht="18" customHeight="1">
      <c r="A473" s="64">
        <v>229</v>
      </c>
      <c r="B473" s="17" t="s">
        <v>2222</v>
      </c>
      <c r="C473" s="16" t="s">
        <v>2223</v>
      </c>
      <c r="D473" s="598" t="s">
        <v>2224</v>
      </c>
      <c r="E473" s="599"/>
      <c r="F473" s="600"/>
      <c r="G473" s="20"/>
      <c r="H473" s="133">
        <v>41152</v>
      </c>
    </row>
    <row r="474" spans="1:8" ht="36" customHeight="1">
      <c r="A474" s="602">
        <v>230</v>
      </c>
      <c r="B474" s="592" t="s">
        <v>2206</v>
      </c>
      <c r="C474" s="16" t="s">
        <v>2225</v>
      </c>
      <c r="D474" s="19"/>
      <c r="E474" s="17"/>
      <c r="F474" s="17"/>
      <c r="G474" s="20"/>
      <c r="H474" s="595" t="s">
        <v>2227</v>
      </c>
    </row>
    <row r="475" spans="1:8" ht="18" customHeight="1">
      <c r="A475" s="597"/>
      <c r="B475" s="594"/>
      <c r="C475" s="17" t="s">
        <v>2226</v>
      </c>
      <c r="D475" s="19" t="s">
        <v>2968</v>
      </c>
      <c r="E475" s="17">
        <v>1</v>
      </c>
      <c r="F475" s="17">
        <v>13</v>
      </c>
      <c r="G475" s="20">
        <f>E475*F475</f>
        <v>13</v>
      </c>
      <c r="H475" s="603"/>
    </row>
    <row r="476" spans="1:8" ht="18" customHeight="1">
      <c r="A476" s="630">
        <v>231</v>
      </c>
      <c r="B476" s="592" t="s">
        <v>2231</v>
      </c>
      <c r="C476" s="16" t="s">
        <v>3826</v>
      </c>
      <c r="D476" s="19"/>
      <c r="E476" s="17"/>
      <c r="F476" s="17"/>
      <c r="G476" s="20"/>
      <c r="H476" s="595">
        <v>41148</v>
      </c>
    </row>
    <row r="477" spans="1:8" ht="18" customHeight="1">
      <c r="A477" s="632"/>
      <c r="B477" s="594"/>
      <c r="C477" s="17" t="s">
        <v>259</v>
      </c>
      <c r="D477" s="19" t="s">
        <v>1049</v>
      </c>
      <c r="E477" s="19">
        <v>2</v>
      </c>
      <c r="F477" s="19">
        <v>8</v>
      </c>
      <c r="G477" s="20">
        <f>F477*E477</f>
        <v>16</v>
      </c>
      <c r="H477" s="603"/>
    </row>
    <row r="478" spans="1:8" ht="37.5" customHeight="1">
      <c r="A478" s="41"/>
      <c r="B478" s="17" t="s">
        <v>2836</v>
      </c>
      <c r="C478" s="16" t="s">
        <v>3643</v>
      </c>
      <c r="D478" s="19"/>
      <c r="E478" s="17"/>
      <c r="F478" s="19"/>
      <c r="G478" s="20">
        <v>15053.33</v>
      </c>
      <c r="H478" s="18">
        <v>41145</v>
      </c>
    </row>
    <row r="479" spans="1:8" ht="36.75" customHeight="1">
      <c r="A479" s="17"/>
      <c r="B479" s="17" t="s">
        <v>3442</v>
      </c>
      <c r="C479" s="16" t="s">
        <v>3643</v>
      </c>
      <c r="D479" s="19"/>
      <c r="E479" s="17"/>
      <c r="F479" s="19"/>
      <c r="G479" s="20">
        <v>15053.33</v>
      </c>
      <c r="H479" s="18">
        <v>41144</v>
      </c>
    </row>
    <row r="480" spans="1:8" ht="36.75" customHeight="1">
      <c r="A480" s="17"/>
      <c r="B480" s="17" t="s">
        <v>1402</v>
      </c>
      <c r="C480" s="16" t="s">
        <v>3643</v>
      </c>
      <c r="D480" s="19"/>
      <c r="E480" s="17"/>
      <c r="F480" s="19"/>
      <c r="G480" s="20">
        <v>15053.33</v>
      </c>
      <c r="H480" s="18">
        <v>41144</v>
      </c>
    </row>
    <row r="481" spans="1:10" ht="182.25" customHeight="1">
      <c r="A481" s="17"/>
      <c r="B481" s="302" t="s">
        <v>103</v>
      </c>
      <c r="C481" s="16" t="s">
        <v>2140</v>
      </c>
      <c r="D481" s="19"/>
      <c r="E481" s="19"/>
      <c r="F481" s="17"/>
      <c r="G481" s="20">
        <v>477764.4</v>
      </c>
      <c r="H481" s="18"/>
    </row>
    <row r="482" spans="1:10" ht="37.5" customHeight="1">
      <c r="A482" s="17"/>
      <c r="B482" s="17" t="s">
        <v>1763</v>
      </c>
      <c r="C482" s="16" t="s">
        <v>3643</v>
      </c>
      <c r="D482" s="19"/>
      <c r="E482" s="17"/>
      <c r="F482" s="19"/>
      <c r="G482" s="20">
        <v>15053.33</v>
      </c>
      <c r="H482" s="18">
        <v>41142</v>
      </c>
    </row>
    <row r="483" spans="1:10" ht="35.25" customHeight="1">
      <c r="A483" s="17"/>
      <c r="B483" s="17" t="s">
        <v>3553</v>
      </c>
      <c r="C483" s="16" t="s">
        <v>3643</v>
      </c>
      <c r="D483" s="19"/>
      <c r="E483" s="17"/>
      <c r="F483" s="19"/>
      <c r="G483" s="20">
        <v>15053.33</v>
      </c>
      <c r="H483" s="18">
        <v>41142</v>
      </c>
    </row>
    <row r="484" spans="1:10" ht="35.25" customHeight="1">
      <c r="A484" s="17"/>
      <c r="B484" s="17" t="s">
        <v>338</v>
      </c>
      <c r="C484" s="16" t="s">
        <v>3643</v>
      </c>
      <c r="D484" s="19"/>
      <c r="E484" s="17"/>
      <c r="F484" s="19"/>
      <c r="G484" s="20">
        <v>15053.33</v>
      </c>
      <c r="H484" s="18">
        <v>41143</v>
      </c>
    </row>
    <row r="485" spans="1:10" ht="36" customHeight="1">
      <c r="A485" s="17"/>
      <c r="B485" s="17" t="s">
        <v>274</v>
      </c>
      <c r="C485" s="16" t="s">
        <v>3643</v>
      </c>
      <c r="D485" s="19"/>
      <c r="E485" s="17"/>
      <c r="F485" s="19"/>
      <c r="G485" s="20">
        <v>15053.33</v>
      </c>
      <c r="H485" s="18">
        <v>41143</v>
      </c>
    </row>
    <row r="486" spans="1:10" ht="33.75" customHeight="1">
      <c r="A486" s="41"/>
      <c r="B486" s="15" t="s">
        <v>1401</v>
      </c>
      <c r="C486" s="16" t="s">
        <v>3643</v>
      </c>
      <c r="D486" s="19"/>
      <c r="E486" s="17"/>
      <c r="F486" s="19"/>
      <c r="G486" s="20">
        <v>15053.33</v>
      </c>
      <c r="H486" s="21">
        <v>41141</v>
      </c>
    </row>
    <row r="487" spans="1:10" ht="31.5">
      <c r="A487" s="11"/>
      <c r="B487" s="25" t="s">
        <v>1337</v>
      </c>
      <c r="C487" s="12"/>
      <c r="D487" s="12"/>
      <c r="E487" s="12"/>
      <c r="F487" s="12"/>
      <c r="G487" s="26">
        <f>SUM(G4:G486)</f>
        <v>712766.34</v>
      </c>
      <c r="H487" s="11"/>
      <c r="I487" s="55">
        <f>SUM(I3:K486)+'[1]Офицерский 7'!$I$89+90690+78390</f>
        <v>208586.87</v>
      </c>
      <c r="J487" s="1" t="s">
        <v>1354</v>
      </c>
    </row>
    <row r="488" spans="1:10" ht="20.25" hidden="1" customHeight="1">
      <c r="A488" s="4"/>
      <c r="B488" s="3" t="s">
        <v>1338</v>
      </c>
      <c r="C488" s="3"/>
      <c r="D488" s="3"/>
      <c r="E488" s="3"/>
      <c r="F488" s="3">
        <v>10</v>
      </c>
      <c r="G488" s="77">
        <f>9000*F488</f>
        <v>90000</v>
      </c>
      <c r="H488" s="66"/>
    </row>
    <row r="489" spans="1:10" hidden="1">
      <c r="A489" s="4"/>
      <c r="B489" s="3" t="s">
        <v>1580</v>
      </c>
      <c r="C489" s="3"/>
      <c r="D489" s="3"/>
      <c r="E489" s="3"/>
      <c r="F489" s="3">
        <v>2</v>
      </c>
      <c r="G489" s="77">
        <f>7000*F489</f>
        <v>14000</v>
      </c>
      <c r="H489" s="66"/>
    </row>
    <row r="490" spans="1:10" hidden="1">
      <c r="A490" s="4"/>
      <c r="B490" s="3" t="s">
        <v>1032</v>
      </c>
      <c r="C490" s="3"/>
      <c r="D490" s="3"/>
      <c r="E490" s="3"/>
      <c r="F490" s="3">
        <v>2</v>
      </c>
      <c r="G490" s="77">
        <f>10000*F490</f>
        <v>20000</v>
      </c>
      <c r="H490" s="66"/>
    </row>
    <row r="491" spans="1:10" hidden="1">
      <c r="A491" s="4"/>
      <c r="B491" s="3" t="s">
        <v>1336</v>
      </c>
      <c r="C491" s="3"/>
      <c r="D491" s="3"/>
      <c r="E491" s="3"/>
      <c r="F491" s="3">
        <v>3</v>
      </c>
      <c r="G491" s="77">
        <f>10000*F491</f>
        <v>30000</v>
      </c>
      <c r="H491" s="66"/>
    </row>
    <row r="492" spans="1:10" hidden="1">
      <c r="A492" s="4"/>
      <c r="B492" s="24" t="s">
        <v>323</v>
      </c>
      <c r="C492" s="3"/>
      <c r="D492" s="3"/>
      <c r="E492" s="3"/>
      <c r="F492" s="3">
        <v>3</v>
      </c>
      <c r="G492" s="77">
        <f>8000*F492</f>
        <v>24000</v>
      </c>
      <c r="H492" s="66"/>
    </row>
    <row r="493" spans="1:10" ht="30" hidden="1" customHeight="1">
      <c r="A493" s="4"/>
      <c r="B493" s="3" t="s">
        <v>3682</v>
      </c>
      <c r="C493" s="3"/>
      <c r="D493" s="3"/>
      <c r="E493" s="3"/>
      <c r="F493" s="3">
        <v>1</v>
      </c>
      <c r="G493" s="3">
        <v>7000</v>
      </c>
      <c r="H493" s="66"/>
    </row>
    <row r="494" spans="1:10" ht="31.5" hidden="1">
      <c r="A494" s="4"/>
      <c r="B494" s="3" t="s">
        <v>1934</v>
      </c>
      <c r="C494" s="3"/>
      <c r="D494" s="3"/>
      <c r="E494" s="3"/>
      <c r="F494" s="3">
        <v>1</v>
      </c>
      <c r="G494" s="77">
        <f>8000*F494</f>
        <v>8000</v>
      </c>
      <c r="H494" s="66"/>
    </row>
    <row r="495" spans="1:10" hidden="1">
      <c r="A495" s="4"/>
      <c r="B495" s="3" t="s">
        <v>1935</v>
      </c>
      <c r="C495" s="3"/>
      <c r="D495" s="3"/>
      <c r="E495" s="3"/>
      <c r="F495" s="3">
        <v>1</v>
      </c>
      <c r="G495" s="77">
        <f>F495*10000</f>
        <v>10000</v>
      </c>
      <c r="H495" s="66"/>
    </row>
    <row r="496" spans="1:10" ht="47.25" hidden="1">
      <c r="A496" s="4"/>
      <c r="B496" s="3" t="s">
        <v>3335</v>
      </c>
      <c r="C496" s="3"/>
      <c r="D496" s="3"/>
      <c r="E496" s="3"/>
      <c r="F496" s="3">
        <v>1</v>
      </c>
      <c r="G496" s="77">
        <v>3000</v>
      </c>
      <c r="H496" s="66"/>
    </row>
    <row r="497" spans="1:10" hidden="1">
      <c r="A497" s="4"/>
      <c r="B497" s="3" t="s">
        <v>3681</v>
      </c>
      <c r="C497" s="3"/>
      <c r="D497" s="3"/>
      <c r="E497" s="3"/>
      <c r="F497" s="3">
        <v>1</v>
      </c>
      <c r="G497" s="77">
        <f>F497*10000</f>
        <v>10000</v>
      </c>
      <c r="H497" s="66"/>
    </row>
    <row r="498" spans="1:10" ht="0.75" customHeight="1">
      <c r="A498" s="4"/>
      <c r="B498" s="3" t="s">
        <v>479</v>
      </c>
      <c r="C498" s="3"/>
      <c r="D498" s="3"/>
      <c r="E498" s="3"/>
      <c r="F498" s="3">
        <v>2</v>
      </c>
      <c r="G498" s="77">
        <f>7000+8000</f>
        <v>15000</v>
      </c>
      <c r="H498" s="66"/>
    </row>
    <row r="499" spans="1:10" ht="49.5" customHeight="1">
      <c r="A499" s="6"/>
      <c r="B499" s="7" t="s">
        <v>1051</v>
      </c>
      <c r="C499" s="8"/>
      <c r="D499" s="8"/>
      <c r="E499" s="8"/>
      <c r="F499" s="8"/>
      <c r="G499" s="9">
        <f>SUM(G488:G498)</f>
        <v>231000</v>
      </c>
      <c r="H499" s="67"/>
      <c r="I499" s="1" t="s">
        <v>1355</v>
      </c>
      <c r="J499" s="55">
        <f>360181-I487</f>
        <v>151594.13</v>
      </c>
    </row>
    <row r="500" spans="1:10" ht="19.5" customHeight="1">
      <c r="A500" s="41"/>
      <c r="B500" s="74" t="s">
        <v>65</v>
      </c>
      <c r="C500" s="17"/>
      <c r="D500" s="17"/>
      <c r="E500" s="17"/>
      <c r="F500" s="17"/>
      <c r="G500" s="75">
        <f>G499*33.2%+G503*6%</f>
        <v>96728.62</v>
      </c>
      <c r="H500" s="76"/>
    </row>
    <row r="501" spans="1:10">
      <c r="A501" s="41"/>
      <c r="B501" s="74" t="s">
        <v>1583</v>
      </c>
      <c r="C501" s="17"/>
      <c r="D501" s="17"/>
      <c r="E501" s="17"/>
      <c r="F501" s="17"/>
      <c r="G501" s="75">
        <v>8649</v>
      </c>
      <c r="H501" s="76"/>
    </row>
    <row r="502" spans="1:10" ht="18.75" customHeight="1">
      <c r="A502" s="41"/>
      <c r="B502" s="74" t="s">
        <v>2730</v>
      </c>
      <c r="C502" s="17"/>
      <c r="D502" s="17"/>
      <c r="E502" s="17"/>
      <c r="F502" s="17"/>
      <c r="G502" s="75">
        <f>'[1]Офицерский 7'!$G$82+151594.13</f>
        <v>159051.37</v>
      </c>
      <c r="H502" s="76"/>
      <c r="I502" s="1175" t="s">
        <v>2812</v>
      </c>
      <c r="J502" s="1176"/>
    </row>
    <row r="503" spans="1:10" ht="31.5">
      <c r="A503" s="41"/>
      <c r="B503" s="74" t="s">
        <v>66</v>
      </c>
      <c r="C503" s="17"/>
      <c r="D503" s="17"/>
      <c r="E503" s="17"/>
      <c r="F503" s="17"/>
      <c r="G503" s="75">
        <f>4.36*'[2]Итого Блюхера'!$AE$49</f>
        <v>333943.74</v>
      </c>
      <c r="H503" s="76"/>
    </row>
    <row r="504" spans="1:10" ht="18" customHeight="1">
      <c r="A504" s="11"/>
      <c r="B504" s="25" t="s">
        <v>2507</v>
      </c>
      <c r="C504" s="25"/>
      <c r="D504" s="25"/>
      <c r="E504" s="25"/>
      <c r="F504" s="25"/>
      <c r="G504" s="26">
        <f>SUM(G499:G503)+G487</f>
        <v>1542139.07</v>
      </c>
      <c r="H504" s="12"/>
      <c r="I504" s="1169">
        <f>(G499+G500+G501+G502+G503)/'[2]Итого Блюхера'!$AE$49</f>
        <v>10.828366317</v>
      </c>
      <c r="J504" s="1170"/>
    </row>
    <row r="505" spans="1:10" ht="27.75" customHeight="1">
      <c r="A505" s="83"/>
      <c r="B505" s="59"/>
      <c r="C505" s="59"/>
      <c r="D505" s="59"/>
      <c r="E505" s="59"/>
      <c r="F505" s="59"/>
      <c r="G505" s="62"/>
      <c r="H505" s="22"/>
    </row>
    <row r="506" spans="1:10" ht="31.5">
      <c r="A506" s="5"/>
      <c r="B506" s="52" t="s">
        <v>1589</v>
      </c>
      <c r="C506" s="52"/>
      <c r="D506" s="53"/>
      <c r="E506" s="53"/>
      <c r="F506" s="1153" t="s">
        <v>1595</v>
      </c>
      <c r="G506" s="1153"/>
      <c r="H506" s="5"/>
    </row>
    <row r="507" spans="1:10">
      <c r="A507" s="5"/>
      <c r="B507" s="52"/>
      <c r="C507" s="52"/>
      <c r="D507" s="52"/>
      <c r="E507" s="52"/>
      <c r="F507" s="299"/>
      <c r="G507" s="299"/>
      <c r="H507" s="5"/>
    </row>
    <row r="508" spans="1:10" ht="31.5">
      <c r="B508" s="54" t="s">
        <v>1596</v>
      </c>
      <c r="C508" s="54"/>
      <c r="D508" s="53"/>
      <c r="E508" s="53"/>
      <c r="F508" s="601" t="s">
        <v>1597</v>
      </c>
      <c r="G508" s="601"/>
    </row>
    <row r="509" spans="1:10">
      <c r="A509" s="5"/>
      <c r="B509" s="22"/>
      <c r="C509" s="22"/>
      <c r="D509" s="22"/>
      <c r="E509" s="22"/>
      <c r="F509" s="22"/>
      <c r="G509" s="22"/>
      <c r="H509" s="5"/>
    </row>
    <row r="510" spans="1:10">
      <c r="A510" s="5"/>
      <c r="B510" s="5"/>
      <c r="C510" s="5"/>
      <c r="D510" s="5"/>
      <c r="E510" s="5"/>
      <c r="F510" s="5"/>
      <c r="G510" s="5"/>
      <c r="H510" s="5"/>
    </row>
    <row r="511" spans="1:10">
      <c r="A511" s="5"/>
      <c r="B511" s="5"/>
      <c r="C511" s="5"/>
      <c r="D511" s="5"/>
      <c r="E511" s="5"/>
      <c r="F511" s="5"/>
      <c r="G511" s="5"/>
      <c r="H511" s="5"/>
    </row>
  </sheetData>
  <mergeCells count="447">
    <mergeCell ref="D338:F338"/>
    <mergeCell ref="H325:H327"/>
    <mergeCell ref="H331:H333"/>
    <mergeCell ref="D336:F336"/>
    <mergeCell ref="D337:F337"/>
    <mergeCell ref="D321:F321"/>
    <mergeCell ref="D322:F322"/>
    <mergeCell ref="D323:F323"/>
    <mergeCell ref="D324:F324"/>
    <mergeCell ref="D306:F306"/>
    <mergeCell ref="D320:F320"/>
    <mergeCell ref="D317:F317"/>
    <mergeCell ref="D318:F318"/>
    <mergeCell ref="A299:A302"/>
    <mergeCell ref="H303:H305"/>
    <mergeCell ref="B303:B305"/>
    <mergeCell ref="A303:A305"/>
    <mergeCell ref="D297:F297"/>
    <mergeCell ref="D298:F298"/>
    <mergeCell ref="H299:H302"/>
    <mergeCell ref="B299:B302"/>
    <mergeCell ref="H291:H294"/>
    <mergeCell ref="B291:B294"/>
    <mergeCell ref="A291:A294"/>
    <mergeCell ref="H295:H296"/>
    <mergeCell ref="B295:B296"/>
    <mergeCell ref="A295:A296"/>
    <mergeCell ref="D286:F286"/>
    <mergeCell ref="H287:H290"/>
    <mergeCell ref="B287:B290"/>
    <mergeCell ref="A287:A290"/>
    <mergeCell ref="D282:F282"/>
    <mergeCell ref="H283:H285"/>
    <mergeCell ref="B283:B285"/>
    <mergeCell ref="A283:A285"/>
    <mergeCell ref="D279:F279"/>
    <mergeCell ref="H280:H281"/>
    <mergeCell ref="B280:B281"/>
    <mergeCell ref="A280:A281"/>
    <mergeCell ref="H277:H278"/>
    <mergeCell ref="B277:B278"/>
    <mergeCell ref="A277:A278"/>
    <mergeCell ref="A269:A271"/>
    <mergeCell ref="B269:B271"/>
    <mergeCell ref="H269:H271"/>
    <mergeCell ref="H272:H276"/>
    <mergeCell ref="B272:B276"/>
    <mergeCell ref="A272:A276"/>
    <mergeCell ref="H263:H265"/>
    <mergeCell ref="H266:H268"/>
    <mergeCell ref="B263:B265"/>
    <mergeCell ref="A263:A265"/>
    <mergeCell ref="A266:A268"/>
    <mergeCell ref="B266:B268"/>
    <mergeCell ref="H256:H259"/>
    <mergeCell ref="B256:B259"/>
    <mergeCell ref="A256:A259"/>
    <mergeCell ref="H260:H262"/>
    <mergeCell ref="B260:B262"/>
    <mergeCell ref="A260:A262"/>
    <mergeCell ref="H250:H252"/>
    <mergeCell ref="B250:B252"/>
    <mergeCell ref="A250:A252"/>
    <mergeCell ref="B253:B255"/>
    <mergeCell ref="H253:H255"/>
    <mergeCell ref="A253:A255"/>
    <mergeCell ref="H246:H247"/>
    <mergeCell ref="B246:B247"/>
    <mergeCell ref="A246:A247"/>
    <mergeCell ref="H248:H249"/>
    <mergeCell ref="B248:B249"/>
    <mergeCell ref="A248:A249"/>
    <mergeCell ref="D242:F242"/>
    <mergeCell ref="D243:F243"/>
    <mergeCell ref="D244:F244"/>
    <mergeCell ref="D245:F245"/>
    <mergeCell ref="H237:H239"/>
    <mergeCell ref="B237:B239"/>
    <mergeCell ref="A237:A239"/>
    <mergeCell ref="H240:H241"/>
    <mergeCell ref="B240:B241"/>
    <mergeCell ref="A240:A241"/>
    <mergeCell ref="H231:H233"/>
    <mergeCell ref="B231:B233"/>
    <mergeCell ref="A231:A233"/>
    <mergeCell ref="H234:H236"/>
    <mergeCell ref="B234:B236"/>
    <mergeCell ref="A234:A236"/>
    <mergeCell ref="D227:F227"/>
    <mergeCell ref="D228:F228"/>
    <mergeCell ref="D229:F229"/>
    <mergeCell ref="D230:F230"/>
    <mergeCell ref="H204:H205"/>
    <mergeCell ref="B204:B205"/>
    <mergeCell ref="A204:A205"/>
    <mergeCell ref="H224:H225"/>
    <mergeCell ref="B224:B225"/>
    <mergeCell ref="A224:A225"/>
    <mergeCell ref="A206:A223"/>
    <mergeCell ref="H218:H223"/>
    <mergeCell ref="H206:H217"/>
    <mergeCell ref="B206:B217"/>
    <mergeCell ref="H198:H200"/>
    <mergeCell ref="B198:B200"/>
    <mergeCell ref="A198:A200"/>
    <mergeCell ref="H201:H203"/>
    <mergeCell ref="B201:B203"/>
    <mergeCell ref="A201:A203"/>
    <mergeCell ref="H194:H196"/>
    <mergeCell ref="B194:B196"/>
    <mergeCell ref="A194:A196"/>
    <mergeCell ref="B29:B32"/>
    <mergeCell ref="H185:H190"/>
    <mergeCell ref="B185:B190"/>
    <mergeCell ref="A185:A190"/>
    <mergeCell ref="H191:H193"/>
    <mergeCell ref="B191:B193"/>
    <mergeCell ref="A191:A193"/>
    <mergeCell ref="A135:A137"/>
    <mergeCell ref="D138:F138"/>
    <mergeCell ref="B128:B130"/>
    <mergeCell ref="A128:A130"/>
    <mergeCell ref="H132:H134"/>
    <mergeCell ref="B132:B134"/>
    <mergeCell ref="A132:A134"/>
    <mergeCell ref="D127:F127"/>
    <mergeCell ref="H128:H130"/>
    <mergeCell ref="H121:H123"/>
    <mergeCell ref="B121:B123"/>
    <mergeCell ref="D139:F139"/>
    <mergeCell ref="H135:H137"/>
    <mergeCell ref="B135:B137"/>
    <mergeCell ref="H118:H120"/>
    <mergeCell ref="B118:B120"/>
    <mergeCell ref="A118:A120"/>
    <mergeCell ref="H116:H117"/>
    <mergeCell ref="D125:F125"/>
    <mergeCell ref="D126:F126"/>
    <mergeCell ref="A109:A112"/>
    <mergeCell ref="D113:F113"/>
    <mergeCell ref="A121:A123"/>
    <mergeCell ref="D124:F124"/>
    <mergeCell ref="B116:B117"/>
    <mergeCell ref="A116:A117"/>
    <mergeCell ref="H109:H112"/>
    <mergeCell ref="H94:H96"/>
    <mergeCell ref="A100:A102"/>
    <mergeCell ref="A103:A105"/>
    <mergeCell ref="A106:A108"/>
    <mergeCell ref="D114:F114"/>
    <mergeCell ref="B100:B102"/>
    <mergeCell ref="B103:B105"/>
    <mergeCell ref="B106:B108"/>
    <mergeCell ref="B109:B112"/>
    <mergeCell ref="B97:B99"/>
    <mergeCell ref="A97:A99"/>
    <mergeCell ref="H90:H91"/>
    <mergeCell ref="B90:B91"/>
    <mergeCell ref="A90:A91"/>
    <mergeCell ref="D92:F92"/>
    <mergeCell ref="H92:H93"/>
    <mergeCell ref="I160:K160"/>
    <mergeCell ref="H4:H8"/>
    <mergeCell ref="B4:B8"/>
    <mergeCell ref="A4:A8"/>
    <mergeCell ref="D9:F9"/>
    <mergeCell ref="H10:H12"/>
    <mergeCell ref="B10:B12"/>
    <mergeCell ref="B94:B96"/>
    <mergeCell ref="A94:A96"/>
    <mergeCell ref="H97:H99"/>
    <mergeCell ref="A1:H1"/>
    <mergeCell ref="A2:H2"/>
    <mergeCell ref="D13:F13"/>
    <mergeCell ref="D14:F14"/>
    <mergeCell ref="B92:B93"/>
    <mergeCell ref="A92:A93"/>
    <mergeCell ref="A16:A17"/>
    <mergeCell ref="O15:O22"/>
    <mergeCell ref="D15:F15"/>
    <mergeCell ref="H16:H17"/>
    <mergeCell ref="B16:B17"/>
    <mergeCell ref="D19:F19"/>
    <mergeCell ref="A10:A12"/>
    <mergeCell ref="D18:F18"/>
    <mergeCell ref="H23:H27"/>
    <mergeCell ref="B23:B27"/>
    <mergeCell ref="A23:A27"/>
    <mergeCell ref="H28:H32"/>
    <mergeCell ref="A28:A32"/>
    <mergeCell ref="D20:F20"/>
    <mergeCell ref="H21:H22"/>
    <mergeCell ref="B21:B22"/>
    <mergeCell ref="B37:B38"/>
    <mergeCell ref="D88:F88"/>
    <mergeCell ref="D89:F89"/>
    <mergeCell ref="D84:F84"/>
    <mergeCell ref="D85:F85"/>
    <mergeCell ref="A21:A22"/>
    <mergeCell ref="H43:H46"/>
    <mergeCell ref="D33:F33"/>
    <mergeCell ref="D197:F197"/>
    <mergeCell ref="D34:F34"/>
    <mergeCell ref="D35:F35"/>
    <mergeCell ref="D36:F36"/>
    <mergeCell ref="D115:F115"/>
    <mergeCell ref="H100:H102"/>
    <mergeCell ref="H103:H105"/>
    <mergeCell ref="H106:H108"/>
    <mergeCell ref="A43:A49"/>
    <mergeCell ref="B43:B49"/>
    <mergeCell ref="H47:H49"/>
    <mergeCell ref="D50:F50"/>
    <mergeCell ref="A54:A56"/>
    <mergeCell ref="A37:A38"/>
    <mergeCell ref="H37:H38"/>
    <mergeCell ref="D40:F40"/>
    <mergeCell ref="D41:F41"/>
    <mergeCell ref="D42:F42"/>
    <mergeCell ref="H63:H65"/>
    <mergeCell ref="H51:H53"/>
    <mergeCell ref="B51:B53"/>
    <mergeCell ref="H66:H68"/>
    <mergeCell ref="H69:H71"/>
    <mergeCell ref="A51:A53"/>
    <mergeCell ref="H54:H56"/>
    <mergeCell ref="H72:H74"/>
    <mergeCell ref="B54:B56"/>
    <mergeCell ref="B57:B59"/>
    <mergeCell ref="B60:B62"/>
    <mergeCell ref="B63:B65"/>
    <mergeCell ref="B66:B68"/>
    <mergeCell ref="B69:B71"/>
    <mergeCell ref="H57:H59"/>
    <mergeCell ref="B72:B74"/>
    <mergeCell ref="H60:H62"/>
    <mergeCell ref="A57:A59"/>
    <mergeCell ref="A60:A62"/>
    <mergeCell ref="A63:A65"/>
    <mergeCell ref="A66:A68"/>
    <mergeCell ref="A69:A71"/>
    <mergeCell ref="A72:A74"/>
    <mergeCell ref="H75:H77"/>
    <mergeCell ref="B75:B77"/>
    <mergeCell ref="A75:A77"/>
    <mergeCell ref="H78:H80"/>
    <mergeCell ref="B78:B80"/>
    <mergeCell ref="B81:B83"/>
    <mergeCell ref="H81:H83"/>
    <mergeCell ref="A78:A80"/>
    <mergeCell ref="A81:A83"/>
    <mergeCell ref="D86:F86"/>
    <mergeCell ref="D87:F87"/>
    <mergeCell ref="H146:H150"/>
    <mergeCell ref="B146:B150"/>
    <mergeCell ref="A146:A150"/>
    <mergeCell ref="H140:H142"/>
    <mergeCell ref="B140:B142"/>
    <mergeCell ref="A140:A142"/>
    <mergeCell ref="H143:H145"/>
    <mergeCell ref="B143:B145"/>
    <mergeCell ref="A143:A145"/>
    <mergeCell ref="A158:A162"/>
    <mergeCell ref="D163:F163"/>
    <mergeCell ref="H151:H152"/>
    <mergeCell ref="B151:B152"/>
    <mergeCell ref="A151:A152"/>
    <mergeCell ref="H153:H157"/>
    <mergeCell ref="B153:B157"/>
    <mergeCell ref="A153:A157"/>
    <mergeCell ref="D164:F164"/>
    <mergeCell ref="D165:F165"/>
    <mergeCell ref="H158:H162"/>
    <mergeCell ref="B158:B162"/>
    <mergeCell ref="D166:F166"/>
    <mergeCell ref="D168:F168"/>
    <mergeCell ref="D169:F169"/>
    <mergeCell ref="H170:H171"/>
    <mergeCell ref="H172:H176"/>
    <mergeCell ref="A179:A180"/>
    <mergeCell ref="D177:F177"/>
    <mergeCell ref="D178:F178"/>
    <mergeCell ref="A170:A171"/>
    <mergeCell ref="B170:B171"/>
    <mergeCell ref="B172:B176"/>
    <mergeCell ref="A172:A176"/>
    <mergeCell ref="H181:H183"/>
    <mergeCell ref="B181:B183"/>
    <mergeCell ref="D179:F179"/>
    <mergeCell ref="H179:H180"/>
    <mergeCell ref="B179:B180"/>
    <mergeCell ref="A181:A183"/>
    <mergeCell ref="D184:F184"/>
    <mergeCell ref="D182:F182"/>
    <mergeCell ref="D183:F183"/>
    <mergeCell ref="A314:A316"/>
    <mergeCell ref="D307:F307"/>
    <mergeCell ref="D308:F308"/>
    <mergeCell ref="D309:F309"/>
    <mergeCell ref="D310:F310"/>
    <mergeCell ref="A311:A313"/>
    <mergeCell ref="D226:F226"/>
    <mergeCell ref="B325:B327"/>
    <mergeCell ref="A325:A327"/>
    <mergeCell ref="H328:H330"/>
    <mergeCell ref="B328:B330"/>
    <mergeCell ref="A328:A330"/>
    <mergeCell ref="H311:H313"/>
    <mergeCell ref="H314:H316"/>
    <mergeCell ref="B311:B313"/>
    <mergeCell ref="B314:B316"/>
    <mergeCell ref="H342:H344"/>
    <mergeCell ref="B331:B333"/>
    <mergeCell ref="A331:A333"/>
    <mergeCell ref="D334:F334"/>
    <mergeCell ref="D335:F335"/>
    <mergeCell ref="B342:B344"/>
    <mergeCell ref="A342:A344"/>
    <mergeCell ref="D339:F339"/>
    <mergeCell ref="D340:F340"/>
    <mergeCell ref="D341:F341"/>
    <mergeCell ref="H345:H347"/>
    <mergeCell ref="H348:H350"/>
    <mergeCell ref="H351:H353"/>
    <mergeCell ref="H354:H356"/>
    <mergeCell ref="H357:H359"/>
    <mergeCell ref="H360:H362"/>
    <mergeCell ref="H363:H365"/>
    <mergeCell ref="H366:H368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A345:A347"/>
    <mergeCell ref="A348:A350"/>
    <mergeCell ref="A351:A353"/>
    <mergeCell ref="A354:A356"/>
    <mergeCell ref="A357:A359"/>
    <mergeCell ref="A360:A362"/>
    <mergeCell ref="A363:A365"/>
    <mergeCell ref="A366:A368"/>
    <mergeCell ref="D369:F369"/>
    <mergeCell ref="D370:F370"/>
    <mergeCell ref="D371:F371"/>
    <mergeCell ref="D373:F373"/>
    <mergeCell ref="H379:H380"/>
    <mergeCell ref="F506:G506"/>
    <mergeCell ref="F508:G508"/>
    <mergeCell ref="D372:F372"/>
    <mergeCell ref="D374:F374"/>
    <mergeCell ref="D375:F375"/>
    <mergeCell ref="H382:H384"/>
    <mergeCell ref="D389:F389"/>
    <mergeCell ref="D390:F390"/>
    <mergeCell ref="D391:F391"/>
    <mergeCell ref="B379:B380"/>
    <mergeCell ref="A379:A380"/>
    <mergeCell ref="D381:F381"/>
    <mergeCell ref="D376:F376"/>
    <mergeCell ref="D377:F377"/>
    <mergeCell ref="D378:F378"/>
    <mergeCell ref="B382:B384"/>
    <mergeCell ref="A382:A384"/>
    <mergeCell ref="H385:H388"/>
    <mergeCell ref="B385:B388"/>
    <mergeCell ref="A385:A388"/>
    <mergeCell ref="D392:F392"/>
    <mergeCell ref="H417:H418"/>
    <mergeCell ref="B417:B418"/>
    <mergeCell ref="H405:H406"/>
    <mergeCell ref="B405:B406"/>
    <mergeCell ref="A405:A406"/>
    <mergeCell ref="A395:A401"/>
    <mergeCell ref="D402:F402"/>
    <mergeCell ref="D403:F403"/>
    <mergeCell ref="H395:H401"/>
    <mergeCell ref="B395:B401"/>
    <mergeCell ref="B428:B436"/>
    <mergeCell ref="A428:A436"/>
    <mergeCell ref="H407:H410"/>
    <mergeCell ref="B407:B410"/>
    <mergeCell ref="A407:A410"/>
    <mergeCell ref="D411:F411"/>
    <mergeCell ref="H420:H427"/>
    <mergeCell ref="B420:B427"/>
    <mergeCell ref="A420:A427"/>
    <mergeCell ref="A414:A416"/>
    <mergeCell ref="H437:H439"/>
    <mergeCell ref="B437:B439"/>
    <mergeCell ref="A437:A439"/>
    <mergeCell ref="D440:F440"/>
    <mergeCell ref="D441:F441"/>
    <mergeCell ref="B218:B223"/>
    <mergeCell ref="A417:A418"/>
    <mergeCell ref="H414:H416"/>
    <mergeCell ref="B414:B416"/>
    <mergeCell ref="H428:H436"/>
    <mergeCell ref="D442:F442"/>
    <mergeCell ref="D419:F419"/>
    <mergeCell ref="D412:F412"/>
    <mergeCell ref="D413:F413"/>
    <mergeCell ref="D404:F404"/>
    <mergeCell ref="D393:F393"/>
    <mergeCell ref="D394:F394"/>
    <mergeCell ref="D443:F443"/>
    <mergeCell ref="D444:F444"/>
    <mergeCell ref="D445:F445"/>
    <mergeCell ref="H446:H448"/>
    <mergeCell ref="B446:B448"/>
    <mergeCell ref="A446:A448"/>
    <mergeCell ref="H449:H451"/>
    <mergeCell ref="H453:H455"/>
    <mergeCell ref="A449:A451"/>
    <mergeCell ref="A453:A455"/>
    <mergeCell ref="B449:B451"/>
    <mergeCell ref="B453:B455"/>
    <mergeCell ref="H462:H464"/>
    <mergeCell ref="B462:B464"/>
    <mergeCell ref="A462:A464"/>
    <mergeCell ref="H456:H458"/>
    <mergeCell ref="H459:H461"/>
    <mergeCell ref="B456:B458"/>
    <mergeCell ref="B459:B461"/>
    <mergeCell ref="A456:A458"/>
    <mergeCell ref="A459:A461"/>
    <mergeCell ref="D465:F465"/>
    <mergeCell ref="D466:F466"/>
    <mergeCell ref="H467:H468"/>
    <mergeCell ref="B467:B468"/>
    <mergeCell ref="A467:A468"/>
    <mergeCell ref="H469:H471"/>
    <mergeCell ref="B469:B471"/>
    <mergeCell ref="A469:A471"/>
    <mergeCell ref="D472:F472"/>
    <mergeCell ref="D473:F473"/>
    <mergeCell ref="H474:H475"/>
    <mergeCell ref="B474:B475"/>
    <mergeCell ref="I504:J504"/>
    <mergeCell ref="A474:A475"/>
    <mergeCell ref="H476:H477"/>
    <mergeCell ref="B476:B477"/>
    <mergeCell ref="A476:A477"/>
    <mergeCell ref="I502:J502"/>
  </mergeCells>
  <phoneticPr fontId="6" type="noConversion"/>
  <pageMargins left="0.75" right="0.17" top="0.24" bottom="0.21" header="0.17" footer="0.17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 enableFormatConditionsCalculation="0">
    <tabColor indexed="37"/>
  </sheetPr>
  <dimension ref="A1:L477"/>
  <sheetViews>
    <sheetView view="pageBreakPreview" topLeftCell="A453" workbookViewId="0">
      <selection activeCell="I471" sqref="I471"/>
    </sheetView>
  </sheetViews>
  <sheetFormatPr defaultRowHeight="15.75"/>
  <cols>
    <col min="1" max="1" width="6.42578125" style="1" customWidth="1"/>
    <col min="2" max="2" width="24.85546875" style="1" customWidth="1"/>
    <col min="3" max="3" width="21.85546875" style="1" customWidth="1"/>
    <col min="4" max="4" width="9.5703125" style="1" customWidth="1"/>
    <col min="5" max="5" width="15.140625" style="1" customWidth="1"/>
    <col min="6" max="6" width="9.140625" style="1"/>
    <col min="7" max="7" width="18.85546875" style="1" customWidth="1"/>
    <col min="8" max="8" width="11" style="1" customWidth="1"/>
    <col min="9" max="9" width="13.140625" style="1" bestFit="1" customWidth="1"/>
    <col min="10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37.5" customHeight="1">
      <c r="A2" s="663" t="s">
        <v>2563</v>
      </c>
      <c r="B2" s="663"/>
      <c r="C2" s="663"/>
      <c r="D2" s="663"/>
      <c r="E2" s="663"/>
      <c r="F2" s="663"/>
      <c r="G2" s="663"/>
      <c r="H2" s="663"/>
    </row>
    <row r="3" spans="1:8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1555</v>
      </c>
      <c r="H3" s="58" t="s">
        <v>1586</v>
      </c>
    </row>
    <row r="4" spans="1:8" ht="36" customHeight="1">
      <c r="A4" s="41">
        <v>2</v>
      </c>
      <c r="B4" s="17" t="s">
        <v>2659</v>
      </c>
      <c r="C4" s="16" t="s">
        <v>3643</v>
      </c>
      <c r="D4" s="19"/>
      <c r="E4" s="17"/>
      <c r="F4" s="19"/>
      <c r="G4" s="20">
        <v>15053.33</v>
      </c>
      <c r="H4" s="18">
        <v>41093</v>
      </c>
    </row>
    <row r="5" spans="1:8" ht="33" customHeight="1">
      <c r="A5" s="41">
        <v>3</v>
      </c>
      <c r="B5" s="17" t="s">
        <v>2781</v>
      </c>
      <c r="C5" s="16" t="s">
        <v>3643</v>
      </c>
      <c r="D5" s="19"/>
      <c r="E5" s="17"/>
      <c r="F5" s="19"/>
      <c r="G5" s="20">
        <v>15053.33</v>
      </c>
      <c r="H5" s="18"/>
    </row>
    <row r="6" spans="1:8" ht="36.75" customHeight="1">
      <c r="A6" s="41">
        <v>4</v>
      </c>
      <c r="B6" s="17" t="s">
        <v>2595</v>
      </c>
      <c r="C6" s="16" t="s">
        <v>3643</v>
      </c>
      <c r="D6" s="19"/>
      <c r="E6" s="17"/>
      <c r="F6" s="19"/>
      <c r="G6" s="20">
        <v>15053.33</v>
      </c>
      <c r="H6" s="18"/>
    </row>
    <row r="7" spans="1:8" ht="18" customHeight="1">
      <c r="A7" s="41">
        <v>5</v>
      </c>
      <c r="B7" s="17" t="s">
        <v>556</v>
      </c>
      <c r="C7" s="46" t="s">
        <v>2844</v>
      </c>
      <c r="D7" s="598" t="s">
        <v>557</v>
      </c>
      <c r="E7" s="599"/>
      <c r="F7" s="600"/>
      <c r="G7" s="17"/>
      <c r="H7" s="18">
        <v>41092</v>
      </c>
    </row>
    <row r="8" spans="1:8" ht="18" customHeight="1">
      <c r="A8" s="41">
        <v>6</v>
      </c>
      <c r="B8" s="17" t="s">
        <v>558</v>
      </c>
      <c r="C8" s="46" t="s">
        <v>559</v>
      </c>
      <c r="D8" s="598" t="s">
        <v>560</v>
      </c>
      <c r="E8" s="599"/>
      <c r="F8" s="600"/>
      <c r="G8" s="20"/>
      <c r="H8" s="18">
        <v>41092</v>
      </c>
    </row>
    <row r="9" spans="1:8" ht="54" customHeight="1">
      <c r="A9" s="41">
        <v>7</v>
      </c>
      <c r="B9" s="17" t="s">
        <v>561</v>
      </c>
      <c r="C9" s="46" t="s">
        <v>562</v>
      </c>
      <c r="D9" s="598" t="s">
        <v>563</v>
      </c>
      <c r="E9" s="599"/>
      <c r="F9" s="600"/>
      <c r="G9" s="17"/>
      <c r="H9" s="18">
        <v>41092</v>
      </c>
    </row>
    <row r="10" spans="1:8" ht="54.75" customHeight="1">
      <c r="A10" s="602">
        <v>8</v>
      </c>
      <c r="B10" s="592" t="s">
        <v>2774</v>
      </c>
      <c r="C10" s="46" t="s">
        <v>595</v>
      </c>
      <c r="D10" s="19"/>
      <c r="E10" s="17"/>
      <c r="F10" s="19"/>
      <c r="G10" s="17"/>
      <c r="H10" s="595">
        <v>41092</v>
      </c>
    </row>
    <row r="11" spans="1:8" ht="18" customHeight="1">
      <c r="A11" s="596"/>
      <c r="B11" s="593"/>
      <c r="C11" s="15" t="s">
        <v>1581</v>
      </c>
      <c r="D11" s="19" t="s">
        <v>1109</v>
      </c>
      <c r="E11" s="17">
        <v>3</v>
      </c>
      <c r="F11" s="19">
        <v>90</v>
      </c>
      <c r="G11" s="20">
        <f t="shared" ref="G11:G16" si="0">F11*E11</f>
        <v>270</v>
      </c>
      <c r="H11" s="605"/>
    </row>
    <row r="12" spans="1:8" ht="18" customHeight="1">
      <c r="A12" s="596"/>
      <c r="B12" s="593"/>
      <c r="C12" s="15" t="s">
        <v>564</v>
      </c>
      <c r="D12" s="19" t="s">
        <v>2968</v>
      </c>
      <c r="E12" s="17">
        <v>2</v>
      </c>
      <c r="F12" s="19">
        <v>90</v>
      </c>
      <c r="G12" s="20">
        <f t="shared" si="0"/>
        <v>180</v>
      </c>
      <c r="H12" s="605"/>
    </row>
    <row r="13" spans="1:8" ht="18" customHeight="1">
      <c r="A13" s="596"/>
      <c r="B13" s="593"/>
      <c r="C13" s="15" t="s">
        <v>1461</v>
      </c>
      <c r="D13" s="19" t="s">
        <v>2968</v>
      </c>
      <c r="E13" s="17">
        <v>1</v>
      </c>
      <c r="F13" s="19">
        <v>20</v>
      </c>
      <c r="G13" s="20">
        <f t="shared" si="0"/>
        <v>20</v>
      </c>
      <c r="H13" s="605"/>
    </row>
    <row r="14" spans="1:8" ht="18" customHeight="1">
      <c r="A14" s="596"/>
      <c r="B14" s="593"/>
      <c r="C14" s="15" t="s">
        <v>1570</v>
      </c>
      <c r="D14" s="19" t="s">
        <v>2968</v>
      </c>
      <c r="E14" s="17">
        <v>4</v>
      </c>
      <c r="F14" s="19">
        <v>43</v>
      </c>
      <c r="G14" s="20">
        <f t="shared" si="0"/>
        <v>172</v>
      </c>
      <c r="H14" s="605"/>
    </row>
    <row r="15" spans="1:8" ht="18" customHeight="1">
      <c r="A15" s="596"/>
      <c r="B15" s="593"/>
      <c r="C15" s="15" t="s">
        <v>3382</v>
      </c>
      <c r="D15" s="19" t="s">
        <v>1049</v>
      </c>
      <c r="E15" s="17">
        <v>10</v>
      </c>
      <c r="F15" s="19">
        <v>60</v>
      </c>
      <c r="G15" s="20">
        <f t="shared" si="0"/>
        <v>600</v>
      </c>
      <c r="H15" s="605"/>
    </row>
    <row r="16" spans="1:8" ht="18" customHeight="1">
      <c r="A16" s="597"/>
      <c r="B16" s="594"/>
      <c r="C16" s="15" t="s">
        <v>1045</v>
      </c>
      <c r="D16" s="19" t="s">
        <v>2968</v>
      </c>
      <c r="E16" s="17">
        <v>1</v>
      </c>
      <c r="F16" s="19">
        <v>39</v>
      </c>
      <c r="G16" s="20">
        <f t="shared" si="0"/>
        <v>39</v>
      </c>
      <c r="H16" s="603"/>
    </row>
    <row r="17" spans="1:8" ht="34.5" customHeight="1">
      <c r="A17" s="41">
        <v>9</v>
      </c>
      <c r="B17" s="17" t="s">
        <v>565</v>
      </c>
      <c r="C17" s="46" t="s">
        <v>2978</v>
      </c>
      <c r="D17" s="598" t="s">
        <v>1050</v>
      </c>
      <c r="E17" s="599"/>
      <c r="F17" s="600"/>
      <c r="G17" s="20"/>
      <c r="H17" s="18">
        <v>41092</v>
      </c>
    </row>
    <row r="18" spans="1:8" ht="39" customHeight="1">
      <c r="A18" s="602">
        <v>10</v>
      </c>
      <c r="B18" s="592" t="s">
        <v>1763</v>
      </c>
      <c r="C18" s="46" t="s">
        <v>573</v>
      </c>
      <c r="D18" s="19"/>
      <c r="E18" s="17"/>
      <c r="F18" s="19"/>
      <c r="G18" s="20"/>
      <c r="H18" s="595">
        <v>41092</v>
      </c>
    </row>
    <row r="19" spans="1:8" ht="18" customHeight="1">
      <c r="A19" s="596"/>
      <c r="B19" s="593"/>
      <c r="C19" s="15" t="s">
        <v>2773</v>
      </c>
      <c r="D19" s="19" t="s">
        <v>1109</v>
      </c>
      <c r="E19" s="17">
        <v>2.7</v>
      </c>
      <c r="F19" s="19">
        <v>105.56</v>
      </c>
      <c r="G19" s="20">
        <f>F19*E19</f>
        <v>285.01</v>
      </c>
      <c r="H19" s="605"/>
    </row>
    <row r="20" spans="1:8" ht="18" customHeight="1">
      <c r="A20" s="597"/>
      <c r="B20" s="594"/>
      <c r="C20" s="15" t="s">
        <v>1272</v>
      </c>
      <c r="D20" s="19" t="s">
        <v>2968</v>
      </c>
      <c r="E20" s="17">
        <v>1</v>
      </c>
      <c r="F20" s="19">
        <v>40</v>
      </c>
      <c r="G20" s="20">
        <f>F20*E20</f>
        <v>40</v>
      </c>
      <c r="H20" s="603"/>
    </row>
    <row r="21" spans="1:8" ht="54.75" customHeight="1">
      <c r="A21" s="41">
        <v>11</v>
      </c>
      <c r="B21" s="17" t="s">
        <v>164</v>
      </c>
      <c r="C21" s="46" t="s">
        <v>574</v>
      </c>
      <c r="D21" s="598" t="s">
        <v>575</v>
      </c>
      <c r="E21" s="599"/>
      <c r="F21" s="600"/>
      <c r="G21" s="20"/>
      <c r="H21" s="18">
        <v>41092</v>
      </c>
    </row>
    <row r="22" spans="1:8" ht="36.75" customHeight="1">
      <c r="A22" s="41">
        <v>12</v>
      </c>
      <c r="B22" s="17" t="s">
        <v>1763</v>
      </c>
      <c r="C22" s="46" t="s">
        <v>893</v>
      </c>
      <c r="D22" s="598" t="s">
        <v>594</v>
      </c>
      <c r="E22" s="599"/>
      <c r="F22" s="600"/>
      <c r="G22" s="20"/>
      <c r="H22" s="18">
        <v>41092</v>
      </c>
    </row>
    <row r="23" spans="1:8" ht="37.5" customHeight="1">
      <c r="A23" s="41">
        <v>13</v>
      </c>
      <c r="B23" s="17" t="s">
        <v>273</v>
      </c>
      <c r="C23" s="46" t="s">
        <v>893</v>
      </c>
      <c r="D23" s="598" t="s">
        <v>594</v>
      </c>
      <c r="E23" s="599"/>
      <c r="F23" s="600"/>
      <c r="G23" s="20"/>
      <c r="H23" s="18">
        <v>41092</v>
      </c>
    </row>
    <row r="24" spans="1:8" ht="39.75" customHeight="1">
      <c r="A24" s="41">
        <v>14</v>
      </c>
      <c r="B24" s="17" t="s">
        <v>3441</v>
      </c>
      <c r="C24" s="46" t="s">
        <v>576</v>
      </c>
      <c r="D24" s="598" t="s">
        <v>577</v>
      </c>
      <c r="E24" s="599"/>
      <c r="F24" s="600"/>
      <c r="G24" s="20"/>
      <c r="H24" s="18">
        <v>41110</v>
      </c>
    </row>
    <row r="25" spans="1:8" ht="36.75" customHeight="1">
      <c r="A25" s="602">
        <v>16</v>
      </c>
      <c r="B25" s="592" t="s">
        <v>638</v>
      </c>
      <c r="C25" s="46" t="s">
        <v>1625</v>
      </c>
      <c r="D25" s="19"/>
      <c r="E25" s="17"/>
      <c r="F25" s="19"/>
      <c r="G25" s="20"/>
      <c r="H25" s="595"/>
    </row>
    <row r="26" spans="1:8" ht="18" customHeight="1">
      <c r="A26" s="596"/>
      <c r="B26" s="593"/>
      <c r="C26" s="17" t="s">
        <v>1462</v>
      </c>
      <c r="D26" s="19" t="s">
        <v>1049</v>
      </c>
      <c r="E26" s="17">
        <v>5</v>
      </c>
      <c r="F26" s="19">
        <v>92</v>
      </c>
      <c r="G26" s="20">
        <f>F26*E26</f>
        <v>460</v>
      </c>
      <c r="H26" s="605"/>
    </row>
    <row r="27" spans="1:8" ht="18" customHeight="1">
      <c r="A27" s="596"/>
      <c r="B27" s="593"/>
      <c r="C27" s="17" t="s">
        <v>1048</v>
      </c>
      <c r="D27" s="19" t="s">
        <v>2968</v>
      </c>
      <c r="E27" s="17">
        <v>1</v>
      </c>
      <c r="F27" s="17">
        <v>35</v>
      </c>
      <c r="G27" s="173">
        <f>F27*E27</f>
        <v>35</v>
      </c>
      <c r="H27" s="605"/>
    </row>
    <row r="28" spans="1:8" ht="18" customHeight="1">
      <c r="A28" s="596"/>
      <c r="B28" s="594"/>
      <c r="C28" s="17" t="s">
        <v>3144</v>
      </c>
      <c r="D28" s="19" t="s">
        <v>2968</v>
      </c>
      <c r="E28" s="17">
        <v>1</v>
      </c>
      <c r="F28" s="17">
        <v>24</v>
      </c>
      <c r="G28" s="20">
        <f>F28*E28</f>
        <v>24</v>
      </c>
      <c r="H28" s="605"/>
    </row>
    <row r="29" spans="1:8" ht="35.25" customHeight="1">
      <c r="A29" s="597"/>
      <c r="B29" s="19" t="s">
        <v>639</v>
      </c>
      <c r="C29" s="50" t="s">
        <v>2202</v>
      </c>
      <c r="D29" s="598" t="s">
        <v>67</v>
      </c>
      <c r="E29" s="599"/>
      <c r="F29" s="600"/>
      <c r="G29" s="20"/>
      <c r="H29" s="603"/>
    </row>
    <row r="30" spans="1:8" ht="35.25" customHeight="1">
      <c r="A30" s="602">
        <v>17</v>
      </c>
      <c r="B30" s="592" t="s">
        <v>640</v>
      </c>
      <c r="C30" s="50" t="s">
        <v>3531</v>
      </c>
      <c r="D30" s="19"/>
      <c r="E30" s="19"/>
      <c r="F30" s="19"/>
      <c r="G30" s="20"/>
      <c r="H30" s="595">
        <v>41093</v>
      </c>
    </row>
    <row r="31" spans="1:8" ht="18" customHeight="1">
      <c r="A31" s="597"/>
      <c r="B31" s="594"/>
      <c r="C31" s="15" t="s">
        <v>1194</v>
      </c>
      <c r="D31" s="19" t="s">
        <v>2968</v>
      </c>
      <c r="E31" s="19">
        <v>1</v>
      </c>
      <c r="F31" s="19">
        <v>39</v>
      </c>
      <c r="G31" s="20">
        <f>F31*E31</f>
        <v>39</v>
      </c>
      <c r="H31" s="603"/>
    </row>
    <row r="32" spans="1:8" ht="18" customHeight="1">
      <c r="A32" s="602">
        <v>18</v>
      </c>
      <c r="B32" s="592" t="s">
        <v>641</v>
      </c>
      <c r="C32" s="46" t="s">
        <v>2860</v>
      </c>
      <c r="D32" s="19"/>
      <c r="E32" s="19"/>
      <c r="F32" s="19"/>
      <c r="G32" s="20"/>
      <c r="H32" s="595">
        <v>41094</v>
      </c>
    </row>
    <row r="33" spans="1:8" ht="18" customHeight="1">
      <c r="A33" s="597"/>
      <c r="B33" s="594"/>
      <c r="C33" s="17" t="s">
        <v>3144</v>
      </c>
      <c r="D33" s="19" t="s">
        <v>2968</v>
      </c>
      <c r="E33" s="17">
        <v>1</v>
      </c>
      <c r="F33" s="17">
        <v>24</v>
      </c>
      <c r="G33" s="20">
        <f>F33*E33</f>
        <v>24</v>
      </c>
      <c r="H33" s="603"/>
    </row>
    <row r="34" spans="1:8" ht="18" customHeight="1">
      <c r="A34" s="41">
        <v>18</v>
      </c>
      <c r="B34" s="17" t="s">
        <v>641</v>
      </c>
      <c r="C34" s="17" t="s">
        <v>2552</v>
      </c>
      <c r="D34" s="19" t="s">
        <v>2968</v>
      </c>
      <c r="E34" s="17">
        <v>1</v>
      </c>
      <c r="F34" s="17">
        <v>32</v>
      </c>
      <c r="G34" s="173">
        <f>F34*E34</f>
        <v>32</v>
      </c>
      <c r="H34" s="18"/>
    </row>
    <row r="35" spans="1:8" ht="37.5" customHeight="1">
      <c r="A35" s="610">
        <v>19</v>
      </c>
      <c r="B35" s="606" t="s">
        <v>3018</v>
      </c>
      <c r="C35" s="46" t="s">
        <v>1557</v>
      </c>
      <c r="D35" s="19"/>
      <c r="E35" s="19"/>
      <c r="F35" s="19"/>
      <c r="G35" s="20"/>
      <c r="H35" s="611">
        <v>41094</v>
      </c>
    </row>
    <row r="36" spans="1:8" ht="18" customHeight="1">
      <c r="A36" s="610"/>
      <c r="B36" s="606"/>
      <c r="C36" s="17" t="s">
        <v>1048</v>
      </c>
      <c r="D36" s="19" t="s">
        <v>2968</v>
      </c>
      <c r="E36" s="17">
        <v>1</v>
      </c>
      <c r="F36" s="17">
        <v>35</v>
      </c>
      <c r="G36" s="173">
        <f>F36*E36</f>
        <v>35</v>
      </c>
      <c r="H36" s="611"/>
    </row>
    <row r="37" spans="1:8" ht="18" customHeight="1">
      <c r="A37" s="17"/>
      <c r="B37" s="17"/>
      <c r="C37" s="17" t="s">
        <v>3144</v>
      </c>
      <c r="D37" s="19" t="s">
        <v>2968</v>
      </c>
      <c r="E37" s="17">
        <v>1</v>
      </c>
      <c r="F37" s="17">
        <v>24</v>
      </c>
      <c r="G37" s="20">
        <f>F37*E37</f>
        <v>24</v>
      </c>
      <c r="H37" s="18"/>
    </row>
    <row r="38" spans="1:8" ht="37.5" customHeight="1">
      <c r="A38" s="602">
        <v>20</v>
      </c>
      <c r="B38" s="592" t="s">
        <v>1559</v>
      </c>
      <c r="C38" s="46" t="s">
        <v>1560</v>
      </c>
      <c r="D38" s="19"/>
      <c r="E38" s="19"/>
      <c r="F38" s="19"/>
      <c r="G38" s="20"/>
      <c r="H38" s="595">
        <v>41094</v>
      </c>
    </row>
    <row r="39" spans="1:8" ht="18" customHeight="1">
      <c r="A39" s="596"/>
      <c r="B39" s="593"/>
      <c r="C39" s="17" t="s">
        <v>1462</v>
      </c>
      <c r="D39" s="19" t="s">
        <v>1049</v>
      </c>
      <c r="E39" s="17">
        <v>4</v>
      </c>
      <c r="F39" s="19">
        <v>52</v>
      </c>
      <c r="G39" s="20">
        <f>F39*E39</f>
        <v>208</v>
      </c>
      <c r="H39" s="605"/>
    </row>
    <row r="40" spans="1:8" ht="18" customHeight="1">
      <c r="A40" s="597"/>
      <c r="B40" s="594"/>
      <c r="C40" s="15" t="s">
        <v>1397</v>
      </c>
      <c r="D40" s="19" t="s">
        <v>2968</v>
      </c>
      <c r="E40" s="19">
        <v>2</v>
      </c>
      <c r="F40" s="19">
        <v>89</v>
      </c>
      <c r="G40" s="20">
        <f>F40*E40</f>
        <v>178</v>
      </c>
      <c r="H40" s="603"/>
    </row>
    <row r="41" spans="1:8" ht="18" customHeight="1">
      <c r="A41" s="602">
        <v>21</v>
      </c>
      <c r="B41" s="592" t="s">
        <v>2212</v>
      </c>
      <c r="C41" s="46" t="s">
        <v>3626</v>
      </c>
      <c r="D41" s="19"/>
      <c r="E41" s="19"/>
      <c r="F41" s="19"/>
      <c r="G41" s="20"/>
      <c r="H41" s="595">
        <v>41094</v>
      </c>
    </row>
    <row r="42" spans="1:8" ht="18" customHeight="1">
      <c r="A42" s="596"/>
      <c r="B42" s="593"/>
      <c r="C42" s="15" t="s">
        <v>2213</v>
      </c>
      <c r="D42" s="19" t="s">
        <v>2968</v>
      </c>
      <c r="E42" s="19">
        <v>1</v>
      </c>
      <c r="F42" s="19">
        <v>310</v>
      </c>
      <c r="G42" s="20">
        <f>F42*E42</f>
        <v>310</v>
      </c>
      <c r="H42" s="605"/>
    </row>
    <row r="43" spans="1:8" ht="18" customHeight="1">
      <c r="A43" s="596"/>
      <c r="B43" s="593"/>
      <c r="C43" s="15" t="s">
        <v>1532</v>
      </c>
      <c r="D43" s="19" t="s">
        <v>2968</v>
      </c>
      <c r="E43" s="19">
        <v>1</v>
      </c>
      <c r="F43" s="19">
        <v>89</v>
      </c>
      <c r="G43" s="20">
        <f>F43*E43</f>
        <v>89</v>
      </c>
      <c r="H43" s="605"/>
    </row>
    <row r="44" spans="1:8" ht="18" customHeight="1">
      <c r="A44" s="596"/>
      <c r="B44" s="593"/>
      <c r="C44" s="17" t="s">
        <v>1581</v>
      </c>
      <c r="D44" s="19" t="s">
        <v>1109</v>
      </c>
      <c r="E44" s="17">
        <v>3</v>
      </c>
      <c r="F44" s="17">
        <v>90</v>
      </c>
      <c r="G44" s="20">
        <f>F44*E44</f>
        <v>270</v>
      </c>
      <c r="H44" s="605"/>
    </row>
    <row r="45" spans="1:8" ht="18" customHeight="1">
      <c r="A45" s="596"/>
      <c r="B45" s="593"/>
      <c r="C45" s="17" t="s">
        <v>2214</v>
      </c>
      <c r="D45" s="19" t="s">
        <v>2968</v>
      </c>
      <c r="E45" s="17">
        <v>1</v>
      </c>
      <c r="F45" s="17">
        <v>55</v>
      </c>
      <c r="G45" s="44">
        <f>E45*F45</f>
        <v>55</v>
      </c>
      <c r="H45" s="605"/>
    </row>
    <row r="46" spans="1:8" ht="18" customHeight="1">
      <c r="A46" s="597"/>
      <c r="B46" s="594"/>
      <c r="C46" s="17" t="s">
        <v>2215</v>
      </c>
      <c r="D46" s="19" t="s">
        <v>2968</v>
      </c>
      <c r="E46" s="17">
        <v>1</v>
      </c>
      <c r="F46" s="17">
        <v>25</v>
      </c>
      <c r="G46" s="44">
        <f>E46*F46</f>
        <v>25</v>
      </c>
      <c r="H46" s="603"/>
    </row>
    <row r="47" spans="1:8" ht="55.5" customHeight="1">
      <c r="A47" s="41">
        <v>23</v>
      </c>
      <c r="B47" s="15" t="s">
        <v>2035</v>
      </c>
      <c r="C47" s="46" t="s">
        <v>3422</v>
      </c>
      <c r="D47" s="598" t="s">
        <v>67</v>
      </c>
      <c r="E47" s="599"/>
      <c r="F47" s="600"/>
      <c r="G47" s="44"/>
      <c r="H47" s="18">
        <v>41095</v>
      </c>
    </row>
    <row r="48" spans="1:8" ht="18" customHeight="1">
      <c r="A48" s="602">
        <v>24</v>
      </c>
      <c r="B48" s="592" t="s">
        <v>2217</v>
      </c>
      <c r="C48" s="46" t="s">
        <v>1625</v>
      </c>
      <c r="D48" s="19"/>
      <c r="E48" s="19"/>
      <c r="F48" s="19"/>
      <c r="G48" s="44"/>
      <c r="H48" s="595">
        <v>41096</v>
      </c>
    </row>
    <row r="49" spans="1:8" ht="18" customHeight="1">
      <c r="A49" s="596"/>
      <c r="B49" s="593"/>
      <c r="C49" s="17" t="s">
        <v>1462</v>
      </c>
      <c r="D49" s="19" t="s">
        <v>1049</v>
      </c>
      <c r="E49" s="19">
        <v>3</v>
      </c>
      <c r="F49" s="19">
        <v>47.94</v>
      </c>
      <c r="G49" s="20">
        <f>E49*F49</f>
        <v>143.82</v>
      </c>
      <c r="H49" s="605"/>
    </row>
    <row r="50" spans="1:8" ht="18" customHeight="1">
      <c r="A50" s="596"/>
      <c r="B50" s="593"/>
      <c r="C50" s="17" t="s">
        <v>1570</v>
      </c>
      <c r="D50" s="19" t="s">
        <v>2968</v>
      </c>
      <c r="E50" s="19">
        <v>4</v>
      </c>
      <c r="F50" s="19">
        <v>115.15</v>
      </c>
      <c r="G50" s="20">
        <f>E50*F50</f>
        <v>460.6</v>
      </c>
      <c r="H50" s="605"/>
    </row>
    <row r="51" spans="1:8" ht="18" customHeight="1">
      <c r="A51" s="596"/>
      <c r="B51" s="593"/>
      <c r="C51" s="15" t="s">
        <v>1045</v>
      </c>
      <c r="D51" s="19" t="s">
        <v>2968</v>
      </c>
      <c r="E51" s="17">
        <v>1</v>
      </c>
      <c r="F51" s="19">
        <v>47</v>
      </c>
      <c r="G51" s="20">
        <f>F51*E51</f>
        <v>47</v>
      </c>
      <c r="H51" s="605"/>
    </row>
    <row r="52" spans="1:8" ht="18" customHeight="1">
      <c r="A52" s="597"/>
      <c r="B52" s="594"/>
      <c r="C52" s="17" t="s">
        <v>3144</v>
      </c>
      <c r="D52" s="19" t="s">
        <v>2968</v>
      </c>
      <c r="E52" s="17">
        <v>1</v>
      </c>
      <c r="F52" s="17">
        <v>24</v>
      </c>
      <c r="G52" s="20">
        <f>F52*E52</f>
        <v>24</v>
      </c>
      <c r="H52" s="603"/>
    </row>
    <row r="53" spans="1:8" ht="39.75" customHeight="1">
      <c r="A53" s="41">
        <v>25</v>
      </c>
      <c r="B53" s="17" t="s">
        <v>2973</v>
      </c>
      <c r="C53" s="46" t="s">
        <v>824</v>
      </c>
      <c r="D53" s="598" t="s">
        <v>67</v>
      </c>
      <c r="E53" s="599"/>
      <c r="F53" s="600"/>
      <c r="G53" s="20"/>
      <c r="H53" s="18">
        <v>41096</v>
      </c>
    </row>
    <row r="54" spans="1:8" ht="37.5" customHeight="1">
      <c r="A54" s="602">
        <v>26</v>
      </c>
      <c r="B54" s="592" t="s">
        <v>831</v>
      </c>
      <c r="C54" s="46" t="s">
        <v>1964</v>
      </c>
      <c r="D54" s="19"/>
      <c r="E54" s="19"/>
      <c r="F54" s="19"/>
      <c r="G54" s="20"/>
      <c r="H54" s="595">
        <v>41094</v>
      </c>
    </row>
    <row r="55" spans="1:8" ht="18" customHeight="1">
      <c r="A55" s="596"/>
      <c r="B55" s="593"/>
      <c r="C55" s="15" t="s">
        <v>2623</v>
      </c>
      <c r="D55" s="19" t="s">
        <v>2968</v>
      </c>
      <c r="E55" s="19">
        <v>15</v>
      </c>
      <c r="F55" s="19">
        <v>66.069999999999993</v>
      </c>
      <c r="G55" s="20"/>
      <c r="H55" s="603"/>
    </row>
    <row r="56" spans="1:8" ht="18" customHeight="1">
      <c r="A56" s="596"/>
      <c r="B56" s="593"/>
      <c r="C56" s="15" t="s">
        <v>1290</v>
      </c>
      <c r="D56" s="19" t="s">
        <v>2968</v>
      </c>
      <c r="E56" s="19">
        <v>1</v>
      </c>
      <c r="F56" s="19">
        <v>107</v>
      </c>
      <c r="G56" s="20"/>
      <c r="H56" s="18">
        <v>41095</v>
      </c>
    </row>
    <row r="57" spans="1:8" ht="18" customHeight="1">
      <c r="A57" s="596"/>
      <c r="B57" s="593"/>
      <c r="C57" s="15" t="s">
        <v>96</v>
      </c>
      <c r="D57" s="19" t="s">
        <v>2968</v>
      </c>
      <c r="E57" s="19">
        <v>16</v>
      </c>
      <c r="F57" s="19">
        <v>24.83</v>
      </c>
      <c r="G57" s="20"/>
      <c r="H57" s="595">
        <v>41096</v>
      </c>
    </row>
    <row r="58" spans="1:8" ht="18" customHeight="1">
      <c r="A58" s="596"/>
      <c r="B58" s="593"/>
      <c r="C58" s="15" t="s">
        <v>1397</v>
      </c>
      <c r="D58" s="19" t="s">
        <v>2968</v>
      </c>
      <c r="E58" s="19">
        <v>6</v>
      </c>
      <c r="F58" s="19">
        <v>145</v>
      </c>
      <c r="G58" s="20"/>
      <c r="H58" s="605"/>
    </row>
    <row r="59" spans="1:8" ht="18" customHeight="1">
      <c r="A59" s="596"/>
      <c r="B59" s="593"/>
      <c r="C59" s="17" t="s">
        <v>95</v>
      </c>
      <c r="D59" s="19" t="s">
        <v>2968</v>
      </c>
      <c r="E59" s="19">
        <v>16</v>
      </c>
      <c r="F59" s="19">
        <v>184</v>
      </c>
      <c r="G59" s="20"/>
      <c r="H59" s="605"/>
    </row>
    <row r="60" spans="1:8" ht="18" customHeight="1">
      <c r="A60" s="596"/>
      <c r="B60" s="593"/>
      <c r="C60" s="15" t="s">
        <v>1397</v>
      </c>
      <c r="D60" s="19" t="s">
        <v>2968</v>
      </c>
      <c r="E60" s="19">
        <v>45</v>
      </c>
      <c r="F60" s="19">
        <v>88.96</v>
      </c>
      <c r="G60" s="20"/>
      <c r="H60" s="605"/>
    </row>
    <row r="61" spans="1:8" ht="18" customHeight="1">
      <c r="A61" s="596"/>
      <c r="B61" s="593"/>
      <c r="C61" s="15" t="s">
        <v>1570</v>
      </c>
      <c r="D61" s="19" t="s">
        <v>2968</v>
      </c>
      <c r="E61" s="19">
        <v>11</v>
      </c>
      <c r="F61" s="19">
        <v>51.73</v>
      </c>
      <c r="G61" s="20"/>
      <c r="H61" s="605"/>
    </row>
    <row r="62" spans="1:8" ht="18" customHeight="1">
      <c r="A62" s="596"/>
      <c r="B62" s="593"/>
      <c r="C62" s="63" t="s">
        <v>21</v>
      </c>
      <c r="D62" s="19" t="s">
        <v>2968</v>
      </c>
      <c r="E62" s="17">
        <v>10</v>
      </c>
      <c r="F62" s="19">
        <v>26</v>
      </c>
      <c r="G62" s="20"/>
      <c r="H62" s="605"/>
    </row>
    <row r="63" spans="1:8" ht="18" customHeight="1">
      <c r="A63" s="596"/>
      <c r="B63" s="593"/>
      <c r="C63" s="63" t="s">
        <v>1462</v>
      </c>
      <c r="D63" s="19" t="s">
        <v>1049</v>
      </c>
      <c r="E63" s="17">
        <v>70</v>
      </c>
      <c r="F63" s="19">
        <v>52</v>
      </c>
      <c r="G63" s="20"/>
      <c r="H63" s="605"/>
    </row>
    <row r="64" spans="1:8" ht="18" customHeight="1">
      <c r="A64" s="596"/>
      <c r="B64" s="593"/>
      <c r="C64" s="63" t="s">
        <v>1045</v>
      </c>
      <c r="D64" s="19" t="s">
        <v>2968</v>
      </c>
      <c r="E64" s="17">
        <v>5</v>
      </c>
      <c r="F64" s="19">
        <v>93</v>
      </c>
      <c r="G64" s="20"/>
      <c r="H64" s="605"/>
    </row>
    <row r="65" spans="1:8" ht="36" customHeight="1">
      <c r="A65" s="596"/>
      <c r="B65" s="593"/>
      <c r="C65" s="63" t="s">
        <v>3547</v>
      </c>
      <c r="D65" s="19" t="s">
        <v>1049</v>
      </c>
      <c r="E65" s="17">
        <v>18</v>
      </c>
      <c r="F65" s="19">
        <v>47</v>
      </c>
      <c r="G65" s="20"/>
      <c r="H65" s="605"/>
    </row>
    <row r="66" spans="1:8" ht="18" customHeight="1">
      <c r="A66" s="596"/>
      <c r="B66" s="593"/>
      <c r="C66" s="63" t="s">
        <v>1320</v>
      </c>
      <c r="D66" s="19" t="s">
        <v>1049</v>
      </c>
      <c r="E66" s="17">
        <v>87</v>
      </c>
      <c r="F66" s="19">
        <v>306.57</v>
      </c>
      <c r="G66" s="20"/>
      <c r="H66" s="605"/>
    </row>
    <row r="67" spans="1:8" ht="19.5" customHeight="1">
      <c r="A67" s="596"/>
      <c r="B67" s="593"/>
      <c r="C67" s="63" t="s">
        <v>2258</v>
      </c>
      <c r="D67" s="19" t="s">
        <v>2968</v>
      </c>
      <c r="E67" s="17">
        <v>1</v>
      </c>
      <c r="F67" s="19">
        <v>510</v>
      </c>
      <c r="G67" s="20"/>
      <c r="H67" s="605"/>
    </row>
    <row r="68" spans="1:8" ht="19.5" customHeight="1">
      <c r="A68" s="596"/>
      <c r="B68" s="593"/>
      <c r="C68" s="63" t="s">
        <v>1499</v>
      </c>
      <c r="D68" s="19" t="s">
        <v>2968</v>
      </c>
      <c r="E68" s="17">
        <v>1</v>
      </c>
      <c r="F68" s="19">
        <v>255</v>
      </c>
      <c r="G68" s="20"/>
      <c r="H68" s="605"/>
    </row>
    <row r="69" spans="1:8" ht="18.75" customHeight="1">
      <c r="A69" s="596"/>
      <c r="B69" s="593"/>
      <c r="C69" s="63" t="s">
        <v>2257</v>
      </c>
      <c r="D69" s="19" t="s">
        <v>2968</v>
      </c>
      <c r="E69" s="17">
        <v>1</v>
      </c>
      <c r="F69" s="19">
        <v>100</v>
      </c>
      <c r="G69" s="20"/>
      <c r="H69" s="605"/>
    </row>
    <row r="70" spans="1:8" ht="18" customHeight="1">
      <c r="A70" s="597"/>
      <c r="B70" s="594"/>
      <c r="C70" s="15" t="s">
        <v>2797</v>
      </c>
      <c r="D70" s="19" t="s">
        <v>1109</v>
      </c>
      <c r="E70" s="17">
        <v>21</v>
      </c>
      <c r="F70" s="17">
        <v>90</v>
      </c>
      <c r="G70" s="20"/>
      <c r="H70" s="603"/>
    </row>
    <row r="71" spans="1:8" ht="18" customHeight="1">
      <c r="A71" s="41">
        <v>27</v>
      </c>
      <c r="B71" s="15" t="s">
        <v>3550</v>
      </c>
      <c r="C71" s="46" t="s">
        <v>2436</v>
      </c>
      <c r="D71" s="598" t="s">
        <v>298</v>
      </c>
      <c r="E71" s="599"/>
      <c r="F71" s="600"/>
      <c r="G71" s="20"/>
      <c r="H71" s="37">
        <v>41086</v>
      </c>
    </row>
    <row r="72" spans="1:8" ht="36.75" customHeight="1">
      <c r="A72" s="602">
        <v>29</v>
      </c>
      <c r="B72" s="592" t="s">
        <v>301</v>
      </c>
      <c r="C72" s="46" t="s">
        <v>302</v>
      </c>
      <c r="D72" s="17"/>
      <c r="E72" s="17"/>
      <c r="F72" s="17"/>
      <c r="G72" s="20"/>
      <c r="H72" s="595">
        <v>41094</v>
      </c>
    </row>
    <row r="73" spans="1:8" ht="18" customHeight="1">
      <c r="A73" s="597"/>
      <c r="B73" s="594"/>
      <c r="C73" s="15" t="s">
        <v>2717</v>
      </c>
      <c r="D73" s="19" t="s">
        <v>1049</v>
      </c>
      <c r="E73" s="17">
        <v>1</v>
      </c>
      <c r="F73" s="17">
        <v>5</v>
      </c>
      <c r="G73" s="20">
        <f>F73*E73</f>
        <v>5</v>
      </c>
      <c r="H73" s="603"/>
    </row>
    <row r="74" spans="1:8" ht="36.75" customHeight="1">
      <c r="A74" s="41">
        <v>30</v>
      </c>
      <c r="B74" s="17" t="s">
        <v>733</v>
      </c>
      <c r="C74" s="50" t="s">
        <v>2270</v>
      </c>
      <c r="D74" s="598" t="s">
        <v>1352</v>
      </c>
      <c r="E74" s="599"/>
      <c r="F74" s="600"/>
      <c r="G74" s="20"/>
      <c r="H74" s="18">
        <v>41094</v>
      </c>
    </row>
    <row r="75" spans="1:8" ht="18" customHeight="1">
      <c r="A75" s="41">
        <v>31</v>
      </c>
      <c r="B75" s="17" t="s">
        <v>2483</v>
      </c>
      <c r="C75" s="50" t="s">
        <v>2844</v>
      </c>
      <c r="D75" s="598" t="s">
        <v>2484</v>
      </c>
      <c r="E75" s="599"/>
      <c r="F75" s="600"/>
      <c r="G75" s="20"/>
      <c r="H75" s="18"/>
    </row>
    <row r="76" spans="1:8" ht="18" customHeight="1">
      <c r="A76" s="41">
        <v>32</v>
      </c>
      <c r="B76" s="17" t="s">
        <v>2483</v>
      </c>
      <c r="C76" s="50" t="s">
        <v>1584</v>
      </c>
      <c r="D76" s="598" t="s">
        <v>67</v>
      </c>
      <c r="E76" s="599"/>
      <c r="F76" s="600"/>
      <c r="G76" s="20"/>
      <c r="H76" s="18">
        <v>41094</v>
      </c>
    </row>
    <row r="77" spans="1:8" ht="56.25" customHeight="1">
      <c r="A77" s="41">
        <v>33</v>
      </c>
      <c r="B77" s="17" t="s">
        <v>2485</v>
      </c>
      <c r="C77" s="50" t="s">
        <v>2486</v>
      </c>
      <c r="D77" s="598" t="s">
        <v>67</v>
      </c>
      <c r="E77" s="599"/>
      <c r="F77" s="600"/>
      <c r="G77" s="20">
        <f t="shared" ref="G77:G108" si="1">F77*E77</f>
        <v>0</v>
      </c>
      <c r="H77" s="18">
        <v>41094</v>
      </c>
    </row>
    <row r="78" spans="1:8" ht="18" customHeight="1">
      <c r="A78" s="41">
        <v>34</v>
      </c>
      <c r="B78" s="17" t="s">
        <v>2487</v>
      </c>
      <c r="C78" s="50" t="s">
        <v>2844</v>
      </c>
      <c r="D78" s="606" t="s">
        <v>2488</v>
      </c>
      <c r="E78" s="606"/>
      <c r="F78" s="606"/>
      <c r="G78" s="20">
        <f t="shared" si="1"/>
        <v>0</v>
      </c>
      <c r="H78" s="18">
        <v>41095</v>
      </c>
    </row>
    <row r="79" spans="1:8" ht="99.75" customHeight="1">
      <c r="A79" s="610">
        <v>35</v>
      </c>
      <c r="B79" s="606" t="s">
        <v>3582</v>
      </c>
      <c r="C79" s="50" t="s">
        <v>3296</v>
      </c>
      <c r="D79" s="19"/>
      <c r="E79" s="17"/>
      <c r="F79" s="19"/>
      <c r="G79" s="20"/>
      <c r="H79" s="611" t="s">
        <v>3298</v>
      </c>
    </row>
    <row r="80" spans="1:8" ht="18" customHeight="1">
      <c r="A80" s="610"/>
      <c r="B80" s="606"/>
      <c r="C80" s="63" t="s">
        <v>3297</v>
      </c>
      <c r="D80" s="19" t="s">
        <v>2968</v>
      </c>
      <c r="E80" s="17">
        <v>17</v>
      </c>
      <c r="F80" s="19">
        <v>170</v>
      </c>
      <c r="G80" s="20">
        <f t="shared" si="1"/>
        <v>2890</v>
      </c>
      <c r="H80" s="611"/>
    </row>
    <row r="81" spans="1:8" ht="18" customHeight="1">
      <c r="A81" s="610"/>
      <c r="B81" s="606"/>
      <c r="C81" s="17" t="s">
        <v>2855</v>
      </c>
      <c r="D81" s="19" t="s">
        <v>2968</v>
      </c>
      <c r="E81" s="17">
        <v>33</v>
      </c>
      <c r="F81" s="17">
        <v>50</v>
      </c>
      <c r="G81" s="20">
        <f t="shared" si="1"/>
        <v>1650</v>
      </c>
      <c r="H81" s="611"/>
    </row>
    <row r="82" spans="1:8" ht="35.25" customHeight="1">
      <c r="A82" s="610"/>
      <c r="B82" s="606"/>
      <c r="C82" s="63" t="s">
        <v>2847</v>
      </c>
      <c r="D82" s="19" t="s">
        <v>2968</v>
      </c>
      <c r="E82" s="17">
        <v>20</v>
      </c>
      <c r="F82" s="19">
        <v>18</v>
      </c>
      <c r="G82" s="20">
        <f t="shared" si="1"/>
        <v>360</v>
      </c>
      <c r="H82" s="611"/>
    </row>
    <row r="83" spans="1:8" ht="18" customHeight="1">
      <c r="A83" s="610"/>
      <c r="B83" s="606"/>
      <c r="C83" s="63" t="s">
        <v>3619</v>
      </c>
      <c r="D83" s="19" t="s">
        <v>1049</v>
      </c>
      <c r="E83" s="17">
        <v>100</v>
      </c>
      <c r="F83" s="19">
        <v>5</v>
      </c>
      <c r="G83" s="20">
        <f t="shared" si="1"/>
        <v>500</v>
      </c>
      <c r="H83" s="611"/>
    </row>
    <row r="84" spans="1:8" ht="18" customHeight="1">
      <c r="A84" s="610"/>
      <c r="B84" s="606"/>
      <c r="C84" s="17" t="s">
        <v>3498</v>
      </c>
      <c r="D84" s="19" t="s">
        <v>1049</v>
      </c>
      <c r="E84" s="17">
        <v>20</v>
      </c>
      <c r="F84" s="17">
        <v>20</v>
      </c>
      <c r="G84" s="20">
        <f t="shared" si="1"/>
        <v>400</v>
      </c>
      <c r="H84" s="611"/>
    </row>
    <row r="85" spans="1:8" ht="18" customHeight="1">
      <c r="A85" s="610"/>
      <c r="B85" s="606"/>
      <c r="C85" s="17" t="s">
        <v>259</v>
      </c>
      <c r="D85" s="19" t="s">
        <v>1049</v>
      </c>
      <c r="E85" s="19">
        <v>25</v>
      </c>
      <c r="F85" s="19">
        <v>8</v>
      </c>
      <c r="G85" s="20">
        <f t="shared" si="1"/>
        <v>200</v>
      </c>
      <c r="H85" s="611"/>
    </row>
    <row r="86" spans="1:8" ht="18" customHeight="1">
      <c r="A86" s="610"/>
      <c r="B86" s="606"/>
      <c r="C86" s="63" t="s">
        <v>213</v>
      </c>
      <c r="D86" s="19" t="s">
        <v>2968</v>
      </c>
      <c r="E86" s="17">
        <v>15</v>
      </c>
      <c r="F86" s="19">
        <v>5</v>
      </c>
      <c r="G86" s="20">
        <f t="shared" si="1"/>
        <v>75</v>
      </c>
      <c r="H86" s="611"/>
    </row>
    <row r="87" spans="1:8" ht="35.25" customHeight="1">
      <c r="A87" s="610"/>
      <c r="B87" s="606"/>
      <c r="C87" s="17" t="s">
        <v>2468</v>
      </c>
      <c r="D87" s="19" t="s">
        <v>2968</v>
      </c>
      <c r="E87" s="17">
        <v>15</v>
      </c>
      <c r="F87" s="17">
        <v>2.5</v>
      </c>
      <c r="G87" s="20">
        <f t="shared" si="1"/>
        <v>37.5</v>
      </c>
      <c r="H87" s="611"/>
    </row>
    <row r="88" spans="1:8" ht="18" customHeight="1">
      <c r="A88" s="610"/>
      <c r="B88" s="606"/>
      <c r="C88" s="17" t="s">
        <v>2470</v>
      </c>
      <c r="D88" s="19" t="s">
        <v>2968</v>
      </c>
      <c r="E88" s="17">
        <v>40</v>
      </c>
      <c r="F88" s="17">
        <v>0.5</v>
      </c>
      <c r="G88" s="20">
        <f t="shared" si="1"/>
        <v>20</v>
      </c>
      <c r="H88" s="611"/>
    </row>
    <row r="89" spans="1:8" ht="36" customHeight="1">
      <c r="A89" s="610"/>
      <c r="B89" s="606"/>
      <c r="C89" s="17" t="s">
        <v>2450</v>
      </c>
      <c r="D89" s="19" t="s">
        <v>2968</v>
      </c>
      <c r="E89" s="17">
        <v>6</v>
      </c>
      <c r="F89" s="17">
        <v>170</v>
      </c>
      <c r="G89" s="20">
        <f t="shared" si="1"/>
        <v>1020</v>
      </c>
      <c r="H89" s="611"/>
    </row>
    <row r="90" spans="1:8" ht="18" customHeight="1">
      <c r="A90" s="610"/>
      <c r="B90" s="606"/>
      <c r="C90" s="17" t="s">
        <v>2452</v>
      </c>
      <c r="D90" s="19" t="s">
        <v>2968</v>
      </c>
      <c r="E90" s="17">
        <v>6</v>
      </c>
      <c r="F90" s="17">
        <v>156</v>
      </c>
      <c r="G90" s="20">
        <f t="shared" si="1"/>
        <v>936</v>
      </c>
      <c r="H90" s="611"/>
    </row>
    <row r="91" spans="1:8" ht="18" customHeight="1">
      <c r="A91" s="610"/>
      <c r="B91" s="606"/>
      <c r="C91" s="17" t="s">
        <v>3667</v>
      </c>
      <c r="D91" s="19" t="s">
        <v>2968</v>
      </c>
      <c r="E91" s="17">
        <v>6</v>
      </c>
      <c r="F91" s="17">
        <v>10</v>
      </c>
      <c r="G91" s="20">
        <f t="shared" si="1"/>
        <v>60</v>
      </c>
      <c r="H91" s="611"/>
    </row>
    <row r="92" spans="1:8" ht="18" customHeight="1">
      <c r="A92" s="610"/>
      <c r="B92" s="606"/>
      <c r="C92" s="17" t="s">
        <v>3610</v>
      </c>
      <c r="D92" s="19" t="s">
        <v>2968</v>
      </c>
      <c r="E92" s="19">
        <v>10</v>
      </c>
      <c r="F92" s="19">
        <v>1</v>
      </c>
      <c r="G92" s="20">
        <f t="shared" si="1"/>
        <v>10</v>
      </c>
      <c r="H92" s="611"/>
    </row>
    <row r="93" spans="1:8" ht="18" customHeight="1">
      <c r="A93" s="610"/>
      <c r="B93" s="606"/>
      <c r="C93" s="17" t="s">
        <v>2028</v>
      </c>
      <c r="D93" s="165" t="s">
        <v>2968</v>
      </c>
      <c r="E93" s="17">
        <v>8</v>
      </c>
      <c r="F93" s="17">
        <v>20</v>
      </c>
      <c r="G93" s="20">
        <f t="shared" si="1"/>
        <v>160</v>
      </c>
      <c r="H93" s="611"/>
    </row>
    <row r="94" spans="1:8" ht="18" customHeight="1">
      <c r="A94" s="610"/>
      <c r="B94" s="668" t="s">
        <v>2417</v>
      </c>
      <c r="C94" s="63" t="s">
        <v>3297</v>
      </c>
      <c r="D94" s="19" t="s">
        <v>2968</v>
      </c>
      <c r="E94" s="17">
        <v>20</v>
      </c>
      <c r="F94" s="19">
        <v>170</v>
      </c>
      <c r="G94" s="20">
        <f t="shared" si="1"/>
        <v>3400</v>
      </c>
      <c r="H94" s="611" t="s">
        <v>1434</v>
      </c>
    </row>
    <row r="95" spans="1:8" ht="18" customHeight="1">
      <c r="A95" s="610"/>
      <c r="B95" s="668"/>
      <c r="C95" s="17" t="s">
        <v>2855</v>
      </c>
      <c r="D95" s="19" t="s">
        <v>2968</v>
      </c>
      <c r="E95" s="17">
        <v>28</v>
      </c>
      <c r="F95" s="17">
        <v>50</v>
      </c>
      <c r="G95" s="20">
        <f t="shared" si="1"/>
        <v>1400</v>
      </c>
      <c r="H95" s="611"/>
    </row>
    <row r="96" spans="1:8" ht="18" customHeight="1">
      <c r="A96" s="610"/>
      <c r="B96" s="668"/>
      <c r="C96" s="63" t="s">
        <v>3619</v>
      </c>
      <c r="D96" s="19" t="s">
        <v>1049</v>
      </c>
      <c r="E96" s="17">
        <v>100</v>
      </c>
      <c r="F96" s="19">
        <v>5</v>
      </c>
      <c r="G96" s="20">
        <f t="shared" si="1"/>
        <v>500</v>
      </c>
      <c r="H96" s="611"/>
    </row>
    <row r="97" spans="1:8" ht="36.75" customHeight="1">
      <c r="A97" s="610"/>
      <c r="B97" s="668"/>
      <c r="C97" s="63" t="s">
        <v>2847</v>
      </c>
      <c r="D97" s="19" t="s">
        <v>2968</v>
      </c>
      <c r="E97" s="17">
        <v>16</v>
      </c>
      <c r="F97" s="19">
        <v>18</v>
      </c>
      <c r="G97" s="20">
        <f t="shared" si="1"/>
        <v>288</v>
      </c>
      <c r="H97" s="611"/>
    </row>
    <row r="98" spans="1:8" ht="18" customHeight="1">
      <c r="A98" s="610"/>
      <c r="B98" s="668"/>
      <c r="C98" s="17" t="s">
        <v>2028</v>
      </c>
      <c r="D98" s="165" t="s">
        <v>2968</v>
      </c>
      <c r="E98" s="17">
        <v>5</v>
      </c>
      <c r="F98" s="17">
        <v>20</v>
      </c>
      <c r="G98" s="20">
        <f t="shared" si="1"/>
        <v>100</v>
      </c>
      <c r="H98" s="611"/>
    </row>
    <row r="99" spans="1:8" ht="18" customHeight="1">
      <c r="A99" s="610"/>
      <c r="B99" s="668"/>
      <c r="C99" s="17" t="s">
        <v>1433</v>
      </c>
      <c r="D99" s="165" t="s">
        <v>2968</v>
      </c>
      <c r="E99" s="17">
        <v>5</v>
      </c>
      <c r="F99" s="17">
        <v>700</v>
      </c>
      <c r="G99" s="20">
        <f t="shared" si="1"/>
        <v>3500</v>
      </c>
      <c r="H99" s="611"/>
    </row>
    <row r="100" spans="1:8" ht="18" customHeight="1">
      <c r="A100" s="610"/>
      <c r="B100" s="668"/>
      <c r="C100" s="17" t="s">
        <v>259</v>
      </c>
      <c r="D100" s="19" t="s">
        <v>1049</v>
      </c>
      <c r="E100" s="19">
        <v>25</v>
      </c>
      <c r="F100" s="19">
        <v>8</v>
      </c>
      <c r="G100" s="20">
        <f t="shared" si="1"/>
        <v>200</v>
      </c>
      <c r="H100" s="611"/>
    </row>
    <row r="101" spans="1:8" ht="18" customHeight="1">
      <c r="A101" s="610"/>
      <c r="B101" s="668"/>
      <c r="C101" s="17" t="s">
        <v>3498</v>
      </c>
      <c r="D101" s="19" t="s">
        <v>1049</v>
      </c>
      <c r="E101" s="17">
        <v>20</v>
      </c>
      <c r="F101" s="17">
        <v>20</v>
      </c>
      <c r="G101" s="20">
        <f t="shared" si="1"/>
        <v>400</v>
      </c>
      <c r="H101" s="611"/>
    </row>
    <row r="102" spans="1:8" ht="18" customHeight="1">
      <c r="A102" s="610"/>
      <c r="B102" s="668"/>
      <c r="C102" s="63" t="s">
        <v>213</v>
      </c>
      <c r="D102" s="19" t="s">
        <v>2968</v>
      </c>
      <c r="E102" s="17">
        <v>22</v>
      </c>
      <c r="F102" s="19">
        <v>5</v>
      </c>
      <c r="G102" s="20">
        <f t="shared" si="1"/>
        <v>110</v>
      </c>
      <c r="H102" s="611"/>
    </row>
    <row r="103" spans="1:8" ht="35.25" customHeight="1">
      <c r="A103" s="610"/>
      <c r="B103" s="668"/>
      <c r="C103" s="17" t="s">
        <v>2468</v>
      </c>
      <c r="D103" s="19" t="s">
        <v>2968</v>
      </c>
      <c r="E103" s="17">
        <v>22</v>
      </c>
      <c r="F103" s="17">
        <v>2.5</v>
      </c>
      <c r="G103" s="20">
        <f t="shared" si="1"/>
        <v>55</v>
      </c>
      <c r="H103" s="611"/>
    </row>
    <row r="104" spans="1:8" ht="18" customHeight="1">
      <c r="A104" s="610"/>
      <c r="B104" s="668"/>
      <c r="C104" s="17" t="s">
        <v>2470</v>
      </c>
      <c r="D104" s="19" t="s">
        <v>2968</v>
      </c>
      <c r="E104" s="17">
        <v>42</v>
      </c>
      <c r="F104" s="17">
        <v>0.5</v>
      </c>
      <c r="G104" s="20">
        <f t="shared" si="1"/>
        <v>21</v>
      </c>
      <c r="H104" s="611"/>
    </row>
    <row r="105" spans="1:8" ht="34.5" customHeight="1">
      <c r="A105" s="610"/>
      <c r="B105" s="668"/>
      <c r="C105" s="17" t="s">
        <v>2571</v>
      </c>
      <c r="D105" s="19" t="s">
        <v>2968</v>
      </c>
      <c r="E105" s="17">
        <v>6</v>
      </c>
      <c r="F105" s="17">
        <v>25</v>
      </c>
      <c r="G105" s="20">
        <f t="shared" si="1"/>
        <v>150</v>
      </c>
      <c r="H105" s="611"/>
    </row>
    <row r="106" spans="1:8" ht="34.5" customHeight="1">
      <c r="A106" s="610"/>
      <c r="B106" s="668"/>
      <c r="C106" s="17" t="s">
        <v>2450</v>
      </c>
      <c r="D106" s="19" t="s">
        <v>2968</v>
      </c>
      <c r="E106" s="17">
        <v>6</v>
      </c>
      <c r="F106" s="17">
        <v>170</v>
      </c>
      <c r="G106" s="20">
        <f t="shared" si="1"/>
        <v>1020</v>
      </c>
      <c r="H106" s="611"/>
    </row>
    <row r="107" spans="1:8" ht="18" customHeight="1">
      <c r="A107" s="610"/>
      <c r="B107" s="668"/>
      <c r="C107" s="17" t="s">
        <v>2452</v>
      </c>
      <c r="D107" s="19" t="s">
        <v>2968</v>
      </c>
      <c r="E107" s="17">
        <v>6</v>
      </c>
      <c r="F107" s="17">
        <v>156</v>
      </c>
      <c r="G107" s="20">
        <f t="shared" si="1"/>
        <v>936</v>
      </c>
      <c r="H107" s="611"/>
    </row>
    <row r="108" spans="1:8" ht="18" customHeight="1">
      <c r="A108" s="610"/>
      <c r="B108" s="668"/>
      <c r="C108" s="17" t="s">
        <v>3667</v>
      </c>
      <c r="D108" s="19" t="s">
        <v>2968</v>
      </c>
      <c r="E108" s="17">
        <v>6</v>
      </c>
      <c r="F108" s="17">
        <v>10</v>
      </c>
      <c r="G108" s="20">
        <f t="shared" si="1"/>
        <v>60</v>
      </c>
      <c r="H108" s="611"/>
    </row>
    <row r="109" spans="1:8" ht="36" customHeight="1">
      <c r="A109" s="41">
        <v>36</v>
      </c>
      <c r="B109" s="17" t="s">
        <v>3299</v>
      </c>
      <c r="C109" s="46" t="s">
        <v>2282</v>
      </c>
      <c r="D109" s="598" t="s">
        <v>3300</v>
      </c>
      <c r="E109" s="599"/>
      <c r="F109" s="600"/>
      <c r="G109" s="20"/>
      <c r="H109" s="18">
        <v>41096</v>
      </c>
    </row>
    <row r="110" spans="1:8" ht="50.25" customHeight="1">
      <c r="A110" s="602">
        <v>37</v>
      </c>
      <c r="B110" s="592" t="s">
        <v>3553</v>
      </c>
      <c r="C110" s="46" t="s">
        <v>3217</v>
      </c>
      <c r="D110" s="19"/>
      <c r="E110" s="19"/>
      <c r="F110" s="19"/>
      <c r="G110" s="20"/>
      <c r="H110" s="595">
        <v>41092</v>
      </c>
    </row>
    <row r="111" spans="1:8" ht="18" customHeight="1">
      <c r="A111" s="597"/>
      <c r="B111" s="594"/>
      <c r="C111" s="15" t="s">
        <v>2192</v>
      </c>
      <c r="D111" s="19" t="s">
        <v>2968</v>
      </c>
      <c r="E111" s="19">
        <v>1</v>
      </c>
      <c r="F111" s="19">
        <v>90</v>
      </c>
      <c r="G111" s="84">
        <f>F111*E111</f>
        <v>90</v>
      </c>
      <c r="H111" s="603"/>
    </row>
    <row r="112" spans="1:8" ht="18" customHeight="1">
      <c r="A112" s="602">
        <v>38</v>
      </c>
      <c r="B112" s="592" t="s">
        <v>3218</v>
      </c>
      <c r="C112" s="46" t="s">
        <v>3219</v>
      </c>
      <c r="D112" s="19"/>
      <c r="E112" s="19"/>
      <c r="F112" s="19"/>
      <c r="G112" s="20"/>
      <c r="H112" s="595">
        <v>41094</v>
      </c>
    </row>
    <row r="113" spans="1:8" ht="18" customHeight="1">
      <c r="A113" s="596"/>
      <c r="B113" s="593"/>
      <c r="C113" s="17" t="s">
        <v>3220</v>
      </c>
      <c r="D113" s="19" t="s">
        <v>1049</v>
      </c>
      <c r="E113" s="17">
        <v>1</v>
      </c>
      <c r="F113" s="17">
        <v>140</v>
      </c>
      <c r="G113" s="20">
        <f>F113*E113</f>
        <v>140</v>
      </c>
      <c r="H113" s="605"/>
    </row>
    <row r="114" spans="1:8" ht="18" customHeight="1">
      <c r="A114" s="596"/>
      <c r="B114" s="593"/>
      <c r="C114" s="17" t="s">
        <v>3221</v>
      </c>
      <c r="D114" s="19" t="s">
        <v>481</v>
      </c>
      <c r="E114" s="17">
        <v>1</v>
      </c>
      <c r="F114" s="17">
        <v>28</v>
      </c>
      <c r="G114" s="20">
        <f>F114*E114</f>
        <v>28</v>
      </c>
      <c r="H114" s="605"/>
    </row>
    <row r="115" spans="1:8" ht="18" customHeight="1">
      <c r="A115" s="597"/>
      <c r="B115" s="594"/>
      <c r="C115" s="17" t="s">
        <v>3222</v>
      </c>
      <c r="D115" s="19" t="s">
        <v>1109</v>
      </c>
      <c r="E115" s="17">
        <v>2</v>
      </c>
      <c r="F115" s="17">
        <v>36</v>
      </c>
      <c r="G115" s="20">
        <f>F115*E115</f>
        <v>72</v>
      </c>
      <c r="H115" s="603"/>
    </row>
    <row r="116" spans="1:8" ht="37.5" customHeight="1">
      <c r="A116" s="41">
        <v>39</v>
      </c>
      <c r="B116" s="17" t="s">
        <v>831</v>
      </c>
      <c r="C116" s="46" t="s">
        <v>893</v>
      </c>
      <c r="D116" s="598" t="s">
        <v>3223</v>
      </c>
      <c r="E116" s="599"/>
      <c r="F116" s="600"/>
      <c r="G116" s="20"/>
      <c r="H116" s="18">
        <v>41093</v>
      </c>
    </row>
    <row r="117" spans="1:8" ht="35.25" customHeight="1">
      <c r="A117" s="41">
        <v>40</v>
      </c>
      <c r="B117" s="17" t="s">
        <v>2595</v>
      </c>
      <c r="C117" s="46" t="s">
        <v>893</v>
      </c>
      <c r="D117" s="598" t="s">
        <v>3223</v>
      </c>
      <c r="E117" s="599"/>
      <c r="F117" s="600"/>
      <c r="G117" s="20"/>
      <c r="H117" s="18">
        <v>41093</v>
      </c>
    </row>
    <row r="118" spans="1:8" ht="36" customHeight="1">
      <c r="A118" s="41">
        <v>41</v>
      </c>
      <c r="B118" s="17" t="s">
        <v>3550</v>
      </c>
      <c r="C118" s="46" t="s">
        <v>893</v>
      </c>
      <c r="D118" s="606" t="s">
        <v>3223</v>
      </c>
      <c r="E118" s="606"/>
      <c r="F118" s="606"/>
      <c r="G118" s="20"/>
      <c r="H118" s="18">
        <v>41093</v>
      </c>
    </row>
    <row r="119" spans="1:8" ht="36.75" customHeight="1">
      <c r="A119" s="41">
        <v>42</v>
      </c>
      <c r="B119" s="17" t="s">
        <v>338</v>
      </c>
      <c r="C119" s="46" t="s">
        <v>893</v>
      </c>
      <c r="D119" s="606" t="s">
        <v>3223</v>
      </c>
      <c r="E119" s="606"/>
      <c r="F119" s="606"/>
      <c r="G119" s="20"/>
      <c r="H119" s="18">
        <v>41093</v>
      </c>
    </row>
    <row r="120" spans="1:8" ht="34.5" customHeight="1">
      <c r="A120" s="41">
        <v>44</v>
      </c>
      <c r="B120" s="15" t="s">
        <v>3442</v>
      </c>
      <c r="C120" s="46" t="s">
        <v>893</v>
      </c>
      <c r="D120" s="598" t="s">
        <v>3223</v>
      </c>
      <c r="E120" s="599"/>
      <c r="F120" s="600"/>
      <c r="G120" s="20"/>
      <c r="H120" s="18">
        <v>41093</v>
      </c>
    </row>
    <row r="121" spans="1:8" ht="39.75" customHeight="1">
      <c r="A121" s="41">
        <v>45</v>
      </c>
      <c r="B121" s="15" t="s">
        <v>1763</v>
      </c>
      <c r="C121" s="46" t="s">
        <v>893</v>
      </c>
      <c r="D121" s="598" t="s">
        <v>3223</v>
      </c>
      <c r="E121" s="599"/>
      <c r="F121" s="600"/>
      <c r="G121" s="20"/>
      <c r="H121" s="18">
        <v>41093</v>
      </c>
    </row>
    <row r="122" spans="1:8" ht="36" customHeight="1">
      <c r="A122" s="602">
        <v>46</v>
      </c>
      <c r="B122" s="592" t="s">
        <v>1761</v>
      </c>
      <c r="C122" s="16" t="s">
        <v>3227</v>
      </c>
      <c r="D122" s="19"/>
      <c r="E122" s="17"/>
      <c r="F122" s="17"/>
      <c r="G122" s="20"/>
      <c r="H122" s="595" t="s">
        <v>60</v>
      </c>
    </row>
    <row r="123" spans="1:8" ht="21" customHeight="1">
      <c r="A123" s="596"/>
      <c r="B123" s="593"/>
      <c r="C123" s="17" t="s">
        <v>1561</v>
      </c>
      <c r="D123" s="19" t="s">
        <v>1585</v>
      </c>
      <c r="E123" s="17">
        <v>30</v>
      </c>
      <c r="F123" s="17">
        <v>550</v>
      </c>
      <c r="G123" s="20">
        <f>F123*E123</f>
        <v>16500</v>
      </c>
      <c r="H123" s="605"/>
    </row>
    <row r="124" spans="1:8" ht="18" customHeight="1">
      <c r="A124" s="596"/>
      <c r="B124" s="593"/>
      <c r="C124" s="17" t="s">
        <v>3228</v>
      </c>
      <c r="D124" s="19" t="s">
        <v>1588</v>
      </c>
      <c r="E124" s="17">
        <v>7</v>
      </c>
      <c r="F124" s="17">
        <v>1650</v>
      </c>
      <c r="G124" s="20">
        <f>F124*E124</f>
        <v>11550</v>
      </c>
      <c r="H124" s="605"/>
    </row>
    <row r="125" spans="1:8" ht="18" customHeight="1">
      <c r="A125" s="597"/>
      <c r="B125" s="594"/>
      <c r="C125" s="17" t="s">
        <v>2049</v>
      </c>
      <c r="D125" s="19" t="s">
        <v>1588</v>
      </c>
      <c r="E125" s="17">
        <v>16</v>
      </c>
      <c r="F125" s="17">
        <v>1350</v>
      </c>
      <c r="G125" s="20">
        <f>F125*E125</f>
        <v>21600</v>
      </c>
      <c r="H125" s="603"/>
    </row>
    <row r="126" spans="1:8" ht="36" customHeight="1">
      <c r="A126" s="602">
        <v>47</v>
      </c>
      <c r="B126" s="592" t="s">
        <v>61</v>
      </c>
      <c r="C126" s="16" t="s">
        <v>2564</v>
      </c>
      <c r="D126" s="19"/>
      <c r="E126" s="17"/>
      <c r="F126" s="17"/>
      <c r="G126" s="20"/>
      <c r="H126" s="595">
        <v>41095</v>
      </c>
    </row>
    <row r="127" spans="1:8" ht="18" customHeight="1">
      <c r="A127" s="596"/>
      <c r="B127" s="593"/>
      <c r="C127" s="17" t="s">
        <v>1601</v>
      </c>
      <c r="D127" s="19" t="s">
        <v>1109</v>
      </c>
      <c r="E127" s="17">
        <v>1</v>
      </c>
      <c r="F127" s="17">
        <v>34.299999999999997</v>
      </c>
      <c r="G127" s="20">
        <f>F127*E127</f>
        <v>34.299999999999997</v>
      </c>
      <c r="H127" s="605"/>
    </row>
    <row r="128" spans="1:8" ht="18" customHeight="1">
      <c r="A128" s="597"/>
      <c r="B128" s="594"/>
      <c r="C128" s="17" t="s">
        <v>1534</v>
      </c>
      <c r="D128" s="19" t="s">
        <v>1585</v>
      </c>
      <c r="E128" s="17">
        <v>4.0000000000000001E-3</v>
      </c>
      <c r="F128" s="17">
        <v>400</v>
      </c>
      <c r="G128" s="20">
        <f>F128*E128</f>
        <v>1.6</v>
      </c>
      <c r="H128" s="603"/>
    </row>
    <row r="129" spans="1:8" ht="37.5" customHeight="1">
      <c r="A129" s="602">
        <v>48</v>
      </c>
      <c r="B129" s="592" t="s">
        <v>1762</v>
      </c>
      <c r="C129" s="16" t="s">
        <v>2566</v>
      </c>
      <c r="D129" s="19"/>
      <c r="E129" s="17"/>
      <c r="F129" s="17"/>
      <c r="G129" s="20"/>
      <c r="H129" s="18"/>
    </row>
    <row r="130" spans="1:8" ht="18" customHeight="1">
      <c r="A130" s="597"/>
      <c r="B130" s="594"/>
      <c r="C130" s="17" t="s">
        <v>2286</v>
      </c>
      <c r="D130" s="19" t="s">
        <v>2968</v>
      </c>
      <c r="E130" s="17">
        <v>1</v>
      </c>
      <c r="F130" s="17">
        <v>140</v>
      </c>
      <c r="G130" s="20">
        <f>F130*E130</f>
        <v>140</v>
      </c>
      <c r="H130" s="18">
        <v>41096</v>
      </c>
    </row>
    <row r="131" spans="1:8" ht="18" customHeight="1">
      <c r="A131" s="602">
        <v>49</v>
      </c>
      <c r="B131" s="592" t="s">
        <v>2781</v>
      </c>
      <c r="C131" s="16" t="s">
        <v>2782</v>
      </c>
      <c r="D131" s="17"/>
      <c r="E131" s="17"/>
      <c r="F131" s="17"/>
      <c r="G131" s="20"/>
      <c r="H131" s="595">
        <v>41096</v>
      </c>
    </row>
    <row r="132" spans="1:8" ht="18" customHeight="1">
      <c r="A132" s="596"/>
      <c r="B132" s="593"/>
      <c r="C132" s="17" t="s">
        <v>2049</v>
      </c>
      <c r="D132" s="19" t="s">
        <v>1588</v>
      </c>
      <c r="E132" s="17">
        <v>0.4</v>
      </c>
      <c r="F132" s="17">
        <v>1350</v>
      </c>
      <c r="G132" s="20">
        <f>E132*F132</f>
        <v>540</v>
      </c>
      <c r="H132" s="596"/>
    </row>
    <row r="133" spans="1:8" ht="18" customHeight="1">
      <c r="A133" s="597"/>
      <c r="B133" s="594"/>
      <c r="C133" s="17" t="s">
        <v>2050</v>
      </c>
      <c r="D133" s="19" t="s">
        <v>1585</v>
      </c>
      <c r="E133" s="17">
        <v>0.3</v>
      </c>
      <c r="F133" s="17">
        <v>48.05</v>
      </c>
      <c r="G133" s="20">
        <f>E133*F133</f>
        <v>14.42</v>
      </c>
      <c r="H133" s="597"/>
    </row>
    <row r="134" spans="1:8" ht="18" customHeight="1">
      <c r="A134" s="602">
        <v>50</v>
      </c>
      <c r="B134" s="592" t="s">
        <v>831</v>
      </c>
      <c r="C134" s="16" t="s">
        <v>2782</v>
      </c>
      <c r="D134" s="17"/>
      <c r="E134" s="17"/>
      <c r="F134" s="17"/>
      <c r="G134" s="20"/>
      <c r="H134" s="595">
        <v>41096</v>
      </c>
    </row>
    <row r="135" spans="1:8" ht="18" customHeight="1">
      <c r="A135" s="596"/>
      <c r="B135" s="593"/>
      <c r="C135" s="17" t="s">
        <v>2049</v>
      </c>
      <c r="D135" s="19" t="s">
        <v>1588</v>
      </c>
      <c r="E135" s="17">
        <v>0.4</v>
      </c>
      <c r="F135" s="17">
        <v>1350</v>
      </c>
      <c r="G135" s="20">
        <f>E135*F135</f>
        <v>540</v>
      </c>
      <c r="H135" s="596"/>
    </row>
    <row r="136" spans="1:8" ht="18" customHeight="1">
      <c r="A136" s="597"/>
      <c r="B136" s="594"/>
      <c r="C136" s="17" t="s">
        <v>2050</v>
      </c>
      <c r="D136" s="19" t="s">
        <v>1585</v>
      </c>
      <c r="E136" s="17">
        <v>0.3</v>
      </c>
      <c r="F136" s="17">
        <v>48.05</v>
      </c>
      <c r="G136" s="20">
        <f>E136*F136</f>
        <v>14.42</v>
      </c>
      <c r="H136" s="597"/>
    </row>
    <row r="137" spans="1:8" ht="18" customHeight="1">
      <c r="A137" s="602">
        <v>51</v>
      </c>
      <c r="B137" s="592" t="s">
        <v>3441</v>
      </c>
      <c r="C137" s="16" t="s">
        <v>2782</v>
      </c>
      <c r="D137" s="17"/>
      <c r="E137" s="17"/>
      <c r="F137" s="17"/>
      <c r="G137" s="20"/>
      <c r="H137" s="595">
        <v>41096</v>
      </c>
    </row>
    <row r="138" spans="1:8" ht="18" customHeight="1">
      <c r="A138" s="596"/>
      <c r="B138" s="593"/>
      <c r="C138" s="17" t="s">
        <v>2049</v>
      </c>
      <c r="D138" s="19" t="s">
        <v>1588</v>
      </c>
      <c r="E138" s="17">
        <v>0.4</v>
      </c>
      <c r="F138" s="17">
        <v>1350</v>
      </c>
      <c r="G138" s="20">
        <f>E138*F138</f>
        <v>540</v>
      </c>
      <c r="H138" s="596"/>
    </row>
    <row r="139" spans="1:8" ht="18" customHeight="1">
      <c r="A139" s="597"/>
      <c r="B139" s="594"/>
      <c r="C139" s="17" t="s">
        <v>2050</v>
      </c>
      <c r="D139" s="19" t="s">
        <v>1585</v>
      </c>
      <c r="E139" s="17">
        <v>0.3</v>
      </c>
      <c r="F139" s="17">
        <v>48.05</v>
      </c>
      <c r="G139" s="20">
        <f>E139*F139</f>
        <v>14.42</v>
      </c>
      <c r="H139" s="597"/>
    </row>
    <row r="140" spans="1:8" ht="18" customHeight="1">
      <c r="A140" s="602">
        <v>52</v>
      </c>
      <c r="B140" s="592" t="s">
        <v>1762</v>
      </c>
      <c r="C140" s="16" t="s">
        <v>2782</v>
      </c>
      <c r="D140" s="17"/>
      <c r="E140" s="17"/>
      <c r="F140" s="17"/>
      <c r="G140" s="20"/>
      <c r="H140" s="595">
        <v>41096</v>
      </c>
    </row>
    <row r="141" spans="1:8" ht="18" customHeight="1">
      <c r="A141" s="596"/>
      <c r="B141" s="593"/>
      <c r="C141" s="17" t="s">
        <v>2049</v>
      </c>
      <c r="D141" s="19" t="s">
        <v>1588</v>
      </c>
      <c r="E141" s="17">
        <v>0.4</v>
      </c>
      <c r="F141" s="17">
        <v>1350</v>
      </c>
      <c r="G141" s="20">
        <f>E141*F141</f>
        <v>540</v>
      </c>
      <c r="H141" s="596"/>
    </row>
    <row r="142" spans="1:8" ht="18" customHeight="1">
      <c r="A142" s="597"/>
      <c r="B142" s="594"/>
      <c r="C142" s="17" t="s">
        <v>2050</v>
      </c>
      <c r="D142" s="19" t="s">
        <v>1585</v>
      </c>
      <c r="E142" s="17">
        <v>0.3</v>
      </c>
      <c r="F142" s="17">
        <v>48.05</v>
      </c>
      <c r="G142" s="20">
        <f>E142*F142</f>
        <v>14.42</v>
      </c>
      <c r="H142" s="597"/>
    </row>
    <row r="143" spans="1:8" ht="18" customHeight="1">
      <c r="A143" s="602">
        <v>53</v>
      </c>
      <c r="B143" s="592" t="s">
        <v>164</v>
      </c>
      <c r="C143" s="16" t="s">
        <v>2782</v>
      </c>
      <c r="D143" s="17"/>
      <c r="E143" s="17"/>
      <c r="F143" s="17"/>
      <c r="G143" s="20"/>
      <c r="H143" s="595">
        <v>41096</v>
      </c>
    </row>
    <row r="144" spans="1:8" ht="18" customHeight="1">
      <c r="A144" s="596"/>
      <c r="B144" s="593"/>
      <c r="C144" s="17" t="s">
        <v>2049</v>
      </c>
      <c r="D144" s="19" t="s">
        <v>1588</v>
      </c>
      <c r="E144" s="17">
        <v>0.4</v>
      </c>
      <c r="F144" s="17">
        <v>1350</v>
      </c>
      <c r="G144" s="20">
        <f>E144*F144</f>
        <v>540</v>
      </c>
      <c r="H144" s="596"/>
    </row>
    <row r="145" spans="1:8" ht="18" customHeight="1">
      <c r="A145" s="597"/>
      <c r="B145" s="594"/>
      <c r="C145" s="17" t="s">
        <v>2050</v>
      </c>
      <c r="D145" s="19" t="s">
        <v>1585</v>
      </c>
      <c r="E145" s="17">
        <v>0.3</v>
      </c>
      <c r="F145" s="17">
        <v>48.05</v>
      </c>
      <c r="G145" s="20">
        <f>E145*F145</f>
        <v>14.42</v>
      </c>
      <c r="H145" s="597"/>
    </row>
    <row r="146" spans="1:8" ht="18" customHeight="1">
      <c r="A146" s="602">
        <v>54</v>
      </c>
      <c r="B146" s="592" t="s">
        <v>832</v>
      </c>
      <c r="C146" s="16" t="s">
        <v>2782</v>
      </c>
      <c r="D146" s="17"/>
      <c r="E146" s="17"/>
      <c r="F146" s="17"/>
      <c r="G146" s="20"/>
      <c r="H146" s="595">
        <v>41096</v>
      </c>
    </row>
    <row r="147" spans="1:8" ht="18" customHeight="1">
      <c r="A147" s="596"/>
      <c r="B147" s="593"/>
      <c r="C147" s="17" t="s">
        <v>2049</v>
      </c>
      <c r="D147" s="19" t="s">
        <v>1588</v>
      </c>
      <c r="E147" s="17">
        <v>0.4</v>
      </c>
      <c r="F147" s="17">
        <v>1350</v>
      </c>
      <c r="G147" s="20">
        <f>E147*F147</f>
        <v>540</v>
      </c>
      <c r="H147" s="596"/>
    </row>
    <row r="148" spans="1:8" ht="18" customHeight="1">
      <c r="A148" s="597"/>
      <c r="B148" s="594"/>
      <c r="C148" s="17" t="s">
        <v>2050</v>
      </c>
      <c r="D148" s="19" t="s">
        <v>1585</v>
      </c>
      <c r="E148" s="17">
        <v>0.3</v>
      </c>
      <c r="F148" s="17">
        <v>48.05</v>
      </c>
      <c r="G148" s="20">
        <f>E148*F148</f>
        <v>14.42</v>
      </c>
      <c r="H148" s="597"/>
    </row>
    <row r="149" spans="1:8" ht="18" customHeight="1">
      <c r="A149" s="602">
        <v>55</v>
      </c>
      <c r="B149" s="592" t="s">
        <v>2657</v>
      </c>
      <c r="C149" s="16" t="s">
        <v>2782</v>
      </c>
      <c r="D149" s="17"/>
      <c r="E149" s="17"/>
      <c r="F149" s="17"/>
      <c r="G149" s="20"/>
      <c r="H149" s="595">
        <v>41096</v>
      </c>
    </row>
    <row r="150" spans="1:8" ht="18" customHeight="1">
      <c r="A150" s="596"/>
      <c r="B150" s="593"/>
      <c r="C150" s="17" t="s">
        <v>2049</v>
      </c>
      <c r="D150" s="19" t="s">
        <v>1588</v>
      </c>
      <c r="E150" s="17">
        <v>0.4</v>
      </c>
      <c r="F150" s="17">
        <v>1350</v>
      </c>
      <c r="G150" s="20">
        <f>E150*F150</f>
        <v>540</v>
      </c>
      <c r="H150" s="596"/>
    </row>
    <row r="151" spans="1:8" ht="18" customHeight="1">
      <c r="A151" s="597"/>
      <c r="B151" s="594"/>
      <c r="C151" s="17" t="s">
        <v>2050</v>
      </c>
      <c r="D151" s="19" t="s">
        <v>1585</v>
      </c>
      <c r="E151" s="17">
        <v>0.3</v>
      </c>
      <c r="F151" s="17">
        <v>48.05</v>
      </c>
      <c r="G151" s="20">
        <f>E151*F151</f>
        <v>14.42</v>
      </c>
      <c r="H151" s="597"/>
    </row>
    <row r="152" spans="1:8" ht="18" customHeight="1">
      <c r="A152" s="602">
        <v>57</v>
      </c>
      <c r="B152" s="592" t="s">
        <v>2659</v>
      </c>
      <c r="C152" s="16" t="s">
        <v>2782</v>
      </c>
      <c r="D152" s="17"/>
      <c r="E152" s="17"/>
      <c r="F152" s="17"/>
      <c r="G152" s="20"/>
      <c r="H152" s="595">
        <v>41096</v>
      </c>
    </row>
    <row r="153" spans="1:8" ht="18" customHeight="1">
      <c r="A153" s="596"/>
      <c r="B153" s="593"/>
      <c r="C153" s="17" t="s">
        <v>2049</v>
      </c>
      <c r="D153" s="19" t="s">
        <v>1588</v>
      </c>
      <c r="E153" s="17">
        <v>0.4</v>
      </c>
      <c r="F153" s="17">
        <v>1350</v>
      </c>
      <c r="G153" s="20">
        <f>E153*F153</f>
        <v>540</v>
      </c>
      <c r="H153" s="596"/>
    </row>
    <row r="154" spans="1:8" ht="18" customHeight="1">
      <c r="A154" s="597"/>
      <c r="B154" s="594"/>
      <c r="C154" s="17" t="s">
        <v>2050</v>
      </c>
      <c r="D154" s="19" t="s">
        <v>1585</v>
      </c>
      <c r="E154" s="17">
        <v>0.3</v>
      </c>
      <c r="F154" s="17">
        <v>48.05</v>
      </c>
      <c r="G154" s="20">
        <f>E154*F154</f>
        <v>14.42</v>
      </c>
      <c r="H154" s="597"/>
    </row>
    <row r="155" spans="1:8" ht="18" customHeight="1">
      <c r="A155" s="602">
        <v>58</v>
      </c>
      <c r="B155" s="592" t="s">
        <v>3442</v>
      </c>
      <c r="C155" s="16" t="s">
        <v>2782</v>
      </c>
      <c r="D155" s="17"/>
      <c r="E155" s="17"/>
      <c r="F155" s="17"/>
      <c r="G155" s="20"/>
      <c r="H155" s="595">
        <v>41096</v>
      </c>
    </row>
    <row r="156" spans="1:8" ht="18" customHeight="1">
      <c r="A156" s="596"/>
      <c r="B156" s="593"/>
      <c r="C156" s="17" t="s">
        <v>2049</v>
      </c>
      <c r="D156" s="19" t="s">
        <v>1588</v>
      </c>
      <c r="E156" s="17">
        <v>0.4</v>
      </c>
      <c r="F156" s="17">
        <v>1350</v>
      </c>
      <c r="G156" s="20">
        <f>E156*F156</f>
        <v>540</v>
      </c>
      <c r="H156" s="596"/>
    </row>
    <row r="157" spans="1:8" ht="18" customHeight="1">
      <c r="A157" s="597"/>
      <c r="B157" s="594"/>
      <c r="C157" s="17" t="s">
        <v>2050</v>
      </c>
      <c r="D157" s="19" t="s">
        <v>1585</v>
      </c>
      <c r="E157" s="17">
        <v>0.3</v>
      </c>
      <c r="F157" s="17">
        <v>48.05</v>
      </c>
      <c r="G157" s="20">
        <f>E157*F157</f>
        <v>14.42</v>
      </c>
      <c r="H157" s="597"/>
    </row>
    <row r="158" spans="1:8" ht="18" customHeight="1">
      <c r="A158" s="602">
        <v>59</v>
      </c>
      <c r="B158" s="592" t="s">
        <v>273</v>
      </c>
      <c r="C158" s="16" t="s">
        <v>2782</v>
      </c>
      <c r="D158" s="17"/>
      <c r="E158" s="17"/>
      <c r="F158" s="17"/>
      <c r="G158" s="20"/>
      <c r="H158" s="595">
        <v>41096</v>
      </c>
    </row>
    <row r="159" spans="1:8" ht="18" customHeight="1">
      <c r="A159" s="596"/>
      <c r="B159" s="593"/>
      <c r="C159" s="17" t="s">
        <v>2049</v>
      </c>
      <c r="D159" s="19" t="s">
        <v>1588</v>
      </c>
      <c r="E159" s="17">
        <v>0.4</v>
      </c>
      <c r="F159" s="17">
        <v>1350</v>
      </c>
      <c r="G159" s="20">
        <f>E159*F159</f>
        <v>540</v>
      </c>
      <c r="H159" s="596"/>
    </row>
    <row r="160" spans="1:8" ht="18" customHeight="1">
      <c r="A160" s="597"/>
      <c r="B160" s="594"/>
      <c r="C160" s="17" t="s">
        <v>2050</v>
      </c>
      <c r="D160" s="19" t="s">
        <v>1585</v>
      </c>
      <c r="E160" s="17">
        <v>0.3</v>
      </c>
      <c r="F160" s="17">
        <v>48.05</v>
      </c>
      <c r="G160" s="20">
        <f>E160*F160</f>
        <v>14.42</v>
      </c>
      <c r="H160" s="597"/>
    </row>
    <row r="161" spans="1:8" ht="64.5" customHeight="1">
      <c r="A161" s="41">
        <v>60</v>
      </c>
      <c r="B161" s="17" t="s">
        <v>3441</v>
      </c>
      <c r="C161" s="16" t="s">
        <v>1752</v>
      </c>
      <c r="D161" s="598" t="s">
        <v>3142</v>
      </c>
      <c r="E161" s="599"/>
      <c r="F161" s="600"/>
      <c r="G161" s="20"/>
      <c r="H161" s="18">
        <v>41096</v>
      </c>
    </row>
    <row r="162" spans="1:8" ht="36.75" customHeight="1">
      <c r="A162" s="41">
        <v>61</v>
      </c>
      <c r="B162" s="17" t="s">
        <v>831</v>
      </c>
      <c r="C162" s="16" t="s">
        <v>3643</v>
      </c>
      <c r="D162" s="19"/>
      <c r="E162" s="17"/>
      <c r="F162" s="19"/>
      <c r="G162" s="20">
        <v>15053.33</v>
      </c>
      <c r="H162" s="18">
        <v>41096</v>
      </c>
    </row>
    <row r="163" spans="1:8" ht="37.5" customHeight="1">
      <c r="A163" s="41">
        <v>62</v>
      </c>
      <c r="B163" s="17" t="s">
        <v>3441</v>
      </c>
      <c r="C163" s="16" t="s">
        <v>3643</v>
      </c>
      <c r="D163" s="19"/>
      <c r="E163" s="17"/>
      <c r="F163" s="19"/>
      <c r="G163" s="20">
        <v>15053.33</v>
      </c>
      <c r="H163" s="18">
        <v>41096</v>
      </c>
    </row>
    <row r="164" spans="1:8" ht="35.25" customHeight="1">
      <c r="A164" s="41">
        <v>63</v>
      </c>
      <c r="B164" s="17" t="s">
        <v>832</v>
      </c>
      <c r="C164" s="16" t="s">
        <v>3643</v>
      </c>
      <c r="D164" s="19"/>
      <c r="E164" s="17"/>
      <c r="F164" s="19"/>
      <c r="G164" s="20">
        <v>15053.33</v>
      </c>
      <c r="H164" s="18">
        <v>41099</v>
      </c>
    </row>
    <row r="165" spans="1:8" ht="36" customHeight="1">
      <c r="A165" s="41">
        <v>64</v>
      </c>
      <c r="B165" s="17" t="s">
        <v>2657</v>
      </c>
      <c r="C165" s="16" t="s">
        <v>3643</v>
      </c>
      <c r="D165" s="19"/>
      <c r="E165" s="17"/>
      <c r="F165" s="19"/>
      <c r="G165" s="20">
        <v>15053.33</v>
      </c>
      <c r="H165" s="18">
        <v>41099</v>
      </c>
    </row>
    <row r="166" spans="1:8" ht="30" customHeight="1">
      <c r="A166" s="41">
        <v>65</v>
      </c>
      <c r="B166" s="17" t="s">
        <v>3834</v>
      </c>
      <c r="C166" s="16" t="s">
        <v>542</v>
      </c>
      <c r="D166" s="598" t="s">
        <v>67</v>
      </c>
      <c r="E166" s="599"/>
      <c r="F166" s="600"/>
      <c r="G166" s="20"/>
      <c r="H166" s="18">
        <v>41100</v>
      </c>
    </row>
    <row r="167" spans="1:8" ht="50.25" customHeight="1">
      <c r="A167" s="602">
        <v>66</v>
      </c>
      <c r="B167" s="592" t="s">
        <v>795</v>
      </c>
      <c r="C167" s="16" t="s">
        <v>3835</v>
      </c>
      <c r="D167" s="19"/>
      <c r="E167" s="17"/>
      <c r="F167" s="19"/>
      <c r="G167" s="20"/>
      <c r="H167" s="595">
        <v>41100</v>
      </c>
    </row>
    <row r="168" spans="1:8" ht="32.25" customHeight="1">
      <c r="A168" s="596"/>
      <c r="B168" s="593"/>
      <c r="C168" s="17" t="s">
        <v>1198</v>
      </c>
      <c r="D168" s="19" t="s">
        <v>1049</v>
      </c>
      <c r="E168" s="17">
        <v>0.5</v>
      </c>
      <c r="F168" s="17">
        <v>149.75</v>
      </c>
      <c r="G168" s="20">
        <f>F168*E168</f>
        <v>74.88</v>
      </c>
      <c r="H168" s="596"/>
    </row>
    <row r="169" spans="1:8" ht="18" customHeight="1">
      <c r="A169" s="596"/>
      <c r="B169" s="593"/>
      <c r="C169" s="17" t="s">
        <v>2916</v>
      </c>
      <c r="D169" s="19" t="s">
        <v>2968</v>
      </c>
      <c r="E169" s="17">
        <v>4</v>
      </c>
      <c r="F169" s="17">
        <v>178</v>
      </c>
      <c r="G169" s="20">
        <f>F169*E169</f>
        <v>712</v>
      </c>
      <c r="H169" s="596"/>
    </row>
    <row r="170" spans="1:8" ht="18" customHeight="1">
      <c r="A170" s="596"/>
      <c r="B170" s="593"/>
      <c r="C170" s="15" t="s">
        <v>680</v>
      </c>
      <c r="D170" s="19" t="s">
        <v>2968</v>
      </c>
      <c r="E170" s="17">
        <v>2</v>
      </c>
      <c r="F170" s="17">
        <v>51</v>
      </c>
      <c r="G170" s="20">
        <f>F170*E170</f>
        <v>102</v>
      </c>
      <c r="H170" s="596"/>
    </row>
    <row r="171" spans="1:8" ht="18" customHeight="1">
      <c r="A171" s="597"/>
      <c r="B171" s="594"/>
      <c r="C171" s="15" t="s">
        <v>2190</v>
      </c>
      <c r="D171" s="19" t="s">
        <v>2968</v>
      </c>
      <c r="E171" s="19">
        <v>2</v>
      </c>
      <c r="F171" s="19">
        <v>65</v>
      </c>
      <c r="G171" s="84">
        <f>F171*E171</f>
        <v>130</v>
      </c>
      <c r="H171" s="597"/>
    </row>
    <row r="172" spans="1:8" ht="36" customHeight="1">
      <c r="A172" s="41">
        <v>66</v>
      </c>
      <c r="B172" s="17"/>
      <c r="C172" s="15" t="s">
        <v>2930</v>
      </c>
      <c r="D172" s="19" t="s">
        <v>2968</v>
      </c>
      <c r="E172" s="19">
        <v>1</v>
      </c>
      <c r="F172" s="19">
        <v>90</v>
      </c>
      <c r="G172" s="84">
        <f>F172*E172</f>
        <v>90</v>
      </c>
      <c r="H172" s="18">
        <v>41100</v>
      </c>
    </row>
    <row r="173" spans="1:8" ht="18" customHeight="1">
      <c r="A173" s="602">
        <v>67</v>
      </c>
      <c r="B173" s="592" t="s">
        <v>3840</v>
      </c>
      <c r="C173" s="46" t="s">
        <v>1625</v>
      </c>
      <c r="D173" s="19"/>
      <c r="E173" s="19"/>
      <c r="F173" s="19"/>
      <c r="G173" s="20"/>
      <c r="H173" s="595">
        <v>41101</v>
      </c>
    </row>
    <row r="174" spans="1:8" ht="18" customHeight="1">
      <c r="A174" s="596"/>
      <c r="B174" s="593"/>
      <c r="C174" s="17" t="s">
        <v>2552</v>
      </c>
      <c r="D174" s="19" t="s">
        <v>2968</v>
      </c>
      <c r="E174" s="17">
        <v>2</v>
      </c>
      <c r="F174" s="17">
        <v>15</v>
      </c>
      <c r="G174" s="17">
        <f>F174*E174</f>
        <v>30</v>
      </c>
      <c r="H174" s="605"/>
    </row>
    <row r="175" spans="1:8" ht="18" customHeight="1">
      <c r="A175" s="596"/>
      <c r="B175" s="593"/>
      <c r="C175" s="15" t="s">
        <v>3836</v>
      </c>
      <c r="D175" s="19" t="s">
        <v>2968</v>
      </c>
      <c r="E175" s="19">
        <v>1</v>
      </c>
      <c r="F175" s="19">
        <v>70</v>
      </c>
      <c r="G175" s="20">
        <f t="shared" ref="G175:G183" si="2">F175*E175</f>
        <v>70</v>
      </c>
      <c r="H175" s="596"/>
    </row>
    <row r="176" spans="1:8" ht="18" customHeight="1">
      <c r="A176" s="596"/>
      <c r="B176" s="593"/>
      <c r="C176" s="15" t="s">
        <v>3837</v>
      </c>
      <c r="D176" s="19" t="s">
        <v>2968</v>
      </c>
      <c r="E176" s="19">
        <v>1</v>
      </c>
      <c r="F176" s="19">
        <v>186</v>
      </c>
      <c r="G176" s="20">
        <f t="shared" si="2"/>
        <v>186</v>
      </c>
      <c r="H176" s="596"/>
    </row>
    <row r="177" spans="1:8" ht="18" customHeight="1">
      <c r="A177" s="596"/>
      <c r="B177" s="593"/>
      <c r="C177" s="15" t="s">
        <v>3838</v>
      </c>
      <c r="D177" s="19" t="s">
        <v>2968</v>
      </c>
      <c r="E177" s="19">
        <v>1</v>
      </c>
      <c r="F177" s="19">
        <v>100</v>
      </c>
      <c r="G177" s="20">
        <f t="shared" si="2"/>
        <v>100</v>
      </c>
      <c r="H177" s="596"/>
    </row>
    <row r="178" spans="1:8" ht="18" customHeight="1">
      <c r="A178" s="596"/>
      <c r="B178" s="593"/>
      <c r="C178" s="15" t="s">
        <v>3839</v>
      </c>
      <c r="D178" s="19" t="s">
        <v>2968</v>
      </c>
      <c r="E178" s="19">
        <v>1</v>
      </c>
      <c r="F178" s="19">
        <v>43</v>
      </c>
      <c r="G178" s="20">
        <f t="shared" si="2"/>
        <v>43</v>
      </c>
      <c r="H178" s="596"/>
    </row>
    <row r="179" spans="1:8" ht="18" customHeight="1">
      <c r="A179" s="596"/>
      <c r="B179" s="593"/>
      <c r="C179" s="15" t="s">
        <v>1462</v>
      </c>
      <c r="D179" s="19" t="s">
        <v>1049</v>
      </c>
      <c r="E179" s="19">
        <v>3</v>
      </c>
      <c r="F179" s="19">
        <v>92</v>
      </c>
      <c r="G179" s="20">
        <f t="shared" si="2"/>
        <v>276</v>
      </c>
      <c r="H179" s="596"/>
    </row>
    <row r="180" spans="1:8" ht="18" customHeight="1">
      <c r="A180" s="597"/>
      <c r="B180" s="594"/>
      <c r="C180" s="15" t="s">
        <v>1045</v>
      </c>
      <c r="D180" s="19" t="s">
        <v>2968</v>
      </c>
      <c r="E180" s="17">
        <v>1</v>
      </c>
      <c r="F180" s="17">
        <v>39</v>
      </c>
      <c r="G180" s="20">
        <f t="shared" si="2"/>
        <v>39</v>
      </c>
      <c r="H180" s="597"/>
    </row>
    <row r="181" spans="1:8" ht="16.5" customHeight="1">
      <c r="A181" s="602">
        <v>68</v>
      </c>
      <c r="B181" s="592" t="s">
        <v>628</v>
      </c>
      <c r="C181" s="46" t="s">
        <v>1625</v>
      </c>
      <c r="D181" s="17"/>
      <c r="E181" s="17"/>
      <c r="F181" s="17"/>
      <c r="G181" s="20"/>
      <c r="H181" s="595">
        <v>41102</v>
      </c>
    </row>
    <row r="182" spans="1:8" ht="19.5" customHeight="1">
      <c r="A182" s="596"/>
      <c r="B182" s="593"/>
      <c r="C182" s="15" t="s">
        <v>2550</v>
      </c>
      <c r="D182" s="19" t="s">
        <v>2968</v>
      </c>
      <c r="E182" s="17">
        <v>1</v>
      </c>
      <c r="F182" s="17">
        <v>90</v>
      </c>
      <c r="G182" s="20">
        <f t="shared" si="2"/>
        <v>90</v>
      </c>
      <c r="H182" s="605"/>
    </row>
    <row r="183" spans="1:8" ht="18" customHeight="1">
      <c r="A183" s="596"/>
      <c r="B183" s="593"/>
      <c r="C183" s="15" t="s">
        <v>3382</v>
      </c>
      <c r="D183" s="19" t="s">
        <v>1049</v>
      </c>
      <c r="E183" s="17">
        <v>25</v>
      </c>
      <c r="F183" s="17">
        <v>60</v>
      </c>
      <c r="G183" s="20">
        <f t="shared" si="2"/>
        <v>1500</v>
      </c>
      <c r="H183" s="605"/>
    </row>
    <row r="184" spans="1:8" ht="17.25" customHeight="1">
      <c r="A184" s="596"/>
      <c r="B184" s="593"/>
      <c r="C184" s="15" t="s">
        <v>4</v>
      </c>
      <c r="D184" s="19" t="s">
        <v>2968</v>
      </c>
      <c r="E184" s="19">
        <v>5</v>
      </c>
      <c r="F184" s="19">
        <v>101</v>
      </c>
      <c r="G184" s="20">
        <f>F184*E184</f>
        <v>505</v>
      </c>
      <c r="H184" s="605"/>
    </row>
    <row r="185" spans="1:8" ht="16.5" customHeight="1">
      <c r="A185" s="596"/>
      <c r="B185" s="593"/>
      <c r="C185" s="15" t="s">
        <v>629</v>
      </c>
      <c r="D185" s="19" t="s">
        <v>2968</v>
      </c>
      <c r="E185" s="19">
        <v>4</v>
      </c>
      <c r="F185" s="19">
        <v>58.5</v>
      </c>
      <c r="G185" s="20"/>
      <c r="H185" s="605"/>
    </row>
    <row r="186" spans="1:8" ht="15" customHeight="1">
      <c r="A186" s="596"/>
      <c r="B186" s="593"/>
      <c r="C186" s="15" t="s">
        <v>1045</v>
      </c>
      <c r="D186" s="19" t="s">
        <v>2968</v>
      </c>
      <c r="E186" s="17">
        <v>1</v>
      </c>
      <c r="F186" s="17">
        <v>21</v>
      </c>
      <c r="G186" s="20">
        <f>F186*E186</f>
        <v>21</v>
      </c>
      <c r="H186" s="605"/>
    </row>
    <row r="187" spans="1:8" ht="18" customHeight="1">
      <c r="A187" s="597"/>
      <c r="B187" s="594"/>
      <c r="C187" s="15" t="s">
        <v>2797</v>
      </c>
      <c r="D187" s="19" t="s">
        <v>1109</v>
      </c>
      <c r="E187" s="17">
        <v>3</v>
      </c>
      <c r="F187" s="17">
        <v>90</v>
      </c>
      <c r="G187" s="20">
        <f>F187*E187</f>
        <v>270</v>
      </c>
      <c r="H187" s="603"/>
    </row>
    <row r="188" spans="1:8" ht="18" customHeight="1">
      <c r="A188" s="41">
        <v>69</v>
      </c>
      <c r="B188" s="15" t="s">
        <v>164</v>
      </c>
      <c r="C188" s="46" t="s">
        <v>454</v>
      </c>
      <c r="D188" s="17"/>
      <c r="E188" s="17"/>
      <c r="F188" s="17"/>
      <c r="G188" s="20">
        <v>6930</v>
      </c>
      <c r="H188" s="37">
        <v>41100</v>
      </c>
    </row>
    <row r="189" spans="1:8" ht="37.5" customHeight="1">
      <c r="A189" s="41">
        <v>70</v>
      </c>
      <c r="B189" s="15" t="s">
        <v>2595</v>
      </c>
      <c r="C189" s="16" t="s">
        <v>893</v>
      </c>
      <c r="D189" s="606" t="s">
        <v>14</v>
      </c>
      <c r="E189" s="606"/>
      <c r="F189" s="606"/>
      <c r="G189" s="20"/>
      <c r="H189" s="37">
        <v>41100</v>
      </c>
    </row>
    <row r="190" spans="1:8" ht="36.75" customHeight="1">
      <c r="A190" s="602">
        <v>71</v>
      </c>
      <c r="B190" s="592" t="s">
        <v>1763</v>
      </c>
      <c r="C190" s="16" t="s">
        <v>893</v>
      </c>
      <c r="D190" s="17"/>
      <c r="E190" s="17"/>
      <c r="F190" s="17"/>
      <c r="G190" s="20"/>
      <c r="H190" s="595">
        <v>41100</v>
      </c>
    </row>
    <row r="191" spans="1:8" ht="18" customHeight="1">
      <c r="A191" s="597"/>
      <c r="B191" s="594"/>
      <c r="C191" s="15" t="s">
        <v>1600</v>
      </c>
      <c r="D191" s="17" t="s">
        <v>1588</v>
      </c>
      <c r="E191" s="17">
        <v>0.5</v>
      </c>
      <c r="F191" s="17">
        <v>1700</v>
      </c>
      <c r="G191" s="20">
        <f>F191*E191</f>
        <v>850</v>
      </c>
      <c r="H191" s="603"/>
    </row>
    <row r="192" spans="1:8" ht="18" customHeight="1">
      <c r="A192" s="41">
        <v>72</v>
      </c>
      <c r="B192" s="15" t="s">
        <v>1457</v>
      </c>
      <c r="C192" s="46" t="s">
        <v>1332</v>
      </c>
      <c r="D192" s="598" t="s">
        <v>1050</v>
      </c>
      <c r="E192" s="599"/>
      <c r="F192" s="600"/>
      <c r="G192" s="20"/>
      <c r="H192" s="37">
        <v>41100</v>
      </c>
    </row>
    <row r="193" spans="1:8" ht="18" customHeight="1">
      <c r="A193" s="602">
        <v>73</v>
      </c>
      <c r="B193" s="592" t="s">
        <v>2659</v>
      </c>
      <c r="C193" s="16" t="s">
        <v>1132</v>
      </c>
      <c r="D193" s="19"/>
      <c r="E193" s="17"/>
      <c r="F193" s="17"/>
      <c r="G193" s="20"/>
      <c r="H193" s="595">
        <v>41099</v>
      </c>
    </row>
    <row r="194" spans="1:8" ht="18" customHeight="1">
      <c r="A194" s="596"/>
      <c r="B194" s="593"/>
      <c r="C194" s="17" t="s">
        <v>480</v>
      </c>
      <c r="D194" s="19" t="s">
        <v>481</v>
      </c>
      <c r="E194" s="17">
        <v>2.5</v>
      </c>
      <c r="F194" s="17">
        <v>28</v>
      </c>
      <c r="G194" s="20">
        <f>E194*F194</f>
        <v>70</v>
      </c>
      <c r="H194" s="596"/>
    </row>
    <row r="195" spans="1:8" ht="18" customHeight="1">
      <c r="A195" s="597"/>
      <c r="B195" s="594"/>
      <c r="C195" s="17" t="s">
        <v>1133</v>
      </c>
      <c r="D195" s="19" t="s">
        <v>1049</v>
      </c>
      <c r="E195" s="17">
        <v>3.5</v>
      </c>
      <c r="F195" s="17">
        <v>24</v>
      </c>
      <c r="G195" s="20">
        <f>E195*F195</f>
        <v>84</v>
      </c>
      <c r="H195" s="597"/>
    </row>
    <row r="196" spans="1:8" ht="18" customHeight="1">
      <c r="A196" s="602">
        <v>74</v>
      </c>
      <c r="B196" s="592" t="s">
        <v>1870</v>
      </c>
      <c r="C196" s="16" t="s">
        <v>1132</v>
      </c>
      <c r="D196" s="19"/>
      <c r="E196" s="17"/>
      <c r="F196" s="17"/>
      <c r="G196" s="20"/>
      <c r="H196" s="595">
        <v>41101</v>
      </c>
    </row>
    <row r="197" spans="1:8" ht="18" customHeight="1">
      <c r="A197" s="596"/>
      <c r="B197" s="593"/>
      <c r="C197" s="17" t="s">
        <v>480</v>
      </c>
      <c r="D197" s="19" t="s">
        <v>481</v>
      </c>
      <c r="E197" s="17">
        <v>2.5</v>
      </c>
      <c r="F197" s="17">
        <v>28</v>
      </c>
      <c r="G197" s="20">
        <f>E197*F197</f>
        <v>70</v>
      </c>
      <c r="H197" s="596"/>
    </row>
    <row r="198" spans="1:8" ht="18" customHeight="1">
      <c r="A198" s="597"/>
      <c r="B198" s="594"/>
      <c r="C198" s="17" t="s">
        <v>1133</v>
      </c>
      <c r="D198" s="19" t="s">
        <v>1049</v>
      </c>
      <c r="E198" s="17">
        <v>3.5</v>
      </c>
      <c r="F198" s="17">
        <v>24</v>
      </c>
      <c r="G198" s="20">
        <f>E198*F198</f>
        <v>84</v>
      </c>
      <c r="H198" s="597"/>
    </row>
    <row r="199" spans="1:8" ht="18" customHeight="1">
      <c r="A199" s="602">
        <v>75</v>
      </c>
      <c r="B199" s="592" t="s">
        <v>2781</v>
      </c>
      <c r="C199" s="16" t="s">
        <v>1882</v>
      </c>
      <c r="D199" s="17"/>
      <c r="E199" s="17"/>
      <c r="F199" s="17"/>
      <c r="G199" s="20"/>
      <c r="H199" s="595">
        <v>41101</v>
      </c>
    </row>
    <row r="200" spans="1:8" ht="18" customHeight="1">
      <c r="A200" s="596"/>
      <c r="B200" s="593"/>
      <c r="C200" s="17" t="s">
        <v>1129</v>
      </c>
      <c r="D200" s="19" t="s">
        <v>1588</v>
      </c>
      <c r="E200" s="17">
        <v>1</v>
      </c>
      <c r="F200" s="17">
        <v>1500</v>
      </c>
      <c r="G200" s="20">
        <f>E200*F200</f>
        <v>1500</v>
      </c>
      <c r="H200" s="605"/>
    </row>
    <row r="201" spans="1:8" ht="18" customHeight="1">
      <c r="A201" s="596"/>
      <c r="B201" s="593"/>
      <c r="C201" s="17" t="s">
        <v>1534</v>
      </c>
      <c r="D201" s="19" t="s">
        <v>1585</v>
      </c>
      <c r="E201" s="17">
        <v>0.6</v>
      </c>
      <c r="F201" s="17">
        <v>400</v>
      </c>
      <c r="G201" s="20">
        <f>E201*F201</f>
        <v>240</v>
      </c>
      <c r="H201" s="605"/>
    </row>
    <row r="202" spans="1:8" ht="18" customHeight="1">
      <c r="A202" s="597"/>
      <c r="B202" s="594"/>
      <c r="C202" s="17" t="s">
        <v>1158</v>
      </c>
      <c r="D202" s="17" t="s">
        <v>1588</v>
      </c>
      <c r="E202" s="17">
        <v>0.25</v>
      </c>
      <c r="F202" s="17">
        <v>1350</v>
      </c>
      <c r="G202" s="20">
        <f>F202*E202</f>
        <v>337.5</v>
      </c>
      <c r="H202" s="603"/>
    </row>
    <row r="203" spans="1:8" ht="38.25" customHeight="1">
      <c r="A203" s="41">
        <v>76</v>
      </c>
      <c r="B203" s="17" t="s">
        <v>1761</v>
      </c>
      <c r="C203" s="16" t="s">
        <v>893</v>
      </c>
      <c r="D203" s="606" t="s">
        <v>3581</v>
      </c>
      <c r="E203" s="606"/>
      <c r="F203" s="606"/>
      <c r="G203" s="20"/>
      <c r="H203" s="37">
        <v>41101</v>
      </c>
    </row>
    <row r="204" spans="1:8" ht="35.25" customHeight="1">
      <c r="A204" s="41">
        <v>77</v>
      </c>
      <c r="B204" s="15" t="s">
        <v>164</v>
      </c>
      <c r="C204" s="16" t="s">
        <v>893</v>
      </c>
      <c r="D204" s="606" t="s">
        <v>3581</v>
      </c>
      <c r="E204" s="606"/>
      <c r="F204" s="606"/>
      <c r="G204" s="20"/>
      <c r="H204" s="37">
        <v>41101</v>
      </c>
    </row>
    <row r="205" spans="1:8" ht="35.25" customHeight="1">
      <c r="A205" s="41">
        <v>78</v>
      </c>
      <c r="B205" s="17" t="s">
        <v>1401</v>
      </c>
      <c r="C205" s="16" t="s">
        <v>893</v>
      </c>
      <c r="D205" s="606" t="s">
        <v>3581</v>
      </c>
      <c r="E205" s="606"/>
      <c r="F205" s="606"/>
      <c r="G205" s="20"/>
      <c r="H205" s="37">
        <v>41101</v>
      </c>
    </row>
    <row r="206" spans="1:8" ht="34.5" customHeight="1">
      <c r="A206" s="41">
        <v>79</v>
      </c>
      <c r="B206" s="17" t="s">
        <v>2657</v>
      </c>
      <c r="C206" s="16" t="s">
        <v>893</v>
      </c>
      <c r="D206" s="606" t="s">
        <v>3581</v>
      </c>
      <c r="E206" s="606"/>
      <c r="F206" s="606"/>
      <c r="G206" s="20"/>
      <c r="H206" s="37">
        <v>41101</v>
      </c>
    </row>
    <row r="207" spans="1:8" ht="36" customHeight="1">
      <c r="A207" s="41">
        <v>80</v>
      </c>
      <c r="B207" s="17" t="s">
        <v>2659</v>
      </c>
      <c r="C207" s="16" t="s">
        <v>893</v>
      </c>
      <c r="D207" s="606" t="s">
        <v>3581</v>
      </c>
      <c r="E207" s="606"/>
      <c r="F207" s="606"/>
      <c r="G207" s="20"/>
      <c r="H207" s="37">
        <v>41101</v>
      </c>
    </row>
    <row r="208" spans="1:8" ht="18" customHeight="1">
      <c r="A208" s="610">
        <v>81</v>
      </c>
      <c r="B208" s="606" t="s">
        <v>2781</v>
      </c>
      <c r="C208" s="46" t="s">
        <v>82</v>
      </c>
      <c r="D208" s="19"/>
      <c r="E208" s="19"/>
      <c r="F208" s="19"/>
      <c r="G208" s="20"/>
      <c r="H208" s="611">
        <v>41101</v>
      </c>
    </row>
    <row r="209" spans="1:8" ht="18" customHeight="1">
      <c r="A209" s="610"/>
      <c r="B209" s="606"/>
      <c r="C209" s="17" t="s">
        <v>480</v>
      </c>
      <c r="D209" s="19" t="s">
        <v>481</v>
      </c>
      <c r="E209" s="17">
        <v>3</v>
      </c>
      <c r="F209" s="17">
        <v>28</v>
      </c>
      <c r="G209" s="20">
        <f>E209*F209</f>
        <v>84</v>
      </c>
      <c r="H209" s="611"/>
    </row>
    <row r="210" spans="1:8" ht="18" customHeight="1">
      <c r="A210" s="610"/>
      <c r="B210" s="606"/>
      <c r="C210" s="63" t="s">
        <v>1556</v>
      </c>
      <c r="D210" s="19" t="s">
        <v>1109</v>
      </c>
      <c r="E210" s="17">
        <v>0.1</v>
      </c>
      <c r="F210" s="19">
        <v>56</v>
      </c>
      <c r="G210" s="20">
        <f>F210*E210</f>
        <v>5.6</v>
      </c>
      <c r="H210" s="611"/>
    </row>
    <row r="211" spans="1:8" ht="18" customHeight="1">
      <c r="A211" s="602">
        <v>82</v>
      </c>
      <c r="B211" s="592" t="s">
        <v>3570</v>
      </c>
      <c r="C211" s="16" t="s">
        <v>1132</v>
      </c>
      <c r="D211" s="19"/>
      <c r="E211" s="17"/>
      <c r="F211" s="17"/>
      <c r="G211" s="20"/>
      <c r="H211" s="595">
        <v>41101</v>
      </c>
    </row>
    <row r="212" spans="1:8" ht="18" customHeight="1">
      <c r="A212" s="596"/>
      <c r="B212" s="593"/>
      <c r="C212" s="17" t="s">
        <v>480</v>
      </c>
      <c r="D212" s="19" t="s">
        <v>481</v>
      </c>
      <c r="E212" s="17">
        <v>1</v>
      </c>
      <c r="F212" s="17">
        <v>28</v>
      </c>
      <c r="G212" s="20">
        <f>E212*F212</f>
        <v>28</v>
      </c>
      <c r="H212" s="596"/>
    </row>
    <row r="213" spans="1:8" ht="18" customHeight="1">
      <c r="A213" s="597"/>
      <c r="B213" s="594"/>
      <c r="C213" s="17" t="s">
        <v>1133</v>
      </c>
      <c r="D213" s="19" t="s">
        <v>1049</v>
      </c>
      <c r="E213" s="17">
        <v>2</v>
      </c>
      <c r="F213" s="17">
        <v>24</v>
      </c>
      <c r="G213" s="20">
        <f>E213*F213</f>
        <v>48</v>
      </c>
      <c r="H213" s="597"/>
    </row>
    <row r="214" spans="1:8" ht="18" customHeight="1">
      <c r="A214" s="602">
        <v>83</v>
      </c>
      <c r="B214" s="592" t="s">
        <v>3061</v>
      </c>
      <c r="C214" s="16" t="s">
        <v>1132</v>
      </c>
      <c r="D214" s="19"/>
      <c r="E214" s="17"/>
      <c r="F214" s="17"/>
      <c r="G214" s="20"/>
      <c r="H214" s="595">
        <v>41102</v>
      </c>
    </row>
    <row r="215" spans="1:8" ht="18" customHeight="1">
      <c r="A215" s="596"/>
      <c r="B215" s="593"/>
      <c r="C215" s="17" t="s">
        <v>480</v>
      </c>
      <c r="D215" s="19" t="s">
        <v>481</v>
      </c>
      <c r="E215" s="17">
        <v>2.5</v>
      </c>
      <c r="F215" s="17">
        <v>28</v>
      </c>
      <c r="G215" s="20">
        <f>E215*F215</f>
        <v>70</v>
      </c>
      <c r="H215" s="596"/>
    </row>
    <row r="216" spans="1:8" ht="18" customHeight="1">
      <c r="A216" s="597"/>
      <c r="B216" s="594"/>
      <c r="C216" s="17" t="s">
        <v>1133</v>
      </c>
      <c r="D216" s="19" t="s">
        <v>1049</v>
      </c>
      <c r="E216" s="17">
        <v>3.5</v>
      </c>
      <c r="F216" s="17">
        <v>24</v>
      </c>
      <c r="G216" s="20">
        <f>E216*F216</f>
        <v>84</v>
      </c>
      <c r="H216" s="597"/>
    </row>
    <row r="217" spans="1:8" ht="18" customHeight="1">
      <c r="A217" s="602">
        <v>84</v>
      </c>
      <c r="B217" s="592" t="s">
        <v>3575</v>
      </c>
      <c r="C217" s="16" t="s">
        <v>1132</v>
      </c>
      <c r="D217" s="19"/>
      <c r="E217" s="17"/>
      <c r="F217" s="17"/>
      <c r="G217" s="20"/>
      <c r="H217" s="595">
        <v>41102</v>
      </c>
    </row>
    <row r="218" spans="1:8" ht="18" customHeight="1">
      <c r="A218" s="596"/>
      <c r="B218" s="593"/>
      <c r="C218" s="17" t="s">
        <v>480</v>
      </c>
      <c r="D218" s="19" t="s">
        <v>481</v>
      </c>
      <c r="E218" s="17">
        <v>2.5</v>
      </c>
      <c r="F218" s="17">
        <v>28</v>
      </c>
      <c r="G218" s="20">
        <f>E218*F218</f>
        <v>70</v>
      </c>
      <c r="H218" s="596"/>
    </row>
    <row r="219" spans="1:8" ht="18" customHeight="1">
      <c r="A219" s="597"/>
      <c r="B219" s="594"/>
      <c r="C219" s="17" t="s">
        <v>1133</v>
      </c>
      <c r="D219" s="19" t="s">
        <v>1049</v>
      </c>
      <c r="E219" s="17">
        <v>3.5</v>
      </c>
      <c r="F219" s="17">
        <v>24</v>
      </c>
      <c r="G219" s="20">
        <f>E219*F219</f>
        <v>84</v>
      </c>
      <c r="H219" s="597"/>
    </row>
    <row r="220" spans="1:8" ht="39" customHeight="1">
      <c r="A220" s="602">
        <v>85</v>
      </c>
      <c r="B220" s="592" t="s">
        <v>2239</v>
      </c>
      <c r="C220" s="46" t="s">
        <v>2240</v>
      </c>
      <c r="D220" s="19"/>
      <c r="E220" s="19"/>
      <c r="F220" s="19"/>
      <c r="G220" s="20"/>
      <c r="H220" s="595">
        <v>41100</v>
      </c>
    </row>
    <row r="221" spans="1:8" ht="18" customHeight="1">
      <c r="A221" s="597"/>
      <c r="B221" s="594"/>
      <c r="C221" s="15" t="s">
        <v>3619</v>
      </c>
      <c r="D221" s="19" t="s">
        <v>1049</v>
      </c>
      <c r="E221" s="17">
        <v>2</v>
      </c>
      <c r="F221" s="17">
        <v>5</v>
      </c>
      <c r="G221" s="20">
        <f>F221*E221</f>
        <v>10</v>
      </c>
      <c r="H221" s="597"/>
    </row>
    <row r="222" spans="1:8" ht="36" customHeight="1">
      <c r="A222" s="41">
        <v>86</v>
      </c>
      <c r="B222" s="15" t="s">
        <v>3797</v>
      </c>
      <c r="C222" s="46" t="s">
        <v>3796</v>
      </c>
      <c r="D222" s="17"/>
      <c r="E222" s="17"/>
      <c r="F222" s="17"/>
      <c r="G222" s="20"/>
      <c r="H222" s="37"/>
    </row>
    <row r="223" spans="1:8" ht="18" customHeight="1">
      <c r="A223" s="41">
        <v>86</v>
      </c>
      <c r="B223" s="15" t="s">
        <v>3797</v>
      </c>
      <c r="C223" s="15" t="s">
        <v>3619</v>
      </c>
      <c r="D223" s="19" t="s">
        <v>1049</v>
      </c>
      <c r="E223" s="17">
        <v>2</v>
      </c>
      <c r="F223" s="17">
        <v>5</v>
      </c>
      <c r="G223" s="20">
        <f>F223*E223</f>
        <v>10</v>
      </c>
      <c r="H223" s="37">
        <v>41100</v>
      </c>
    </row>
    <row r="224" spans="1:8" ht="36.75" customHeight="1">
      <c r="A224" s="41">
        <v>87</v>
      </c>
      <c r="B224" s="17" t="s">
        <v>3800</v>
      </c>
      <c r="C224" s="46" t="s">
        <v>3801</v>
      </c>
      <c r="D224" s="598" t="s">
        <v>3802</v>
      </c>
      <c r="E224" s="599"/>
      <c r="F224" s="600"/>
      <c r="G224" s="20"/>
      <c r="H224" s="18">
        <v>41099</v>
      </c>
    </row>
    <row r="225" spans="1:8" ht="18" customHeight="1">
      <c r="A225" s="41">
        <v>88</v>
      </c>
      <c r="B225" s="17" t="s">
        <v>3806</v>
      </c>
      <c r="C225" s="46" t="s">
        <v>2463</v>
      </c>
      <c r="D225" s="598" t="s">
        <v>67</v>
      </c>
      <c r="E225" s="599"/>
      <c r="F225" s="600"/>
      <c r="G225" s="20"/>
      <c r="H225" s="18">
        <v>41099</v>
      </c>
    </row>
    <row r="226" spans="1:8" ht="37.5" customHeight="1">
      <c r="A226" s="41">
        <v>89</v>
      </c>
      <c r="B226" s="15" t="s">
        <v>183</v>
      </c>
      <c r="C226" s="46" t="s">
        <v>2942</v>
      </c>
      <c r="D226" s="598" t="s">
        <v>67</v>
      </c>
      <c r="E226" s="599"/>
      <c r="F226" s="600"/>
      <c r="G226" s="20"/>
      <c r="H226" s="37">
        <v>41100</v>
      </c>
    </row>
    <row r="227" spans="1:8" ht="41.25" customHeight="1">
      <c r="A227" s="41">
        <v>90</v>
      </c>
      <c r="B227" s="17" t="s">
        <v>3072</v>
      </c>
      <c r="C227" s="46" t="s">
        <v>3073</v>
      </c>
      <c r="D227" s="598" t="s">
        <v>67</v>
      </c>
      <c r="E227" s="599"/>
      <c r="F227" s="600"/>
      <c r="G227" s="20"/>
      <c r="H227" s="18">
        <v>41102</v>
      </c>
    </row>
    <row r="228" spans="1:8" ht="39" customHeight="1">
      <c r="A228" s="41">
        <v>91</v>
      </c>
      <c r="B228" s="17" t="s">
        <v>3074</v>
      </c>
      <c r="C228" s="16" t="s">
        <v>3075</v>
      </c>
      <c r="D228" s="598" t="s">
        <v>67</v>
      </c>
      <c r="E228" s="599"/>
      <c r="F228" s="600"/>
      <c r="G228" s="20"/>
      <c r="H228" s="18">
        <v>41102</v>
      </c>
    </row>
    <row r="229" spans="1:8" ht="35.25" customHeight="1">
      <c r="A229" s="41">
        <v>92</v>
      </c>
      <c r="B229" s="17" t="s">
        <v>3076</v>
      </c>
      <c r="C229" s="46" t="s">
        <v>2844</v>
      </c>
      <c r="D229" s="598" t="s">
        <v>1514</v>
      </c>
      <c r="E229" s="599"/>
      <c r="F229" s="600"/>
      <c r="G229" s="20"/>
      <c r="H229" s="18">
        <v>41102</v>
      </c>
    </row>
    <row r="230" spans="1:8" ht="34.5" customHeight="1">
      <c r="A230" s="41">
        <v>93</v>
      </c>
      <c r="B230" s="17" t="s">
        <v>2973</v>
      </c>
      <c r="C230" s="50" t="s">
        <v>863</v>
      </c>
      <c r="D230" s="598" t="s">
        <v>1050</v>
      </c>
      <c r="E230" s="599"/>
      <c r="F230" s="600"/>
      <c r="G230" s="20"/>
      <c r="H230" s="18">
        <v>41102</v>
      </c>
    </row>
    <row r="231" spans="1:8" ht="54.75" customHeight="1">
      <c r="A231" s="602">
        <v>94</v>
      </c>
      <c r="B231" s="592" t="s">
        <v>3574</v>
      </c>
      <c r="C231" s="50" t="s">
        <v>0</v>
      </c>
      <c r="D231" s="19"/>
      <c r="E231" s="17"/>
      <c r="F231" s="19"/>
      <c r="G231" s="20"/>
      <c r="H231" s="595">
        <v>41103</v>
      </c>
    </row>
    <row r="232" spans="1:8" ht="18" customHeight="1">
      <c r="A232" s="596"/>
      <c r="B232" s="593"/>
      <c r="C232" s="63" t="s">
        <v>1371</v>
      </c>
      <c r="D232" s="19" t="s">
        <v>2968</v>
      </c>
      <c r="E232" s="17">
        <v>2</v>
      </c>
      <c r="F232" s="19">
        <v>100</v>
      </c>
      <c r="G232" s="20">
        <f>F232*E232</f>
        <v>200</v>
      </c>
      <c r="H232" s="605"/>
    </row>
    <row r="233" spans="1:8" ht="18" customHeight="1">
      <c r="A233" s="596"/>
      <c r="B233" s="593"/>
      <c r="C233" s="63" t="s">
        <v>50</v>
      </c>
      <c r="D233" s="19" t="s">
        <v>2968</v>
      </c>
      <c r="E233" s="17">
        <v>2</v>
      </c>
      <c r="F233" s="19">
        <v>55</v>
      </c>
      <c r="G233" s="20">
        <f>F233*E233</f>
        <v>110</v>
      </c>
      <c r="H233" s="605"/>
    </row>
    <row r="234" spans="1:8" ht="18" customHeight="1">
      <c r="A234" s="596"/>
      <c r="B234" s="593"/>
      <c r="C234" s="63" t="s">
        <v>677</v>
      </c>
      <c r="D234" s="19" t="s">
        <v>1049</v>
      </c>
      <c r="E234" s="17">
        <v>1</v>
      </c>
      <c r="F234" s="19">
        <v>213</v>
      </c>
      <c r="G234" s="20">
        <f>F234*E234</f>
        <v>213</v>
      </c>
      <c r="H234" s="605"/>
    </row>
    <row r="235" spans="1:8" ht="18" customHeight="1">
      <c r="A235" s="596"/>
      <c r="B235" s="593"/>
      <c r="C235" s="63" t="s">
        <v>678</v>
      </c>
      <c r="D235" s="19" t="s">
        <v>2968</v>
      </c>
      <c r="E235" s="17">
        <v>1</v>
      </c>
      <c r="F235" s="19">
        <v>102</v>
      </c>
      <c r="G235" s="20">
        <f>F235*E235</f>
        <v>102</v>
      </c>
      <c r="H235" s="605"/>
    </row>
    <row r="236" spans="1:8" ht="18" customHeight="1">
      <c r="A236" s="597"/>
      <c r="B236" s="594"/>
      <c r="C236" s="15" t="s">
        <v>49</v>
      </c>
      <c r="D236" s="19" t="s">
        <v>2968</v>
      </c>
      <c r="E236" s="19">
        <v>2</v>
      </c>
      <c r="F236" s="19">
        <v>150</v>
      </c>
      <c r="G236" s="20">
        <f>F236*E236</f>
        <v>300</v>
      </c>
      <c r="H236" s="603"/>
    </row>
    <row r="237" spans="1:8" ht="18" customHeight="1">
      <c r="A237" s="602">
        <v>95</v>
      </c>
      <c r="B237" s="592" t="s">
        <v>1646</v>
      </c>
      <c r="C237" s="16" t="s">
        <v>1132</v>
      </c>
      <c r="D237" s="19"/>
      <c r="E237" s="17"/>
      <c r="F237" s="17"/>
      <c r="G237" s="20"/>
      <c r="H237" s="595">
        <v>41103</v>
      </c>
    </row>
    <row r="238" spans="1:8" ht="18" customHeight="1">
      <c r="A238" s="596"/>
      <c r="B238" s="593"/>
      <c r="C238" s="17" t="s">
        <v>480</v>
      </c>
      <c r="D238" s="19" t="s">
        <v>481</v>
      </c>
      <c r="E238" s="17">
        <v>3</v>
      </c>
      <c r="F238" s="17">
        <v>28</v>
      </c>
      <c r="G238" s="20">
        <f>E238*F238</f>
        <v>84</v>
      </c>
      <c r="H238" s="605"/>
    </row>
    <row r="239" spans="1:8" ht="18" customHeight="1">
      <c r="A239" s="597"/>
      <c r="B239" s="594"/>
      <c r="C239" s="17" t="s">
        <v>1133</v>
      </c>
      <c r="D239" s="19" t="s">
        <v>1049</v>
      </c>
      <c r="E239" s="17">
        <v>4</v>
      </c>
      <c r="F239" s="17">
        <v>24</v>
      </c>
      <c r="G239" s="20">
        <f>E239*F239</f>
        <v>96</v>
      </c>
      <c r="H239" s="603"/>
    </row>
    <row r="240" spans="1:8" ht="57" customHeight="1">
      <c r="A240" s="41">
        <v>96</v>
      </c>
      <c r="B240" s="17" t="s">
        <v>3583</v>
      </c>
      <c r="C240" s="16" t="s">
        <v>110</v>
      </c>
      <c r="D240" s="598" t="s">
        <v>67</v>
      </c>
      <c r="E240" s="599"/>
      <c r="F240" s="600"/>
      <c r="G240" s="20"/>
      <c r="H240" s="18">
        <v>41106</v>
      </c>
    </row>
    <row r="241" spans="1:8" ht="90" customHeight="1">
      <c r="A241" s="41">
        <v>97</v>
      </c>
      <c r="B241" s="17" t="s">
        <v>111</v>
      </c>
      <c r="C241" s="16" t="s">
        <v>1431</v>
      </c>
      <c r="D241" s="598" t="s">
        <v>1432</v>
      </c>
      <c r="E241" s="599"/>
      <c r="F241" s="600"/>
      <c r="G241" s="20"/>
      <c r="H241" s="18">
        <v>41103</v>
      </c>
    </row>
    <row r="242" spans="1:8" ht="37.5" customHeight="1">
      <c r="A242" s="41">
        <v>98</v>
      </c>
      <c r="B242" s="17" t="s">
        <v>1756</v>
      </c>
      <c r="C242" s="46" t="s">
        <v>2202</v>
      </c>
      <c r="D242" s="598" t="s">
        <v>67</v>
      </c>
      <c r="E242" s="599"/>
      <c r="F242" s="600"/>
      <c r="G242" s="20"/>
      <c r="H242" s="18">
        <v>41106</v>
      </c>
    </row>
    <row r="243" spans="1:8" ht="36.75" customHeight="1">
      <c r="A243" s="602">
        <v>99</v>
      </c>
      <c r="B243" s="592" t="s">
        <v>1757</v>
      </c>
      <c r="C243" s="46" t="s">
        <v>3626</v>
      </c>
      <c r="D243" s="19"/>
      <c r="E243" s="19"/>
      <c r="F243" s="19"/>
      <c r="G243" s="20"/>
      <c r="H243" s="595">
        <v>41103</v>
      </c>
    </row>
    <row r="244" spans="1:8" ht="18" customHeight="1">
      <c r="A244" s="596"/>
      <c r="B244" s="593"/>
      <c r="C244" s="15" t="s">
        <v>2797</v>
      </c>
      <c r="D244" s="19" t="s">
        <v>1109</v>
      </c>
      <c r="E244" s="19">
        <v>2</v>
      </c>
      <c r="F244" s="19">
        <v>90</v>
      </c>
      <c r="G244" s="20">
        <f>F244*E244</f>
        <v>180</v>
      </c>
      <c r="H244" s="605"/>
    </row>
    <row r="245" spans="1:8" ht="18" customHeight="1">
      <c r="A245" s="597"/>
      <c r="B245" s="594"/>
      <c r="C245" s="15" t="s">
        <v>2723</v>
      </c>
      <c r="D245" s="19" t="s">
        <v>1049</v>
      </c>
      <c r="E245" s="19">
        <v>1</v>
      </c>
      <c r="F245" s="19">
        <v>115.2</v>
      </c>
      <c r="G245" s="20">
        <f>F245*E245</f>
        <v>115.2</v>
      </c>
      <c r="H245" s="603"/>
    </row>
    <row r="246" spans="1:8" ht="18" customHeight="1">
      <c r="A246" s="610">
        <v>100</v>
      </c>
      <c r="B246" s="606" t="s">
        <v>1758</v>
      </c>
      <c r="C246" s="50" t="s">
        <v>3626</v>
      </c>
      <c r="D246" s="19"/>
      <c r="E246" s="17"/>
      <c r="F246" s="19"/>
      <c r="G246" s="20"/>
      <c r="H246" s="611">
        <v>41106</v>
      </c>
    </row>
    <row r="247" spans="1:8" ht="18" customHeight="1">
      <c r="A247" s="610"/>
      <c r="B247" s="606"/>
      <c r="C247" s="63" t="s">
        <v>1462</v>
      </c>
      <c r="D247" s="19" t="s">
        <v>1049</v>
      </c>
      <c r="E247" s="17">
        <v>4</v>
      </c>
      <c r="F247" s="19">
        <v>92</v>
      </c>
      <c r="G247" s="20">
        <f>F247*E247</f>
        <v>368</v>
      </c>
      <c r="H247" s="611"/>
    </row>
    <row r="248" spans="1:8" ht="18" customHeight="1">
      <c r="A248" s="41">
        <v>101</v>
      </c>
      <c r="B248" s="15" t="s">
        <v>1759</v>
      </c>
      <c r="C248" s="46" t="s">
        <v>1760</v>
      </c>
      <c r="D248" s="598" t="s">
        <v>3139</v>
      </c>
      <c r="E248" s="599"/>
      <c r="F248" s="600"/>
      <c r="G248" s="20"/>
      <c r="H248" s="37">
        <v>41106</v>
      </c>
    </row>
    <row r="249" spans="1:8" ht="36.75" customHeight="1">
      <c r="A249" s="41">
        <v>102</v>
      </c>
      <c r="B249" s="17" t="s">
        <v>3140</v>
      </c>
      <c r="C249" s="46" t="s">
        <v>1463</v>
      </c>
      <c r="D249" s="598" t="s">
        <v>3141</v>
      </c>
      <c r="E249" s="599"/>
      <c r="F249" s="600"/>
      <c r="G249" s="20"/>
      <c r="H249" s="18">
        <v>41106</v>
      </c>
    </row>
    <row r="250" spans="1:8" ht="18" customHeight="1">
      <c r="A250" s="602">
        <v>103</v>
      </c>
      <c r="B250" s="592" t="s">
        <v>1763</v>
      </c>
      <c r="C250" s="16" t="s">
        <v>1132</v>
      </c>
      <c r="D250" s="19"/>
      <c r="E250" s="17"/>
      <c r="F250" s="17"/>
      <c r="G250" s="20"/>
      <c r="H250" s="595">
        <v>41106</v>
      </c>
    </row>
    <row r="251" spans="1:8" ht="18" customHeight="1">
      <c r="A251" s="596"/>
      <c r="B251" s="593"/>
      <c r="C251" s="17" t="s">
        <v>480</v>
      </c>
      <c r="D251" s="19" t="s">
        <v>481</v>
      </c>
      <c r="E251" s="17">
        <v>1.5</v>
      </c>
      <c r="F251" s="17">
        <v>28</v>
      </c>
      <c r="G251" s="20">
        <f>E251*F251</f>
        <v>42</v>
      </c>
      <c r="H251" s="605"/>
    </row>
    <row r="252" spans="1:8" ht="18" customHeight="1">
      <c r="A252" s="597"/>
      <c r="B252" s="594"/>
      <c r="C252" s="17" t="s">
        <v>1133</v>
      </c>
      <c r="D252" s="19" t="s">
        <v>1049</v>
      </c>
      <c r="E252" s="17">
        <v>4</v>
      </c>
      <c r="F252" s="17">
        <v>24</v>
      </c>
      <c r="G252" s="20">
        <f>E252*F252</f>
        <v>96</v>
      </c>
      <c r="H252" s="603"/>
    </row>
    <row r="253" spans="1:8" ht="36" customHeight="1">
      <c r="A253" s="602">
        <v>104</v>
      </c>
      <c r="B253" s="592" t="s">
        <v>1654</v>
      </c>
      <c r="C253" s="50" t="s">
        <v>2505</v>
      </c>
      <c r="D253" s="19"/>
      <c r="E253" s="17"/>
      <c r="F253" s="19"/>
      <c r="G253" s="20"/>
      <c r="H253" s="595">
        <v>41100</v>
      </c>
    </row>
    <row r="254" spans="1:8" ht="18" customHeight="1">
      <c r="A254" s="596"/>
      <c r="B254" s="593"/>
      <c r="C254" s="63" t="s">
        <v>1397</v>
      </c>
      <c r="D254" s="19" t="s">
        <v>2968</v>
      </c>
      <c r="E254" s="17">
        <v>14</v>
      </c>
      <c r="F254" s="19">
        <v>109.22</v>
      </c>
      <c r="G254" s="20">
        <f t="shared" ref="G254:G259" si="3">F254*E254</f>
        <v>1529.08</v>
      </c>
      <c r="H254" s="605"/>
    </row>
    <row r="255" spans="1:8" ht="18" customHeight="1">
      <c r="A255" s="596"/>
      <c r="B255" s="593"/>
      <c r="C255" s="63" t="s">
        <v>2263</v>
      </c>
      <c r="D255" s="19" t="s">
        <v>2968</v>
      </c>
      <c r="E255" s="17">
        <v>2</v>
      </c>
      <c r="F255" s="19">
        <v>117</v>
      </c>
      <c r="G255" s="20">
        <f t="shared" si="3"/>
        <v>234</v>
      </c>
      <c r="H255" s="605"/>
    </row>
    <row r="256" spans="1:8" ht="18" customHeight="1">
      <c r="A256" s="596"/>
      <c r="B256" s="593"/>
      <c r="C256" s="63" t="s">
        <v>1668</v>
      </c>
      <c r="D256" s="19" t="s">
        <v>2968</v>
      </c>
      <c r="E256" s="17">
        <v>1</v>
      </c>
      <c r="F256" s="19">
        <v>120</v>
      </c>
      <c r="G256" s="20">
        <f t="shared" si="3"/>
        <v>120</v>
      </c>
      <c r="H256" s="605"/>
    </row>
    <row r="257" spans="1:8" ht="18" customHeight="1">
      <c r="A257" s="596"/>
      <c r="B257" s="593"/>
      <c r="C257" s="63" t="s">
        <v>3382</v>
      </c>
      <c r="D257" s="19" t="s">
        <v>1049</v>
      </c>
      <c r="E257" s="17">
        <v>7</v>
      </c>
      <c r="F257" s="19">
        <v>60</v>
      </c>
      <c r="G257" s="20">
        <f t="shared" si="3"/>
        <v>420</v>
      </c>
      <c r="H257" s="605"/>
    </row>
    <row r="258" spans="1:8" ht="18" customHeight="1">
      <c r="A258" s="596"/>
      <c r="B258" s="593"/>
      <c r="C258" s="63" t="s">
        <v>2931</v>
      </c>
      <c r="D258" s="19" t="s">
        <v>1049</v>
      </c>
      <c r="E258" s="17">
        <v>12</v>
      </c>
      <c r="F258" s="19">
        <v>92</v>
      </c>
      <c r="G258" s="20">
        <f t="shared" si="3"/>
        <v>1104</v>
      </c>
      <c r="H258" s="605"/>
    </row>
    <row r="259" spans="1:8" ht="18" customHeight="1">
      <c r="A259" s="597"/>
      <c r="B259" s="594"/>
      <c r="C259" s="15" t="s">
        <v>1045</v>
      </c>
      <c r="D259" s="19" t="s">
        <v>2968</v>
      </c>
      <c r="E259" s="19">
        <v>2</v>
      </c>
      <c r="F259" s="19">
        <v>39</v>
      </c>
      <c r="G259" s="20">
        <f t="shared" si="3"/>
        <v>78</v>
      </c>
      <c r="H259" s="603"/>
    </row>
    <row r="260" spans="1:8" ht="18" customHeight="1">
      <c r="A260" s="41">
        <v>105</v>
      </c>
      <c r="B260" s="17" t="s">
        <v>2264</v>
      </c>
      <c r="C260" s="46" t="s">
        <v>3127</v>
      </c>
      <c r="D260" s="598" t="s">
        <v>67</v>
      </c>
      <c r="E260" s="599"/>
      <c r="F260" s="600"/>
      <c r="G260" s="20"/>
      <c r="H260" s="18">
        <v>41107</v>
      </c>
    </row>
    <row r="261" spans="1:8" ht="36" customHeight="1">
      <c r="A261" s="41">
        <v>106</v>
      </c>
      <c r="B261" s="15" t="s">
        <v>2239</v>
      </c>
      <c r="C261" s="46" t="s">
        <v>2202</v>
      </c>
      <c r="D261" s="598" t="s">
        <v>67</v>
      </c>
      <c r="E261" s="599"/>
      <c r="F261" s="600"/>
      <c r="G261" s="20"/>
      <c r="H261" s="37">
        <v>41077</v>
      </c>
    </row>
    <row r="262" spans="1:8" ht="18" customHeight="1">
      <c r="A262" s="602">
        <v>108</v>
      </c>
      <c r="B262" s="592" t="s">
        <v>1942</v>
      </c>
      <c r="C262" s="46" t="s">
        <v>542</v>
      </c>
      <c r="D262" s="19"/>
      <c r="E262" s="19"/>
      <c r="F262" s="19"/>
      <c r="G262" s="20"/>
      <c r="H262" s="595">
        <v>41108</v>
      </c>
    </row>
    <row r="263" spans="1:8" ht="18" customHeight="1">
      <c r="A263" s="596"/>
      <c r="B263" s="593"/>
      <c r="C263" s="17" t="s">
        <v>1048</v>
      </c>
      <c r="D263" s="19" t="s">
        <v>2968</v>
      </c>
      <c r="E263" s="17">
        <v>1</v>
      </c>
      <c r="F263" s="17">
        <v>35</v>
      </c>
      <c r="G263" s="173">
        <f>F263*E263</f>
        <v>35</v>
      </c>
      <c r="H263" s="605"/>
    </row>
    <row r="264" spans="1:8" ht="18" customHeight="1">
      <c r="A264" s="597"/>
      <c r="B264" s="594"/>
      <c r="C264" s="17" t="s">
        <v>884</v>
      </c>
      <c r="D264" s="19" t="s">
        <v>2968</v>
      </c>
      <c r="E264" s="17">
        <v>1</v>
      </c>
      <c r="F264" s="17">
        <v>24</v>
      </c>
      <c r="G264" s="20">
        <f>F264*E264</f>
        <v>24</v>
      </c>
      <c r="H264" s="603"/>
    </row>
    <row r="265" spans="1:8" ht="18" customHeight="1">
      <c r="A265" s="41">
        <v>109</v>
      </c>
      <c r="B265" s="17" t="s">
        <v>1943</v>
      </c>
      <c r="C265" s="46" t="s">
        <v>542</v>
      </c>
      <c r="D265" s="598" t="s">
        <v>67</v>
      </c>
      <c r="E265" s="599"/>
      <c r="F265" s="600"/>
      <c r="G265" s="20"/>
      <c r="H265" s="18">
        <v>41109</v>
      </c>
    </row>
    <row r="266" spans="1:8" ht="18" customHeight="1">
      <c r="A266" s="41">
        <v>110</v>
      </c>
      <c r="B266" s="15" t="s">
        <v>1026</v>
      </c>
      <c r="C266" s="46" t="s">
        <v>1944</v>
      </c>
      <c r="D266" s="598" t="s">
        <v>1050</v>
      </c>
      <c r="E266" s="599"/>
      <c r="F266" s="600"/>
      <c r="G266" s="20"/>
      <c r="H266" s="37">
        <v>41109</v>
      </c>
    </row>
    <row r="267" spans="1:8" ht="36.75" customHeight="1">
      <c r="A267" s="41">
        <v>111</v>
      </c>
      <c r="B267" s="17" t="s">
        <v>1945</v>
      </c>
      <c r="C267" s="46" t="s">
        <v>1946</v>
      </c>
      <c r="D267" s="598" t="s">
        <v>67</v>
      </c>
      <c r="E267" s="599"/>
      <c r="F267" s="600"/>
      <c r="G267" s="20"/>
      <c r="H267" s="18">
        <v>41109</v>
      </c>
    </row>
    <row r="268" spans="1:8" ht="69.75" customHeight="1">
      <c r="A268" s="41">
        <v>112</v>
      </c>
      <c r="B268" s="17" t="s">
        <v>1947</v>
      </c>
      <c r="C268" s="16" t="s">
        <v>1712</v>
      </c>
      <c r="D268" s="598" t="s">
        <v>1050</v>
      </c>
      <c r="E268" s="599"/>
      <c r="F268" s="600"/>
      <c r="G268" s="20"/>
      <c r="H268" s="18">
        <v>41078</v>
      </c>
    </row>
    <row r="269" spans="1:8" ht="18" customHeight="1">
      <c r="A269" s="41">
        <v>113</v>
      </c>
      <c r="B269" s="17" t="s">
        <v>1356</v>
      </c>
      <c r="C269" s="36" t="s">
        <v>1584</v>
      </c>
      <c r="D269" s="598" t="s">
        <v>67</v>
      </c>
      <c r="E269" s="599"/>
      <c r="F269" s="600"/>
      <c r="G269" s="20"/>
      <c r="H269" s="18">
        <v>41107</v>
      </c>
    </row>
    <row r="270" spans="1:8" ht="36" customHeight="1">
      <c r="A270" s="41">
        <v>114</v>
      </c>
      <c r="B270" s="17" t="s">
        <v>1357</v>
      </c>
      <c r="C270" s="16" t="s">
        <v>2969</v>
      </c>
      <c r="D270" s="598" t="s">
        <v>67</v>
      </c>
      <c r="E270" s="599"/>
      <c r="F270" s="600"/>
      <c r="G270" s="20"/>
      <c r="H270" s="18">
        <v>41106</v>
      </c>
    </row>
    <row r="271" spans="1:8" ht="36" customHeight="1">
      <c r="A271" s="41">
        <v>115</v>
      </c>
      <c r="B271" s="17" t="s">
        <v>1736</v>
      </c>
      <c r="C271" s="46" t="s">
        <v>3014</v>
      </c>
      <c r="D271" s="598" t="s">
        <v>67</v>
      </c>
      <c r="E271" s="599"/>
      <c r="F271" s="600"/>
      <c r="G271" s="20"/>
      <c r="H271" s="18">
        <v>41107</v>
      </c>
    </row>
    <row r="272" spans="1:8" ht="18" customHeight="1">
      <c r="A272" s="41">
        <v>116</v>
      </c>
      <c r="B272" s="17" t="s">
        <v>3015</v>
      </c>
      <c r="C272" s="16" t="s">
        <v>1584</v>
      </c>
      <c r="D272" s="598" t="s">
        <v>67</v>
      </c>
      <c r="E272" s="599"/>
      <c r="F272" s="600"/>
      <c r="G272" s="20"/>
      <c r="H272" s="18">
        <v>41107</v>
      </c>
    </row>
    <row r="273" spans="1:8" ht="18" customHeight="1">
      <c r="A273" s="41">
        <v>117</v>
      </c>
      <c r="B273" s="17" t="s">
        <v>1624</v>
      </c>
      <c r="C273" s="16" t="s">
        <v>2844</v>
      </c>
      <c r="D273" s="598" t="s">
        <v>3016</v>
      </c>
      <c r="E273" s="599"/>
      <c r="F273" s="600"/>
      <c r="G273" s="20"/>
      <c r="H273" s="18">
        <v>41107</v>
      </c>
    </row>
    <row r="274" spans="1:8" ht="33" customHeight="1">
      <c r="A274" s="41">
        <v>118</v>
      </c>
      <c r="B274" s="17" t="s">
        <v>3017</v>
      </c>
      <c r="C274" s="16" t="s">
        <v>2247</v>
      </c>
      <c r="D274" s="598" t="s">
        <v>2248</v>
      </c>
      <c r="E274" s="599"/>
      <c r="F274" s="600"/>
      <c r="G274" s="20"/>
      <c r="H274" s="18">
        <v>41107</v>
      </c>
    </row>
    <row r="275" spans="1:8" ht="36.75" customHeight="1">
      <c r="A275" s="41">
        <v>119</v>
      </c>
      <c r="B275" s="17" t="s">
        <v>2249</v>
      </c>
      <c r="C275" s="16" t="s">
        <v>1735</v>
      </c>
      <c r="D275" s="598" t="s">
        <v>67</v>
      </c>
      <c r="E275" s="599"/>
      <c r="F275" s="600"/>
      <c r="G275" s="20"/>
      <c r="H275" s="18">
        <v>41108</v>
      </c>
    </row>
    <row r="276" spans="1:8" ht="18" customHeight="1">
      <c r="A276" s="41">
        <v>120</v>
      </c>
      <c r="B276" s="17" t="s">
        <v>1947</v>
      </c>
      <c r="C276" s="16" t="s">
        <v>2270</v>
      </c>
      <c r="D276" s="598" t="s">
        <v>2250</v>
      </c>
      <c r="E276" s="599"/>
      <c r="F276" s="600"/>
      <c r="G276" s="20"/>
      <c r="H276" s="18">
        <v>41107</v>
      </c>
    </row>
    <row r="277" spans="1:8" ht="18" customHeight="1">
      <c r="A277" s="41">
        <v>121</v>
      </c>
      <c r="B277" s="17" t="s">
        <v>599</v>
      </c>
      <c r="C277" s="46" t="s">
        <v>176</v>
      </c>
      <c r="D277" s="598" t="s">
        <v>67</v>
      </c>
      <c r="E277" s="599"/>
      <c r="F277" s="600"/>
      <c r="G277" s="20"/>
      <c r="H277" s="18">
        <v>41109</v>
      </c>
    </row>
    <row r="278" spans="1:8" ht="36" customHeight="1">
      <c r="A278" s="41">
        <v>122</v>
      </c>
      <c r="B278" s="17" t="s">
        <v>2253</v>
      </c>
      <c r="C278" s="46" t="s">
        <v>2254</v>
      </c>
      <c r="D278" s="598" t="s">
        <v>720</v>
      </c>
      <c r="E278" s="599"/>
      <c r="F278" s="600"/>
      <c r="G278" s="20"/>
      <c r="H278" s="18">
        <v>41107</v>
      </c>
    </row>
    <row r="279" spans="1:8" ht="18" customHeight="1">
      <c r="A279" s="602">
        <v>123</v>
      </c>
      <c r="B279" s="592" t="s">
        <v>1533</v>
      </c>
      <c r="C279" s="46" t="s">
        <v>1675</v>
      </c>
      <c r="D279" s="19"/>
      <c r="E279" s="17"/>
      <c r="F279" s="19"/>
      <c r="G279" s="20"/>
      <c r="H279" s="595">
        <v>41110</v>
      </c>
    </row>
    <row r="280" spans="1:8" ht="18" customHeight="1">
      <c r="A280" s="597"/>
      <c r="B280" s="594"/>
      <c r="C280" s="15" t="s">
        <v>1601</v>
      </c>
      <c r="D280" s="19" t="s">
        <v>1109</v>
      </c>
      <c r="E280" s="17">
        <v>2</v>
      </c>
      <c r="F280" s="19">
        <v>4.3</v>
      </c>
      <c r="G280" s="20">
        <f>F280*E280</f>
        <v>8.6</v>
      </c>
      <c r="H280" s="603"/>
    </row>
    <row r="281" spans="1:8" ht="36.75" customHeight="1">
      <c r="A281" s="41">
        <v>124</v>
      </c>
      <c r="B281" s="17" t="s">
        <v>3794</v>
      </c>
      <c r="C281" s="46" t="s">
        <v>783</v>
      </c>
      <c r="D281" s="598" t="s">
        <v>67</v>
      </c>
      <c r="E281" s="599"/>
      <c r="F281" s="600"/>
      <c r="G281" s="20"/>
      <c r="H281" s="18">
        <v>41110</v>
      </c>
    </row>
    <row r="282" spans="1:8" ht="18" customHeight="1">
      <c r="A282" s="41">
        <v>125</v>
      </c>
      <c r="B282" s="17" t="s">
        <v>784</v>
      </c>
      <c r="C282" s="46" t="s">
        <v>785</v>
      </c>
      <c r="D282" s="598" t="s">
        <v>67</v>
      </c>
      <c r="E282" s="599"/>
      <c r="F282" s="600"/>
      <c r="G282" s="20"/>
      <c r="H282" s="18">
        <v>41110</v>
      </c>
    </row>
    <row r="283" spans="1:8" ht="36.75" customHeight="1">
      <c r="A283" s="41">
        <v>126</v>
      </c>
      <c r="B283" s="17" t="s">
        <v>520</v>
      </c>
      <c r="C283" s="46" t="s">
        <v>2036</v>
      </c>
      <c r="D283" s="598" t="s">
        <v>1050</v>
      </c>
      <c r="E283" s="599"/>
      <c r="F283" s="600"/>
      <c r="G283" s="20"/>
      <c r="H283" s="18">
        <v>41113</v>
      </c>
    </row>
    <row r="284" spans="1:8" ht="32.25" customHeight="1">
      <c r="A284" s="610">
        <v>127</v>
      </c>
      <c r="B284" s="606" t="s">
        <v>523</v>
      </c>
      <c r="C284" s="46" t="s">
        <v>1560</v>
      </c>
      <c r="D284" s="19"/>
      <c r="E284" s="17"/>
      <c r="F284" s="19"/>
      <c r="G284" s="20"/>
      <c r="H284" s="611">
        <v>41114</v>
      </c>
    </row>
    <row r="285" spans="1:8" ht="18" customHeight="1">
      <c r="A285" s="610"/>
      <c r="B285" s="606"/>
      <c r="C285" s="15" t="s">
        <v>524</v>
      </c>
      <c r="D285" s="19" t="s">
        <v>2968</v>
      </c>
      <c r="E285" s="17">
        <v>1</v>
      </c>
      <c r="F285" s="19">
        <v>90</v>
      </c>
      <c r="G285" s="20">
        <f>E285*F285</f>
        <v>90</v>
      </c>
      <c r="H285" s="611"/>
    </row>
    <row r="286" spans="1:8" ht="18" customHeight="1">
      <c r="A286" s="610"/>
      <c r="B286" s="606"/>
      <c r="C286" s="15" t="s">
        <v>1668</v>
      </c>
      <c r="D286" s="19" t="s">
        <v>2968</v>
      </c>
      <c r="E286" s="17">
        <v>1</v>
      </c>
      <c r="F286" s="19">
        <v>126</v>
      </c>
      <c r="G286" s="20">
        <f>E286*F286</f>
        <v>126</v>
      </c>
      <c r="H286" s="611"/>
    </row>
    <row r="287" spans="1:8" ht="18" customHeight="1">
      <c r="A287" s="610"/>
      <c r="B287" s="606"/>
      <c r="C287" s="63" t="s">
        <v>1462</v>
      </c>
      <c r="D287" s="19" t="s">
        <v>1049</v>
      </c>
      <c r="E287" s="17">
        <v>4</v>
      </c>
      <c r="F287" s="19">
        <v>92</v>
      </c>
      <c r="G287" s="20">
        <f>E287*F287</f>
        <v>368</v>
      </c>
      <c r="H287" s="611"/>
    </row>
    <row r="288" spans="1:8" ht="18" customHeight="1">
      <c r="A288" s="610">
        <v>127</v>
      </c>
      <c r="B288" s="606" t="s">
        <v>523</v>
      </c>
      <c r="C288" s="15" t="s">
        <v>2190</v>
      </c>
      <c r="D288" s="19" t="s">
        <v>2968</v>
      </c>
      <c r="E288" s="17">
        <v>1</v>
      </c>
      <c r="F288" s="19">
        <v>100</v>
      </c>
      <c r="G288" s="20">
        <f>F288*E288</f>
        <v>100</v>
      </c>
      <c r="H288" s="611"/>
    </row>
    <row r="289" spans="1:8" ht="18" customHeight="1">
      <c r="A289" s="610"/>
      <c r="B289" s="606"/>
      <c r="C289" s="63" t="s">
        <v>1669</v>
      </c>
      <c r="D289" s="19" t="s">
        <v>1049</v>
      </c>
      <c r="E289" s="17">
        <v>2.5</v>
      </c>
      <c r="F289" s="19">
        <v>208</v>
      </c>
      <c r="G289" s="20">
        <f>F289*E289</f>
        <v>520</v>
      </c>
      <c r="H289" s="611"/>
    </row>
    <row r="290" spans="1:8" ht="18" customHeight="1">
      <c r="A290" s="610"/>
      <c r="B290" s="606"/>
      <c r="C290" s="15" t="s">
        <v>1045</v>
      </c>
      <c r="D290" s="19" t="s">
        <v>2968</v>
      </c>
      <c r="E290" s="19">
        <v>2</v>
      </c>
      <c r="F290" s="19">
        <v>39</v>
      </c>
      <c r="G290" s="20">
        <f>F290*E290</f>
        <v>78</v>
      </c>
      <c r="H290" s="611"/>
    </row>
    <row r="291" spans="1:8" ht="56.25" customHeight="1">
      <c r="A291" s="602">
        <v>128</v>
      </c>
      <c r="B291" s="592" t="s">
        <v>2406</v>
      </c>
      <c r="C291" s="50" t="s">
        <v>1445</v>
      </c>
      <c r="D291" s="19"/>
      <c r="E291" s="17"/>
      <c r="F291" s="19"/>
      <c r="G291" s="20"/>
      <c r="H291" s="595">
        <v>41115</v>
      </c>
    </row>
    <row r="292" spans="1:8" ht="18" customHeight="1">
      <c r="A292" s="597"/>
      <c r="B292" s="594"/>
      <c r="C292" s="15" t="s">
        <v>1601</v>
      </c>
      <c r="D292" s="19" t="s">
        <v>1109</v>
      </c>
      <c r="E292" s="17">
        <v>2</v>
      </c>
      <c r="F292" s="19">
        <v>4.3</v>
      </c>
      <c r="G292" s="20">
        <f>F292*E292</f>
        <v>8.6</v>
      </c>
      <c r="H292" s="603"/>
    </row>
    <row r="293" spans="1:8" ht="18" customHeight="1">
      <c r="A293" s="41">
        <v>129</v>
      </c>
      <c r="B293" s="17" t="s">
        <v>599</v>
      </c>
      <c r="C293" s="50" t="s">
        <v>176</v>
      </c>
      <c r="D293" s="598" t="s">
        <v>67</v>
      </c>
      <c r="E293" s="599"/>
      <c r="F293" s="600"/>
      <c r="G293" s="20"/>
      <c r="H293" s="18">
        <v>41109</v>
      </c>
    </row>
    <row r="294" spans="1:8" ht="53.25" customHeight="1">
      <c r="A294" s="41">
        <v>130</v>
      </c>
      <c r="B294" s="17" t="s">
        <v>3697</v>
      </c>
      <c r="C294" s="46" t="s">
        <v>1380</v>
      </c>
      <c r="D294" s="598" t="s">
        <v>1381</v>
      </c>
      <c r="E294" s="599"/>
      <c r="F294" s="600"/>
      <c r="G294" s="20"/>
      <c r="H294" s="18">
        <v>41109</v>
      </c>
    </row>
    <row r="295" spans="1:8" ht="38.25" customHeight="1">
      <c r="A295" s="41">
        <v>131</v>
      </c>
      <c r="B295" s="17" t="s">
        <v>1902</v>
      </c>
      <c r="C295" s="46" t="s">
        <v>3801</v>
      </c>
      <c r="D295" s="598" t="s">
        <v>1382</v>
      </c>
      <c r="E295" s="599"/>
      <c r="F295" s="600"/>
      <c r="G295" s="20"/>
      <c r="H295" s="18">
        <v>41110</v>
      </c>
    </row>
    <row r="296" spans="1:8" ht="25.5" customHeight="1">
      <c r="A296" s="41">
        <v>132</v>
      </c>
      <c r="B296" s="17" t="s">
        <v>1383</v>
      </c>
      <c r="C296" s="46" t="s">
        <v>2162</v>
      </c>
      <c r="D296" s="598" t="s">
        <v>67</v>
      </c>
      <c r="E296" s="599"/>
      <c r="F296" s="600"/>
      <c r="G296" s="20"/>
      <c r="H296" s="18">
        <v>41114</v>
      </c>
    </row>
    <row r="297" spans="1:8" ht="38.25" customHeight="1">
      <c r="A297" s="41">
        <v>133</v>
      </c>
      <c r="B297" s="17" t="s">
        <v>2217</v>
      </c>
      <c r="C297" s="46" t="s">
        <v>2163</v>
      </c>
      <c r="D297" s="598" t="s">
        <v>67</v>
      </c>
      <c r="E297" s="599"/>
      <c r="F297" s="600"/>
      <c r="G297" s="20"/>
      <c r="H297" s="18">
        <v>41113</v>
      </c>
    </row>
    <row r="298" spans="1:8" ht="18" customHeight="1">
      <c r="A298" s="41">
        <v>134</v>
      </c>
      <c r="B298" s="17" t="s">
        <v>2164</v>
      </c>
      <c r="C298" s="46" t="s">
        <v>2844</v>
      </c>
      <c r="D298" s="598" t="s">
        <v>2165</v>
      </c>
      <c r="E298" s="599"/>
      <c r="F298" s="600"/>
      <c r="G298" s="20"/>
      <c r="H298" s="18">
        <v>41113</v>
      </c>
    </row>
    <row r="299" spans="1:8" ht="40.5" customHeight="1">
      <c r="A299" s="41">
        <v>135</v>
      </c>
      <c r="B299" s="15" t="s">
        <v>2166</v>
      </c>
      <c r="C299" s="46" t="s">
        <v>2844</v>
      </c>
      <c r="D299" s="598" t="s">
        <v>385</v>
      </c>
      <c r="E299" s="599"/>
      <c r="F299" s="600"/>
      <c r="G299" s="20"/>
      <c r="H299" s="37">
        <v>41113</v>
      </c>
    </row>
    <row r="300" spans="1:8" ht="36.75" customHeight="1">
      <c r="A300" s="41">
        <v>136</v>
      </c>
      <c r="B300" s="15" t="s">
        <v>2167</v>
      </c>
      <c r="C300" s="46" t="s">
        <v>2168</v>
      </c>
      <c r="D300" s="598" t="s">
        <v>859</v>
      </c>
      <c r="E300" s="599"/>
      <c r="F300" s="600"/>
      <c r="G300" s="20"/>
      <c r="H300" s="37">
        <v>41113</v>
      </c>
    </row>
    <row r="301" spans="1:8" ht="18" customHeight="1">
      <c r="A301" s="602">
        <v>137</v>
      </c>
      <c r="B301" s="592" t="s">
        <v>2169</v>
      </c>
      <c r="C301" s="16" t="s">
        <v>1132</v>
      </c>
      <c r="D301" s="19"/>
      <c r="E301" s="17"/>
      <c r="F301" s="17"/>
      <c r="G301" s="20"/>
      <c r="H301" s="595">
        <v>41107</v>
      </c>
    </row>
    <row r="302" spans="1:8" ht="18" customHeight="1">
      <c r="A302" s="596"/>
      <c r="B302" s="593"/>
      <c r="C302" s="17" t="s">
        <v>480</v>
      </c>
      <c r="D302" s="19" t="s">
        <v>481</v>
      </c>
      <c r="E302" s="17">
        <v>1.5</v>
      </c>
      <c r="F302" s="17">
        <v>28</v>
      </c>
      <c r="G302" s="20">
        <f>E302*F302</f>
        <v>42</v>
      </c>
      <c r="H302" s="605"/>
    </row>
    <row r="303" spans="1:8" ht="18" customHeight="1">
      <c r="A303" s="597"/>
      <c r="B303" s="594"/>
      <c r="C303" s="17" t="s">
        <v>1133</v>
      </c>
      <c r="D303" s="19" t="s">
        <v>1049</v>
      </c>
      <c r="E303" s="17">
        <v>2</v>
      </c>
      <c r="F303" s="17">
        <v>24</v>
      </c>
      <c r="G303" s="20">
        <f>E303*F303</f>
        <v>48</v>
      </c>
      <c r="H303" s="603"/>
    </row>
    <row r="304" spans="1:8" ht="18" customHeight="1">
      <c r="A304" s="602">
        <v>139</v>
      </c>
      <c r="B304" s="592" t="s">
        <v>3738</v>
      </c>
      <c r="C304" s="16" t="s">
        <v>1132</v>
      </c>
      <c r="D304" s="19"/>
      <c r="E304" s="17"/>
      <c r="F304" s="17"/>
      <c r="G304" s="20"/>
      <c r="H304" s="595">
        <v>41108</v>
      </c>
    </row>
    <row r="305" spans="1:8" ht="18" customHeight="1">
      <c r="A305" s="596"/>
      <c r="B305" s="593"/>
      <c r="C305" s="17" t="s">
        <v>480</v>
      </c>
      <c r="D305" s="19" t="s">
        <v>481</v>
      </c>
      <c r="E305" s="17">
        <v>1.5</v>
      </c>
      <c r="F305" s="17">
        <v>28</v>
      </c>
      <c r="G305" s="20">
        <f>E305*F305</f>
        <v>42</v>
      </c>
      <c r="H305" s="605"/>
    </row>
    <row r="306" spans="1:8" ht="18" customHeight="1">
      <c r="A306" s="597"/>
      <c r="B306" s="594"/>
      <c r="C306" s="17" t="s">
        <v>1133</v>
      </c>
      <c r="D306" s="19" t="s">
        <v>1049</v>
      </c>
      <c r="E306" s="17">
        <v>3</v>
      </c>
      <c r="F306" s="17">
        <v>24</v>
      </c>
      <c r="G306" s="20">
        <f>E306*F306</f>
        <v>72</v>
      </c>
      <c r="H306" s="603"/>
    </row>
    <row r="307" spans="1:8" ht="18" customHeight="1">
      <c r="A307" s="602">
        <v>140</v>
      </c>
      <c r="B307" s="592" t="s">
        <v>1960</v>
      </c>
      <c r="C307" s="16" t="s">
        <v>1132</v>
      </c>
      <c r="D307" s="19"/>
      <c r="E307" s="17"/>
      <c r="F307" s="17"/>
      <c r="G307" s="20"/>
      <c r="H307" s="595">
        <v>41109</v>
      </c>
    </row>
    <row r="308" spans="1:8" ht="18" customHeight="1">
      <c r="A308" s="596"/>
      <c r="B308" s="593"/>
      <c r="C308" s="17" t="s">
        <v>480</v>
      </c>
      <c r="D308" s="19" t="s">
        <v>481</v>
      </c>
      <c r="E308" s="17">
        <v>1.5</v>
      </c>
      <c r="F308" s="17">
        <v>28</v>
      </c>
      <c r="G308" s="20">
        <f>E308*F308</f>
        <v>42</v>
      </c>
      <c r="H308" s="605"/>
    </row>
    <row r="309" spans="1:8" ht="18" customHeight="1">
      <c r="A309" s="597"/>
      <c r="B309" s="594"/>
      <c r="C309" s="17" t="s">
        <v>1133</v>
      </c>
      <c r="D309" s="19" t="s">
        <v>1049</v>
      </c>
      <c r="E309" s="17">
        <v>3</v>
      </c>
      <c r="F309" s="17">
        <v>24</v>
      </c>
      <c r="G309" s="20">
        <f>E309*F309</f>
        <v>72</v>
      </c>
      <c r="H309" s="603"/>
    </row>
    <row r="310" spans="1:8" ht="18" customHeight="1">
      <c r="A310" s="602">
        <v>141</v>
      </c>
      <c r="B310" s="592" t="s">
        <v>3738</v>
      </c>
      <c r="C310" s="46" t="s">
        <v>741</v>
      </c>
      <c r="D310" s="17"/>
      <c r="E310" s="17"/>
      <c r="F310" s="17"/>
      <c r="G310" s="20"/>
      <c r="H310" s="595">
        <v>41109</v>
      </c>
    </row>
    <row r="311" spans="1:8" ht="18" customHeight="1">
      <c r="A311" s="597"/>
      <c r="B311" s="594"/>
      <c r="C311" s="63" t="s">
        <v>1600</v>
      </c>
      <c r="D311" s="19" t="s">
        <v>1588</v>
      </c>
      <c r="E311" s="17">
        <v>1</v>
      </c>
      <c r="F311" s="19">
        <v>1700</v>
      </c>
      <c r="G311" s="20">
        <f>F311*E311</f>
        <v>1700</v>
      </c>
      <c r="H311" s="603"/>
    </row>
    <row r="312" spans="1:8" ht="35.25" customHeight="1">
      <c r="A312" s="41">
        <v>142</v>
      </c>
      <c r="B312" s="17" t="s">
        <v>2660</v>
      </c>
      <c r="C312" s="50" t="s">
        <v>893</v>
      </c>
      <c r="D312" s="598" t="s">
        <v>3581</v>
      </c>
      <c r="E312" s="599"/>
      <c r="F312" s="600"/>
      <c r="G312" s="20"/>
      <c r="H312" s="18">
        <v>41109</v>
      </c>
    </row>
    <row r="313" spans="1:8" ht="35.25" customHeight="1">
      <c r="A313" s="41">
        <v>143</v>
      </c>
      <c r="B313" s="17" t="s">
        <v>1761</v>
      </c>
      <c r="C313" s="50" t="s">
        <v>893</v>
      </c>
      <c r="D313" s="598" t="s">
        <v>3581</v>
      </c>
      <c r="E313" s="599"/>
      <c r="F313" s="600"/>
      <c r="G313" s="20"/>
      <c r="H313" s="18">
        <v>41109</v>
      </c>
    </row>
    <row r="314" spans="1:8" ht="36.75" customHeight="1">
      <c r="A314" s="41">
        <v>144</v>
      </c>
      <c r="B314" s="17" t="s">
        <v>2129</v>
      </c>
      <c r="C314" s="50" t="s">
        <v>893</v>
      </c>
      <c r="D314" s="598" t="s">
        <v>3581</v>
      </c>
      <c r="E314" s="599"/>
      <c r="F314" s="600"/>
      <c r="G314" s="20"/>
      <c r="H314" s="18">
        <v>41109</v>
      </c>
    </row>
    <row r="315" spans="1:8" ht="18" customHeight="1">
      <c r="A315" s="602">
        <v>145</v>
      </c>
      <c r="B315" s="592" t="s">
        <v>3441</v>
      </c>
      <c r="C315" s="16" t="s">
        <v>1132</v>
      </c>
      <c r="D315" s="19"/>
      <c r="E315" s="17"/>
      <c r="F315" s="17"/>
      <c r="G315" s="20"/>
      <c r="H315" s="595">
        <v>41110</v>
      </c>
    </row>
    <row r="316" spans="1:8" ht="18" customHeight="1">
      <c r="A316" s="596"/>
      <c r="B316" s="593"/>
      <c r="C316" s="17" t="s">
        <v>480</v>
      </c>
      <c r="D316" s="19" t="s">
        <v>481</v>
      </c>
      <c r="E316" s="17">
        <v>1.5</v>
      </c>
      <c r="F316" s="17">
        <v>28</v>
      </c>
      <c r="G316" s="20">
        <f>E316*F316</f>
        <v>42</v>
      </c>
      <c r="H316" s="605"/>
    </row>
    <row r="317" spans="1:8" ht="18" customHeight="1">
      <c r="A317" s="597"/>
      <c r="B317" s="594"/>
      <c r="C317" s="17" t="s">
        <v>1133</v>
      </c>
      <c r="D317" s="19" t="s">
        <v>1049</v>
      </c>
      <c r="E317" s="17">
        <v>4</v>
      </c>
      <c r="F317" s="17">
        <v>24</v>
      </c>
      <c r="G317" s="20">
        <f>E317*F317</f>
        <v>96</v>
      </c>
      <c r="H317" s="603"/>
    </row>
    <row r="318" spans="1:8" ht="18" customHeight="1">
      <c r="A318" s="602">
        <v>146</v>
      </c>
      <c r="B318" s="592" t="s">
        <v>738</v>
      </c>
      <c r="C318" s="50" t="s">
        <v>1675</v>
      </c>
      <c r="D318" s="19"/>
      <c r="E318" s="17"/>
      <c r="F318" s="19"/>
      <c r="G318" s="20"/>
      <c r="H318" s="595">
        <v>41110</v>
      </c>
    </row>
    <row r="319" spans="1:8" ht="18" customHeight="1">
      <c r="A319" s="596"/>
      <c r="B319" s="593"/>
      <c r="C319" s="63" t="s">
        <v>1572</v>
      </c>
      <c r="D319" s="19" t="s">
        <v>2968</v>
      </c>
      <c r="E319" s="17">
        <v>1</v>
      </c>
      <c r="F319" s="19">
        <v>1700</v>
      </c>
      <c r="G319" s="20">
        <f>F319*E319</f>
        <v>1700</v>
      </c>
      <c r="H319" s="605"/>
    </row>
    <row r="320" spans="1:8" ht="18" customHeight="1">
      <c r="A320" s="596"/>
      <c r="B320" s="593"/>
      <c r="C320" s="63" t="s">
        <v>2173</v>
      </c>
      <c r="D320" s="19" t="s">
        <v>2968</v>
      </c>
      <c r="E320" s="17">
        <v>1</v>
      </c>
      <c r="F320" s="19">
        <v>146</v>
      </c>
      <c r="G320" s="20">
        <f>F320*E320</f>
        <v>146</v>
      </c>
      <c r="H320" s="605"/>
    </row>
    <row r="321" spans="1:8" ht="18" customHeight="1">
      <c r="A321" s="596"/>
      <c r="B321" s="593"/>
      <c r="C321" s="63" t="s">
        <v>231</v>
      </c>
      <c r="D321" s="19" t="s">
        <v>2968</v>
      </c>
      <c r="E321" s="17">
        <v>1</v>
      </c>
      <c r="F321" s="19">
        <v>115</v>
      </c>
      <c r="G321" s="20">
        <f>F321*E321</f>
        <v>115</v>
      </c>
      <c r="H321" s="605"/>
    </row>
    <row r="322" spans="1:8" ht="18" customHeight="1">
      <c r="A322" s="597"/>
      <c r="B322" s="594"/>
      <c r="C322" s="63" t="s">
        <v>1601</v>
      </c>
      <c r="D322" s="19" t="s">
        <v>1109</v>
      </c>
      <c r="E322" s="17">
        <v>5</v>
      </c>
      <c r="F322" s="19">
        <v>4.3</v>
      </c>
      <c r="G322" s="20">
        <f>F322*E322</f>
        <v>21.5</v>
      </c>
      <c r="H322" s="603"/>
    </row>
    <row r="323" spans="1:8" ht="55.5" customHeight="1">
      <c r="A323" s="602">
        <v>147</v>
      </c>
      <c r="B323" s="592" t="s">
        <v>1763</v>
      </c>
      <c r="C323" s="46" t="s">
        <v>226</v>
      </c>
      <c r="D323" s="17"/>
      <c r="E323" s="17"/>
      <c r="F323" s="17"/>
      <c r="G323" s="20"/>
      <c r="H323" s="595">
        <v>41113</v>
      </c>
    </row>
    <row r="324" spans="1:8" ht="18" customHeight="1">
      <c r="A324" s="596"/>
      <c r="B324" s="593"/>
      <c r="C324" s="15" t="s">
        <v>405</v>
      </c>
      <c r="D324" s="19" t="s">
        <v>1585</v>
      </c>
      <c r="E324" s="17">
        <v>7</v>
      </c>
      <c r="F324" s="17">
        <v>400</v>
      </c>
      <c r="G324" s="20">
        <f>F324*E324</f>
        <v>2800</v>
      </c>
      <c r="H324" s="605"/>
    </row>
    <row r="325" spans="1:8" ht="18" customHeight="1">
      <c r="A325" s="597"/>
      <c r="B325" s="594"/>
      <c r="C325" s="15" t="s">
        <v>227</v>
      </c>
      <c r="D325" s="19" t="s">
        <v>1588</v>
      </c>
      <c r="E325" s="17">
        <v>1.5</v>
      </c>
      <c r="F325" s="17">
        <v>1100</v>
      </c>
      <c r="G325" s="20">
        <f>F325*E325</f>
        <v>1650</v>
      </c>
      <c r="H325" s="603"/>
    </row>
    <row r="326" spans="1:8" ht="18" customHeight="1">
      <c r="A326" s="41">
        <v>148</v>
      </c>
      <c r="B326" s="17" t="s">
        <v>310</v>
      </c>
      <c r="C326" s="46" t="s">
        <v>1332</v>
      </c>
      <c r="D326" s="598" t="s">
        <v>1050</v>
      </c>
      <c r="E326" s="599"/>
      <c r="F326" s="600"/>
      <c r="G326" s="20"/>
      <c r="H326" s="18">
        <v>41113</v>
      </c>
    </row>
    <row r="327" spans="1:8" ht="36.75" customHeight="1">
      <c r="A327" s="41">
        <v>150</v>
      </c>
      <c r="B327" s="17" t="s">
        <v>2781</v>
      </c>
      <c r="C327" s="46" t="s">
        <v>893</v>
      </c>
      <c r="D327" s="598" t="s">
        <v>311</v>
      </c>
      <c r="E327" s="599"/>
      <c r="F327" s="600"/>
      <c r="G327" s="20"/>
      <c r="H327" s="18">
        <v>41113</v>
      </c>
    </row>
    <row r="328" spans="1:8" ht="34.5" customHeight="1">
      <c r="A328" s="41">
        <v>151</v>
      </c>
      <c r="B328" s="17" t="s">
        <v>2595</v>
      </c>
      <c r="C328" s="46" t="s">
        <v>893</v>
      </c>
      <c r="D328" s="606" t="s">
        <v>311</v>
      </c>
      <c r="E328" s="606"/>
      <c r="F328" s="606"/>
      <c r="G328" s="20"/>
      <c r="H328" s="18">
        <v>41113</v>
      </c>
    </row>
    <row r="329" spans="1:8" ht="34.5" customHeight="1">
      <c r="A329" s="41">
        <v>152</v>
      </c>
      <c r="B329" s="17" t="s">
        <v>3441</v>
      </c>
      <c r="C329" s="46" t="s">
        <v>893</v>
      </c>
      <c r="D329" s="606" t="s">
        <v>311</v>
      </c>
      <c r="E329" s="606"/>
      <c r="F329" s="606"/>
      <c r="G329" s="20"/>
      <c r="H329" s="18">
        <v>41113</v>
      </c>
    </row>
    <row r="330" spans="1:8" ht="18" customHeight="1">
      <c r="A330" s="602">
        <v>153</v>
      </c>
      <c r="B330" s="592" t="s">
        <v>2595</v>
      </c>
      <c r="C330" s="16" t="s">
        <v>1132</v>
      </c>
      <c r="D330" s="19"/>
      <c r="E330" s="17"/>
      <c r="F330" s="17"/>
      <c r="G330" s="20"/>
      <c r="H330" s="595">
        <v>41113</v>
      </c>
    </row>
    <row r="331" spans="1:8" ht="18" customHeight="1">
      <c r="A331" s="596"/>
      <c r="B331" s="593"/>
      <c r="C331" s="17" t="s">
        <v>480</v>
      </c>
      <c r="D331" s="19" t="s">
        <v>481</v>
      </c>
      <c r="E331" s="17">
        <v>3</v>
      </c>
      <c r="F331" s="17">
        <v>28</v>
      </c>
      <c r="G331" s="20">
        <f>E331*F331</f>
        <v>84</v>
      </c>
      <c r="H331" s="605"/>
    </row>
    <row r="332" spans="1:8" ht="18" customHeight="1">
      <c r="A332" s="597"/>
      <c r="B332" s="594"/>
      <c r="C332" s="17" t="s">
        <v>1133</v>
      </c>
      <c r="D332" s="19" t="s">
        <v>1049</v>
      </c>
      <c r="E332" s="17">
        <v>4</v>
      </c>
      <c r="F332" s="17">
        <v>24</v>
      </c>
      <c r="G332" s="20">
        <f>E332*F332</f>
        <v>96</v>
      </c>
      <c r="H332" s="603"/>
    </row>
    <row r="333" spans="1:8" ht="18" customHeight="1">
      <c r="A333" s="602">
        <v>154</v>
      </c>
      <c r="B333" s="592" t="s">
        <v>2781</v>
      </c>
      <c r="C333" s="16" t="s">
        <v>2782</v>
      </c>
      <c r="D333" s="19"/>
      <c r="E333" s="17"/>
      <c r="F333" s="17"/>
      <c r="G333" s="17"/>
      <c r="H333" s="595">
        <v>41114</v>
      </c>
    </row>
    <row r="334" spans="1:8" ht="18" customHeight="1">
      <c r="A334" s="596"/>
      <c r="B334" s="593"/>
      <c r="C334" s="17" t="s">
        <v>2049</v>
      </c>
      <c r="D334" s="19" t="s">
        <v>1588</v>
      </c>
      <c r="E334" s="17">
        <v>0.4</v>
      </c>
      <c r="F334" s="17">
        <v>1350</v>
      </c>
      <c r="G334" s="17">
        <f>E334*F334</f>
        <v>540</v>
      </c>
      <c r="H334" s="605"/>
    </row>
    <row r="335" spans="1:8" ht="18" customHeight="1">
      <c r="A335" s="597"/>
      <c r="B335" s="594"/>
      <c r="C335" s="17" t="s">
        <v>2050</v>
      </c>
      <c r="D335" s="19" t="s">
        <v>1585</v>
      </c>
      <c r="E335" s="17">
        <v>0.2</v>
      </c>
      <c r="F335" s="17">
        <v>48.05</v>
      </c>
      <c r="G335" s="17">
        <f>E335*F335</f>
        <v>9.61</v>
      </c>
      <c r="H335" s="603"/>
    </row>
    <row r="336" spans="1:8" ht="18" customHeight="1">
      <c r="A336" s="602">
        <v>155</v>
      </c>
      <c r="B336" s="592" t="s">
        <v>3441</v>
      </c>
      <c r="C336" s="16" t="s">
        <v>2782</v>
      </c>
      <c r="D336" s="19"/>
      <c r="E336" s="17"/>
      <c r="F336" s="17"/>
      <c r="G336" s="17"/>
      <c r="H336" s="595">
        <v>41114</v>
      </c>
    </row>
    <row r="337" spans="1:8" ht="18" customHeight="1">
      <c r="A337" s="596"/>
      <c r="B337" s="593"/>
      <c r="C337" s="17" t="s">
        <v>2049</v>
      </c>
      <c r="D337" s="19" t="s">
        <v>1588</v>
      </c>
      <c r="E337" s="17">
        <v>0.4</v>
      </c>
      <c r="F337" s="17">
        <v>1350</v>
      </c>
      <c r="G337" s="17">
        <f>E337*F337</f>
        <v>540</v>
      </c>
      <c r="H337" s="605"/>
    </row>
    <row r="338" spans="1:8" ht="18" customHeight="1">
      <c r="A338" s="597"/>
      <c r="B338" s="594"/>
      <c r="C338" s="17" t="s">
        <v>2050</v>
      </c>
      <c r="D338" s="19" t="s">
        <v>1585</v>
      </c>
      <c r="E338" s="17">
        <v>0.2</v>
      </c>
      <c r="F338" s="17">
        <v>48.05</v>
      </c>
      <c r="G338" s="17">
        <f>E338*F338</f>
        <v>9.61</v>
      </c>
      <c r="H338" s="603"/>
    </row>
    <row r="339" spans="1:8" ht="18" customHeight="1">
      <c r="A339" s="602">
        <v>156</v>
      </c>
      <c r="B339" s="592" t="s">
        <v>832</v>
      </c>
      <c r="C339" s="16" t="s">
        <v>2782</v>
      </c>
      <c r="D339" s="19"/>
      <c r="E339" s="17"/>
      <c r="F339" s="17"/>
      <c r="G339" s="17"/>
      <c r="H339" s="595">
        <v>41114</v>
      </c>
    </row>
    <row r="340" spans="1:8" ht="18" customHeight="1">
      <c r="A340" s="596"/>
      <c r="B340" s="593"/>
      <c r="C340" s="17" t="s">
        <v>2049</v>
      </c>
      <c r="D340" s="19" t="s">
        <v>1588</v>
      </c>
      <c r="E340" s="17">
        <v>0.4</v>
      </c>
      <c r="F340" s="17">
        <v>1350</v>
      </c>
      <c r="G340" s="17">
        <f>E340*F340</f>
        <v>540</v>
      </c>
      <c r="H340" s="605"/>
    </row>
    <row r="341" spans="1:8" ht="18" customHeight="1">
      <c r="A341" s="597"/>
      <c r="B341" s="594"/>
      <c r="C341" s="17" t="s">
        <v>2050</v>
      </c>
      <c r="D341" s="19" t="s">
        <v>1585</v>
      </c>
      <c r="E341" s="17">
        <v>0.2</v>
      </c>
      <c r="F341" s="17">
        <v>48.05</v>
      </c>
      <c r="G341" s="17">
        <f>E341*F341</f>
        <v>9.61</v>
      </c>
      <c r="H341" s="603"/>
    </row>
    <row r="342" spans="1:8" ht="18" customHeight="1">
      <c r="A342" s="602">
        <v>157</v>
      </c>
      <c r="B342" s="592" t="s">
        <v>2657</v>
      </c>
      <c r="C342" s="16" t="s">
        <v>2782</v>
      </c>
      <c r="D342" s="19"/>
      <c r="E342" s="17"/>
      <c r="F342" s="17"/>
      <c r="G342" s="17"/>
      <c r="H342" s="595">
        <v>41114</v>
      </c>
    </row>
    <row r="343" spans="1:8" ht="18" customHeight="1">
      <c r="A343" s="596"/>
      <c r="B343" s="593"/>
      <c r="C343" s="17" t="s">
        <v>2049</v>
      </c>
      <c r="D343" s="19" t="s">
        <v>1588</v>
      </c>
      <c r="E343" s="17">
        <v>0.4</v>
      </c>
      <c r="F343" s="17">
        <v>1350</v>
      </c>
      <c r="G343" s="17">
        <f>E343*F343</f>
        <v>540</v>
      </c>
      <c r="H343" s="605"/>
    </row>
    <row r="344" spans="1:8" ht="18" customHeight="1">
      <c r="A344" s="597"/>
      <c r="B344" s="594"/>
      <c r="C344" s="17" t="s">
        <v>2050</v>
      </c>
      <c r="D344" s="19" t="s">
        <v>1585</v>
      </c>
      <c r="E344" s="17">
        <v>0.2</v>
      </c>
      <c r="F344" s="17">
        <v>48.05</v>
      </c>
      <c r="G344" s="17">
        <f>E344*F344</f>
        <v>9.61</v>
      </c>
      <c r="H344" s="603"/>
    </row>
    <row r="345" spans="1:8" ht="18" customHeight="1">
      <c r="A345" s="602">
        <v>159</v>
      </c>
      <c r="B345" s="592" t="s">
        <v>3570</v>
      </c>
      <c r="C345" s="16" t="s">
        <v>2782</v>
      </c>
      <c r="D345" s="19"/>
      <c r="E345" s="17"/>
      <c r="F345" s="17"/>
      <c r="G345" s="17"/>
      <c r="H345" s="595">
        <v>41114</v>
      </c>
    </row>
    <row r="346" spans="1:8" ht="18" customHeight="1">
      <c r="A346" s="596"/>
      <c r="B346" s="593"/>
      <c r="C346" s="17" t="s">
        <v>2049</v>
      </c>
      <c r="D346" s="19" t="s">
        <v>1588</v>
      </c>
      <c r="E346" s="17">
        <v>0.4</v>
      </c>
      <c r="F346" s="17">
        <v>1350</v>
      </c>
      <c r="G346" s="17">
        <f>E346*F346</f>
        <v>540</v>
      </c>
      <c r="H346" s="605"/>
    </row>
    <row r="347" spans="1:8" ht="18" customHeight="1">
      <c r="A347" s="597"/>
      <c r="B347" s="594"/>
      <c r="C347" s="17" t="s">
        <v>2050</v>
      </c>
      <c r="D347" s="19" t="s">
        <v>1585</v>
      </c>
      <c r="E347" s="17">
        <v>0.2</v>
      </c>
      <c r="F347" s="17">
        <v>48.05</v>
      </c>
      <c r="G347" s="17">
        <f>E347*F347</f>
        <v>9.61</v>
      </c>
      <c r="H347" s="603"/>
    </row>
    <row r="348" spans="1:8" ht="18" customHeight="1">
      <c r="A348" s="602">
        <v>160</v>
      </c>
      <c r="B348" s="592" t="s">
        <v>1761</v>
      </c>
      <c r="C348" s="16" t="s">
        <v>2782</v>
      </c>
      <c r="D348" s="19"/>
      <c r="E348" s="17"/>
      <c r="F348" s="17"/>
      <c r="G348" s="17"/>
      <c r="H348" s="595">
        <v>41114</v>
      </c>
    </row>
    <row r="349" spans="1:8" ht="18" customHeight="1">
      <c r="A349" s="596"/>
      <c r="B349" s="593"/>
      <c r="C349" s="17" t="s">
        <v>2049</v>
      </c>
      <c r="D349" s="19" t="s">
        <v>1588</v>
      </c>
      <c r="E349" s="17">
        <v>0.4</v>
      </c>
      <c r="F349" s="17">
        <v>1350</v>
      </c>
      <c r="G349" s="17">
        <f>E349*F349</f>
        <v>540</v>
      </c>
      <c r="H349" s="605"/>
    </row>
    <row r="350" spans="1:8" ht="18" customHeight="1">
      <c r="A350" s="597"/>
      <c r="B350" s="594"/>
      <c r="C350" s="17" t="s">
        <v>2050</v>
      </c>
      <c r="D350" s="19" t="s">
        <v>1585</v>
      </c>
      <c r="E350" s="17">
        <v>0.2</v>
      </c>
      <c r="F350" s="17">
        <v>48.05</v>
      </c>
      <c r="G350" s="17">
        <f>E350*F350</f>
        <v>9.61</v>
      </c>
      <c r="H350" s="603"/>
    </row>
    <row r="351" spans="1:8" ht="18" customHeight="1">
      <c r="A351" s="602">
        <v>161</v>
      </c>
      <c r="B351" s="592" t="s">
        <v>3442</v>
      </c>
      <c r="C351" s="16" t="s">
        <v>2782</v>
      </c>
      <c r="D351" s="19"/>
      <c r="E351" s="17"/>
      <c r="F351" s="17"/>
      <c r="G351" s="17"/>
      <c r="H351" s="595">
        <v>41114</v>
      </c>
    </row>
    <row r="352" spans="1:8" ht="18" customHeight="1">
      <c r="A352" s="596"/>
      <c r="B352" s="593"/>
      <c r="C352" s="17" t="s">
        <v>2049</v>
      </c>
      <c r="D352" s="19" t="s">
        <v>1588</v>
      </c>
      <c r="E352" s="17">
        <v>0.4</v>
      </c>
      <c r="F352" s="17">
        <v>1350</v>
      </c>
      <c r="G352" s="17">
        <f>E352*F352</f>
        <v>540</v>
      </c>
      <c r="H352" s="605"/>
    </row>
    <row r="353" spans="1:8" ht="18" customHeight="1">
      <c r="A353" s="597"/>
      <c r="B353" s="594"/>
      <c r="C353" s="17" t="s">
        <v>2050</v>
      </c>
      <c r="D353" s="19" t="s">
        <v>1585</v>
      </c>
      <c r="E353" s="17">
        <v>0.2</v>
      </c>
      <c r="F353" s="17">
        <v>48.05</v>
      </c>
      <c r="G353" s="17">
        <f>E353*F353</f>
        <v>9.61</v>
      </c>
      <c r="H353" s="603"/>
    </row>
    <row r="354" spans="1:8" ht="18" customHeight="1">
      <c r="A354" s="602">
        <v>162</v>
      </c>
      <c r="B354" s="592" t="s">
        <v>3553</v>
      </c>
      <c r="C354" s="16" t="s">
        <v>2782</v>
      </c>
      <c r="D354" s="19"/>
      <c r="E354" s="17"/>
      <c r="F354" s="17"/>
      <c r="G354" s="17"/>
      <c r="H354" s="595">
        <v>41114</v>
      </c>
    </row>
    <row r="355" spans="1:8" ht="18" customHeight="1">
      <c r="A355" s="596"/>
      <c r="B355" s="593"/>
      <c r="C355" s="17" t="s">
        <v>2049</v>
      </c>
      <c r="D355" s="19" t="s">
        <v>1588</v>
      </c>
      <c r="E355" s="17">
        <v>0.4</v>
      </c>
      <c r="F355" s="17">
        <v>1350</v>
      </c>
      <c r="G355" s="17">
        <f>E355*F355</f>
        <v>540</v>
      </c>
      <c r="H355" s="605"/>
    </row>
    <row r="356" spans="1:8" ht="18" customHeight="1">
      <c r="A356" s="597"/>
      <c r="B356" s="594"/>
      <c r="C356" s="17" t="s">
        <v>2050</v>
      </c>
      <c r="D356" s="19" t="s">
        <v>1585</v>
      </c>
      <c r="E356" s="17">
        <v>0.2</v>
      </c>
      <c r="F356" s="17">
        <v>48.05</v>
      </c>
      <c r="G356" s="17">
        <f>E356*F356</f>
        <v>9.61</v>
      </c>
      <c r="H356" s="603"/>
    </row>
    <row r="357" spans="1:8" ht="18" customHeight="1">
      <c r="A357" s="602">
        <v>163</v>
      </c>
      <c r="B357" s="592" t="s">
        <v>273</v>
      </c>
      <c r="C357" s="16" t="s">
        <v>2782</v>
      </c>
      <c r="D357" s="19"/>
      <c r="E357" s="17"/>
      <c r="F357" s="17"/>
      <c r="G357" s="17"/>
      <c r="H357" s="595">
        <v>41114</v>
      </c>
    </row>
    <row r="358" spans="1:8" ht="18" customHeight="1">
      <c r="A358" s="596"/>
      <c r="B358" s="593"/>
      <c r="C358" s="17" t="s">
        <v>2049</v>
      </c>
      <c r="D358" s="19" t="s">
        <v>1588</v>
      </c>
      <c r="E358" s="17">
        <v>0.4</v>
      </c>
      <c r="F358" s="17">
        <v>1350</v>
      </c>
      <c r="G358" s="17">
        <f>E358*F358</f>
        <v>540</v>
      </c>
      <c r="H358" s="605"/>
    </row>
    <row r="359" spans="1:8" ht="18" customHeight="1">
      <c r="A359" s="597"/>
      <c r="B359" s="594"/>
      <c r="C359" s="17" t="s">
        <v>2050</v>
      </c>
      <c r="D359" s="19" t="s">
        <v>1585</v>
      </c>
      <c r="E359" s="17">
        <v>0.2</v>
      </c>
      <c r="F359" s="17">
        <v>48.05</v>
      </c>
      <c r="G359" s="17">
        <f>E359*F359</f>
        <v>9.61</v>
      </c>
      <c r="H359" s="603"/>
    </row>
    <row r="360" spans="1:8" ht="36.75" customHeight="1">
      <c r="A360" s="41">
        <v>164</v>
      </c>
      <c r="B360" s="17" t="s">
        <v>2595</v>
      </c>
      <c r="C360" s="46" t="s">
        <v>893</v>
      </c>
      <c r="D360" s="598" t="s">
        <v>3581</v>
      </c>
      <c r="E360" s="599"/>
      <c r="F360" s="600"/>
      <c r="G360" s="20"/>
      <c r="H360" s="18">
        <v>41114</v>
      </c>
    </row>
    <row r="361" spans="1:8" ht="38.25" customHeight="1">
      <c r="A361" s="41">
        <v>165</v>
      </c>
      <c r="B361" s="17" t="s">
        <v>3441</v>
      </c>
      <c r="C361" s="46" t="s">
        <v>893</v>
      </c>
      <c r="D361" s="598" t="s">
        <v>3581</v>
      </c>
      <c r="E361" s="599"/>
      <c r="F361" s="600"/>
      <c r="G361" s="20"/>
      <c r="H361" s="18">
        <v>41114</v>
      </c>
    </row>
    <row r="362" spans="1:8" ht="18" customHeight="1">
      <c r="A362" s="602">
        <v>166</v>
      </c>
      <c r="B362" s="592" t="s">
        <v>1860</v>
      </c>
      <c r="C362" s="46" t="s">
        <v>214</v>
      </c>
      <c r="D362" s="19"/>
      <c r="E362" s="19"/>
      <c r="F362" s="19"/>
      <c r="G362" s="20"/>
      <c r="H362" s="595">
        <v>41107</v>
      </c>
    </row>
    <row r="363" spans="1:8" ht="18" customHeight="1">
      <c r="A363" s="596"/>
      <c r="B363" s="593"/>
      <c r="C363" s="15" t="s">
        <v>3220</v>
      </c>
      <c r="D363" s="19" t="s">
        <v>1046</v>
      </c>
      <c r="E363" s="19">
        <v>6</v>
      </c>
      <c r="F363" s="19">
        <v>140</v>
      </c>
      <c r="G363" s="20">
        <f>F363*E363</f>
        <v>840</v>
      </c>
      <c r="H363" s="605"/>
    </row>
    <row r="364" spans="1:8" ht="18" customHeight="1">
      <c r="A364" s="596"/>
      <c r="B364" s="593"/>
      <c r="C364" s="15" t="s">
        <v>1861</v>
      </c>
      <c r="D364" s="19" t="s">
        <v>1109</v>
      </c>
      <c r="E364" s="19">
        <v>5</v>
      </c>
      <c r="F364" s="19">
        <v>30</v>
      </c>
      <c r="G364" s="20">
        <f>F364*E364</f>
        <v>150</v>
      </c>
      <c r="H364" s="605"/>
    </row>
    <row r="365" spans="1:8" ht="18" customHeight="1">
      <c r="A365" s="596"/>
      <c r="B365" s="593"/>
      <c r="C365" s="15" t="s">
        <v>3641</v>
      </c>
      <c r="D365" s="19" t="s">
        <v>2480</v>
      </c>
      <c r="E365" s="19">
        <v>0.4</v>
      </c>
      <c r="F365" s="19">
        <v>950</v>
      </c>
      <c r="G365" s="20">
        <f>F365*E365</f>
        <v>380</v>
      </c>
      <c r="H365" s="605"/>
    </row>
    <row r="366" spans="1:8" ht="18" customHeight="1">
      <c r="A366" s="596"/>
      <c r="B366" s="593"/>
      <c r="C366" s="17" t="s">
        <v>480</v>
      </c>
      <c r="D366" s="19" t="s">
        <v>481</v>
      </c>
      <c r="E366" s="17">
        <v>5</v>
      </c>
      <c r="F366" s="17">
        <v>28</v>
      </c>
      <c r="G366" s="20">
        <f>F366*E366</f>
        <v>140</v>
      </c>
      <c r="H366" s="605"/>
    </row>
    <row r="367" spans="1:8" ht="18" customHeight="1">
      <c r="A367" s="597"/>
      <c r="B367" s="594"/>
      <c r="C367" s="15" t="s">
        <v>166</v>
      </c>
      <c r="D367" s="19" t="s">
        <v>1588</v>
      </c>
      <c r="E367" s="17">
        <v>1</v>
      </c>
      <c r="F367" s="17">
        <v>1650</v>
      </c>
      <c r="G367" s="20">
        <f>F367*E367</f>
        <v>1650</v>
      </c>
      <c r="H367" s="603"/>
    </row>
    <row r="368" spans="1:8" ht="37.5" customHeight="1">
      <c r="A368" s="41">
        <v>167</v>
      </c>
      <c r="B368" s="15" t="s">
        <v>2061</v>
      </c>
      <c r="C368" s="16" t="s">
        <v>2062</v>
      </c>
      <c r="D368" s="598" t="s">
        <v>67</v>
      </c>
      <c r="E368" s="599"/>
      <c r="F368" s="600"/>
      <c r="G368" s="20"/>
      <c r="H368" s="37">
        <v>41115</v>
      </c>
    </row>
    <row r="369" spans="1:9" ht="37.5" customHeight="1">
      <c r="A369" s="41">
        <v>168</v>
      </c>
      <c r="B369" s="15" t="s">
        <v>2932</v>
      </c>
      <c r="C369" s="16" t="s">
        <v>2202</v>
      </c>
      <c r="D369" s="598" t="s">
        <v>67</v>
      </c>
      <c r="E369" s="599"/>
      <c r="F369" s="600"/>
      <c r="G369" s="20"/>
      <c r="H369" s="18">
        <v>41116</v>
      </c>
    </row>
    <row r="370" spans="1:9" ht="36.75" customHeight="1">
      <c r="A370" s="602">
        <v>169</v>
      </c>
      <c r="B370" s="592" t="s">
        <v>906</v>
      </c>
      <c r="C370" s="16" t="s">
        <v>3626</v>
      </c>
      <c r="D370" s="19"/>
      <c r="E370" s="17"/>
      <c r="F370" s="19"/>
      <c r="G370" s="20"/>
      <c r="H370" s="595">
        <v>41116</v>
      </c>
    </row>
    <row r="371" spans="1:9" ht="18.75" customHeight="1">
      <c r="A371" s="596"/>
      <c r="B371" s="593"/>
      <c r="C371" s="17" t="s">
        <v>2797</v>
      </c>
      <c r="D371" s="19" t="s">
        <v>1109</v>
      </c>
      <c r="E371" s="19">
        <v>1</v>
      </c>
      <c r="F371" s="19">
        <v>90</v>
      </c>
      <c r="G371" s="20">
        <f>F371*E371</f>
        <v>90</v>
      </c>
      <c r="H371" s="605"/>
    </row>
    <row r="372" spans="1:9" ht="17.25" customHeight="1">
      <c r="A372" s="597"/>
      <c r="B372" s="594"/>
      <c r="C372" s="17" t="s">
        <v>1048</v>
      </c>
      <c r="D372" s="19" t="s">
        <v>2968</v>
      </c>
      <c r="E372" s="17">
        <v>1</v>
      </c>
      <c r="F372" s="17">
        <v>35</v>
      </c>
      <c r="G372" s="173">
        <f>F372*E372</f>
        <v>35</v>
      </c>
      <c r="H372" s="603"/>
    </row>
    <row r="373" spans="1:9" ht="54.75" customHeight="1">
      <c r="A373" s="602">
        <v>170</v>
      </c>
      <c r="B373" s="592" t="s">
        <v>2064</v>
      </c>
      <c r="C373" s="46" t="s">
        <v>2065</v>
      </c>
      <c r="D373" s="19"/>
      <c r="E373" s="19"/>
      <c r="F373" s="19"/>
      <c r="G373" s="20"/>
      <c r="H373" s="595">
        <v>41117</v>
      </c>
    </row>
    <row r="374" spans="1:9" ht="18" customHeight="1">
      <c r="A374" s="596"/>
      <c r="B374" s="593"/>
      <c r="C374" s="17" t="s">
        <v>2797</v>
      </c>
      <c r="D374" s="19" t="s">
        <v>1109</v>
      </c>
      <c r="E374" s="19">
        <v>1</v>
      </c>
      <c r="F374" s="19">
        <v>90</v>
      </c>
      <c r="G374" s="20">
        <f>F374*E374</f>
        <v>90</v>
      </c>
      <c r="H374" s="605"/>
    </row>
    <row r="375" spans="1:9" ht="18" customHeight="1">
      <c r="A375" s="597"/>
      <c r="B375" s="594"/>
      <c r="C375" s="17" t="s">
        <v>1875</v>
      </c>
      <c r="D375" s="19" t="s">
        <v>2968</v>
      </c>
      <c r="E375" s="19">
        <v>1</v>
      </c>
      <c r="F375" s="17">
        <v>48</v>
      </c>
      <c r="G375" s="20">
        <f>F375*E375</f>
        <v>48</v>
      </c>
      <c r="H375" s="603"/>
    </row>
    <row r="376" spans="1:9" ht="38.25" customHeight="1">
      <c r="A376" s="41">
        <v>171</v>
      </c>
      <c r="B376" s="17" t="s">
        <v>97</v>
      </c>
      <c r="C376" s="46" t="s">
        <v>3531</v>
      </c>
      <c r="D376" s="19"/>
      <c r="E376" s="19"/>
      <c r="F376" s="19"/>
      <c r="G376" s="20"/>
      <c r="H376" s="18">
        <v>41117</v>
      </c>
    </row>
    <row r="377" spans="1:9" ht="18" customHeight="1">
      <c r="A377" s="610">
        <v>171</v>
      </c>
      <c r="B377" s="606" t="s">
        <v>97</v>
      </c>
      <c r="C377" s="15" t="s">
        <v>2066</v>
      </c>
      <c r="D377" s="19" t="s">
        <v>1049</v>
      </c>
      <c r="E377" s="19">
        <v>1.5</v>
      </c>
      <c r="F377" s="19">
        <v>92</v>
      </c>
      <c r="G377" s="20">
        <f>F377*E377</f>
        <v>138</v>
      </c>
      <c r="H377" s="611">
        <v>41117</v>
      </c>
    </row>
    <row r="378" spans="1:9" ht="18" customHeight="1">
      <c r="A378" s="610"/>
      <c r="B378" s="606"/>
      <c r="C378" s="15" t="s">
        <v>1045</v>
      </c>
      <c r="D378" s="19" t="s">
        <v>2968</v>
      </c>
      <c r="E378" s="19">
        <v>1</v>
      </c>
      <c r="F378" s="19">
        <v>23</v>
      </c>
      <c r="G378" s="20">
        <f>F378*E378</f>
        <v>23</v>
      </c>
      <c r="H378" s="611"/>
    </row>
    <row r="379" spans="1:9" ht="18" customHeight="1">
      <c r="A379" s="610"/>
      <c r="B379" s="606"/>
      <c r="C379" s="15" t="s">
        <v>2067</v>
      </c>
      <c r="D379" s="19" t="s">
        <v>2968</v>
      </c>
      <c r="E379" s="19">
        <v>2</v>
      </c>
      <c r="F379" s="19">
        <v>43</v>
      </c>
      <c r="G379" s="20">
        <f>F379*E379</f>
        <v>86</v>
      </c>
      <c r="H379" s="611"/>
      <c r="I379" s="55">
        <f>SUM(G376:G379)</f>
        <v>247</v>
      </c>
    </row>
    <row r="380" spans="1:9" ht="36" customHeight="1">
      <c r="A380" s="602">
        <v>172</v>
      </c>
      <c r="B380" s="592" t="s">
        <v>2068</v>
      </c>
      <c r="C380" s="46" t="s">
        <v>1864</v>
      </c>
      <c r="D380" s="19"/>
      <c r="E380" s="19"/>
      <c r="F380" s="19"/>
      <c r="G380" s="20"/>
      <c r="H380" s="595">
        <v>41117</v>
      </c>
    </row>
    <row r="381" spans="1:9" ht="18" customHeight="1">
      <c r="A381" s="596"/>
      <c r="B381" s="593"/>
      <c r="C381" s="15" t="s">
        <v>1570</v>
      </c>
      <c r="D381" s="19" t="s">
        <v>2968</v>
      </c>
      <c r="E381" s="19">
        <v>2</v>
      </c>
      <c r="F381" s="19">
        <v>106.5</v>
      </c>
      <c r="G381" s="20">
        <f>F381*E381</f>
        <v>213</v>
      </c>
      <c r="H381" s="605"/>
    </row>
    <row r="382" spans="1:9" ht="18" customHeight="1">
      <c r="A382" s="596"/>
      <c r="B382" s="593"/>
      <c r="C382" s="15" t="s">
        <v>1462</v>
      </c>
      <c r="D382" s="19" t="s">
        <v>1049</v>
      </c>
      <c r="E382" s="19">
        <v>3</v>
      </c>
      <c r="F382" s="19">
        <v>92</v>
      </c>
      <c r="G382" s="20">
        <f>F382*E382</f>
        <v>276</v>
      </c>
      <c r="H382" s="605"/>
    </row>
    <row r="383" spans="1:9" ht="18" customHeight="1">
      <c r="A383" s="597"/>
      <c r="B383" s="594"/>
      <c r="C383" s="15" t="s">
        <v>1045</v>
      </c>
      <c r="D383" s="19" t="s">
        <v>2968</v>
      </c>
      <c r="E383" s="19">
        <v>2</v>
      </c>
      <c r="F383" s="19">
        <v>39</v>
      </c>
      <c r="G383" s="20">
        <f>F383*E383</f>
        <v>78</v>
      </c>
      <c r="H383" s="603"/>
    </row>
    <row r="384" spans="1:9" ht="35.25" customHeight="1">
      <c r="A384" s="41">
        <v>173</v>
      </c>
      <c r="B384" s="17" t="s">
        <v>3645</v>
      </c>
      <c r="C384" s="46" t="s">
        <v>288</v>
      </c>
      <c r="D384" s="598" t="s">
        <v>67</v>
      </c>
      <c r="E384" s="599"/>
      <c r="F384" s="600"/>
      <c r="G384" s="20"/>
      <c r="H384" s="18">
        <v>41117</v>
      </c>
    </row>
    <row r="385" spans="1:8" ht="39" customHeight="1">
      <c r="A385" s="602">
        <v>174</v>
      </c>
      <c r="B385" s="592" t="s">
        <v>291</v>
      </c>
      <c r="C385" s="46" t="s">
        <v>3281</v>
      </c>
      <c r="D385" s="19"/>
      <c r="E385" s="19"/>
      <c r="F385" s="19"/>
      <c r="G385" s="20"/>
      <c r="H385" s="595">
        <v>41117</v>
      </c>
    </row>
    <row r="386" spans="1:8" ht="18" customHeight="1">
      <c r="A386" s="596"/>
      <c r="B386" s="593"/>
      <c r="C386" s="15" t="s">
        <v>2855</v>
      </c>
      <c r="D386" s="19" t="s">
        <v>2968</v>
      </c>
      <c r="E386" s="19">
        <v>3</v>
      </c>
      <c r="F386" s="19">
        <v>57</v>
      </c>
      <c r="G386" s="20">
        <f>F386*E386</f>
        <v>171</v>
      </c>
      <c r="H386" s="605"/>
    </row>
    <row r="387" spans="1:8" ht="18" customHeight="1">
      <c r="A387" s="597"/>
      <c r="B387" s="594"/>
      <c r="C387" s="15" t="s">
        <v>3282</v>
      </c>
      <c r="D387" s="19" t="s">
        <v>2968</v>
      </c>
      <c r="E387" s="19">
        <v>1</v>
      </c>
      <c r="F387" s="19">
        <v>10</v>
      </c>
      <c r="G387" s="20">
        <f>F387*E387</f>
        <v>10</v>
      </c>
      <c r="H387" s="603"/>
    </row>
    <row r="388" spans="1:8" ht="37.5" customHeight="1">
      <c r="A388" s="602">
        <v>175</v>
      </c>
      <c r="B388" s="592" t="s">
        <v>3293</v>
      </c>
      <c r="C388" s="46" t="s">
        <v>3294</v>
      </c>
      <c r="D388" s="19"/>
      <c r="E388" s="19"/>
      <c r="F388" s="19"/>
      <c r="G388" s="20"/>
      <c r="H388" s="595">
        <v>41116</v>
      </c>
    </row>
    <row r="389" spans="1:8" ht="18" customHeight="1">
      <c r="A389" s="596"/>
      <c r="B389" s="593"/>
      <c r="C389" s="15" t="s">
        <v>3619</v>
      </c>
      <c r="D389" s="19" t="s">
        <v>1049</v>
      </c>
      <c r="E389" s="19">
        <v>0.5</v>
      </c>
      <c r="F389" s="19">
        <v>5</v>
      </c>
      <c r="G389" s="20">
        <f>F389*E389</f>
        <v>2.5</v>
      </c>
      <c r="H389" s="605"/>
    </row>
    <row r="390" spans="1:8" ht="36.75" customHeight="1">
      <c r="A390" s="597"/>
      <c r="B390" s="594"/>
      <c r="C390" s="15" t="s">
        <v>1764</v>
      </c>
      <c r="D390" s="19" t="s">
        <v>2968</v>
      </c>
      <c r="E390" s="19">
        <v>2</v>
      </c>
      <c r="F390" s="19">
        <v>18</v>
      </c>
      <c r="G390" s="20">
        <f>F390*E390</f>
        <v>36</v>
      </c>
      <c r="H390" s="603"/>
    </row>
    <row r="391" spans="1:8" ht="18.75" customHeight="1">
      <c r="A391" s="602">
        <v>176</v>
      </c>
      <c r="B391" s="592" t="s">
        <v>1647</v>
      </c>
      <c r="C391" s="16" t="s">
        <v>1132</v>
      </c>
      <c r="D391" s="19"/>
      <c r="E391" s="17"/>
      <c r="F391" s="17"/>
      <c r="G391" s="20"/>
      <c r="H391" s="595">
        <v>41115</v>
      </c>
    </row>
    <row r="392" spans="1:8" ht="16.5" customHeight="1">
      <c r="A392" s="596"/>
      <c r="B392" s="593"/>
      <c r="C392" s="17" t="s">
        <v>480</v>
      </c>
      <c r="D392" s="19" t="s">
        <v>481</v>
      </c>
      <c r="E392" s="17">
        <v>1.5</v>
      </c>
      <c r="F392" s="17">
        <v>28</v>
      </c>
      <c r="G392" s="20">
        <f>E392*F392</f>
        <v>42</v>
      </c>
      <c r="H392" s="605"/>
    </row>
    <row r="393" spans="1:8" ht="18" customHeight="1">
      <c r="A393" s="597"/>
      <c r="B393" s="594"/>
      <c r="C393" s="17" t="s">
        <v>1133</v>
      </c>
      <c r="D393" s="19" t="s">
        <v>1049</v>
      </c>
      <c r="E393" s="17">
        <v>2.5</v>
      </c>
      <c r="F393" s="17">
        <v>24</v>
      </c>
      <c r="G393" s="20">
        <f>E393*F393</f>
        <v>60</v>
      </c>
      <c r="H393" s="603"/>
    </row>
    <row r="394" spans="1:8" ht="21" customHeight="1">
      <c r="A394" s="602">
        <v>177</v>
      </c>
      <c r="B394" s="592" t="s">
        <v>1648</v>
      </c>
      <c r="C394" s="16" t="s">
        <v>1132</v>
      </c>
      <c r="D394" s="19"/>
      <c r="E394" s="17"/>
      <c r="F394" s="17"/>
      <c r="G394" s="20"/>
      <c r="H394" s="595">
        <v>41115</v>
      </c>
    </row>
    <row r="395" spans="1:8" ht="18" customHeight="1">
      <c r="A395" s="596"/>
      <c r="B395" s="593"/>
      <c r="C395" s="17" t="s">
        <v>480</v>
      </c>
      <c r="D395" s="19" t="s">
        <v>481</v>
      </c>
      <c r="E395" s="17">
        <v>1.5</v>
      </c>
      <c r="F395" s="17">
        <v>28</v>
      </c>
      <c r="G395" s="20">
        <f>E395*F395</f>
        <v>42</v>
      </c>
      <c r="H395" s="605"/>
    </row>
    <row r="396" spans="1:8" ht="18" customHeight="1">
      <c r="A396" s="597"/>
      <c r="B396" s="594"/>
      <c r="C396" s="17" t="s">
        <v>1133</v>
      </c>
      <c r="D396" s="19" t="s">
        <v>1049</v>
      </c>
      <c r="E396" s="17">
        <v>2.5</v>
      </c>
      <c r="F396" s="17">
        <v>24</v>
      </c>
      <c r="G396" s="20">
        <f>E396*F396</f>
        <v>60</v>
      </c>
      <c r="H396" s="603"/>
    </row>
    <row r="397" spans="1:8" ht="56.25" customHeight="1">
      <c r="A397" s="602">
        <v>178</v>
      </c>
      <c r="B397" s="592" t="s">
        <v>1766</v>
      </c>
      <c r="C397" s="46" t="s">
        <v>1767</v>
      </c>
      <c r="D397" s="19"/>
      <c r="E397" s="19"/>
      <c r="F397" s="19"/>
      <c r="G397" s="20"/>
      <c r="H397" s="595">
        <v>41116</v>
      </c>
    </row>
    <row r="398" spans="1:8" ht="18" customHeight="1">
      <c r="A398" s="596"/>
      <c r="B398" s="593"/>
      <c r="C398" s="15" t="s">
        <v>1768</v>
      </c>
      <c r="D398" s="19" t="s">
        <v>1769</v>
      </c>
      <c r="E398" s="19">
        <v>3</v>
      </c>
      <c r="F398" s="19">
        <v>3500</v>
      </c>
      <c r="G398" s="20">
        <f>E398*F398</f>
        <v>10500</v>
      </c>
      <c r="H398" s="605"/>
    </row>
    <row r="399" spans="1:8" ht="16.5" customHeight="1">
      <c r="A399" s="597"/>
      <c r="B399" s="594"/>
      <c r="C399" s="15" t="s">
        <v>3469</v>
      </c>
      <c r="D399" s="19" t="s">
        <v>1588</v>
      </c>
      <c r="E399" s="19">
        <v>7</v>
      </c>
      <c r="F399" s="19">
        <v>1350</v>
      </c>
      <c r="G399" s="20">
        <f>E399*F399</f>
        <v>9450</v>
      </c>
      <c r="H399" s="603"/>
    </row>
    <row r="400" spans="1:8" ht="18" customHeight="1">
      <c r="A400" s="602">
        <v>179</v>
      </c>
      <c r="B400" s="592" t="s">
        <v>2595</v>
      </c>
      <c r="C400" s="16" t="s">
        <v>1132</v>
      </c>
      <c r="D400" s="19"/>
      <c r="E400" s="17"/>
      <c r="F400" s="17"/>
      <c r="G400" s="20"/>
      <c r="H400" s="595">
        <v>41116</v>
      </c>
    </row>
    <row r="401" spans="1:8" ht="18" customHeight="1">
      <c r="A401" s="596"/>
      <c r="B401" s="593"/>
      <c r="C401" s="17" t="s">
        <v>480</v>
      </c>
      <c r="D401" s="19" t="s">
        <v>481</v>
      </c>
      <c r="E401" s="17">
        <v>2</v>
      </c>
      <c r="F401" s="17">
        <v>28</v>
      </c>
      <c r="G401" s="20">
        <f>E401*F401</f>
        <v>56</v>
      </c>
      <c r="H401" s="605"/>
    </row>
    <row r="402" spans="1:8" ht="18" customHeight="1">
      <c r="A402" s="597"/>
      <c r="B402" s="594"/>
      <c r="C402" s="17" t="s">
        <v>1133</v>
      </c>
      <c r="D402" s="19" t="s">
        <v>1049</v>
      </c>
      <c r="E402" s="17">
        <v>4</v>
      </c>
      <c r="F402" s="17">
        <v>24</v>
      </c>
      <c r="G402" s="20">
        <f>E402*F402</f>
        <v>96</v>
      </c>
      <c r="H402" s="603"/>
    </row>
    <row r="403" spans="1:8" ht="18" customHeight="1">
      <c r="A403" s="602">
        <v>180</v>
      </c>
      <c r="B403" s="592" t="s">
        <v>2781</v>
      </c>
      <c r="C403" s="16" t="s">
        <v>1132</v>
      </c>
      <c r="D403" s="19"/>
      <c r="E403" s="17"/>
      <c r="F403" s="17"/>
      <c r="G403" s="20"/>
      <c r="H403" s="595">
        <v>41117</v>
      </c>
    </row>
    <row r="404" spans="1:8" ht="18" customHeight="1">
      <c r="A404" s="596"/>
      <c r="B404" s="593"/>
      <c r="C404" s="17" t="s">
        <v>480</v>
      </c>
      <c r="D404" s="19" t="s">
        <v>481</v>
      </c>
      <c r="E404" s="17">
        <v>3</v>
      </c>
      <c r="F404" s="17">
        <v>28</v>
      </c>
      <c r="G404" s="20">
        <f>E404*F404</f>
        <v>84</v>
      </c>
      <c r="H404" s="605"/>
    </row>
    <row r="405" spans="1:8" ht="18" customHeight="1">
      <c r="A405" s="597"/>
      <c r="B405" s="594"/>
      <c r="C405" s="17" t="s">
        <v>1133</v>
      </c>
      <c r="D405" s="19" t="s">
        <v>1049</v>
      </c>
      <c r="E405" s="17">
        <v>4</v>
      </c>
      <c r="F405" s="17">
        <v>24</v>
      </c>
      <c r="G405" s="20">
        <f>E405*F405</f>
        <v>96</v>
      </c>
      <c r="H405" s="603"/>
    </row>
    <row r="406" spans="1:8" ht="18" customHeight="1">
      <c r="A406" s="602">
        <v>181</v>
      </c>
      <c r="B406" s="592" t="s">
        <v>2836</v>
      </c>
      <c r="C406" s="16" t="s">
        <v>1132</v>
      </c>
      <c r="D406" s="19"/>
      <c r="E406" s="17"/>
      <c r="F406" s="17"/>
      <c r="G406" s="20"/>
      <c r="H406" s="595">
        <v>41120</v>
      </c>
    </row>
    <row r="407" spans="1:8" ht="18" customHeight="1">
      <c r="A407" s="596"/>
      <c r="B407" s="593"/>
      <c r="C407" s="17" t="s">
        <v>480</v>
      </c>
      <c r="D407" s="19" t="s">
        <v>481</v>
      </c>
      <c r="E407" s="17">
        <v>3</v>
      </c>
      <c r="F407" s="17">
        <v>28</v>
      </c>
      <c r="G407" s="20">
        <f>E407*F407</f>
        <v>84</v>
      </c>
      <c r="H407" s="605"/>
    </row>
    <row r="408" spans="1:8" ht="18" customHeight="1">
      <c r="A408" s="597"/>
      <c r="B408" s="594"/>
      <c r="C408" s="17" t="s">
        <v>1133</v>
      </c>
      <c r="D408" s="19" t="s">
        <v>1049</v>
      </c>
      <c r="E408" s="17">
        <v>4</v>
      </c>
      <c r="F408" s="17">
        <v>24</v>
      </c>
      <c r="G408" s="20">
        <f>E408*F408</f>
        <v>96</v>
      </c>
      <c r="H408" s="603"/>
    </row>
    <row r="409" spans="1:8" ht="38.25" customHeight="1">
      <c r="A409" s="41">
        <v>182</v>
      </c>
      <c r="B409" s="17" t="s">
        <v>831</v>
      </c>
      <c r="C409" s="16" t="s">
        <v>893</v>
      </c>
      <c r="D409" s="598" t="s">
        <v>3581</v>
      </c>
      <c r="E409" s="599"/>
      <c r="F409" s="600"/>
      <c r="G409" s="20"/>
      <c r="H409" s="21">
        <v>41117</v>
      </c>
    </row>
    <row r="410" spans="1:8" ht="37.5" customHeight="1">
      <c r="A410" s="41">
        <v>183</v>
      </c>
      <c r="B410" s="17" t="s">
        <v>338</v>
      </c>
      <c r="C410" s="16" t="s">
        <v>893</v>
      </c>
      <c r="D410" s="598" t="s">
        <v>268</v>
      </c>
      <c r="E410" s="599"/>
      <c r="F410" s="600"/>
      <c r="G410" s="20"/>
      <c r="H410" s="18">
        <v>41120</v>
      </c>
    </row>
    <row r="411" spans="1:8" ht="35.25" customHeight="1">
      <c r="A411" s="41">
        <v>184</v>
      </c>
      <c r="B411" s="17" t="s">
        <v>1762</v>
      </c>
      <c r="C411" s="16" t="s">
        <v>893</v>
      </c>
      <c r="D411" s="598" t="s">
        <v>268</v>
      </c>
      <c r="E411" s="599"/>
      <c r="F411" s="600"/>
      <c r="G411" s="20"/>
      <c r="H411" s="18">
        <v>41120</v>
      </c>
    </row>
    <row r="412" spans="1:8" ht="18" customHeight="1">
      <c r="A412" s="602">
        <v>185</v>
      </c>
      <c r="B412" s="592" t="s">
        <v>274</v>
      </c>
      <c r="C412" s="16" t="s">
        <v>1132</v>
      </c>
      <c r="D412" s="19"/>
      <c r="E412" s="17"/>
      <c r="F412" s="17"/>
      <c r="G412" s="20"/>
      <c r="H412" s="595">
        <v>41121</v>
      </c>
    </row>
    <row r="413" spans="1:8" ht="18" customHeight="1">
      <c r="A413" s="596"/>
      <c r="B413" s="593"/>
      <c r="C413" s="17" t="s">
        <v>480</v>
      </c>
      <c r="D413" s="19" t="s">
        <v>481</v>
      </c>
      <c r="E413" s="17">
        <v>2</v>
      </c>
      <c r="F413" s="17">
        <v>28</v>
      </c>
      <c r="G413" s="20">
        <f>E413*F413</f>
        <v>56</v>
      </c>
      <c r="H413" s="605"/>
    </row>
    <row r="414" spans="1:8" ht="18" customHeight="1">
      <c r="A414" s="597"/>
      <c r="B414" s="594"/>
      <c r="C414" s="17" t="s">
        <v>1133</v>
      </c>
      <c r="D414" s="19" t="s">
        <v>1049</v>
      </c>
      <c r="E414" s="17">
        <v>3</v>
      </c>
      <c r="F414" s="17">
        <v>24</v>
      </c>
      <c r="G414" s="20">
        <f>E414*F414</f>
        <v>72</v>
      </c>
      <c r="H414" s="603"/>
    </row>
    <row r="415" spans="1:8" ht="18" customHeight="1">
      <c r="A415" s="602">
        <v>186</v>
      </c>
      <c r="B415" s="592" t="s">
        <v>1402</v>
      </c>
      <c r="C415" s="16" t="s">
        <v>1132</v>
      </c>
      <c r="D415" s="19"/>
      <c r="E415" s="17"/>
      <c r="F415" s="17"/>
      <c r="G415" s="20"/>
      <c r="H415" s="595">
        <v>41121</v>
      </c>
    </row>
    <row r="416" spans="1:8" ht="18" customHeight="1">
      <c r="A416" s="596"/>
      <c r="B416" s="593"/>
      <c r="C416" s="17" t="s">
        <v>480</v>
      </c>
      <c r="D416" s="19" t="s">
        <v>481</v>
      </c>
      <c r="E416" s="17">
        <v>2</v>
      </c>
      <c r="F416" s="17">
        <v>28</v>
      </c>
      <c r="G416" s="20">
        <f>E416*F416</f>
        <v>56</v>
      </c>
      <c r="H416" s="605"/>
    </row>
    <row r="417" spans="1:8" ht="18" customHeight="1">
      <c r="A417" s="597"/>
      <c r="B417" s="594"/>
      <c r="C417" s="17" t="s">
        <v>1133</v>
      </c>
      <c r="D417" s="19" t="s">
        <v>1049</v>
      </c>
      <c r="E417" s="17">
        <v>3</v>
      </c>
      <c r="F417" s="17">
        <v>24</v>
      </c>
      <c r="G417" s="20">
        <f>E417*F417</f>
        <v>72</v>
      </c>
      <c r="H417" s="603"/>
    </row>
    <row r="418" spans="1:8" ht="56.25" customHeight="1">
      <c r="A418" s="41">
        <v>187</v>
      </c>
      <c r="B418" s="17" t="s">
        <v>3786</v>
      </c>
      <c r="C418" s="46" t="s">
        <v>152</v>
      </c>
      <c r="D418" s="606" t="s">
        <v>67</v>
      </c>
      <c r="E418" s="606"/>
      <c r="F418" s="606"/>
      <c r="G418" s="20"/>
      <c r="H418" s="18">
        <v>41117</v>
      </c>
    </row>
    <row r="419" spans="1:8" ht="53.25" customHeight="1">
      <c r="A419" s="41">
        <v>188</v>
      </c>
      <c r="B419" s="17" t="s">
        <v>153</v>
      </c>
      <c r="C419" s="46" t="s">
        <v>1445</v>
      </c>
      <c r="D419" s="606" t="s">
        <v>1050</v>
      </c>
      <c r="E419" s="606"/>
      <c r="F419" s="606"/>
      <c r="G419" s="20"/>
      <c r="H419" s="18">
        <v>41120</v>
      </c>
    </row>
    <row r="420" spans="1:8" ht="41.25" customHeight="1">
      <c r="A420" s="41">
        <v>189</v>
      </c>
      <c r="B420" s="17" t="s">
        <v>3645</v>
      </c>
      <c r="C420" s="46" t="s">
        <v>288</v>
      </c>
      <c r="D420" s="598" t="s">
        <v>67</v>
      </c>
      <c r="E420" s="599"/>
      <c r="F420" s="600"/>
      <c r="G420" s="20"/>
      <c r="H420" s="18">
        <v>41117</v>
      </c>
    </row>
    <row r="421" spans="1:8" ht="54.75" customHeight="1">
      <c r="A421" s="602">
        <v>190</v>
      </c>
      <c r="B421" s="592" t="s">
        <v>158</v>
      </c>
      <c r="C421" s="46" t="s">
        <v>1445</v>
      </c>
      <c r="D421" s="19"/>
      <c r="E421" s="19"/>
      <c r="F421" s="19"/>
      <c r="G421" s="20"/>
      <c r="H421" s="595">
        <v>41121</v>
      </c>
    </row>
    <row r="422" spans="1:8" ht="18" customHeight="1">
      <c r="A422" s="596"/>
      <c r="B422" s="593"/>
      <c r="C422" s="63" t="s">
        <v>678</v>
      </c>
      <c r="D422" s="19" t="s">
        <v>2968</v>
      </c>
      <c r="E422" s="17">
        <v>1</v>
      </c>
      <c r="F422" s="19">
        <v>100</v>
      </c>
      <c r="G422" s="20">
        <f>F422*E422</f>
        <v>100</v>
      </c>
      <c r="H422" s="605"/>
    </row>
    <row r="423" spans="1:8" ht="18" customHeight="1">
      <c r="A423" s="596"/>
      <c r="B423" s="593"/>
      <c r="C423" s="17" t="s">
        <v>1364</v>
      </c>
      <c r="D423" s="19" t="s">
        <v>2968</v>
      </c>
      <c r="E423" s="17">
        <v>1</v>
      </c>
      <c r="F423" s="17">
        <v>40</v>
      </c>
      <c r="G423" s="17">
        <f>E423*F423</f>
        <v>40</v>
      </c>
      <c r="H423" s="605"/>
    </row>
    <row r="424" spans="1:8" ht="18" customHeight="1">
      <c r="A424" s="596"/>
      <c r="B424" s="593"/>
      <c r="C424" s="15" t="s">
        <v>159</v>
      </c>
      <c r="D424" s="19" t="s">
        <v>2968</v>
      </c>
      <c r="E424" s="19">
        <v>2</v>
      </c>
      <c r="F424" s="19">
        <v>90</v>
      </c>
      <c r="G424" s="84">
        <f>F424*E424</f>
        <v>180</v>
      </c>
      <c r="H424" s="605"/>
    </row>
    <row r="425" spans="1:8" ht="34.5" customHeight="1">
      <c r="A425" s="596"/>
      <c r="B425" s="593"/>
      <c r="C425" s="17" t="s">
        <v>1198</v>
      </c>
      <c r="D425" s="19" t="s">
        <v>1049</v>
      </c>
      <c r="E425" s="17">
        <v>3</v>
      </c>
      <c r="F425" s="17">
        <v>168.67</v>
      </c>
      <c r="G425" s="20">
        <f>F425*E425</f>
        <v>506.01</v>
      </c>
      <c r="H425" s="605"/>
    </row>
    <row r="426" spans="1:8" ht="18" customHeight="1">
      <c r="A426" s="597"/>
      <c r="B426" s="594"/>
      <c r="C426" s="15" t="s">
        <v>160</v>
      </c>
      <c r="D426" s="19" t="s">
        <v>2968</v>
      </c>
      <c r="E426" s="19">
        <v>1</v>
      </c>
      <c r="F426" s="19">
        <v>125</v>
      </c>
      <c r="G426" s="20">
        <f>F426*E426</f>
        <v>125</v>
      </c>
      <c r="H426" s="603"/>
    </row>
    <row r="427" spans="1:8" ht="54" customHeight="1">
      <c r="A427" s="602">
        <v>191</v>
      </c>
      <c r="B427" s="592" t="s">
        <v>161</v>
      </c>
      <c r="C427" s="46" t="s">
        <v>1445</v>
      </c>
      <c r="D427" s="19"/>
      <c r="E427" s="19"/>
      <c r="F427" s="19"/>
      <c r="G427" s="20"/>
      <c r="H427" s="595">
        <v>41121</v>
      </c>
    </row>
    <row r="428" spans="1:8" ht="36.75" customHeight="1">
      <c r="A428" s="596"/>
      <c r="B428" s="593"/>
      <c r="C428" s="17" t="s">
        <v>1198</v>
      </c>
      <c r="D428" s="19" t="s">
        <v>1049</v>
      </c>
      <c r="E428" s="17">
        <v>3</v>
      </c>
      <c r="F428" s="17">
        <v>168.67</v>
      </c>
      <c r="G428" s="20">
        <f>F428*E428</f>
        <v>506.01</v>
      </c>
      <c r="H428" s="605"/>
    </row>
    <row r="429" spans="1:8" ht="32.25" customHeight="1">
      <c r="A429" s="596"/>
      <c r="B429" s="593"/>
      <c r="C429" s="17" t="s">
        <v>1198</v>
      </c>
      <c r="D429" s="19" t="s">
        <v>1049</v>
      </c>
      <c r="E429" s="17">
        <v>0.5</v>
      </c>
      <c r="F429" s="17">
        <v>180</v>
      </c>
      <c r="G429" s="20">
        <f>F429*E429</f>
        <v>90</v>
      </c>
      <c r="H429" s="605"/>
    </row>
    <row r="430" spans="1:8" ht="18" customHeight="1">
      <c r="A430" s="597"/>
      <c r="B430" s="594"/>
      <c r="C430" s="15" t="s">
        <v>2865</v>
      </c>
      <c r="D430" s="19" t="s">
        <v>2968</v>
      </c>
      <c r="E430" s="19">
        <v>1</v>
      </c>
      <c r="F430" s="19">
        <v>50</v>
      </c>
      <c r="G430" s="20">
        <f>F430*E430</f>
        <v>50</v>
      </c>
      <c r="H430" s="603"/>
    </row>
    <row r="431" spans="1:8" ht="36.75" customHeight="1">
      <c r="A431" s="41">
        <v>192</v>
      </c>
      <c r="B431" s="17" t="s">
        <v>2032</v>
      </c>
      <c r="C431" s="46" t="s">
        <v>162</v>
      </c>
      <c r="D431" s="598" t="s">
        <v>67</v>
      </c>
      <c r="E431" s="599"/>
      <c r="F431" s="600"/>
      <c r="G431" s="20"/>
      <c r="H431" s="18">
        <v>41121</v>
      </c>
    </row>
    <row r="432" spans="1:8" ht="36.75" customHeight="1">
      <c r="A432" s="41">
        <v>193</v>
      </c>
      <c r="B432" s="17" t="s">
        <v>2660</v>
      </c>
      <c r="C432" s="16" t="s">
        <v>893</v>
      </c>
      <c r="D432" s="598" t="s">
        <v>3581</v>
      </c>
      <c r="E432" s="599"/>
      <c r="F432" s="600"/>
      <c r="G432" s="20"/>
      <c r="H432" s="18">
        <v>41121</v>
      </c>
    </row>
    <row r="433" spans="1:8" ht="36" customHeight="1">
      <c r="A433" s="41">
        <v>194</v>
      </c>
      <c r="B433" s="17" t="s">
        <v>1761</v>
      </c>
      <c r="C433" s="16" t="s">
        <v>893</v>
      </c>
      <c r="D433" s="598" t="s">
        <v>3581</v>
      </c>
      <c r="E433" s="599"/>
      <c r="F433" s="600"/>
      <c r="G433" s="20"/>
      <c r="H433" s="18">
        <v>41121</v>
      </c>
    </row>
    <row r="434" spans="1:8" ht="34.5" customHeight="1">
      <c r="A434" s="41">
        <v>195</v>
      </c>
      <c r="B434" s="17" t="s">
        <v>164</v>
      </c>
      <c r="C434" s="16" t="s">
        <v>893</v>
      </c>
      <c r="D434" s="598" t="s">
        <v>3581</v>
      </c>
      <c r="E434" s="599"/>
      <c r="F434" s="600"/>
      <c r="G434" s="20"/>
      <c r="H434" s="18">
        <v>41121</v>
      </c>
    </row>
    <row r="435" spans="1:8" ht="36.75" customHeight="1">
      <c r="A435" s="41">
        <v>196</v>
      </c>
      <c r="B435" s="17" t="s">
        <v>832</v>
      </c>
      <c r="C435" s="16" t="s">
        <v>893</v>
      </c>
      <c r="D435" s="598" t="s">
        <v>3581</v>
      </c>
      <c r="E435" s="599"/>
      <c r="F435" s="600"/>
      <c r="G435" s="20"/>
      <c r="H435" s="18">
        <v>41121</v>
      </c>
    </row>
    <row r="436" spans="1:8" ht="33" customHeight="1">
      <c r="A436" s="41">
        <v>197</v>
      </c>
      <c r="B436" s="17" t="s">
        <v>786</v>
      </c>
      <c r="C436" s="46" t="s">
        <v>2270</v>
      </c>
      <c r="D436" s="598" t="s">
        <v>787</v>
      </c>
      <c r="E436" s="599"/>
      <c r="F436" s="600"/>
      <c r="G436" s="20"/>
      <c r="H436" s="18">
        <v>41120</v>
      </c>
    </row>
    <row r="437" spans="1:8" ht="37.5" customHeight="1">
      <c r="A437" s="41">
        <v>198</v>
      </c>
      <c r="B437" s="17" t="s">
        <v>793</v>
      </c>
      <c r="C437" s="46" t="s">
        <v>3799</v>
      </c>
      <c r="D437" s="598" t="s">
        <v>1358</v>
      </c>
      <c r="E437" s="599"/>
      <c r="F437" s="600"/>
      <c r="G437" s="20"/>
      <c r="H437" s="18">
        <v>41120</v>
      </c>
    </row>
    <row r="438" spans="1:8" ht="39" customHeight="1">
      <c r="A438" s="41">
        <v>199</v>
      </c>
      <c r="B438" s="17" t="s">
        <v>1359</v>
      </c>
      <c r="C438" s="46" t="s">
        <v>2844</v>
      </c>
      <c r="D438" s="598" t="s">
        <v>1360</v>
      </c>
      <c r="E438" s="599"/>
      <c r="F438" s="600"/>
      <c r="G438" s="20"/>
      <c r="H438" s="18">
        <v>41120</v>
      </c>
    </row>
    <row r="439" spans="1:8" ht="18" customHeight="1">
      <c r="A439" s="602">
        <v>201</v>
      </c>
      <c r="B439" s="592" t="s">
        <v>3645</v>
      </c>
      <c r="C439" s="46" t="s">
        <v>2436</v>
      </c>
      <c r="D439" s="598" t="s">
        <v>1363</v>
      </c>
      <c r="E439" s="599"/>
      <c r="F439" s="600"/>
      <c r="G439" s="20"/>
      <c r="H439" s="595">
        <v>41121</v>
      </c>
    </row>
    <row r="440" spans="1:8" ht="18" customHeight="1">
      <c r="A440" s="597"/>
      <c r="B440" s="594"/>
      <c r="C440" s="15" t="s">
        <v>3619</v>
      </c>
      <c r="D440" s="19" t="s">
        <v>1049</v>
      </c>
      <c r="E440" s="19">
        <v>7</v>
      </c>
      <c r="F440" s="19">
        <v>5</v>
      </c>
      <c r="G440" s="20">
        <f>F440*E440</f>
        <v>35</v>
      </c>
      <c r="H440" s="603"/>
    </row>
    <row r="441" spans="1:8" ht="38.25" customHeight="1">
      <c r="A441" s="41">
        <v>202</v>
      </c>
      <c r="B441" s="17" t="s">
        <v>1654</v>
      </c>
      <c r="C441" s="46" t="s">
        <v>2844</v>
      </c>
      <c r="D441" s="598" t="s">
        <v>3564</v>
      </c>
      <c r="E441" s="599"/>
      <c r="F441" s="600"/>
      <c r="G441" s="20"/>
      <c r="H441" s="18">
        <v>41120</v>
      </c>
    </row>
    <row r="442" spans="1:8" ht="56.25" customHeight="1">
      <c r="A442" s="602">
        <v>203</v>
      </c>
      <c r="B442" s="592" t="s">
        <v>2720</v>
      </c>
      <c r="C442" s="46" t="s">
        <v>3565</v>
      </c>
      <c r="D442" s="19"/>
      <c r="E442" s="19"/>
      <c r="F442" s="19"/>
      <c r="G442" s="20"/>
      <c r="H442" s="595">
        <v>41121</v>
      </c>
    </row>
    <row r="443" spans="1:8" ht="18" customHeight="1">
      <c r="A443" s="596"/>
      <c r="B443" s="593"/>
      <c r="C443" s="15" t="s">
        <v>2854</v>
      </c>
      <c r="D443" s="19" t="s">
        <v>1049</v>
      </c>
      <c r="E443" s="19">
        <v>30</v>
      </c>
      <c r="F443" s="19">
        <v>2.5</v>
      </c>
      <c r="G443" s="20">
        <f>F443*E443</f>
        <v>75</v>
      </c>
      <c r="H443" s="605"/>
    </row>
    <row r="444" spans="1:8" ht="18" customHeight="1">
      <c r="A444" s="597"/>
      <c r="B444" s="594"/>
      <c r="C444" s="15" t="s">
        <v>2856</v>
      </c>
      <c r="D444" s="19" t="s">
        <v>2968</v>
      </c>
      <c r="E444" s="19">
        <v>1</v>
      </c>
      <c r="F444" s="19">
        <v>9</v>
      </c>
      <c r="G444" s="20">
        <f>F444*E444</f>
        <v>9</v>
      </c>
      <c r="H444" s="603"/>
    </row>
    <row r="445" spans="1:8" ht="34.5" customHeight="1">
      <c r="A445" s="41">
        <v>204</v>
      </c>
      <c r="B445" s="17" t="s">
        <v>3782</v>
      </c>
      <c r="C445" s="46" t="s">
        <v>2270</v>
      </c>
      <c r="D445" s="598" t="s">
        <v>3804</v>
      </c>
      <c r="E445" s="599"/>
      <c r="F445" s="600"/>
      <c r="G445" s="20"/>
      <c r="H445" s="18">
        <v>41122</v>
      </c>
    </row>
    <row r="446" spans="1:8" ht="40.5" customHeight="1">
      <c r="A446" s="17"/>
      <c r="B446" s="15" t="s">
        <v>164</v>
      </c>
      <c r="C446" s="16" t="s">
        <v>3643</v>
      </c>
      <c r="D446" s="19"/>
      <c r="E446" s="17"/>
      <c r="F446" s="19"/>
      <c r="G446" s="20">
        <v>15053.33</v>
      </c>
      <c r="H446" s="37">
        <v>41101</v>
      </c>
    </row>
    <row r="447" spans="1:8" ht="38.25" customHeight="1">
      <c r="A447" s="17"/>
      <c r="B447" s="15" t="s">
        <v>2129</v>
      </c>
      <c r="C447" s="16" t="s">
        <v>3643</v>
      </c>
      <c r="D447" s="19"/>
      <c r="E447" s="17"/>
      <c r="F447" s="19"/>
      <c r="G447" s="20">
        <v>15053.33</v>
      </c>
      <c r="H447" s="37">
        <v>41101</v>
      </c>
    </row>
    <row r="448" spans="1:8" ht="36.75" customHeight="1">
      <c r="A448" s="17"/>
      <c r="B448" s="15" t="s">
        <v>1761</v>
      </c>
      <c r="C448" s="16" t="s">
        <v>3643</v>
      </c>
      <c r="D448" s="19"/>
      <c r="E448" s="17"/>
      <c r="F448" s="19"/>
      <c r="G448" s="20">
        <v>15053.33</v>
      </c>
      <c r="H448" s="18">
        <v>41102</v>
      </c>
    </row>
    <row r="449" spans="1:8" ht="35.25" customHeight="1">
      <c r="A449" s="17"/>
      <c r="B449" s="15" t="s">
        <v>2660</v>
      </c>
      <c r="C449" s="16" t="s">
        <v>3643</v>
      </c>
      <c r="D449" s="19"/>
      <c r="E449" s="17"/>
      <c r="F449" s="19"/>
      <c r="G449" s="20">
        <v>15053.33</v>
      </c>
      <c r="H449" s="18">
        <v>41103</v>
      </c>
    </row>
    <row r="450" spans="1:8" ht="33.75" customHeight="1">
      <c r="A450" s="17"/>
      <c r="B450" s="15" t="s">
        <v>1762</v>
      </c>
      <c r="C450" s="16" t="s">
        <v>3643</v>
      </c>
      <c r="D450" s="19"/>
      <c r="E450" s="17"/>
      <c r="F450" s="19"/>
      <c r="G450" s="20">
        <v>15053.33</v>
      </c>
      <c r="H450" s="18">
        <v>41103</v>
      </c>
    </row>
    <row r="451" spans="1:8" ht="102.75" customHeight="1">
      <c r="A451" s="17"/>
      <c r="B451" s="74" t="s">
        <v>1186</v>
      </c>
      <c r="C451" s="15" t="s">
        <v>2502</v>
      </c>
      <c r="D451" s="19"/>
      <c r="E451" s="19"/>
      <c r="F451" s="19"/>
      <c r="G451" s="20">
        <v>93529.19</v>
      </c>
      <c r="H451" s="18"/>
    </row>
    <row r="452" spans="1:8" ht="96.75" customHeight="1">
      <c r="A452" s="17"/>
      <c r="B452" s="74" t="s">
        <v>3833</v>
      </c>
      <c r="C452" s="17" t="s">
        <v>2502</v>
      </c>
      <c r="D452" s="19"/>
      <c r="E452" s="19"/>
      <c r="F452" s="19"/>
      <c r="G452" s="20">
        <v>202242.34</v>
      </c>
      <c r="H452" s="18"/>
    </row>
    <row r="453" spans="1:8">
      <c r="A453" s="11"/>
      <c r="B453" s="25" t="s">
        <v>1337</v>
      </c>
      <c r="C453" s="12"/>
      <c r="D453" s="12"/>
      <c r="E453" s="12"/>
      <c r="F453" s="12"/>
      <c r="G453" s="26">
        <f>SUM(G4:G452)</f>
        <v>619121.49</v>
      </c>
      <c r="H453" s="82"/>
    </row>
    <row r="454" spans="1:8" ht="0.75" customHeight="1">
      <c r="A454" s="4"/>
      <c r="B454" s="3" t="s">
        <v>1338</v>
      </c>
      <c r="C454" s="85"/>
      <c r="D454" s="3"/>
      <c r="E454" s="3"/>
      <c r="F454" s="3">
        <v>10</v>
      </c>
      <c r="G454" s="77">
        <f>9000*F454</f>
        <v>90000</v>
      </c>
      <c r="H454" s="66"/>
    </row>
    <row r="455" spans="1:8" hidden="1">
      <c r="A455" s="4"/>
      <c r="B455" s="3" t="s">
        <v>1580</v>
      </c>
      <c r="C455" s="3"/>
      <c r="D455" s="3"/>
      <c r="E455" s="3"/>
      <c r="F455" s="3">
        <v>2</v>
      </c>
      <c r="G455" s="77">
        <f>7000*F455</f>
        <v>14000</v>
      </c>
      <c r="H455" s="66"/>
    </row>
    <row r="456" spans="1:8" hidden="1">
      <c r="A456" s="4"/>
      <c r="B456" s="3" t="s">
        <v>1032</v>
      </c>
      <c r="C456" s="3"/>
      <c r="D456" s="3"/>
      <c r="E456" s="3"/>
      <c r="F456" s="3">
        <v>2</v>
      </c>
      <c r="G456" s="77">
        <f>10000*F456</f>
        <v>20000</v>
      </c>
      <c r="H456" s="66"/>
    </row>
    <row r="457" spans="1:8" hidden="1">
      <c r="A457" s="4"/>
      <c r="B457" s="3" t="s">
        <v>1336</v>
      </c>
      <c r="C457" s="3"/>
      <c r="D457" s="3"/>
      <c r="E457" s="3"/>
      <c r="F457" s="3">
        <v>3</v>
      </c>
      <c r="G457" s="77">
        <f>10000*F457</f>
        <v>30000</v>
      </c>
      <c r="H457" s="66"/>
    </row>
    <row r="458" spans="1:8" hidden="1">
      <c r="A458" s="4"/>
      <c r="B458" s="24" t="s">
        <v>323</v>
      </c>
      <c r="C458" s="3"/>
      <c r="D458" s="3"/>
      <c r="E458" s="3"/>
      <c r="F458" s="3">
        <v>3</v>
      </c>
      <c r="G458" s="77">
        <f>8000*F458</f>
        <v>24000</v>
      </c>
      <c r="H458" s="66"/>
    </row>
    <row r="459" spans="1:8" ht="48.75" hidden="1" customHeight="1">
      <c r="A459" s="4"/>
      <c r="B459" s="3" t="s">
        <v>3682</v>
      </c>
      <c r="C459" s="3"/>
      <c r="D459" s="3"/>
      <c r="E459" s="3"/>
      <c r="F459" s="3">
        <v>1</v>
      </c>
      <c r="G459" s="3">
        <v>7000</v>
      </c>
      <c r="H459" s="66"/>
    </row>
    <row r="460" spans="1:8" ht="31.5" hidden="1">
      <c r="A460" s="4"/>
      <c r="B460" s="3" t="s">
        <v>1934</v>
      </c>
      <c r="C460" s="3"/>
      <c r="D460" s="3"/>
      <c r="E460" s="3"/>
      <c r="F460" s="3">
        <v>1</v>
      </c>
      <c r="G460" s="77">
        <f>8000*F460</f>
        <v>8000</v>
      </c>
      <c r="H460" s="66"/>
    </row>
    <row r="461" spans="1:8" hidden="1">
      <c r="A461" s="4"/>
      <c r="B461" s="3" t="s">
        <v>1935</v>
      </c>
      <c r="C461" s="3"/>
      <c r="D461" s="3"/>
      <c r="E461" s="3"/>
      <c r="F461" s="3">
        <v>1</v>
      </c>
      <c r="G461" s="77">
        <f>F461*10000</f>
        <v>10000</v>
      </c>
      <c r="H461" s="66"/>
    </row>
    <row r="462" spans="1:8" ht="47.25" hidden="1">
      <c r="A462" s="4"/>
      <c r="B462" s="3" t="s">
        <v>3335</v>
      </c>
      <c r="C462" s="3"/>
      <c r="D462" s="3"/>
      <c r="E462" s="3"/>
      <c r="F462" s="3">
        <v>1</v>
      </c>
      <c r="G462" s="77">
        <f>F462*3000</f>
        <v>3000</v>
      </c>
      <c r="H462" s="66"/>
    </row>
    <row r="463" spans="1:8" ht="15.75" hidden="1" customHeight="1">
      <c r="A463" s="4"/>
      <c r="B463" s="3" t="s">
        <v>3681</v>
      </c>
      <c r="C463" s="3"/>
      <c r="D463" s="3"/>
      <c r="E463" s="3"/>
      <c r="F463" s="3">
        <v>1</v>
      </c>
      <c r="G463" s="77">
        <f>F463*10000</f>
        <v>10000</v>
      </c>
      <c r="H463" s="66"/>
    </row>
    <row r="464" spans="1:8" hidden="1">
      <c r="A464" s="4"/>
      <c r="B464" s="3" t="s">
        <v>479</v>
      </c>
      <c r="C464" s="3"/>
      <c r="D464" s="3"/>
      <c r="E464" s="3"/>
      <c r="F464" s="3">
        <v>2</v>
      </c>
      <c r="G464" s="77">
        <f>7000+8000</f>
        <v>15000</v>
      </c>
      <c r="H464" s="66"/>
    </row>
    <row r="465" spans="1:12" ht="48" customHeight="1">
      <c r="A465" s="6"/>
      <c r="B465" s="7" t="s">
        <v>1051</v>
      </c>
      <c r="C465" s="8"/>
      <c r="D465" s="8"/>
      <c r="E465" s="8"/>
      <c r="F465" s="8"/>
      <c r="G465" s="9">
        <f>SUM(G454:G464)</f>
        <v>231000</v>
      </c>
      <c r="H465" s="67"/>
      <c r="I465" s="13"/>
    </row>
    <row r="466" spans="1:12" ht="31.5">
      <c r="A466" s="41"/>
      <c r="B466" s="74" t="s">
        <v>65</v>
      </c>
      <c r="C466" s="17"/>
      <c r="D466" s="17"/>
      <c r="E466" s="17"/>
      <c r="F466" s="17"/>
      <c r="G466" s="75">
        <f>G465*33.2%+G469*6%</f>
        <v>96728.62</v>
      </c>
      <c r="H466" s="76"/>
      <c r="I466" s="13"/>
    </row>
    <row r="467" spans="1:12">
      <c r="A467" s="41"/>
      <c r="B467" s="74" t="s">
        <v>1583</v>
      </c>
      <c r="C467" s="17"/>
      <c r="D467" s="17"/>
      <c r="E467" s="17"/>
      <c r="F467" s="17"/>
      <c r="G467" s="75">
        <v>8649</v>
      </c>
      <c r="H467" s="76"/>
    </row>
    <row r="468" spans="1:12" ht="21.75" customHeight="1">
      <c r="A468" s="41"/>
      <c r="B468" s="74" t="s">
        <v>2730</v>
      </c>
      <c r="C468" s="17"/>
      <c r="D468" s="17"/>
      <c r="E468" s="17"/>
      <c r="F468" s="17"/>
      <c r="G468" s="75">
        <f>44662.44</f>
        <v>44662.44</v>
      </c>
      <c r="H468" s="76"/>
      <c r="I468" s="1175" t="s">
        <v>3387</v>
      </c>
      <c r="J468" s="1176"/>
      <c r="K468" s="1176"/>
      <c r="L468" s="1176"/>
    </row>
    <row r="469" spans="1:12" ht="31.5">
      <c r="A469" s="41"/>
      <c r="B469" s="74" t="s">
        <v>66</v>
      </c>
      <c r="C469" s="17"/>
      <c r="D469" s="17"/>
      <c r="E469" s="17"/>
      <c r="F469" s="17"/>
      <c r="G469" s="75">
        <f>4.36*'[2]Итого Блюхера'!$Z$49</f>
        <v>333943.74</v>
      </c>
      <c r="H469" s="76"/>
    </row>
    <row r="470" spans="1:12" ht="22.5" customHeight="1">
      <c r="A470" s="11"/>
      <c r="B470" s="25" t="s">
        <v>1749</v>
      </c>
      <c r="C470" s="25"/>
      <c r="D470" s="25"/>
      <c r="E470" s="25"/>
      <c r="F470" s="25"/>
      <c r="G470" s="26">
        <f>SUM(G465:G469)+G453</f>
        <v>1334105.29</v>
      </c>
      <c r="H470" s="12"/>
      <c r="I470" s="1">
        <f>(G465+G466+G467+G468+G469)/'[2]Итого Блюхера'!$Z$49</f>
        <v>9.3348939714802697</v>
      </c>
    </row>
    <row r="471" spans="1:12">
      <c r="A471" s="83"/>
      <c r="B471" s="59"/>
      <c r="C471" s="59"/>
      <c r="D471" s="59"/>
      <c r="E471" s="59"/>
      <c r="F471" s="59"/>
      <c r="G471" s="62"/>
      <c r="H471" s="22"/>
    </row>
    <row r="472" spans="1:12" ht="31.5">
      <c r="A472" s="5"/>
      <c r="B472" s="52" t="s">
        <v>1589</v>
      </c>
      <c r="C472" s="52"/>
      <c r="D472" s="53"/>
      <c r="E472" s="53"/>
      <c r="F472" s="52"/>
      <c r="G472" s="52" t="s">
        <v>1595</v>
      </c>
      <c r="H472" s="5"/>
      <c r="I472" s="55"/>
    </row>
    <row r="473" spans="1:12">
      <c r="A473" s="5"/>
      <c r="B473" s="52"/>
      <c r="C473" s="52"/>
      <c r="D473" s="52"/>
      <c r="E473" s="52"/>
      <c r="F473" s="52"/>
      <c r="G473" s="52"/>
      <c r="H473" s="5"/>
    </row>
    <row r="474" spans="1:12" ht="31.5">
      <c r="B474" s="54" t="s">
        <v>1596</v>
      </c>
      <c r="C474" s="54"/>
      <c r="D474" s="53"/>
      <c r="E474" s="53"/>
      <c r="F474" s="54"/>
      <c r="G474" s="54" t="s">
        <v>1597</v>
      </c>
    </row>
    <row r="475" spans="1:12">
      <c r="A475" s="5"/>
      <c r="B475" s="22"/>
      <c r="C475" s="22"/>
      <c r="D475" s="22"/>
      <c r="E475" s="22"/>
      <c r="F475" s="22"/>
      <c r="G475" s="22"/>
      <c r="H475" s="5"/>
    </row>
    <row r="476" spans="1:12">
      <c r="A476" s="5"/>
      <c r="B476" s="5"/>
      <c r="C476" s="5"/>
      <c r="D476" s="5"/>
      <c r="E476" s="5"/>
      <c r="F476" s="5"/>
      <c r="G476" s="5"/>
      <c r="H476" s="5"/>
    </row>
    <row r="477" spans="1:12">
      <c r="A477" s="5"/>
      <c r="B477" s="5"/>
      <c r="C477" s="5"/>
      <c r="D477" s="5"/>
      <c r="E477" s="5"/>
      <c r="F477" s="5"/>
      <c r="G477" s="5"/>
      <c r="H477" s="5"/>
    </row>
  </sheetData>
  <mergeCells count="364">
    <mergeCell ref="I468:L468"/>
    <mergeCell ref="D445:F445"/>
    <mergeCell ref="B129:B130"/>
    <mergeCell ref="A129:A130"/>
    <mergeCell ref="A439:A440"/>
    <mergeCell ref="D441:F441"/>
    <mergeCell ref="D435:F435"/>
    <mergeCell ref="D436:F436"/>
    <mergeCell ref="D437:F437"/>
    <mergeCell ref="D438:F438"/>
    <mergeCell ref="D431:F431"/>
    <mergeCell ref="H442:H444"/>
    <mergeCell ref="B442:B444"/>
    <mergeCell ref="A442:A444"/>
    <mergeCell ref="D439:F439"/>
    <mergeCell ref="H439:H440"/>
    <mergeCell ref="B439:B440"/>
    <mergeCell ref="D432:F432"/>
    <mergeCell ref="D433:F433"/>
    <mergeCell ref="D434:F434"/>
    <mergeCell ref="B421:B426"/>
    <mergeCell ref="A421:A426"/>
    <mergeCell ref="H427:H430"/>
    <mergeCell ref="B427:B430"/>
    <mergeCell ref="A427:A430"/>
    <mergeCell ref="D418:F418"/>
    <mergeCell ref="D419:F419"/>
    <mergeCell ref="D420:F420"/>
    <mergeCell ref="H421:H426"/>
    <mergeCell ref="A412:A414"/>
    <mergeCell ref="B415:B417"/>
    <mergeCell ref="H415:H417"/>
    <mergeCell ref="A415:A417"/>
    <mergeCell ref="D410:F410"/>
    <mergeCell ref="D411:F411"/>
    <mergeCell ref="H412:H414"/>
    <mergeCell ref="B412:B414"/>
    <mergeCell ref="B406:B408"/>
    <mergeCell ref="H406:H408"/>
    <mergeCell ref="A406:A408"/>
    <mergeCell ref="D409:F409"/>
    <mergeCell ref="H400:H402"/>
    <mergeCell ref="B400:B402"/>
    <mergeCell ref="A400:A402"/>
    <mergeCell ref="H403:H405"/>
    <mergeCell ref="B403:B405"/>
    <mergeCell ref="A403:A405"/>
    <mergeCell ref="B394:B396"/>
    <mergeCell ref="H394:H396"/>
    <mergeCell ref="A394:A396"/>
    <mergeCell ref="H397:H399"/>
    <mergeCell ref="B397:B399"/>
    <mergeCell ref="A397:A399"/>
    <mergeCell ref="H388:H390"/>
    <mergeCell ref="B388:B390"/>
    <mergeCell ref="A388:A390"/>
    <mergeCell ref="H391:H393"/>
    <mergeCell ref="B391:B393"/>
    <mergeCell ref="A391:A393"/>
    <mergeCell ref="D384:F384"/>
    <mergeCell ref="H385:H387"/>
    <mergeCell ref="B385:B387"/>
    <mergeCell ref="A385:A387"/>
    <mergeCell ref="H380:H383"/>
    <mergeCell ref="B380:B383"/>
    <mergeCell ref="A380:A383"/>
    <mergeCell ref="B377:B379"/>
    <mergeCell ref="A377:A379"/>
    <mergeCell ref="H377:H379"/>
    <mergeCell ref="A370:A372"/>
    <mergeCell ref="H373:H375"/>
    <mergeCell ref="B373:B375"/>
    <mergeCell ref="A373:A375"/>
    <mergeCell ref="D368:F368"/>
    <mergeCell ref="D369:F369"/>
    <mergeCell ref="H370:H372"/>
    <mergeCell ref="B370:B372"/>
    <mergeCell ref="D240:F240"/>
    <mergeCell ref="D241:F241"/>
    <mergeCell ref="D242:F242"/>
    <mergeCell ref="H243:H245"/>
    <mergeCell ref="B243:B245"/>
    <mergeCell ref="H250:H252"/>
    <mergeCell ref="H220:H221"/>
    <mergeCell ref="B220:B221"/>
    <mergeCell ref="D207:F207"/>
    <mergeCell ref="H208:H210"/>
    <mergeCell ref="B208:B210"/>
    <mergeCell ref="H199:H202"/>
    <mergeCell ref="D230:F230"/>
    <mergeCell ref="D228:F228"/>
    <mergeCell ref="D229:F229"/>
    <mergeCell ref="D224:F224"/>
    <mergeCell ref="D225:F225"/>
    <mergeCell ref="D226:F226"/>
    <mergeCell ref="D227:F227"/>
    <mergeCell ref="A220:A221"/>
    <mergeCell ref="H211:H213"/>
    <mergeCell ref="B211:B213"/>
    <mergeCell ref="A211:A213"/>
    <mergeCell ref="H214:H216"/>
    <mergeCell ref="B214:B216"/>
    <mergeCell ref="A214:A216"/>
    <mergeCell ref="B217:B219"/>
    <mergeCell ref="A217:A219"/>
    <mergeCell ref="H217:H219"/>
    <mergeCell ref="A208:A210"/>
    <mergeCell ref="D203:F203"/>
    <mergeCell ref="D204:F204"/>
    <mergeCell ref="D205:F205"/>
    <mergeCell ref="D206:F206"/>
    <mergeCell ref="H196:H198"/>
    <mergeCell ref="B196:B198"/>
    <mergeCell ref="A196:A198"/>
    <mergeCell ref="B199:B202"/>
    <mergeCell ref="A199:A202"/>
    <mergeCell ref="B193:B195"/>
    <mergeCell ref="A193:A195"/>
    <mergeCell ref="D189:F189"/>
    <mergeCell ref="H190:H191"/>
    <mergeCell ref="B190:B191"/>
    <mergeCell ref="A190:A191"/>
    <mergeCell ref="D192:F192"/>
    <mergeCell ref="H193:H195"/>
    <mergeCell ref="H173:H180"/>
    <mergeCell ref="B173:B180"/>
    <mergeCell ref="A173:A180"/>
    <mergeCell ref="B181:B187"/>
    <mergeCell ref="H181:H187"/>
    <mergeCell ref="A181:A187"/>
    <mergeCell ref="D166:F166"/>
    <mergeCell ref="H167:H171"/>
    <mergeCell ref="B167:B171"/>
    <mergeCell ref="A167:A171"/>
    <mergeCell ref="D161:F161"/>
    <mergeCell ref="A149:A151"/>
    <mergeCell ref="A152:A154"/>
    <mergeCell ref="A155:A157"/>
    <mergeCell ref="B152:B154"/>
    <mergeCell ref="B155:B157"/>
    <mergeCell ref="B158:B160"/>
    <mergeCell ref="A140:A142"/>
    <mergeCell ref="A143:A145"/>
    <mergeCell ref="A146:A148"/>
    <mergeCell ref="A158:A160"/>
    <mergeCell ref="B140:B142"/>
    <mergeCell ref="B143:B145"/>
    <mergeCell ref="B146:B148"/>
    <mergeCell ref="B149:B151"/>
    <mergeCell ref="B137:B139"/>
    <mergeCell ref="H137:H139"/>
    <mergeCell ref="A137:A139"/>
    <mergeCell ref="H152:H154"/>
    <mergeCell ref="H155:H157"/>
    <mergeCell ref="H158:H160"/>
    <mergeCell ref="H140:H142"/>
    <mergeCell ref="H143:H145"/>
    <mergeCell ref="H146:H148"/>
    <mergeCell ref="H149:H151"/>
    <mergeCell ref="H131:H133"/>
    <mergeCell ref="B131:B133"/>
    <mergeCell ref="A131:A133"/>
    <mergeCell ref="H126:H128"/>
    <mergeCell ref="B126:B128"/>
    <mergeCell ref="B134:B136"/>
    <mergeCell ref="H134:H136"/>
    <mergeCell ref="A134:A136"/>
    <mergeCell ref="A122:A125"/>
    <mergeCell ref="D119:F119"/>
    <mergeCell ref="D120:F120"/>
    <mergeCell ref="D118:F118"/>
    <mergeCell ref="D116:F116"/>
    <mergeCell ref="A126:A128"/>
    <mergeCell ref="D74:F74"/>
    <mergeCell ref="D75:F75"/>
    <mergeCell ref="D76:F76"/>
    <mergeCell ref="D77:F77"/>
    <mergeCell ref="A110:A111"/>
    <mergeCell ref="A112:A115"/>
    <mergeCell ref="B94:B108"/>
    <mergeCell ref="B48:B52"/>
    <mergeCell ref="A48:A52"/>
    <mergeCell ref="H38:H40"/>
    <mergeCell ref="B38:B40"/>
    <mergeCell ref="D109:F109"/>
    <mergeCell ref="D78:F78"/>
    <mergeCell ref="D53:F53"/>
    <mergeCell ref="H54:H55"/>
    <mergeCell ref="H57:H70"/>
    <mergeCell ref="H72:H73"/>
    <mergeCell ref="B72:B73"/>
    <mergeCell ref="A72:A73"/>
    <mergeCell ref="B54:B70"/>
    <mergeCell ref="H41:H46"/>
    <mergeCell ref="B41:B46"/>
    <mergeCell ref="A41:A46"/>
    <mergeCell ref="A54:A70"/>
    <mergeCell ref="D71:F71"/>
    <mergeCell ref="D47:F47"/>
    <mergeCell ref="H48:H52"/>
    <mergeCell ref="A38:A40"/>
    <mergeCell ref="H30:H31"/>
    <mergeCell ref="B30:B31"/>
    <mergeCell ref="A30:A31"/>
    <mergeCell ref="H32:H33"/>
    <mergeCell ref="B32:B33"/>
    <mergeCell ref="A32:A33"/>
    <mergeCell ref="A35:A36"/>
    <mergeCell ref="B35:B36"/>
    <mergeCell ref="D29:F29"/>
    <mergeCell ref="H25:H29"/>
    <mergeCell ref="B25:B28"/>
    <mergeCell ref="A25:A29"/>
    <mergeCell ref="A1:H1"/>
    <mergeCell ref="A2:H2"/>
    <mergeCell ref="D7:F7"/>
    <mergeCell ref="D8:F8"/>
    <mergeCell ref="D9:F9"/>
    <mergeCell ref="H10:H16"/>
    <mergeCell ref="B10:B16"/>
    <mergeCell ref="A10:A16"/>
    <mergeCell ref="D17:F17"/>
    <mergeCell ref="H18:H20"/>
    <mergeCell ref="B18:B20"/>
    <mergeCell ref="A18:A20"/>
    <mergeCell ref="D21:F21"/>
    <mergeCell ref="D22:F22"/>
    <mergeCell ref="D23:F23"/>
    <mergeCell ref="D24:F24"/>
    <mergeCell ref="B79:B93"/>
    <mergeCell ref="H231:H236"/>
    <mergeCell ref="B231:B236"/>
    <mergeCell ref="H79:H93"/>
    <mergeCell ref="H110:H111"/>
    <mergeCell ref="B110:B111"/>
    <mergeCell ref="D117:F117"/>
    <mergeCell ref="H112:H115"/>
    <mergeCell ref="B112:B115"/>
    <mergeCell ref="A231:A236"/>
    <mergeCell ref="H237:H239"/>
    <mergeCell ref="B237:B239"/>
    <mergeCell ref="A237:A239"/>
    <mergeCell ref="D121:F121"/>
    <mergeCell ref="H122:H125"/>
    <mergeCell ref="B122:B125"/>
    <mergeCell ref="A243:A245"/>
    <mergeCell ref="H246:H247"/>
    <mergeCell ref="B246:B247"/>
    <mergeCell ref="A246:A247"/>
    <mergeCell ref="D248:F248"/>
    <mergeCell ref="D249:F249"/>
    <mergeCell ref="B250:B252"/>
    <mergeCell ref="A250:A252"/>
    <mergeCell ref="H253:H259"/>
    <mergeCell ref="B253:B259"/>
    <mergeCell ref="A253:A259"/>
    <mergeCell ref="D260:F260"/>
    <mergeCell ref="D261:F261"/>
    <mergeCell ref="H262:H264"/>
    <mergeCell ref="B262:B264"/>
    <mergeCell ref="A262:A264"/>
    <mergeCell ref="D272:F272"/>
    <mergeCell ref="D265:F265"/>
    <mergeCell ref="D266:F266"/>
    <mergeCell ref="D267:F267"/>
    <mergeCell ref="D268:F268"/>
    <mergeCell ref="D269:F269"/>
    <mergeCell ref="A279:A280"/>
    <mergeCell ref="D281:F281"/>
    <mergeCell ref="D273:F273"/>
    <mergeCell ref="D278:F278"/>
    <mergeCell ref="D274:F274"/>
    <mergeCell ref="D275:F275"/>
    <mergeCell ref="D276:F276"/>
    <mergeCell ref="D277:F277"/>
    <mergeCell ref="H291:H292"/>
    <mergeCell ref="B291:B292"/>
    <mergeCell ref="A291:A292"/>
    <mergeCell ref="D282:F282"/>
    <mergeCell ref="D283:F283"/>
    <mergeCell ref="A284:A287"/>
    <mergeCell ref="A288:A290"/>
    <mergeCell ref="D293:F293"/>
    <mergeCell ref="D294:F294"/>
    <mergeCell ref="D295:F295"/>
    <mergeCell ref="D296:F296"/>
    <mergeCell ref="H301:H303"/>
    <mergeCell ref="B301:B303"/>
    <mergeCell ref="A301:A303"/>
    <mergeCell ref="D297:F297"/>
    <mergeCell ref="D298:F298"/>
    <mergeCell ref="D299:F299"/>
    <mergeCell ref="D300:F300"/>
    <mergeCell ref="H310:H311"/>
    <mergeCell ref="B310:B311"/>
    <mergeCell ref="A310:A311"/>
    <mergeCell ref="H304:H306"/>
    <mergeCell ref="B304:B306"/>
    <mergeCell ref="A304:A306"/>
    <mergeCell ref="B307:B309"/>
    <mergeCell ref="H307:H309"/>
    <mergeCell ref="A307:A309"/>
    <mergeCell ref="D312:F312"/>
    <mergeCell ref="D313:F313"/>
    <mergeCell ref="D314:F314"/>
    <mergeCell ref="H315:H317"/>
    <mergeCell ref="B315:B317"/>
    <mergeCell ref="A315:A317"/>
    <mergeCell ref="H318:H322"/>
    <mergeCell ref="B318:B322"/>
    <mergeCell ref="A318:A322"/>
    <mergeCell ref="H323:H325"/>
    <mergeCell ref="B323:B325"/>
    <mergeCell ref="A323:A325"/>
    <mergeCell ref="D326:F326"/>
    <mergeCell ref="D327:F327"/>
    <mergeCell ref="D328:F328"/>
    <mergeCell ref="D329:F329"/>
    <mergeCell ref="H330:H332"/>
    <mergeCell ref="B330:B332"/>
    <mergeCell ref="A330:A332"/>
    <mergeCell ref="H333:H335"/>
    <mergeCell ref="B333:B335"/>
    <mergeCell ref="A333:A335"/>
    <mergeCell ref="A339:A341"/>
    <mergeCell ref="H357:H359"/>
    <mergeCell ref="B339:B341"/>
    <mergeCell ref="B342:B344"/>
    <mergeCell ref="B345:B347"/>
    <mergeCell ref="B348:B350"/>
    <mergeCell ref="B351:B353"/>
    <mergeCell ref="B354:B356"/>
    <mergeCell ref="B357:B359"/>
    <mergeCell ref="H342:H344"/>
    <mergeCell ref="H345:H347"/>
    <mergeCell ref="H354:H356"/>
    <mergeCell ref="H348:H350"/>
    <mergeCell ref="H351:H353"/>
    <mergeCell ref="A348:A350"/>
    <mergeCell ref="A351:A353"/>
    <mergeCell ref="A354:A356"/>
    <mergeCell ref="H35:H36"/>
    <mergeCell ref="B288:B290"/>
    <mergeCell ref="B284:B287"/>
    <mergeCell ref="H284:H287"/>
    <mergeCell ref="H288:H290"/>
    <mergeCell ref="H279:H280"/>
    <mergeCell ref="B279:B280"/>
    <mergeCell ref="H362:H367"/>
    <mergeCell ref="B362:B367"/>
    <mergeCell ref="A357:A359"/>
    <mergeCell ref="A362:A367"/>
    <mergeCell ref="D360:F360"/>
    <mergeCell ref="D361:F361"/>
    <mergeCell ref="A342:A344"/>
    <mergeCell ref="A345:A347"/>
    <mergeCell ref="D270:F270"/>
    <mergeCell ref="D271:F271"/>
    <mergeCell ref="A79:A108"/>
    <mergeCell ref="H94:H108"/>
    <mergeCell ref="B336:B338"/>
    <mergeCell ref="H336:H338"/>
    <mergeCell ref="A336:A338"/>
    <mergeCell ref="H339:H341"/>
  </mergeCells>
  <phoneticPr fontId="6" type="noConversion"/>
  <pageMargins left="0.75" right="0.17" top="0.26" bottom="0.28999999999999998" header="0.17" footer="0.18"/>
  <pageSetup paperSize="9" scale="80" orientation="portrait" r:id="rId1"/>
  <headerFooter alignWithMargins="0"/>
  <ignoredErrors>
    <ignoredError sqref="G423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>
    <tabColor indexed="38"/>
  </sheetPr>
  <dimension ref="A1:I592"/>
  <sheetViews>
    <sheetView view="pageBreakPreview" workbookViewId="0">
      <selection activeCell="I15" sqref="I15"/>
    </sheetView>
  </sheetViews>
  <sheetFormatPr defaultRowHeight="15.75"/>
  <cols>
    <col min="1" max="1" width="6.42578125" style="1" customWidth="1"/>
    <col min="2" max="2" width="24.85546875" style="1" customWidth="1"/>
    <col min="3" max="3" width="21.85546875" style="1" customWidth="1"/>
    <col min="4" max="4" width="9.5703125" style="1" customWidth="1"/>
    <col min="5" max="5" width="15.140625" style="1" customWidth="1"/>
    <col min="6" max="6" width="9.140625" style="1"/>
    <col min="7" max="7" width="18.85546875" style="1" customWidth="1"/>
    <col min="8" max="8" width="11" style="1" customWidth="1"/>
    <col min="9" max="9" width="13.140625" style="1" bestFit="1" customWidth="1"/>
    <col min="10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37.5" customHeight="1">
      <c r="A2" s="663" t="s">
        <v>2562</v>
      </c>
      <c r="B2" s="663"/>
      <c r="C2" s="663"/>
      <c r="D2" s="663"/>
      <c r="E2" s="663"/>
      <c r="F2" s="663"/>
      <c r="G2" s="663"/>
      <c r="H2" s="663"/>
    </row>
    <row r="3" spans="1:8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1555</v>
      </c>
      <c r="H3" s="58" t="s">
        <v>1586</v>
      </c>
    </row>
    <row r="4" spans="1:8" ht="20.25" customHeight="1">
      <c r="A4" s="64">
        <v>1</v>
      </c>
      <c r="B4" s="17" t="s">
        <v>3554</v>
      </c>
      <c r="C4" s="46" t="s">
        <v>2844</v>
      </c>
      <c r="D4" s="598" t="s">
        <v>3773</v>
      </c>
      <c r="E4" s="599"/>
      <c r="F4" s="600"/>
      <c r="G4" s="41"/>
      <c r="H4" s="18">
        <v>41064</v>
      </c>
    </row>
    <row r="5" spans="1:8" ht="19.5" customHeight="1">
      <c r="A5" s="64">
        <v>2</v>
      </c>
      <c r="B5" s="17" t="s">
        <v>1747</v>
      </c>
      <c r="C5" s="16" t="s">
        <v>2463</v>
      </c>
      <c r="D5" s="598" t="s">
        <v>67</v>
      </c>
      <c r="E5" s="599"/>
      <c r="F5" s="600"/>
      <c r="G5" s="20"/>
      <c r="H5" s="18">
        <v>41064</v>
      </c>
    </row>
    <row r="6" spans="1:8" ht="19.5" customHeight="1">
      <c r="A6" s="64">
        <v>3</v>
      </c>
      <c r="B6" s="17" t="s">
        <v>2464</v>
      </c>
      <c r="C6" s="16" t="s">
        <v>2270</v>
      </c>
      <c r="D6" s="598" t="s">
        <v>2465</v>
      </c>
      <c r="E6" s="599"/>
      <c r="F6" s="600"/>
      <c r="G6" s="17"/>
      <c r="H6" s="18">
        <v>41064</v>
      </c>
    </row>
    <row r="7" spans="1:8" ht="81" customHeight="1">
      <c r="A7" s="630">
        <v>4</v>
      </c>
      <c r="B7" s="637" t="s">
        <v>1960</v>
      </c>
      <c r="C7" s="153" t="s">
        <v>2469</v>
      </c>
      <c r="D7" s="19"/>
      <c r="E7" s="17"/>
      <c r="F7" s="17"/>
      <c r="G7" s="17"/>
      <c r="H7" s="595">
        <v>41064</v>
      </c>
    </row>
    <row r="8" spans="1:8" ht="20.25" customHeight="1">
      <c r="A8" s="631"/>
      <c r="B8" s="638"/>
      <c r="C8" s="260" t="s">
        <v>2466</v>
      </c>
      <c r="D8" s="19" t="s">
        <v>1049</v>
      </c>
      <c r="E8" s="23">
        <v>76</v>
      </c>
      <c r="F8" s="17">
        <v>37</v>
      </c>
      <c r="G8" s="17"/>
      <c r="H8" s="605"/>
    </row>
    <row r="9" spans="1:8" ht="32.25" customHeight="1">
      <c r="A9" s="631"/>
      <c r="B9" s="638"/>
      <c r="C9" s="260" t="s">
        <v>2467</v>
      </c>
      <c r="D9" s="19" t="s">
        <v>2968</v>
      </c>
      <c r="E9" s="17">
        <v>95</v>
      </c>
      <c r="F9" s="17">
        <v>16</v>
      </c>
      <c r="G9" s="17"/>
      <c r="H9" s="605"/>
    </row>
    <row r="10" spans="1:8" ht="29.25" customHeight="1">
      <c r="A10" s="631"/>
      <c r="B10" s="638"/>
      <c r="C10" s="260" t="s">
        <v>2468</v>
      </c>
      <c r="D10" s="19" t="s">
        <v>2968</v>
      </c>
      <c r="E10" s="17">
        <v>173</v>
      </c>
      <c r="F10" s="17">
        <v>2.5</v>
      </c>
      <c r="G10" s="17"/>
      <c r="H10" s="605"/>
    </row>
    <row r="11" spans="1:8" ht="18" customHeight="1">
      <c r="A11" s="631"/>
      <c r="B11" s="638"/>
      <c r="C11" s="260" t="s">
        <v>2470</v>
      </c>
      <c r="D11" s="19" t="s">
        <v>2968</v>
      </c>
      <c r="E11" s="17">
        <v>179</v>
      </c>
      <c r="F11" s="17">
        <v>0.5</v>
      </c>
      <c r="G11" s="17"/>
      <c r="H11" s="605"/>
    </row>
    <row r="12" spans="1:8" ht="17.25" customHeight="1">
      <c r="A12" s="631"/>
      <c r="B12" s="638"/>
      <c r="C12" s="260" t="s">
        <v>2471</v>
      </c>
      <c r="D12" s="19" t="s">
        <v>1588</v>
      </c>
      <c r="E12" s="17">
        <v>3</v>
      </c>
      <c r="F12" s="17">
        <v>1650</v>
      </c>
      <c r="G12" s="17"/>
      <c r="H12" s="605"/>
    </row>
    <row r="13" spans="1:8" ht="31.5" customHeight="1">
      <c r="A13" s="631"/>
      <c r="B13" s="638"/>
      <c r="C13" s="260" t="s">
        <v>3256</v>
      </c>
      <c r="D13" s="274" t="s">
        <v>2968</v>
      </c>
      <c r="E13" s="260">
        <v>10</v>
      </c>
      <c r="F13" s="260">
        <v>1.1499999999999999</v>
      </c>
      <c r="G13" s="17"/>
      <c r="H13" s="605"/>
    </row>
    <row r="14" spans="1:8" ht="18" customHeight="1">
      <c r="A14" s="631"/>
      <c r="B14" s="638"/>
      <c r="C14" s="260" t="s">
        <v>2391</v>
      </c>
      <c r="D14" s="19" t="s">
        <v>2968</v>
      </c>
      <c r="E14" s="19">
        <v>12</v>
      </c>
      <c r="F14" s="19">
        <v>170</v>
      </c>
      <c r="G14" s="20"/>
      <c r="H14" s="603"/>
    </row>
    <row r="15" spans="1:8" ht="32.25" customHeight="1">
      <c r="A15" s="631"/>
      <c r="B15" s="638"/>
      <c r="C15" s="260" t="s">
        <v>2450</v>
      </c>
      <c r="D15" s="19" t="s">
        <v>2968</v>
      </c>
      <c r="E15" s="17">
        <v>6</v>
      </c>
      <c r="F15" s="17">
        <v>170</v>
      </c>
      <c r="G15" s="20"/>
      <c r="H15" s="595" t="s">
        <v>3612</v>
      </c>
    </row>
    <row r="16" spans="1:8" ht="17.25" customHeight="1">
      <c r="A16" s="631"/>
      <c r="B16" s="638"/>
      <c r="C16" s="260" t="s">
        <v>2452</v>
      </c>
      <c r="D16" s="19" t="s">
        <v>2968</v>
      </c>
      <c r="E16" s="17">
        <v>6</v>
      </c>
      <c r="F16" s="17">
        <v>156</v>
      </c>
      <c r="G16" s="20"/>
      <c r="H16" s="605"/>
    </row>
    <row r="17" spans="1:8" ht="19.5" customHeight="1">
      <c r="A17" s="631"/>
      <c r="B17" s="638"/>
      <c r="C17" s="260" t="s">
        <v>3667</v>
      </c>
      <c r="D17" s="19" t="s">
        <v>2968</v>
      </c>
      <c r="E17" s="17">
        <v>6</v>
      </c>
      <c r="F17" s="17">
        <v>10</v>
      </c>
      <c r="G17" s="20"/>
      <c r="H17" s="605"/>
    </row>
    <row r="18" spans="1:8" ht="18" customHeight="1">
      <c r="A18" s="631"/>
      <c r="B18" s="638"/>
      <c r="C18" s="260" t="s">
        <v>3255</v>
      </c>
      <c r="D18" s="19" t="s">
        <v>1049</v>
      </c>
      <c r="E18" s="17">
        <v>6</v>
      </c>
      <c r="F18" s="17">
        <v>45</v>
      </c>
      <c r="G18" s="20"/>
      <c r="H18" s="605"/>
    </row>
    <row r="19" spans="1:8" ht="18" customHeight="1">
      <c r="A19" s="631"/>
      <c r="B19" s="638"/>
      <c r="C19" s="275" t="s">
        <v>213</v>
      </c>
      <c r="D19" s="19" t="s">
        <v>2968</v>
      </c>
      <c r="E19" s="17">
        <v>43</v>
      </c>
      <c r="F19" s="19">
        <v>5</v>
      </c>
      <c r="G19" s="20"/>
      <c r="H19" s="605"/>
    </row>
    <row r="20" spans="1:8" ht="18" customHeight="1">
      <c r="A20" s="631"/>
      <c r="B20" s="638"/>
      <c r="C20" s="260" t="s">
        <v>3609</v>
      </c>
      <c r="D20" s="19" t="s">
        <v>1049</v>
      </c>
      <c r="E20" s="31">
        <v>18</v>
      </c>
      <c r="F20" s="19">
        <v>15</v>
      </c>
      <c r="G20" s="20"/>
      <c r="H20" s="605"/>
    </row>
    <row r="21" spans="1:8" ht="18.75" customHeight="1">
      <c r="A21" s="631"/>
      <c r="B21" s="638"/>
      <c r="C21" s="260" t="s">
        <v>259</v>
      </c>
      <c r="D21" s="19" t="s">
        <v>1049</v>
      </c>
      <c r="E21" s="31">
        <v>35</v>
      </c>
      <c r="F21" s="19">
        <v>8</v>
      </c>
      <c r="G21" s="20"/>
      <c r="H21" s="605"/>
    </row>
    <row r="22" spans="1:8" ht="18" customHeight="1">
      <c r="A22" s="631"/>
      <c r="B22" s="638"/>
      <c r="C22" s="260" t="s">
        <v>3610</v>
      </c>
      <c r="D22" s="19" t="s">
        <v>2968</v>
      </c>
      <c r="E22" s="19">
        <v>31</v>
      </c>
      <c r="F22" s="19">
        <v>1</v>
      </c>
      <c r="G22" s="20"/>
      <c r="H22" s="605"/>
    </row>
    <row r="23" spans="1:8" ht="19.5" customHeight="1">
      <c r="A23" s="631"/>
      <c r="B23" s="638"/>
      <c r="C23" s="260" t="s">
        <v>3611</v>
      </c>
      <c r="D23" s="19" t="s">
        <v>1049</v>
      </c>
      <c r="E23" s="19">
        <v>33</v>
      </c>
      <c r="F23" s="19">
        <v>10</v>
      </c>
      <c r="G23" s="20"/>
      <c r="H23" s="603"/>
    </row>
    <row r="24" spans="1:8" ht="18" customHeight="1">
      <c r="A24" s="631"/>
      <c r="B24" s="638"/>
      <c r="C24" s="260" t="s">
        <v>3446</v>
      </c>
      <c r="D24" s="19" t="s">
        <v>2968</v>
      </c>
      <c r="E24" s="19">
        <v>4</v>
      </c>
      <c r="F24" s="19">
        <v>350</v>
      </c>
      <c r="G24" s="20"/>
      <c r="H24" s="133">
        <v>41051</v>
      </c>
    </row>
    <row r="25" spans="1:8" ht="19.5" customHeight="1">
      <c r="A25" s="631"/>
      <c r="B25" s="639"/>
      <c r="C25" s="260" t="s">
        <v>1680</v>
      </c>
      <c r="D25" s="19" t="s">
        <v>2968</v>
      </c>
      <c r="E25" s="19">
        <v>3</v>
      </c>
      <c r="F25" s="19">
        <v>24</v>
      </c>
      <c r="G25" s="20"/>
      <c r="H25" s="595">
        <v>41080</v>
      </c>
    </row>
    <row r="26" spans="1:8" ht="18" customHeight="1">
      <c r="A26" s="631"/>
      <c r="B26" s="592" t="s">
        <v>1108</v>
      </c>
      <c r="C26" s="17" t="s">
        <v>1107</v>
      </c>
      <c r="D26" s="19" t="s">
        <v>1049</v>
      </c>
      <c r="E26" s="19">
        <v>26</v>
      </c>
      <c r="F26" s="19">
        <v>5</v>
      </c>
      <c r="G26" s="20"/>
      <c r="H26" s="605"/>
    </row>
    <row r="27" spans="1:8" ht="18" customHeight="1">
      <c r="A27" s="631"/>
      <c r="B27" s="593"/>
      <c r="C27" s="17" t="s">
        <v>212</v>
      </c>
      <c r="D27" s="19" t="s">
        <v>1049</v>
      </c>
      <c r="E27" s="17">
        <v>24</v>
      </c>
      <c r="F27" s="17">
        <v>45</v>
      </c>
      <c r="G27" s="20"/>
      <c r="H27" s="605"/>
    </row>
    <row r="28" spans="1:8" ht="18" customHeight="1">
      <c r="A28" s="631"/>
      <c r="B28" s="593"/>
      <c r="C28" s="275" t="s">
        <v>213</v>
      </c>
      <c r="D28" s="19" t="s">
        <v>2968</v>
      </c>
      <c r="E28" s="17">
        <v>32</v>
      </c>
      <c r="F28" s="19">
        <v>5</v>
      </c>
      <c r="G28" s="20"/>
      <c r="H28" s="605"/>
    </row>
    <row r="29" spans="1:8" ht="31.5" customHeight="1">
      <c r="A29" s="631"/>
      <c r="B29" s="593"/>
      <c r="C29" s="260" t="s">
        <v>2468</v>
      </c>
      <c r="D29" s="19" t="s">
        <v>2968</v>
      </c>
      <c r="E29" s="17">
        <v>44</v>
      </c>
      <c r="F29" s="17">
        <v>2.5</v>
      </c>
      <c r="G29" s="17"/>
      <c r="H29" s="605"/>
    </row>
    <row r="30" spans="1:8" ht="22.5" customHeight="1">
      <c r="A30" s="631"/>
      <c r="B30" s="593"/>
      <c r="C30" s="260" t="s">
        <v>2470</v>
      </c>
      <c r="D30" s="19" t="s">
        <v>2968</v>
      </c>
      <c r="E30" s="17">
        <v>50</v>
      </c>
      <c r="F30" s="17">
        <v>0.5</v>
      </c>
      <c r="G30" s="17"/>
      <c r="H30" s="605"/>
    </row>
    <row r="31" spans="1:8" ht="32.25" customHeight="1">
      <c r="A31" s="632"/>
      <c r="B31" s="594"/>
      <c r="C31" s="17" t="s">
        <v>260</v>
      </c>
      <c r="D31" s="19" t="s">
        <v>2968</v>
      </c>
      <c r="E31" s="19">
        <v>3</v>
      </c>
      <c r="F31" s="19">
        <v>30</v>
      </c>
      <c r="G31" s="20"/>
      <c r="H31" s="603"/>
    </row>
    <row r="32" spans="1:8" ht="47.25" customHeight="1">
      <c r="A32" s="64">
        <v>5</v>
      </c>
      <c r="B32" s="17" t="s">
        <v>1872</v>
      </c>
      <c r="C32" s="16" t="s">
        <v>2432</v>
      </c>
      <c r="D32" s="612" t="s">
        <v>67</v>
      </c>
      <c r="E32" s="613"/>
      <c r="F32" s="614"/>
      <c r="G32" s="17"/>
      <c r="H32" s="18">
        <v>41065</v>
      </c>
    </row>
    <row r="33" spans="1:8" ht="33" customHeight="1">
      <c r="A33" s="64">
        <v>6</v>
      </c>
      <c r="B33" s="17" t="s">
        <v>1902</v>
      </c>
      <c r="C33" s="16" t="s">
        <v>2202</v>
      </c>
      <c r="D33" s="612" t="s">
        <v>67</v>
      </c>
      <c r="E33" s="613"/>
      <c r="F33" s="614"/>
      <c r="G33" s="17"/>
      <c r="H33" s="18">
        <v>41064</v>
      </c>
    </row>
    <row r="34" spans="1:8" ht="36" customHeight="1">
      <c r="A34" s="633">
        <v>7</v>
      </c>
      <c r="B34" s="17" t="s">
        <v>2952</v>
      </c>
      <c r="C34" s="46" t="s">
        <v>2775</v>
      </c>
      <c r="D34" s="17"/>
      <c r="E34" s="17"/>
      <c r="F34" s="17"/>
      <c r="G34" s="17"/>
      <c r="H34" s="611">
        <v>41061</v>
      </c>
    </row>
    <row r="35" spans="1:8" ht="18" customHeight="1">
      <c r="A35" s="633"/>
      <c r="B35" s="19" t="s">
        <v>222</v>
      </c>
      <c r="C35" s="17" t="s">
        <v>2268</v>
      </c>
      <c r="D35" s="19" t="s">
        <v>1046</v>
      </c>
      <c r="E35" s="17">
        <v>2.5</v>
      </c>
      <c r="F35" s="17">
        <v>350</v>
      </c>
      <c r="G35" s="17">
        <f>F35*E35</f>
        <v>875</v>
      </c>
      <c r="H35" s="611"/>
    </row>
    <row r="36" spans="1:8" ht="18" customHeight="1">
      <c r="A36" s="633"/>
      <c r="B36" s="19" t="s">
        <v>2417</v>
      </c>
      <c r="C36" s="17" t="s">
        <v>2268</v>
      </c>
      <c r="D36" s="19" t="s">
        <v>1046</v>
      </c>
      <c r="E36" s="17">
        <v>0.75</v>
      </c>
      <c r="F36" s="17">
        <v>350</v>
      </c>
      <c r="G36" s="17">
        <f>F36*E36</f>
        <v>262.5</v>
      </c>
      <c r="H36" s="611"/>
    </row>
    <row r="37" spans="1:8" ht="19.5" customHeight="1">
      <c r="A37" s="633"/>
      <c r="B37" s="19" t="s">
        <v>2416</v>
      </c>
      <c r="C37" s="17" t="s">
        <v>2268</v>
      </c>
      <c r="D37" s="19" t="s">
        <v>1046</v>
      </c>
      <c r="E37" s="17">
        <v>0.25</v>
      </c>
      <c r="F37" s="17">
        <v>350</v>
      </c>
      <c r="G37" s="17">
        <f>F37*E37</f>
        <v>87.5</v>
      </c>
      <c r="H37" s="611"/>
    </row>
    <row r="38" spans="1:8" ht="19.5" customHeight="1">
      <c r="A38" s="633"/>
      <c r="B38" s="668" t="s">
        <v>222</v>
      </c>
      <c r="C38" s="17" t="s">
        <v>2776</v>
      </c>
      <c r="D38" s="19" t="s">
        <v>2968</v>
      </c>
      <c r="E38" s="17">
        <v>1</v>
      </c>
      <c r="F38" s="17"/>
      <c r="G38" s="17"/>
      <c r="H38" s="611"/>
    </row>
    <row r="39" spans="1:8" ht="20.25" customHeight="1">
      <c r="A39" s="633"/>
      <c r="B39" s="668"/>
      <c r="C39" s="17" t="s">
        <v>2695</v>
      </c>
      <c r="D39" s="19" t="s">
        <v>1109</v>
      </c>
      <c r="E39" s="17">
        <v>0.1</v>
      </c>
      <c r="F39" s="17">
        <v>120</v>
      </c>
      <c r="G39" s="17">
        <f>F39*E39</f>
        <v>12</v>
      </c>
      <c r="H39" s="611"/>
    </row>
    <row r="40" spans="1:8" ht="18" customHeight="1">
      <c r="A40" s="633"/>
      <c r="B40" s="668"/>
      <c r="C40" s="17" t="s">
        <v>1047</v>
      </c>
      <c r="D40" s="19" t="s">
        <v>1517</v>
      </c>
      <c r="E40" s="17">
        <v>3</v>
      </c>
      <c r="F40" s="17">
        <v>22</v>
      </c>
      <c r="G40" s="17">
        <f>F40*E40</f>
        <v>66</v>
      </c>
      <c r="H40" s="611"/>
    </row>
    <row r="41" spans="1:8" ht="20.25" customHeight="1">
      <c r="A41" s="633"/>
      <c r="B41" s="668"/>
      <c r="C41" s="15" t="s">
        <v>941</v>
      </c>
      <c r="D41" s="19" t="s">
        <v>1109</v>
      </c>
      <c r="E41" s="17">
        <v>0.1</v>
      </c>
      <c r="F41" s="19">
        <v>70</v>
      </c>
      <c r="G41" s="17">
        <f>F41*E41</f>
        <v>7</v>
      </c>
      <c r="H41" s="611"/>
    </row>
    <row r="42" spans="1:8" ht="19.5" customHeight="1">
      <c r="A42" s="633">
        <v>8</v>
      </c>
      <c r="B42" s="606" t="s">
        <v>970</v>
      </c>
      <c r="C42" s="247" t="s">
        <v>1187</v>
      </c>
      <c r="D42" s="19"/>
      <c r="E42" s="17"/>
      <c r="F42" s="17"/>
      <c r="G42" s="17"/>
      <c r="H42" s="611">
        <v>41061</v>
      </c>
    </row>
    <row r="43" spans="1:8" ht="15" customHeight="1">
      <c r="A43" s="633"/>
      <c r="B43" s="606"/>
      <c r="C43" s="17" t="s">
        <v>2479</v>
      </c>
      <c r="D43" s="19" t="s">
        <v>1109</v>
      </c>
      <c r="E43" s="17">
        <v>5.4</v>
      </c>
      <c r="F43" s="17">
        <v>103.71</v>
      </c>
      <c r="G43" s="20">
        <f>F43*E43</f>
        <v>560.03</v>
      </c>
      <c r="H43" s="611"/>
    </row>
    <row r="44" spans="1:8" ht="15" customHeight="1">
      <c r="A44" s="633"/>
      <c r="B44" s="606"/>
      <c r="C44" s="17" t="s">
        <v>2479</v>
      </c>
      <c r="D44" s="19" t="s">
        <v>1109</v>
      </c>
      <c r="E44" s="17">
        <v>5.4</v>
      </c>
      <c r="F44" s="17">
        <v>117.78</v>
      </c>
      <c r="G44" s="20">
        <f>F44*E44</f>
        <v>636.01</v>
      </c>
      <c r="H44" s="611"/>
    </row>
    <row r="45" spans="1:8" ht="15" customHeight="1">
      <c r="A45" s="633"/>
      <c r="B45" s="606"/>
      <c r="C45" s="17" t="s">
        <v>877</v>
      </c>
      <c r="D45" s="19" t="s">
        <v>2480</v>
      </c>
      <c r="E45" s="17">
        <v>3</v>
      </c>
      <c r="F45" s="17">
        <v>45</v>
      </c>
      <c r="G45" s="17">
        <f>F45*E45</f>
        <v>135</v>
      </c>
      <c r="H45" s="611"/>
    </row>
    <row r="46" spans="1:8" ht="37.5" customHeight="1">
      <c r="A46" s="633"/>
      <c r="B46" s="606" t="s">
        <v>201</v>
      </c>
      <c r="C46" s="16" t="s">
        <v>199</v>
      </c>
      <c r="D46" s="19"/>
      <c r="E46" s="17"/>
      <c r="F46" s="17"/>
      <c r="G46" s="17"/>
      <c r="H46" s="611">
        <v>41066</v>
      </c>
    </row>
    <row r="47" spans="1:8" ht="17.100000000000001" customHeight="1">
      <c r="A47" s="633"/>
      <c r="B47" s="606"/>
      <c r="C47" s="17" t="s">
        <v>166</v>
      </c>
      <c r="D47" s="19" t="s">
        <v>1588</v>
      </c>
      <c r="E47" s="17">
        <v>4</v>
      </c>
      <c r="F47" s="17">
        <v>1650</v>
      </c>
      <c r="G47" s="17">
        <f t="shared" ref="G47:G53" si="0">F47*E47</f>
        <v>6600</v>
      </c>
      <c r="H47" s="611"/>
    </row>
    <row r="48" spans="1:8" ht="15.75" customHeight="1">
      <c r="A48" s="633"/>
      <c r="B48" s="606"/>
      <c r="C48" s="17" t="s">
        <v>2479</v>
      </c>
      <c r="D48" s="19" t="s">
        <v>1109</v>
      </c>
      <c r="E48" s="17">
        <v>6</v>
      </c>
      <c r="F48" s="17">
        <v>106</v>
      </c>
      <c r="G48" s="17">
        <f t="shared" si="0"/>
        <v>636</v>
      </c>
      <c r="H48" s="611"/>
    </row>
    <row r="49" spans="1:8" ht="17.100000000000001" customHeight="1">
      <c r="A49" s="633"/>
      <c r="B49" s="606"/>
      <c r="C49" s="17" t="s">
        <v>200</v>
      </c>
      <c r="D49" s="19" t="s">
        <v>2480</v>
      </c>
      <c r="E49" s="17">
        <v>2</v>
      </c>
      <c r="F49" s="17">
        <v>42</v>
      </c>
      <c r="G49" s="17">
        <f t="shared" si="0"/>
        <v>84</v>
      </c>
      <c r="H49" s="611"/>
    </row>
    <row r="50" spans="1:8" ht="17.100000000000001" customHeight="1">
      <c r="A50" s="633"/>
      <c r="B50" s="606" t="s">
        <v>202</v>
      </c>
      <c r="C50" s="17" t="s">
        <v>2479</v>
      </c>
      <c r="D50" s="19" t="s">
        <v>1109</v>
      </c>
      <c r="E50" s="17">
        <v>8.6999999999999993</v>
      </c>
      <c r="F50" s="17">
        <v>109.66</v>
      </c>
      <c r="G50" s="20">
        <f>F50*E50</f>
        <v>954.04</v>
      </c>
      <c r="H50" s="611"/>
    </row>
    <row r="51" spans="1:8" ht="17.100000000000001" customHeight="1">
      <c r="A51" s="633"/>
      <c r="B51" s="606"/>
      <c r="C51" s="17" t="s">
        <v>2479</v>
      </c>
      <c r="D51" s="19" t="s">
        <v>1109</v>
      </c>
      <c r="E51" s="17">
        <v>8.1</v>
      </c>
      <c r="F51" s="17">
        <v>100</v>
      </c>
      <c r="G51" s="17">
        <f t="shared" si="0"/>
        <v>810</v>
      </c>
      <c r="H51" s="611"/>
    </row>
    <row r="52" spans="1:8" ht="17.100000000000001" customHeight="1">
      <c r="A52" s="633"/>
      <c r="B52" s="606"/>
      <c r="C52" s="17" t="s">
        <v>877</v>
      </c>
      <c r="D52" s="19" t="s">
        <v>2480</v>
      </c>
      <c r="E52" s="17">
        <v>2</v>
      </c>
      <c r="F52" s="17">
        <v>42</v>
      </c>
      <c r="G52" s="17">
        <f>F52*E52</f>
        <v>84</v>
      </c>
      <c r="H52" s="611"/>
    </row>
    <row r="53" spans="1:8" ht="15" customHeight="1">
      <c r="A53" s="633">
        <v>9</v>
      </c>
      <c r="B53" s="606" t="s">
        <v>2781</v>
      </c>
      <c r="C53" s="16" t="s">
        <v>1132</v>
      </c>
      <c r="D53" s="19"/>
      <c r="E53" s="17"/>
      <c r="F53" s="17"/>
      <c r="G53" s="17">
        <f t="shared" si="0"/>
        <v>0</v>
      </c>
      <c r="H53" s="611">
        <v>41061</v>
      </c>
    </row>
    <row r="54" spans="1:8" ht="14.25" customHeight="1">
      <c r="A54" s="633"/>
      <c r="B54" s="606"/>
      <c r="C54" s="17" t="s">
        <v>480</v>
      </c>
      <c r="D54" s="19" t="s">
        <v>481</v>
      </c>
      <c r="E54" s="17">
        <v>1</v>
      </c>
      <c r="F54" s="17">
        <v>28</v>
      </c>
      <c r="G54" s="20">
        <f>E54*F54</f>
        <v>28</v>
      </c>
      <c r="H54" s="610"/>
    </row>
    <row r="55" spans="1:8" ht="15" customHeight="1">
      <c r="A55" s="633"/>
      <c r="B55" s="606"/>
      <c r="C55" s="17" t="s">
        <v>1133</v>
      </c>
      <c r="D55" s="19" t="s">
        <v>1049</v>
      </c>
      <c r="E55" s="17">
        <v>1.34</v>
      </c>
      <c r="F55" s="17">
        <v>7</v>
      </c>
      <c r="G55" s="20">
        <f>E55*F55</f>
        <v>9.3800000000000008</v>
      </c>
      <c r="H55" s="610"/>
    </row>
    <row r="56" spans="1:8" ht="15" customHeight="1">
      <c r="A56" s="633">
        <v>10</v>
      </c>
      <c r="B56" s="606" t="s">
        <v>2595</v>
      </c>
      <c r="C56" s="16" t="s">
        <v>1132</v>
      </c>
      <c r="D56" s="19"/>
      <c r="E56" s="17"/>
      <c r="F56" s="17"/>
      <c r="G56" s="20"/>
      <c r="H56" s="611">
        <v>41061</v>
      </c>
    </row>
    <row r="57" spans="1:8" ht="15" customHeight="1">
      <c r="A57" s="633"/>
      <c r="B57" s="606"/>
      <c r="C57" s="17" t="s">
        <v>480</v>
      </c>
      <c r="D57" s="19" t="s">
        <v>481</v>
      </c>
      <c r="E57" s="17">
        <v>1</v>
      </c>
      <c r="F57" s="17">
        <v>28</v>
      </c>
      <c r="G57" s="20">
        <f>E57*F57</f>
        <v>28</v>
      </c>
      <c r="H57" s="610"/>
    </row>
    <row r="58" spans="1:8" ht="15" customHeight="1">
      <c r="A58" s="633"/>
      <c r="B58" s="606"/>
      <c r="C58" s="17" t="s">
        <v>1133</v>
      </c>
      <c r="D58" s="19" t="s">
        <v>1049</v>
      </c>
      <c r="E58" s="17">
        <v>1.34</v>
      </c>
      <c r="F58" s="17">
        <v>7</v>
      </c>
      <c r="G58" s="20">
        <f>E58*F58</f>
        <v>9.3800000000000008</v>
      </c>
      <c r="H58" s="610"/>
    </row>
    <row r="59" spans="1:8" ht="15" customHeight="1">
      <c r="A59" s="633">
        <v>12</v>
      </c>
      <c r="B59" s="606" t="s">
        <v>2836</v>
      </c>
      <c r="C59" s="16" t="s">
        <v>1132</v>
      </c>
      <c r="D59" s="19"/>
      <c r="E59" s="17"/>
      <c r="F59" s="17"/>
      <c r="G59" s="20"/>
      <c r="H59" s="611">
        <v>41061</v>
      </c>
    </row>
    <row r="60" spans="1:8" ht="14.25" customHeight="1">
      <c r="A60" s="633"/>
      <c r="B60" s="606"/>
      <c r="C60" s="17" t="s">
        <v>480</v>
      </c>
      <c r="D60" s="19" t="s">
        <v>481</v>
      </c>
      <c r="E60" s="17">
        <v>2</v>
      </c>
      <c r="F60" s="17">
        <v>28</v>
      </c>
      <c r="G60" s="20">
        <f>E60*F60</f>
        <v>56</v>
      </c>
      <c r="H60" s="610"/>
    </row>
    <row r="61" spans="1:8" ht="15" customHeight="1">
      <c r="A61" s="633"/>
      <c r="B61" s="606"/>
      <c r="C61" s="17" t="s">
        <v>1133</v>
      </c>
      <c r="D61" s="19" t="s">
        <v>1049</v>
      </c>
      <c r="E61" s="17">
        <v>4</v>
      </c>
      <c r="F61" s="17">
        <v>7</v>
      </c>
      <c r="G61" s="20">
        <f>E61*F61</f>
        <v>28</v>
      </c>
      <c r="H61" s="610"/>
    </row>
    <row r="62" spans="1:8" ht="36.75" customHeight="1">
      <c r="A62" s="633">
        <v>13</v>
      </c>
      <c r="B62" s="606" t="s">
        <v>2781</v>
      </c>
      <c r="C62" s="259" t="s">
        <v>1038</v>
      </c>
      <c r="D62" s="606" t="s">
        <v>412</v>
      </c>
      <c r="E62" s="606"/>
      <c r="F62" s="606"/>
      <c r="G62" s="20"/>
      <c r="H62" s="611">
        <v>41061</v>
      </c>
    </row>
    <row r="63" spans="1:8" ht="15" customHeight="1">
      <c r="A63" s="633"/>
      <c r="B63" s="606"/>
      <c r="C63" s="260" t="s">
        <v>1039</v>
      </c>
      <c r="D63" s="19" t="s">
        <v>3491</v>
      </c>
      <c r="E63" s="17">
        <v>4.45</v>
      </c>
      <c r="F63" s="17">
        <v>1.6</v>
      </c>
      <c r="G63" s="20">
        <f>F63*E63</f>
        <v>7.12</v>
      </c>
      <c r="H63" s="611"/>
    </row>
    <row r="64" spans="1:8" ht="29.25" customHeight="1">
      <c r="A64" s="633">
        <v>14</v>
      </c>
      <c r="B64" s="606" t="s">
        <v>2595</v>
      </c>
      <c r="C64" s="259" t="s">
        <v>1038</v>
      </c>
      <c r="D64" s="606" t="s">
        <v>412</v>
      </c>
      <c r="E64" s="606"/>
      <c r="F64" s="606"/>
      <c r="G64" s="20"/>
      <c r="H64" s="611">
        <v>41061</v>
      </c>
    </row>
    <row r="65" spans="1:8" ht="15" customHeight="1">
      <c r="A65" s="633"/>
      <c r="B65" s="606"/>
      <c r="C65" s="260" t="s">
        <v>1039</v>
      </c>
      <c r="D65" s="19" t="s">
        <v>3491</v>
      </c>
      <c r="E65" s="17">
        <v>4.45</v>
      </c>
      <c r="F65" s="17">
        <v>1.6</v>
      </c>
      <c r="G65" s="20">
        <f>F65*E65</f>
        <v>7.12</v>
      </c>
      <c r="H65" s="611"/>
    </row>
    <row r="66" spans="1:8" ht="30" customHeight="1">
      <c r="A66" s="633">
        <v>15</v>
      </c>
      <c r="B66" s="606" t="s">
        <v>1646</v>
      </c>
      <c r="C66" s="259" t="s">
        <v>1038</v>
      </c>
      <c r="D66" s="606" t="s">
        <v>412</v>
      </c>
      <c r="E66" s="606"/>
      <c r="F66" s="606"/>
      <c r="G66" s="20"/>
      <c r="H66" s="611">
        <v>41061</v>
      </c>
    </row>
    <row r="67" spans="1:8" ht="15" customHeight="1">
      <c r="A67" s="633"/>
      <c r="B67" s="606"/>
      <c r="C67" s="260" t="s">
        <v>1039</v>
      </c>
      <c r="D67" s="19" t="s">
        <v>3491</v>
      </c>
      <c r="E67" s="17">
        <v>4.45</v>
      </c>
      <c r="F67" s="17">
        <v>1.6</v>
      </c>
      <c r="G67" s="20">
        <f>F67*E67</f>
        <v>7.12</v>
      </c>
      <c r="H67" s="611"/>
    </row>
    <row r="68" spans="1:8" ht="30" customHeight="1">
      <c r="A68" s="633">
        <v>16</v>
      </c>
      <c r="B68" s="606" t="s">
        <v>3701</v>
      </c>
      <c r="C68" s="259" t="s">
        <v>1038</v>
      </c>
      <c r="D68" s="606" t="s">
        <v>412</v>
      </c>
      <c r="E68" s="606"/>
      <c r="F68" s="606"/>
      <c r="G68" s="20"/>
      <c r="H68" s="611">
        <v>41061</v>
      </c>
    </row>
    <row r="69" spans="1:8" ht="15" customHeight="1">
      <c r="A69" s="633"/>
      <c r="B69" s="606"/>
      <c r="C69" s="260" t="s">
        <v>1039</v>
      </c>
      <c r="D69" s="19" t="s">
        <v>3491</v>
      </c>
      <c r="E69" s="17">
        <v>4.45</v>
      </c>
      <c r="F69" s="17">
        <v>1.6</v>
      </c>
      <c r="G69" s="20">
        <f>F69*E69</f>
        <v>7.12</v>
      </c>
      <c r="H69" s="611"/>
    </row>
    <row r="70" spans="1:8" ht="30" customHeight="1">
      <c r="A70" s="633">
        <v>17</v>
      </c>
      <c r="B70" s="606" t="s">
        <v>2785</v>
      </c>
      <c r="C70" s="259" t="s">
        <v>1038</v>
      </c>
      <c r="D70" s="606" t="s">
        <v>412</v>
      </c>
      <c r="E70" s="606"/>
      <c r="F70" s="606"/>
      <c r="G70" s="20"/>
      <c r="H70" s="611">
        <v>41061</v>
      </c>
    </row>
    <row r="71" spans="1:8" ht="15" customHeight="1">
      <c r="A71" s="633"/>
      <c r="B71" s="606"/>
      <c r="C71" s="260" t="s">
        <v>1039</v>
      </c>
      <c r="D71" s="19" t="s">
        <v>3491</v>
      </c>
      <c r="E71" s="17">
        <v>4.45</v>
      </c>
      <c r="F71" s="17">
        <v>1.6</v>
      </c>
      <c r="G71" s="20">
        <f>F71*E71</f>
        <v>7.12</v>
      </c>
      <c r="H71" s="611"/>
    </row>
    <row r="72" spans="1:8" ht="30.75" customHeight="1">
      <c r="A72" s="633">
        <v>18</v>
      </c>
      <c r="B72" s="606" t="s">
        <v>164</v>
      </c>
      <c r="C72" s="259" t="s">
        <v>1038</v>
      </c>
      <c r="D72" s="606" t="s">
        <v>412</v>
      </c>
      <c r="E72" s="606"/>
      <c r="F72" s="606"/>
      <c r="G72" s="20"/>
      <c r="H72" s="611">
        <v>41061</v>
      </c>
    </row>
    <row r="73" spans="1:8" ht="15" customHeight="1">
      <c r="A73" s="633"/>
      <c r="B73" s="606"/>
      <c r="C73" s="260" t="s">
        <v>1039</v>
      </c>
      <c r="D73" s="19" t="s">
        <v>3491</v>
      </c>
      <c r="E73" s="17">
        <v>4.45</v>
      </c>
      <c r="F73" s="17">
        <v>1.6</v>
      </c>
      <c r="G73" s="20">
        <f>F73*E73</f>
        <v>7.12</v>
      </c>
      <c r="H73" s="611"/>
    </row>
    <row r="74" spans="1:8" ht="31.5" customHeight="1">
      <c r="A74" s="633">
        <v>19</v>
      </c>
      <c r="B74" s="606" t="s">
        <v>3061</v>
      </c>
      <c r="C74" s="259" t="s">
        <v>1038</v>
      </c>
      <c r="D74" s="606" t="s">
        <v>412</v>
      </c>
      <c r="E74" s="606"/>
      <c r="F74" s="606"/>
      <c r="G74" s="20"/>
      <c r="H74" s="611">
        <v>41061</v>
      </c>
    </row>
    <row r="75" spans="1:8" ht="15" customHeight="1">
      <c r="A75" s="633"/>
      <c r="B75" s="606"/>
      <c r="C75" s="260" t="s">
        <v>1039</v>
      </c>
      <c r="D75" s="19" t="s">
        <v>3491</v>
      </c>
      <c r="E75" s="17">
        <v>4.45</v>
      </c>
      <c r="F75" s="17">
        <v>1.6</v>
      </c>
      <c r="G75" s="20">
        <f>F75*E75</f>
        <v>7.12</v>
      </c>
      <c r="H75" s="611"/>
    </row>
    <row r="76" spans="1:8" ht="33.75" customHeight="1">
      <c r="A76" s="633">
        <v>20</v>
      </c>
      <c r="B76" s="606" t="s">
        <v>3575</v>
      </c>
      <c r="C76" s="259" t="s">
        <v>1038</v>
      </c>
      <c r="D76" s="606" t="s">
        <v>412</v>
      </c>
      <c r="E76" s="606"/>
      <c r="F76" s="606"/>
      <c r="G76" s="20"/>
      <c r="H76" s="611">
        <v>41061</v>
      </c>
    </row>
    <row r="77" spans="1:8" ht="15" customHeight="1">
      <c r="A77" s="633"/>
      <c r="B77" s="606"/>
      <c r="C77" s="260" t="s">
        <v>1039</v>
      </c>
      <c r="D77" s="19" t="s">
        <v>3491</v>
      </c>
      <c r="E77" s="17">
        <v>4.45</v>
      </c>
      <c r="F77" s="17">
        <v>1.6</v>
      </c>
      <c r="G77" s="20">
        <f>F77*E77</f>
        <v>7.12</v>
      </c>
      <c r="H77" s="611"/>
    </row>
    <row r="78" spans="1:8" ht="30" customHeight="1">
      <c r="A78" s="633">
        <v>21</v>
      </c>
      <c r="B78" s="606" t="s">
        <v>3150</v>
      </c>
      <c r="C78" s="259" t="s">
        <v>1038</v>
      </c>
      <c r="D78" s="606" t="s">
        <v>412</v>
      </c>
      <c r="E78" s="606"/>
      <c r="F78" s="606"/>
      <c r="G78" s="20"/>
      <c r="H78" s="611">
        <v>41061</v>
      </c>
    </row>
    <row r="79" spans="1:8" ht="15" customHeight="1">
      <c r="A79" s="633"/>
      <c r="B79" s="606"/>
      <c r="C79" s="260" t="s">
        <v>1039</v>
      </c>
      <c r="D79" s="19" t="s">
        <v>3491</v>
      </c>
      <c r="E79" s="17">
        <v>4.45</v>
      </c>
      <c r="F79" s="17">
        <v>1.6</v>
      </c>
      <c r="G79" s="20">
        <f>F79*E79</f>
        <v>7.12</v>
      </c>
      <c r="H79" s="611"/>
    </row>
    <row r="80" spans="1:8" ht="15" customHeight="1">
      <c r="A80" s="633">
        <v>22</v>
      </c>
      <c r="B80" s="606" t="s">
        <v>273</v>
      </c>
      <c r="C80" s="262" t="s">
        <v>2782</v>
      </c>
      <c r="D80" s="19"/>
      <c r="E80" s="19"/>
      <c r="F80" s="19"/>
      <c r="G80" s="17"/>
      <c r="H80" s="611">
        <v>41061</v>
      </c>
    </row>
    <row r="81" spans="1:8" ht="15" customHeight="1">
      <c r="A81" s="633"/>
      <c r="B81" s="606"/>
      <c r="C81" s="17" t="s">
        <v>2049</v>
      </c>
      <c r="D81" s="19" t="s">
        <v>1588</v>
      </c>
      <c r="E81" s="17">
        <v>0.67</v>
      </c>
      <c r="F81" s="17">
        <v>1350</v>
      </c>
      <c r="G81" s="17">
        <f>F81*E81</f>
        <v>904.5</v>
      </c>
      <c r="H81" s="610"/>
    </row>
    <row r="82" spans="1:8" ht="15" customHeight="1">
      <c r="A82" s="633"/>
      <c r="B82" s="606"/>
      <c r="C82" s="17" t="s">
        <v>2656</v>
      </c>
      <c r="D82" s="19" t="s">
        <v>1585</v>
      </c>
      <c r="E82" s="17">
        <v>0.17</v>
      </c>
      <c r="F82" s="17">
        <v>48.05</v>
      </c>
      <c r="G82" s="20">
        <f>F82*E82</f>
        <v>8.17</v>
      </c>
      <c r="H82" s="610"/>
    </row>
    <row r="83" spans="1:8" ht="15" customHeight="1">
      <c r="A83" s="633">
        <v>23</v>
      </c>
      <c r="B83" s="606" t="s">
        <v>2781</v>
      </c>
      <c r="C83" s="261" t="s">
        <v>2782</v>
      </c>
      <c r="D83" s="19"/>
      <c r="E83" s="19"/>
      <c r="F83" s="19"/>
      <c r="G83" s="17"/>
      <c r="H83" s="611">
        <v>41061</v>
      </c>
    </row>
    <row r="84" spans="1:8" ht="15" customHeight="1">
      <c r="A84" s="633"/>
      <c r="B84" s="606"/>
      <c r="C84" s="17" t="s">
        <v>2049</v>
      </c>
      <c r="D84" s="19" t="s">
        <v>1588</v>
      </c>
      <c r="E84" s="17">
        <v>0.67</v>
      </c>
      <c r="F84" s="17">
        <v>1350</v>
      </c>
      <c r="G84" s="17">
        <f>F84*E84</f>
        <v>904.5</v>
      </c>
      <c r="H84" s="610"/>
    </row>
    <row r="85" spans="1:8" ht="15" customHeight="1">
      <c r="A85" s="633"/>
      <c r="B85" s="606"/>
      <c r="C85" s="17" t="s">
        <v>2656</v>
      </c>
      <c r="D85" s="19" t="s">
        <v>1585</v>
      </c>
      <c r="E85" s="17">
        <v>0.17</v>
      </c>
      <c r="F85" s="17">
        <v>48.05</v>
      </c>
      <c r="G85" s="20">
        <f>F85*E85</f>
        <v>8.17</v>
      </c>
      <c r="H85" s="610"/>
    </row>
    <row r="86" spans="1:8" ht="15" customHeight="1">
      <c r="A86" s="633">
        <v>24</v>
      </c>
      <c r="B86" s="606" t="s">
        <v>831</v>
      </c>
      <c r="C86" s="261" t="s">
        <v>2782</v>
      </c>
      <c r="D86" s="19"/>
      <c r="E86" s="19"/>
      <c r="F86" s="19"/>
      <c r="G86" s="17"/>
      <c r="H86" s="611">
        <v>41061</v>
      </c>
    </row>
    <row r="87" spans="1:8" ht="15" customHeight="1">
      <c r="A87" s="633"/>
      <c r="B87" s="606"/>
      <c r="C87" s="17" t="s">
        <v>2049</v>
      </c>
      <c r="D87" s="19" t="s">
        <v>1588</v>
      </c>
      <c r="E87" s="17">
        <v>0.67</v>
      </c>
      <c r="F87" s="17">
        <v>1350</v>
      </c>
      <c r="G87" s="17">
        <f>F87*E87</f>
        <v>904.5</v>
      </c>
      <c r="H87" s="610"/>
    </row>
    <row r="88" spans="1:8" ht="15" customHeight="1">
      <c r="A88" s="633"/>
      <c r="B88" s="606"/>
      <c r="C88" s="17" t="s">
        <v>2656</v>
      </c>
      <c r="D88" s="19" t="s">
        <v>1585</v>
      </c>
      <c r="E88" s="17">
        <v>0.17</v>
      </c>
      <c r="F88" s="17">
        <v>48.05</v>
      </c>
      <c r="G88" s="20">
        <f>F88*E88</f>
        <v>8.17</v>
      </c>
      <c r="H88" s="610"/>
    </row>
    <row r="89" spans="1:8" ht="15" customHeight="1">
      <c r="A89" s="633">
        <v>25</v>
      </c>
      <c r="B89" s="606" t="s">
        <v>3441</v>
      </c>
      <c r="C89" s="261" t="s">
        <v>2782</v>
      </c>
      <c r="D89" s="19"/>
      <c r="E89" s="19"/>
      <c r="F89" s="19"/>
      <c r="G89" s="17"/>
      <c r="H89" s="611">
        <v>41061</v>
      </c>
    </row>
    <row r="90" spans="1:8" ht="15" customHeight="1">
      <c r="A90" s="633"/>
      <c r="B90" s="606"/>
      <c r="C90" s="17" t="s">
        <v>2049</v>
      </c>
      <c r="D90" s="19" t="s">
        <v>1588</v>
      </c>
      <c r="E90" s="17">
        <v>0.67</v>
      </c>
      <c r="F90" s="17">
        <v>1350</v>
      </c>
      <c r="G90" s="17">
        <f>F90*E90</f>
        <v>904.5</v>
      </c>
      <c r="H90" s="610"/>
    </row>
    <row r="91" spans="1:8" ht="15" customHeight="1">
      <c r="A91" s="633"/>
      <c r="B91" s="606"/>
      <c r="C91" s="17" t="s">
        <v>2656</v>
      </c>
      <c r="D91" s="19" t="s">
        <v>1585</v>
      </c>
      <c r="E91" s="17">
        <v>0.17</v>
      </c>
      <c r="F91" s="17">
        <v>48.05</v>
      </c>
      <c r="G91" s="20">
        <f>F91*E91</f>
        <v>8.17</v>
      </c>
      <c r="H91" s="610"/>
    </row>
    <row r="92" spans="1:8" ht="17.25" customHeight="1">
      <c r="A92" s="633">
        <v>26</v>
      </c>
      <c r="B92" s="606" t="s">
        <v>832</v>
      </c>
      <c r="C92" s="261" t="s">
        <v>2782</v>
      </c>
      <c r="D92" s="19"/>
      <c r="E92" s="19"/>
      <c r="F92" s="19"/>
      <c r="G92" s="17"/>
      <c r="H92" s="611">
        <v>41061</v>
      </c>
    </row>
    <row r="93" spans="1:8" ht="14.25" customHeight="1">
      <c r="A93" s="633"/>
      <c r="B93" s="606"/>
      <c r="C93" s="17" t="s">
        <v>2049</v>
      </c>
      <c r="D93" s="19" t="s">
        <v>1588</v>
      </c>
      <c r="E93" s="17">
        <v>0.67</v>
      </c>
      <c r="F93" s="17">
        <v>1350</v>
      </c>
      <c r="G93" s="17">
        <f>F93*E93</f>
        <v>904.5</v>
      </c>
      <c r="H93" s="610"/>
    </row>
    <row r="94" spans="1:8" ht="15" customHeight="1">
      <c r="A94" s="633"/>
      <c r="B94" s="606"/>
      <c r="C94" s="17" t="s">
        <v>2656</v>
      </c>
      <c r="D94" s="19" t="s">
        <v>1585</v>
      </c>
      <c r="E94" s="17">
        <v>0.17</v>
      </c>
      <c r="F94" s="17">
        <v>48.05</v>
      </c>
      <c r="G94" s="20">
        <f>F94*E94</f>
        <v>8.17</v>
      </c>
      <c r="H94" s="610"/>
    </row>
    <row r="95" spans="1:8" ht="18" customHeight="1">
      <c r="A95" s="633">
        <v>27</v>
      </c>
      <c r="B95" s="606" t="s">
        <v>2659</v>
      </c>
      <c r="C95" s="261" t="s">
        <v>2782</v>
      </c>
      <c r="D95" s="19"/>
      <c r="E95" s="19"/>
      <c r="F95" s="19"/>
      <c r="G95" s="17"/>
      <c r="H95" s="611">
        <v>41061</v>
      </c>
    </row>
    <row r="96" spans="1:8" ht="15" customHeight="1">
      <c r="A96" s="633"/>
      <c r="B96" s="606"/>
      <c r="C96" s="17" t="s">
        <v>2049</v>
      </c>
      <c r="D96" s="19" t="s">
        <v>1588</v>
      </c>
      <c r="E96" s="17">
        <v>0.67</v>
      </c>
      <c r="F96" s="17">
        <v>1350</v>
      </c>
      <c r="G96" s="17">
        <f>F96*E96</f>
        <v>904.5</v>
      </c>
      <c r="H96" s="610"/>
    </row>
    <row r="97" spans="1:8" ht="15.75" customHeight="1">
      <c r="A97" s="633"/>
      <c r="B97" s="606"/>
      <c r="C97" s="17" t="s">
        <v>2656</v>
      </c>
      <c r="D97" s="19" t="s">
        <v>1585</v>
      </c>
      <c r="E97" s="17">
        <v>0.17</v>
      </c>
      <c r="F97" s="17">
        <v>48.05</v>
      </c>
      <c r="G97" s="20">
        <f>F97*E97</f>
        <v>8.17</v>
      </c>
      <c r="H97" s="610"/>
    </row>
    <row r="98" spans="1:8" ht="42" customHeight="1">
      <c r="A98" s="633">
        <v>28</v>
      </c>
      <c r="B98" s="606" t="s">
        <v>2659</v>
      </c>
      <c r="C98" s="262" t="s">
        <v>942</v>
      </c>
      <c r="D98" s="19"/>
      <c r="E98" s="19"/>
      <c r="F98" s="19"/>
      <c r="G98" s="17"/>
      <c r="H98" s="611">
        <v>41064</v>
      </c>
    </row>
    <row r="99" spans="1:8" ht="30.75" customHeight="1">
      <c r="A99" s="633"/>
      <c r="B99" s="606"/>
      <c r="C99" s="17" t="s">
        <v>1198</v>
      </c>
      <c r="D99" s="19" t="s">
        <v>1049</v>
      </c>
      <c r="E99" s="17">
        <v>0.5</v>
      </c>
      <c r="F99" s="17">
        <v>149.75</v>
      </c>
      <c r="G99" s="20">
        <f>F99*E99</f>
        <v>74.88</v>
      </c>
      <c r="H99" s="611"/>
    </row>
    <row r="100" spans="1:8" ht="15.75" customHeight="1">
      <c r="A100" s="633"/>
      <c r="B100" s="606"/>
      <c r="C100" s="17" t="s">
        <v>2916</v>
      </c>
      <c r="D100" s="19" t="s">
        <v>2968</v>
      </c>
      <c r="E100" s="17">
        <v>4</v>
      </c>
      <c r="F100" s="17">
        <v>178</v>
      </c>
      <c r="G100" s="20">
        <f>F100*E100</f>
        <v>712</v>
      </c>
      <c r="H100" s="611"/>
    </row>
    <row r="101" spans="1:8" ht="16.5" customHeight="1">
      <c r="A101" s="633"/>
      <c r="B101" s="606"/>
      <c r="C101" s="17" t="s">
        <v>2294</v>
      </c>
      <c r="D101" s="19" t="s">
        <v>2968</v>
      </c>
      <c r="E101" s="17">
        <v>1</v>
      </c>
      <c r="F101" s="17">
        <v>89.3</v>
      </c>
      <c r="G101" s="17">
        <f>E101*F101</f>
        <v>89.3</v>
      </c>
      <c r="H101" s="611"/>
    </row>
    <row r="102" spans="1:8" ht="36.75" customHeight="1">
      <c r="A102" s="64">
        <v>29</v>
      </c>
      <c r="B102" s="17" t="s">
        <v>2781</v>
      </c>
      <c r="C102" s="16" t="s">
        <v>893</v>
      </c>
      <c r="D102" s="606" t="s">
        <v>267</v>
      </c>
      <c r="E102" s="606"/>
      <c r="F102" s="606"/>
      <c r="G102" s="17"/>
      <c r="H102" s="18">
        <v>41064</v>
      </c>
    </row>
    <row r="103" spans="1:8" ht="41.25" customHeight="1">
      <c r="A103" s="64">
        <v>30</v>
      </c>
      <c r="B103" s="17" t="s">
        <v>2595</v>
      </c>
      <c r="C103" s="16" t="s">
        <v>893</v>
      </c>
      <c r="D103" s="606" t="s">
        <v>267</v>
      </c>
      <c r="E103" s="606"/>
      <c r="F103" s="606"/>
      <c r="G103" s="17"/>
      <c r="H103" s="18">
        <v>41064</v>
      </c>
    </row>
    <row r="104" spans="1:8" ht="41.25" customHeight="1">
      <c r="A104" s="64">
        <v>31</v>
      </c>
      <c r="B104" s="17" t="s">
        <v>832</v>
      </c>
      <c r="C104" s="16" t="s">
        <v>893</v>
      </c>
      <c r="D104" s="606" t="s">
        <v>267</v>
      </c>
      <c r="E104" s="606"/>
      <c r="F104" s="606"/>
      <c r="G104" s="17"/>
      <c r="H104" s="18">
        <v>41064</v>
      </c>
    </row>
    <row r="105" spans="1:8" ht="37.5" customHeight="1">
      <c r="A105" s="64">
        <v>32</v>
      </c>
      <c r="B105" s="17" t="s">
        <v>2129</v>
      </c>
      <c r="C105" s="16" t="s">
        <v>893</v>
      </c>
      <c r="D105" s="606" t="s">
        <v>267</v>
      </c>
      <c r="E105" s="606"/>
      <c r="F105" s="606"/>
      <c r="G105" s="17"/>
      <c r="H105" s="18">
        <v>41064</v>
      </c>
    </row>
    <row r="106" spans="1:8" ht="16.5" customHeight="1">
      <c r="A106" s="630">
        <v>33</v>
      </c>
      <c r="B106" s="592" t="s">
        <v>2836</v>
      </c>
      <c r="C106" s="16" t="s">
        <v>1132</v>
      </c>
      <c r="D106" s="19"/>
      <c r="E106" s="17"/>
      <c r="F106" s="17"/>
      <c r="G106" s="20"/>
      <c r="H106" s="595">
        <v>41064</v>
      </c>
    </row>
    <row r="107" spans="1:8" ht="18" customHeight="1">
      <c r="A107" s="631"/>
      <c r="B107" s="593"/>
      <c r="C107" s="17" t="s">
        <v>480</v>
      </c>
      <c r="D107" s="19" t="s">
        <v>481</v>
      </c>
      <c r="E107" s="17">
        <v>1</v>
      </c>
      <c r="F107" s="17">
        <v>28</v>
      </c>
      <c r="G107" s="20">
        <f>E107*F107</f>
        <v>28</v>
      </c>
      <c r="H107" s="596"/>
    </row>
    <row r="108" spans="1:8" ht="16.5" customHeight="1">
      <c r="A108" s="632"/>
      <c r="B108" s="594"/>
      <c r="C108" s="17" t="s">
        <v>1133</v>
      </c>
      <c r="D108" s="19" t="s">
        <v>1049</v>
      </c>
      <c r="E108" s="17">
        <v>2</v>
      </c>
      <c r="F108" s="17">
        <v>7</v>
      </c>
      <c r="G108" s="20">
        <f>E108*F108</f>
        <v>14</v>
      </c>
      <c r="H108" s="597"/>
    </row>
    <row r="109" spans="1:8" ht="18" customHeight="1">
      <c r="A109" s="633">
        <v>34</v>
      </c>
      <c r="B109" s="606" t="s">
        <v>3442</v>
      </c>
      <c r="C109" s="16" t="s">
        <v>1132</v>
      </c>
      <c r="D109" s="19"/>
      <c r="E109" s="17"/>
      <c r="F109" s="17"/>
      <c r="G109" s="20"/>
      <c r="H109" s="611">
        <v>41064</v>
      </c>
    </row>
    <row r="110" spans="1:8" ht="18" customHeight="1">
      <c r="A110" s="633"/>
      <c r="B110" s="606"/>
      <c r="C110" s="17" t="s">
        <v>480</v>
      </c>
      <c r="D110" s="19" t="s">
        <v>481</v>
      </c>
      <c r="E110" s="17">
        <v>1</v>
      </c>
      <c r="F110" s="17">
        <v>28</v>
      </c>
      <c r="G110" s="20">
        <f>E110*F110</f>
        <v>28</v>
      </c>
      <c r="H110" s="610"/>
    </row>
    <row r="111" spans="1:8" ht="18" customHeight="1">
      <c r="A111" s="633"/>
      <c r="B111" s="606"/>
      <c r="C111" s="17" t="s">
        <v>1133</v>
      </c>
      <c r="D111" s="19" t="s">
        <v>1049</v>
      </c>
      <c r="E111" s="17">
        <v>2</v>
      </c>
      <c r="F111" s="17">
        <v>7</v>
      </c>
      <c r="G111" s="20">
        <f>E111*F111</f>
        <v>14</v>
      </c>
      <c r="H111" s="610"/>
    </row>
    <row r="112" spans="1:8" ht="18" customHeight="1">
      <c r="A112" s="633">
        <v>35</v>
      </c>
      <c r="B112" s="606" t="s">
        <v>831</v>
      </c>
      <c r="C112" s="16" t="s">
        <v>1132</v>
      </c>
      <c r="D112" s="19"/>
      <c r="E112" s="17"/>
      <c r="F112" s="17"/>
      <c r="G112" s="20"/>
      <c r="H112" s="611">
        <v>41064</v>
      </c>
    </row>
    <row r="113" spans="1:8" ht="18" customHeight="1">
      <c r="A113" s="633"/>
      <c r="B113" s="606"/>
      <c r="C113" s="17" t="s">
        <v>480</v>
      </c>
      <c r="D113" s="19" t="s">
        <v>481</v>
      </c>
      <c r="E113" s="17">
        <v>1</v>
      </c>
      <c r="F113" s="17">
        <v>28</v>
      </c>
      <c r="G113" s="20">
        <f>E113*F113</f>
        <v>28</v>
      </c>
      <c r="H113" s="610"/>
    </row>
    <row r="114" spans="1:8" ht="18" customHeight="1">
      <c r="A114" s="633"/>
      <c r="B114" s="606"/>
      <c r="C114" s="17" t="s">
        <v>1133</v>
      </c>
      <c r="D114" s="19" t="s">
        <v>1049</v>
      </c>
      <c r="E114" s="17">
        <v>2</v>
      </c>
      <c r="F114" s="17">
        <v>7</v>
      </c>
      <c r="G114" s="20">
        <f>E114*F114</f>
        <v>14</v>
      </c>
      <c r="H114" s="610"/>
    </row>
    <row r="115" spans="1:8" ht="19.5" customHeight="1">
      <c r="A115" s="630">
        <v>36</v>
      </c>
      <c r="B115" s="592" t="s">
        <v>3700</v>
      </c>
      <c r="C115" s="16" t="s">
        <v>1132</v>
      </c>
      <c r="D115" s="19"/>
      <c r="E115" s="17"/>
      <c r="F115" s="17"/>
      <c r="G115" s="20"/>
      <c r="H115" s="595">
        <v>41064</v>
      </c>
    </row>
    <row r="116" spans="1:8" ht="18" customHeight="1">
      <c r="A116" s="631"/>
      <c r="B116" s="593"/>
      <c r="C116" s="17" t="s">
        <v>480</v>
      </c>
      <c r="D116" s="19" t="s">
        <v>481</v>
      </c>
      <c r="E116" s="17">
        <v>1</v>
      </c>
      <c r="F116" s="17">
        <v>28</v>
      </c>
      <c r="G116" s="20">
        <f>E116*F116</f>
        <v>28</v>
      </c>
      <c r="H116" s="596"/>
    </row>
    <row r="117" spans="1:8" ht="18" customHeight="1">
      <c r="A117" s="632"/>
      <c r="B117" s="594"/>
      <c r="C117" s="17" t="s">
        <v>1133</v>
      </c>
      <c r="D117" s="19" t="s">
        <v>1049</v>
      </c>
      <c r="E117" s="17">
        <v>2</v>
      </c>
      <c r="F117" s="17">
        <v>7</v>
      </c>
      <c r="G117" s="20">
        <f>E117*F117</f>
        <v>14</v>
      </c>
      <c r="H117" s="597"/>
    </row>
    <row r="118" spans="1:8" ht="18" customHeight="1">
      <c r="A118" s="630">
        <v>37</v>
      </c>
      <c r="B118" s="592" t="s">
        <v>3699</v>
      </c>
      <c r="C118" s="16" t="s">
        <v>1187</v>
      </c>
      <c r="D118" s="19"/>
      <c r="E118" s="17"/>
      <c r="F118" s="17"/>
      <c r="G118" s="17"/>
      <c r="H118" s="595">
        <v>41065</v>
      </c>
    </row>
    <row r="119" spans="1:8" ht="18" customHeight="1">
      <c r="A119" s="631"/>
      <c r="B119" s="593"/>
      <c r="C119" s="17" t="s">
        <v>44</v>
      </c>
      <c r="D119" s="19" t="s">
        <v>1109</v>
      </c>
      <c r="E119" s="17">
        <v>2.5</v>
      </c>
      <c r="F119" s="17">
        <v>24</v>
      </c>
      <c r="G119" s="17">
        <f t="shared" ref="G119:G144" si="1">F119*E119</f>
        <v>60</v>
      </c>
      <c r="H119" s="605"/>
    </row>
    <row r="120" spans="1:8" ht="20.25" customHeight="1">
      <c r="A120" s="631"/>
      <c r="B120" s="593"/>
      <c r="C120" s="17" t="s">
        <v>2479</v>
      </c>
      <c r="D120" s="19" t="s">
        <v>1109</v>
      </c>
      <c r="E120" s="17">
        <v>8.6999999999999993</v>
      </c>
      <c r="F120" s="17">
        <v>109.66</v>
      </c>
      <c r="G120" s="20">
        <f t="shared" si="1"/>
        <v>954.04</v>
      </c>
      <c r="H120" s="605"/>
    </row>
    <row r="121" spans="1:8" ht="18" customHeight="1">
      <c r="A121" s="631"/>
      <c r="B121" s="593"/>
      <c r="C121" s="17" t="s">
        <v>2479</v>
      </c>
      <c r="D121" s="19" t="s">
        <v>1109</v>
      </c>
      <c r="E121" s="17">
        <v>2.7</v>
      </c>
      <c r="F121" s="17">
        <v>103.71</v>
      </c>
      <c r="G121" s="20">
        <f t="shared" si="1"/>
        <v>280.02</v>
      </c>
      <c r="H121" s="605"/>
    </row>
    <row r="122" spans="1:8" ht="23.25" customHeight="1">
      <c r="A122" s="631"/>
      <c r="B122" s="593"/>
      <c r="C122" s="15" t="s">
        <v>877</v>
      </c>
      <c r="D122" s="19" t="s">
        <v>419</v>
      </c>
      <c r="E122" s="17">
        <v>3</v>
      </c>
      <c r="F122" s="17">
        <v>43</v>
      </c>
      <c r="G122" s="17">
        <f t="shared" si="1"/>
        <v>129</v>
      </c>
      <c r="H122" s="605"/>
    </row>
    <row r="123" spans="1:8" ht="18" customHeight="1">
      <c r="A123" s="631"/>
      <c r="B123" s="594"/>
      <c r="C123" s="17" t="s">
        <v>1601</v>
      </c>
      <c r="D123" s="19" t="s">
        <v>1109</v>
      </c>
      <c r="E123" s="17">
        <v>10</v>
      </c>
      <c r="F123" s="17">
        <v>4.3</v>
      </c>
      <c r="G123" s="17">
        <f t="shared" si="1"/>
        <v>43</v>
      </c>
      <c r="H123" s="603"/>
    </row>
    <row r="124" spans="1:8" ht="18" customHeight="1">
      <c r="A124" s="631"/>
      <c r="B124" s="615" t="s">
        <v>2417</v>
      </c>
      <c r="C124" s="17" t="s">
        <v>2479</v>
      </c>
      <c r="D124" s="19" t="s">
        <v>1109</v>
      </c>
      <c r="E124" s="17">
        <v>8.6999999999999993</v>
      </c>
      <c r="F124" s="17">
        <v>109.66</v>
      </c>
      <c r="G124" s="20">
        <f t="shared" si="1"/>
        <v>954.04</v>
      </c>
      <c r="H124" s="595">
        <v>41071</v>
      </c>
    </row>
    <row r="125" spans="1:8" ht="18" customHeight="1">
      <c r="A125" s="631"/>
      <c r="B125" s="618"/>
      <c r="C125" s="17" t="s">
        <v>2479</v>
      </c>
      <c r="D125" s="19" t="s">
        <v>1109</v>
      </c>
      <c r="E125" s="17">
        <v>7.6</v>
      </c>
      <c r="F125" s="17">
        <v>103.71</v>
      </c>
      <c r="G125" s="20">
        <f t="shared" si="1"/>
        <v>788.2</v>
      </c>
      <c r="H125" s="605"/>
    </row>
    <row r="126" spans="1:8" ht="18" customHeight="1">
      <c r="A126" s="632"/>
      <c r="B126" s="616"/>
      <c r="C126" s="15" t="s">
        <v>877</v>
      </c>
      <c r="D126" s="19" t="s">
        <v>419</v>
      </c>
      <c r="E126" s="17">
        <v>2</v>
      </c>
      <c r="F126" s="17">
        <v>43</v>
      </c>
      <c r="G126" s="20">
        <f t="shared" si="1"/>
        <v>86</v>
      </c>
      <c r="H126" s="603"/>
    </row>
    <row r="127" spans="1:8" ht="36" customHeight="1">
      <c r="A127" s="630">
        <v>38</v>
      </c>
      <c r="B127" s="592" t="s">
        <v>273</v>
      </c>
      <c r="C127" s="16" t="s">
        <v>943</v>
      </c>
      <c r="D127" s="19"/>
      <c r="E127" s="17"/>
      <c r="F127" s="17"/>
      <c r="G127" s="17"/>
      <c r="H127" s="595">
        <v>41065</v>
      </c>
    </row>
    <row r="128" spans="1:8" ht="20.100000000000001" customHeight="1">
      <c r="A128" s="631"/>
      <c r="B128" s="593"/>
      <c r="C128" s="17" t="s">
        <v>888</v>
      </c>
      <c r="D128" s="19" t="s">
        <v>1585</v>
      </c>
      <c r="E128" s="17">
        <v>0.05</v>
      </c>
      <c r="F128" s="17">
        <v>8500</v>
      </c>
      <c r="G128" s="17">
        <f t="shared" si="1"/>
        <v>425</v>
      </c>
      <c r="H128" s="605"/>
    </row>
    <row r="129" spans="1:8" ht="20.100000000000001" customHeight="1">
      <c r="A129" s="631"/>
      <c r="B129" s="593"/>
      <c r="C129" s="17" t="s">
        <v>944</v>
      </c>
      <c r="D129" s="19" t="s">
        <v>2968</v>
      </c>
      <c r="E129" s="17">
        <v>4</v>
      </c>
      <c r="F129" s="17">
        <v>13</v>
      </c>
      <c r="G129" s="17">
        <f t="shared" si="1"/>
        <v>52</v>
      </c>
      <c r="H129" s="605"/>
    </row>
    <row r="130" spans="1:8" ht="20.100000000000001" customHeight="1">
      <c r="A130" s="632"/>
      <c r="B130" s="594"/>
      <c r="C130" s="17" t="s">
        <v>945</v>
      </c>
      <c r="D130" s="19" t="s">
        <v>2968</v>
      </c>
      <c r="E130" s="17">
        <v>4</v>
      </c>
      <c r="F130" s="17">
        <v>4</v>
      </c>
      <c r="G130" s="17">
        <f t="shared" si="1"/>
        <v>16</v>
      </c>
      <c r="H130" s="603"/>
    </row>
    <row r="131" spans="1:8" ht="45.75" customHeight="1">
      <c r="A131" s="64">
        <v>39</v>
      </c>
      <c r="B131" s="17" t="s">
        <v>832</v>
      </c>
      <c r="C131" s="16" t="s">
        <v>893</v>
      </c>
      <c r="D131" s="606" t="s">
        <v>3581</v>
      </c>
      <c r="E131" s="606"/>
      <c r="F131" s="606"/>
      <c r="G131" s="17"/>
      <c r="H131" s="18">
        <v>41065</v>
      </c>
    </row>
    <row r="132" spans="1:8" ht="42" customHeight="1">
      <c r="A132" s="64">
        <v>40</v>
      </c>
      <c r="B132" s="17" t="s">
        <v>2657</v>
      </c>
      <c r="C132" s="16" t="s">
        <v>893</v>
      </c>
      <c r="D132" s="606" t="s">
        <v>3581</v>
      </c>
      <c r="E132" s="606"/>
      <c r="F132" s="606"/>
      <c r="G132" s="17"/>
      <c r="H132" s="18">
        <v>41065</v>
      </c>
    </row>
    <row r="133" spans="1:8" ht="39" customHeight="1">
      <c r="A133" s="64">
        <v>41</v>
      </c>
      <c r="B133" s="17" t="s">
        <v>1401</v>
      </c>
      <c r="C133" s="16" t="s">
        <v>893</v>
      </c>
      <c r="D133" s="606" t="s">
        <v>3581</v>
      </c>
      <c r="E133" s="606"/>
      <c r="F133" s="606"/>
      <c r="G133" s="17"/>
      <c r="H133" s="18">
        <v>41065</v>
      </c>
    </row>
    <row r="134" spans="1:8" ht="20.100000000000001" customHeight="1">
      <c r="A134" s="630">
        <v>42</v>
      </c>
      <c r="B134" s="592" t="s">
        <v>3442</v>
      </c>
      <c r="C134" s="16" t="s">
        <v>1132</v>
      </c>
      <c r="D134" s="19"/>
      <c r="E134" s="17"/>
      <c r="F134" s="17"/>
      <c r="G134" s="20"/>
      <c r="H134" s="595">
        <v>41065</v>
      </c>
    </row>
    <row r="135" spans="1:8" ht="20.100000000000001" customHeight="1">
      <c r="A135" s="631"/>
      <c r="B135" s="593"/>
      <c r="C135" s="17" t="s">
        <v>480</v>
      </c>
      <c r="D135" s="19" t="s">
        <v>481</v>
      </c>
      <c r="E135" s="17">
        <v>0.75</v>
      </c>
      <c r="F135" s="17">
        <v>28</v>
      </c>
      <c r="G135" s="20">
        <f>E135*F135</f>
        <v>21</v>
      </c>
      <c r="H135" s="596"/>
    </row>
    <row r="136" spans="1:8" ht="20.100000000000001" customHeight="1">
      <c r="A136" s="632"/>
      <c r="B136" s="594"/>
      <c r="C136" s="17" t="s">
        <v>1133</v>
      </c>
      <c r="D136" s="19" t="s">
        <v>1049</v>
      </c>
      <c r="E136" s="17">
        <v>2</v>
      </c>
      <c r="F136" s="17">
        <v>7</v>
      </c>
      <c r="G136" s="20">
        <f>E136*F136</f>
        <v>14</v>
      </c>
      <c r="H136" s="597"/>
    </row>
    <row r="137" spans="1:8" ht="20.100000000000001" customHeight="1">
      <c r="A137" s="630">
        <v>43</v>
      </c>
      <c r="B137" s="592" t="s">
        <v>1402</v>
      </c>
      <c r="C137" s="16" t="s">
        <v>1132</v>
      </c>
      <c r="D137" s="19"/>
      <c r="E137" s="17"/>
      <c r="F137" s="17"/>
      <c r="G137" s="20"/>
      <c r="H137" s="595">
        <v>41065</v>
      </c>
    </row>
    <row r="138" spans="1:8" ht="20.100000000000001" customHeight="1">
      <c r="A138" s="631"/>
      <c r="B138" s="593"/>
      <c r="C138" s="17" t="s">
        <v>480</v>
      </c>
      <c r="D138" s="19" t="s">
        <v>481</v>
      </c>
      <c r="E138" s="17">
        <v>0.75</v>
      </c>
      <c r="F138" s="17">
        <v>28</v>
      </c>
      <c r="G138" s="20">
        <f>E138*F138</f>
        <v>21</v>
      </c>
      <c r="H138" s="596"/>
    </row>
    <row r="139" spans="1:8" ht="20.100000000000001" customHeight="1">
      <c r="A139" s="632"/>
      <c r="B139" s="594"/>
      <c r="C139" s="17" t="s">
        <v>1133</v>
      </c>
      <c r="D139" s="19" t="s">
        <v>1049</v>
      </c>
      <c r="E139" s="17">
        <v>2</v>
      </c>
      <c r="F139" s="17">
        <v>7</v>
      </c>
      <c r="G139" s="20">
        <f>E139*F139</f>
        <v>14</v>
      </c>
      <c r="H139" s="597"/>
    </row>
    <row r="140" spans="1:8" ht="35.25" customHeight="1">
      <c r="A140" s="633">
        <v>44</v>
      </c>
      <c r="B140" s="606" t="s">
        <v>91</v>
      </c>
      <c r="C140" s="16" t="s">
        <v>92</v>
      </c>
      <c r="D140" s="19"/>
      <c r="E140" s="17"/>
      <c r="F140" s="17"/>
      <c r="G140" s="17"/>
      <c r="H140" s="611">
        <v>41067</v>
      </c>
    </row>
    <row r="141" spans="1:8" ht="20.100000000000001" customHeight="1">
      <c r="A141" s="633"/>
      <c r="B141" s="606"/>
      <c r="C141" s="17" t="s">
        <v>93</v>
      </c>
      <c r="D141" s="19" t="s">
        <v>2968</v>
      </c>
      <c r="E141" s="17">
        <v>1</v>
      </c>
      <c r="F141" s="17">
        <v>3000</v>
      </c>
      <c r="G141" s="17">
        <f t="shared" si="1"/>
        <v>3000</v>
      </c>
      <c r="H141" s="611"/>
    </row>
    <row r="142" spans="1:8" ht="20.100000000000001" customHeight="1">
      <c r="A142" s="633"/>
      <c r="B142" s="606"/>
      <c r="C142" s="15" t="s">
        <v>3144</v>
      </c>
      <c r="D142" s="19" t="s">
        <v>2968</v>
      </c>
      <c r="E142" s="19">
        <v>1</v>
      </c>
      <c r="F142" s="19">
        <v>72</v>
      </c>
      <c r="G142" s="84">
        <f>F142*E142</f>
        <v>72</v>
      </c>
      <c r="H142" s="611"/>
    </row>
    <row r="143" spans="1:8" ht="20.100000000000001" customHeight="1">
      <c r="A143" s="633"/>
      <c r="B143" s="606"/>
      <c r="C143" s="17" t="s">
        <v>94</v>
      </c>
      <c r="D143" s="19" t="s">
        <v>1109</v>
      </c>
      <c r="E143" s="17">
        <v>1.1000000000000001</v>
      </c>
      <c r="F143" s="17">
        <v>140</v>
      </c>
      <c r="G143" s="17">
        <f t="shared" si="1"/>
        <v>154</v>
      </c>
      <c r="H143" s="611"/>
    </row>
    <row r="144" spans="1:8" ht="20.100000000000001" customHeight="1">
      <c r="A144" s="633"/>
      <c r="B144" s="606"/>
      <c r="C144" s="17" t="s">
        <v>1142</v>
      </c>
      <c r="D144" s="19" t="s">
        <v>1109</v>
      </c>
      <c r="E144" s="17">
        <v>0.22</v>
      </c>
      <c r="F144" s="17">
        <v>165</v>
      </c>
      <c r="G144" s="17">
        <f t="shared" si="1"/>
        <v>36.299999999999997</v>
      </c>
      <c r="H144" s="611"/>
    </row>
    <row r="145" spans="1:8" ht="39" customHeight="1">
      <c r="A145" s="633">
        <v>45</v>
      </c>
      <c r="B145" s="897" t="s">
        <v>1761</v>
      </c>
      <c r="C145" s="247" t="s">
        <v>1964</v>
      </c>
      <c r="D145" s="19"/>
      <c r="E145" s="17"/>
      <c r="F145" s="17"/>
      <c r="G145" s="17"/>
      <c r="H145" s="610"/>
    </row>
    <row r="146" spans="1:8" ht="20.100000000000001" customHeight="1">
      <c r="A146" s="633"/>
      <c r="B146" s="897"/>
      <c r="C146" s="265" t="s">
        <v>95</v>
      </c>
      <c r="D146" s="19" t="s">
        <v>2968</v>
      </c>
      <c r="E146" s="17">
        <v>13</v>
      </c>
      <c r="F146" s="17">
        <v>135</v>
      </c>
      <c r="G146" s="17"/>
      <c r="H146" s="610"/>
    </row>
    <row r="147" spans="1:8" ht="20.100000000000001" customHeight="1">
      <c r="A147" s="633">
        <v>45</v>
      </c>
      <c r="B147" s="897" t="s">
        <v>1761</v>
      </c>
      <c r="C147" s="273" t="s">
        <v>2623</v>
      </c>
      <c r="D147" s="19" t="s">
        <v>2968</v>
      </c>
      <c r="E147" s="17">
        <v>12</v>
      </c>
      <c r="F147" s="19">
        <v>73</v>
      </c>
      <c r="G147" s="17"/>
      <c r="H147" s="610"/>
    </row>
    <row r="148" spans="1:8" ht="20.100000000000001" customHeight="1">
      <c r="A148" s="633"/>
      <c r="B148" s="897"/>
      <c r="C148" s="265" t="s">
        <v>96</v>
      </c>
      <c r="D148" s="19" t="s">
        <v>2968</v>
      </c>
      <c r="E148" s="17">
        <v>12</v>
      </c>
      <c r="F148" s="17">
        <v>32</v>
      </c>
      <c r="G148" s="17"/>
      <c r="H148" s="610"/>
    </row>
    <row r="149" spans="1:8" ht="20.100000000000001" customHeight="1">
      <c r="A149" s="633"/>
      <c r="B149" s="897"/>
      <c r="C149" s="273" t="s">
        <v>1397</v>
      </c>
      <c r="D149" s="19" t="s">
        <v>2968</v>
      </c>
      <c r="E149" s="17">
        <v>38</v>
      </c>
      <c r="F149" s="17">
        <v>89.9</v>
      </c>
      <c r="G149" s="17"/>
      <c r="H149" s="610"/>
    </row>
    <row r="150" spans="1:8" ht="20.100000000000001" customHeight="1">
      <c r="A150" s="633"/>
      <c r="B150" s="897"/>
      <c r="C150" s="273" t="s">
        <v>1570</v>
      </c>
      <c r="D150" s="19" t="s">
        <v>2968</v>
      </c>
      <c r="E150" s="17">
        <v>16</v>
      </c>
      <c r="F150" s="17">
        <v>44</v>
      </c>
      <c r="G150" s="17"/>
      <c r="H150" s="610"/>
    </row>
    <row r="151" spans="1:8" ht="20.100000000000001" customHeight="1">
      <c r="A151" s="633"/>
      <c r="B151" s="897"/>
      <c r="C151" s="265" t="s">
        <v>1462</v>
      </c>
      <c r="D151" s="19" t="s">
        <v>1049</v>
      </c>
      <c r="E151" s="17">
        <v>50</v>
      </c>
      <c r="F151" s="17">
        <v>51</v>
      </c>
      <c r="G151" s="17"/>
      <c r="H151" s="610"/>
    </row>
    <row r="152" spans="1:8" ht="20.100000000000001" customHeight="1">
      <c r="A152" s="633"/>
      <c r="B152" s="897"/>
      <c r="C152" s="265" t="s">
        <v>3382</v>
      </c>
      <c r="D152" s="19" t="s">
        <v>1049</v>
      </c>
      <c r="E152" s="17">
        <v>15</v>
      </c>
      <c r="F152" s="17">
        <v>33</v>
      </c>
      <c r="G152" s="17"/>
      <c r="H152" s="610"/>
    </row>
    <row r="153" spans="1:8" ht="20.100000000000001" customHeight="1">
      <c r="A153" s="633"/>
      <c r="B153" s="897"/>
      <c r="C153" s="265" t="s">
        <v>1045</v>
      </c>
      <c r="D153" s="19" t="s">
        <v>2968</v>
      </c>
      <c r="E153" s="17">
        <v>7</v>
      </c>
      <c r="F153" s="17">
        <v>50</v>
      </c>
      <c r="G153" s="17"/>
      <c r="H153" s="610"/>
    </row>
    <row r="154" spans="1:8" ht="20.100000000000001" customHeight="1">
      <c r="A154" s="633"/>
      <c r="B154" s="897"/>
      <c r="C154" s="265" t="s">
        <v>2773</v>
      </c>
      <c r="D154" s="19" t="s">
        <v>1109</v>
      </c>
      <c r="E154" s="17">
        <v>1.9</v>
      </c>
      <c r="F154" s="17">
        <v>153.69</v>
      </c>
      <c r="G154" s="20"/>
      <c r="H154" s="610"/>
    </row>
    <row r="155" spans="1:8" ht="20.100000000000001" customHeight="1">
      <c r="A155" s="633"/>
      <c r="B155" s="897"/>
      <c r="C155" s="265" t="s">
        <v>2665</v>
      </c>
      <c r="D155" s="19" t="s">
        <v>1049</v>
      </c>
      <c r="E155" s="17">
        <v>67.3</v>
      </c>
      <c r="F155" s="17">
        <v>215.45</v>
      </c>
      <c r="G155" s="47"/>
      <c r="H155" s="610"/>
    </row>
    <row r="156" spans="1:8" ht="20.100000000000001" customHeight="1">
      <c r="A156" s="633"/>
      <c r="B156" s="897"/>
      <c r="C156" s="17" t="s">
        <v>1048</v>
      </c>
      <c r="D156" s="19" t="s">
        <v>2968</v>
      </c>
      <c r="E156" s="17">
        <v>2</v>
      </c>
      <c r="F156" s="17">
        <v>35</v>
      </c>
      <c r="G156" s="17"/>
      <c r="H156" s="610"/>
    </row>
    <row r="157" spans="1:8" ht="48" customHeight="1">
      <c r="A157" s="64">
        <v>46</v>
      </c>
      <c r="B157" s="17" t="s">
        <v>2774</v>
      </c>
      <c r="C157" s="46" t="s">
        <v>595</v>
      </c>
      <c r="D157" s="598" t="s">
        <v>596</v>
      </c>
      <c r="E157" s="599"/>
      <c r="F157" s="600"/>
      <c r="G157" s="17"/>
      <c r="H157" s="18">
        <v>41071</v>
      </c>
    </row>
    <row r="158" spans="1:8" ht="32.25" customHeight="1">
      <c r="A158" s="64">
        <v>47</v>
      </c>
      <c r="B158" s="17" t="s">
        <v>599</v>
      </c>
      <c r="C158" s="46" t="s">
        <v>1114</v>
      </c>
      <c r="D158" s="598" t="s">
        <v>67</v>
      </c>
      <c r="E158" s="599"/>
      <c r="F158" s="600"/>
      <c r="G158" s="17"/>
      <c r="H158" s="18">
        <v>41067</v>
      </c>
    </row>
    <row r="159" spans="1:8" ht="18.75" customHeight="1">
      <c r="A159" s="630">
        <v>48</v>
      </c>
      <c r="B159" s="602" t="s">
        <v>1118</v>
      </c>
      <c r="C159" s="46" t="s">
        <v>2844</v>
      </c>
      <c r="D159" s="17"/>
      <c r="E159" s="17"/>
      <c r="F159" s="17"/>
      <c r="G159" s="17"/>
      <c r="H159" s="18">
        <v>41066</v>
      </c>
    </row>
    <row r="160" spans="1:8" ht="18.75" customHeight="1">
      <c r="A160" s="631"/>
      <c r="B160" s="596"/>
      <c r="C160" s="15" t="s">
        <v>592</v>
      </c>
      <c r="D160" s="19" t="s">
        <v>2968</v>
      </c>
      <c r="E160" s="17">
        <v>1</v>
      </c>
      <c r="F160" s="17">
        <v>2</v>
      </c>
      <c r="G160" s="20">
        <f>E160*F160</f>
        <v>2</v>
      </c>
      <c r="H160" s="611">
        <v>41066</v>
      </c>
    </row>
    <row r="161" spans="1:8" ht="18" customHeight="1">
      <c r="A161" s="631"/>
      <c r="B161" s="596"/>
      <c r="C161" s="15" t="s">
        <v>593</v>
      </c>
      <c r="D161" s="19" t="s">
        <v>2968</v>
      </c>
      <c r="E161" s="17">
        <v>1</v>
      </c>
      <c r="F161" s="17">
        <v>1</v>
      </c>
      <c r="G161" s="20">
        <f>E161*F161</f>
        <v>1</v>
      </c>
      <c r="H161" s="611"/>
    </row>
    <row r="162" spans="1:8" ht="18.75" customHeight="1">
      <c r="A162" s="631"/>
      <c r="B162" s="596"/>
      <c r="C162" s="17" t="s">
        <v>1119</v>
      </c>
      <c r="D162" s="19" t="s">
        <v>2968</v>
      </c>
      <c r="E162" s="17">
        <v>2</v>
      </c>
      <c r="F162" s="17">
        <v>0.5</v>
      </c>
      <c r="G162" s="17">
        <f>F162*E162</f>
        <v>1</v>
      </c>
      <c r="H162" s="611"/>
    </row>
    <row r="163" spans="1:8" ht="18" customHeight="1">
      <c r="A163" s="632"/>
      <c r="B163" s="597"/>
      <c r="C163" s="17" t="s">
        <v>230</v>
      </c>
      <c r="D163" s="19" t="s">
        <v>2968</v>
      </c>
      <c r="E163" s="19">
        <v>1</v>
      </c>
      <c r="F163" s="19">
        <v>9</v>
      </c>
      <c r="G163" s="20">
        <f>F163*E163</f>
        <v>9</v>
      </c>
      <c r="H163" s="611"/>
    </row>
    <row r="164" spans="1:8" ht="35.25" customHeight="1">
      <c r="A164" s="64">
        <v>49</v>
      </c>
      <c r="B164" s="17" t="s">
        <v>1120</v>
      </c>
      <c r="C164" s="16" t="s">
        <v>1121</v>
      </c>
      <c r="D164" s="598" t="s">
        <v>67</v>
      </c>
      <c r="E164" s="599"/>
      <c r="F164" s="600"/>
      <c r="G164" s="17"/>
      <c r="H164" s="18">
        <v>41066</v>
      </c>
    </row>
    <row r="165" spans="1:8" ht="18" customHeight="1">
      <c r="A165" s="64">
        <v>50</v>
      </c>
      <c r="B165" s="17" t="s">
        <v>3624</v>
      </c>
      <c r="C165" s="16" t="s">
        <v>340</v>
      </c>
      <c r="D165" s="598" t="s">
        <v>67</v>
      </c>
      <c r="E165" s="599"/>
      <c r="F165" s="600"/>
      <c r="G165" s="17"/>
      <c r="H165" s="18">
        <v>41065</v>
      </c>
    </row>
    <row r="166" spans="1:8" ht="18" customHeight="1">
      <c r="A166" s="630">
        <v>51</v>
      </c>
      <c r="B166" s="592" t="s">
        <v>1122</v>
      </c>
      <c r="C166" s="16" t="s">
        <v>1584</v>
      </c>
      <c r="D166" s="17"/>
      <c r="E166" s="17"/>
      <c r="F166" s="17"/>
      <c r="G166" s="17"/>
      <c r="H166" s="595">
        <v>41067</v>
      </c>
    </row>
    <row r="167" spans="1:8" ht="18" customHeight="1">
      <c r="A167" s="632"/>
      <c r="B167" s="594"/>
      <c r="C167" s="63" t="s">
        <v>3619</v>
      </c>
      <c r="D167" s="19" t="s">
        <v>1049</v>
      </c>
      <c r="E167" s="17">
        <v>1</v>
      </c>
      <c r="F167" s="19">
        <v>5</v>
      </c>
      <c r="G167" s="17">
        <f>E167*F167</f>
        <v>5</v>
      </c>
      <c r="H167" s="603"/>
    </row>
    <row r="168" spans="1:8" ht="18" customHeight="1">
      <c r="A168" s="64">
        <v>52</v>
      </c>
      <c r="B168" s="17" t="s">
        <v>198</v>
      </c>
      <c r="C168" s="46" t="s">
        <v>1332</v>
      </c>
      <c r="D168" s="598" t="s">
        <v>1050</v>
      </c>
      <c r="E168" s="599"/>
      <c r="F168" s="600"/>
      <c r="G168" s="17"/>
      <c r="H168" s="18">
        <v>41066</v>
      </c>
    </row>
    <row r="169" spans="1:8" ht="18" customHeight="1">
      <c r="A169" s="633">
        <v>53</v>
      </c>
      <c r="B169" s="606" t="s">
        <v>2657</v>
      </c>
      <c r="C169" s="16" t="s">
        <v>1132</v>
      </c>
      <c r="D169" s="19"/>
      <c r="E169" s="17"/>
      <c r="F169" s="17"/>
      <c r="G169" s="20"/>
      <c r="H169" s="611">
        <v>41066</v>
      </c>
    </row>
    <row r="170" spans="1:8" ht="18" customHeight="1">
      <c r="A170" s="633"/>
      <c r="B170" s="606"/>
      <c r="C170" s="17" t="s">
        <v>480</v>
      </c>
      <c r="D170" s="19" t="s">
        <v>481</v>
      </c>
      <c r="E170" s="17">
        <v>1</v>
      </c>
      <c r="F170" s="17">
        <v>28</v>
      </c>
      <c r="G170" s="20">
        <f>E170*F170</f>
        <v>28</v>
      </c>
      <c r="H170" s="611"/>
    </row>
    <row r="171" spans="1:8" ht="18" customHeight="1">
      <c r="A171" s="633">
        <v>54</v>
      </c>
      <c r="B171" s="606" t="s">
        <v>2657</v>
      </c>
      <c r="C171" s="17" t="s">
        <v>1133</v>
      </c>
      <c r="D171" s="19" t="s">
        <v>1049</v>
      </c>
      <c r="E171" s="17">
        <v>2</v>
      </c>
      <c r="F171" s="17">
        <v>7</v>
      </c>
      <c r="G171" s="20">
        <f>E171*F171</f>
        <v>14</v>
      </c>
      <c r="H171" s="611">
        <v>41066</v>
      </c>
    </row>
    <row r="172" spans="1:8" ht="18" customHeight="1">
      <c r="A172" s="633"/>
      <c r="B172" s="606"/>
      <c r="C172" s="15" t="s">
        <v>3165</v>
      </c>
      <c r="D172" s="19" t="s">
        <v>481</v>
      </c>
      <c r="E172" s="17">
        <v>0.5</v>
      </c>
      <c r="F172" s="17">
        <v>260</v>
      </c>
      <c r="G172" s="17">
        <f>F172*E172</f>
        <v>130</v>
      </c>
      <c r="H172" s="611"/>
    </row>
    <row r="173" spans="1:8" ht="23.25" customHeight="1">
      <c r="A173" s="630">
        <v>55</v>
      </c>
      <c r="B173" s="592" t="s">
        <v>164</v>
      </c>
      <c r="C173" s="16" t="s">
        <v>1132</v>
      </c>
      <c r="D173" s="19"/>
      <c r="E173" s="17"/>
      <c r="F173" s="17"/>
      <c r="G173" s="20"/>
      <c r="H173" s="595">
        <v>41066</v>
      </c>
    </row>
    <row r="174" spans="1:8" ht="18" customHeight="1">
      <c r="A174" s="631"/>
      <c r="B174" s="593"/>
      <c r="C174" s="17" t="s">
        <v>480</v>
      </c>
      <c r="D174" s="19" t="s">
        <v>481</v>
      </c>
      <c r="E174" s="17">
        <v>1</v>
      </c>
      <c r="F174" s="17">
        <v>28</v>
      </c>
      <c r="G174" s="20">
        <f>E174*F174</f>
        <v>28</v>
      </c>
      <c r="H174" s="605"/>
    </row>
    <row r="175" spans="1:8" ht="18" customHeight="1">
      <c r="A175" s="631"/>
      <c r="B175" s="593"/>
      <c r="C175" s="17" t="s">
        <v>1133</v>
      </c>
      <c r="D175" s="19" t="s">
        <v>1049</v>
      </c>
      <c r="E175" s="17">
        <v>2</v>
      </c>
      <c r="F175" s="17">
        <v>7</v>
      </c>
      <c r="G175" s="20">
        <f>E175*F175</f>
        <v>14</v>
      </c>
      <c r="H175" s="605"/>
    </row>
    <row r="176" spans="1:8" ht="18" customHeight="1">
      <c r="A176" s="632"/>
      <c r="B176" s="594"/>
      <c r="C176" s="15" t="s">
        <v>3165</v>
      </c>
      <c r="D176" s="19" t="s">
        <v>481</v>
      </c>
      <c r="E176" s="17">
        <v>0.5</v>
      </c>
      <c r="F176" s="17">
        <v>260</v>
      </c>
      <c r="G176" s="17">
        <f>F176*E176</f>
        <v>130</v>
      </c>
      <c r="H176" s="603"/>
    </row>
    <row r="177" spans="1:8" ht="18" customHeight="1">
      <c r="A177" s="630">
        <v>56</v>
      </c>
      <c r="B177" s="592" t="s">
        <v>274</v>
      </c>
      <c r="C177" s="16" t="s">
        <v>1132</v>
      </c>
      <c r="D177" s="19"/>
      <c r="E177" s="17"/>
      <c r="F177" s="17"/>
      <c r="G177" s="20"/>
      <c r="H177" s="595">
        <v>41066</v>
      </c>
    </row>
    <row r="178" spans="1:8" ht="16.5" customHeight="1">
      <c r="A178" s="631"/>
      <c r="B178" s="593"/>
      <c r="C178" s="17" t="s">
        <v>480</v>
      </c>
      <c r="D178" s="19" t="s">
        <v>481</v>
      </c>
      <c r="E178" s="17">
        <v>1</v>
      </c>
      <c r="F178" s="17">
        <v>28</v>
      </c>
      <c r="G178" s="20">
        <f>E178*F178</f>
        <v>28</v>
      </c>
      <c r="H178" s="605"/>
    </row>
    <row r="179" spans="1:8" ht="18.75" customHeight="1">
      <c r="A179" s="631"/>
      <c r="B179" s="593"/>
      <c r="C179" s="17" t="s">
        <v>1133</v>
      </c>
      <c r="D179" s="19" t="s">
        <v>1049</v>
      </c>
      <c r="E179" s="17">
        <v>2</v>
      </c>
      <c r="F179" s="17">
        <v>7</v>
      </c>
      <c r="G179" s="20">
        <f>E179*F179</f>
        <v>14</v>
      </c>
      <c r="H179" s="605"/>
    </row>
    <row r="180" spans="1:8" ht="19.5" customHeight="1">
      <c r="A180" s="632"/>
      <c r="B180" s="594"/>
      <c r="C180" s="15" t="s">
        <v>3165</v>
      </c>
      <c r="D180" s="19" t="s">
        <v>481</v>
      </c>
      <c r="E180" s="17">
        <v>0.5</v>
      </c>
      <c r="F180" s="17">
        <v>260</v>
      </c>
      <c r="G180" s="17">
        <f>F180*E180</f>
        <v>130</v>
      </c>
      <c r="H180" s="603"/>
    </row>
    <row r="181" spans="1:8" ht="18.75" customHeight="1">
      <c r="A181" s="630">
        <v>57</v>
      </c>
      <c r="B181" s="592" t="s">
        <v>1402</v>
      </c>
      <c r="C181" s="16" t="s">
        <v>1132</v>
      </c>
      <c r="D181" s="19"/>
      <c r="E181" s="17"/>
      <c r="F181" s="17"/>
      <c r="G181" s="20"/>
      <c r="H181" s="595">
        <v>41066</v>
      </c>
    </row>
    <row r="182" spans="1:8" ht="18" customHeight="1">
      <c r="A182" s="631"/>
      <c r="B182" s="593"/>
      <c r="C182" s="17" t="s">
        <v>480</v>
      </c>
      <c r="D182" s="19" t="s">
        <v>481</v>
      </c>
      <c r="E182" s="17">
        <v>1</v>
      </c>
      <c r="F182" s="17">
        <v>28</v>
      </c>
      <c r="G182" s="20">
        <f>E182*F182</f>
        <v>28</v>
      </c>
      <c r="H182" s="605"/>
    </row>
    <row r="183" spans="1:8" ht="18" customHeight="1">
      <c r="A183" s="631"/>
      <c r="B183" s="593"/>
      <c r="C183" s="17" t="s">
        <v>1133</v>
      </c>
      <c r="D183" s="19" t="s">
        <v>1049</v>
      </c>
      <c r="E183" s="17">
        <v>2</v>
      </c>
      <c r="F183" s="17">
        <v>7</v>
      </c>
      <c r="G183" s="20">
        <f>E183*F183</f>
        <v>14</v>
      </c>
      <c r="H183" s="605"/>
    </row>
    <row r="184" spans="1:8" ht="18" customHeight="1">
      <c r="A184" s="632"/>
      <c r="B184" s="594"/>
      <c r="C184" s="15" t="s">
        <v>3165</v>
      </c>
      <c r="D184" s="19" t="s">
        <v>481</v>
      </c>
      <c r="E184" s="17">
        <v>0.5</v>
      </c>
      <c r="F184" s="17">
        <v>260</v>
      </c>
      <c r="G184" s="17">
        <f>F184*E184</f>
        <v>130</v>
      </c>
      <c r="H184" s="603"/>
    </row>
    <row r="185" spans="1:8" ht="18" customHeight="1">
      <c r="A185" s="630">
        <v>58</v>
      </c>
      <c r="B185" s="592" t="s">
        <v>1763</v>
      </c>
      <c r="C185" s="36" t="s">
        <v>82</v>
      </c>
      <c r="D185" s="97"/>
      <c r="E185" s="97"/>
      <c r="F185" s="97"/>
      <c r="G185" s="17"/>
      <c r="H185" s="595">
        <v>41066</v>
      </c>
    </row>
    <row r="186" spans="1:8" ht="18" customHeight="1">
      <c r="A186" s="631"/>
      <c r="B186" s="593"/>
      <c r="C186" s="17" t="s">
        <v>83</v>
      </c>
      <c r="D186" s="19" t="s">
        <v>1109</v>
      </c>
      <c r="E186" s="17">
        <v>0.15</v>
      </c>
      <c r="F186" s="17">
        <v>54</v>
      </c>
      <c r="G186" s="17">
        <f>F186*E186</f>
        <v>8.1</v>
      </c>
      <c r="H186" s="605"/>
    </row>
    <row r="187" spans="1:8" ht="18" customHeight="1">
      <c r="A187" s="631"/>
      <c r="B187" s="593"/>
      <c r="C187" s="17" t="s">
        <v>1462</v>
      </c>
      <c r="D187" s="19" t="s">
        <v>1049</v>
      </c>
      <c r="E187" s="19">
        <v>2</v>
      </c>
      <c r="F187" s="19">
        <v>115.2</v>
      </c>
      <c r="G187" s="20">
        <f>F187*E187</f>
        <v>230.4</v>
      </c>
      <c r="H187" s="605"/>
    </row>
    <row r="188" spans="1:8" ht="18" customHeight="1">
      <c r="A188" s="632"/>
      <c r="B188" s="594"/>
      <c r="C188" s="63" t="s">
        <v>203</v>
      </c>
      <c r="D188" s="19" t="s">
        <v>481</v>
      </c>
      <c r="E188" s="17">
        <v>2</v>
      </c>
      <c r="F188" s="19">
        <v>28</v>
      </c>
      <c r="G188" s="17">
        <f>F188*E188</f>
        <v>56</v>
      </c>
      <c r="H188" s="603"/>
    </row>
    <row r="189" spans="1:8" ht="66" customHeight="1">
      <c r="A189" s="630">
        <v>59</v>
      </c>
      <c r="B189" s="592" t="s">
        <v>1677</v>
      </c>
      <c r="C189" s="50" t="s">
        <v>204</v>
      </c>
      <c r="D189" s="19"/>
      <c r="E189" s="17"/>
      <c r="F189" s="19"/>
      <c r="G189" s="17"/>
      <c r="H189" s="595">
        <v>41068</v>
      </c>
    </row>
    <row r="190" spans="1:8" ht="18" customHeight="1">
      <c r="A190" s="632"/>
      <c r="B190" s="594"/>
      <c r="C190" s="63" t="s">
        <v>1601</v>
      </c>
      <c r="D190" s="19" t="s">
        <v>1109</v>
      </c>
      <c r="E190" s="17">
        <v>2</v>
      </c>
      <c r="F190" s="19">
        <v>4.3</v>
      </c>
      <c r="G190" s="17">
        <f>F190*E190</f>
        <v>8.6</v>
      </c>
      <c r="H190" s="603"/>
    </row>
    <row r="191" spans="1:8" ht="20.25" customHeight="1">
      <c r="A191" s="64">
        <v>60</v>
      </c>
      <c r="B191" s="17" t="s">
        <v>1677</v>
      </c>
      <c r="C191" s="50" t="s">
        <v>1332</v>
      </c>
      <c r="D191" s="606" t="s">
        <v>1050</v>
      </c>
      <c r="E191" s="606"/>
      <c r="F191" s="606"/>
      <c r="G191" s="17"/>
      <c r="H191" s="18">
        <v>41067</v>
      </c>
    </row>
    <row r="192" spans="1:8" ht="18" customHeight="1">
      <c r="A192" s="633">
        <v>61</v>
      </c>
      <c r="B192" s="606" t="s">
        <v>338</v>
      </c>
      <c r="C192" s="16" t="s">
        <v>1132</v>
      </c>
      <c r="D192" s="19"/>
      <c r="E192" s="17"/>
      <c r="F192" s="17"/>
      <c r="G192" s="20"/>
      <c r="H192" s="611">
        <v>41067</v>
      </c>
    </row>
    <row r="193" spans="1:8" ht="18" customHeight="1">
      <c r="A193" s="633"/>
      <c r="B193" s="606"/>
      <c r="C193" s="17" t="s">
        <v>480</v>
      </c>
      <c r="D193" s="19" t="s">
        <v>481</v>
      </c>
      <c r="E193" s="17">
        <v>2.5</v>
      </c>
      <c r="F193" s="17">
        <v>28</v>
      </c>
      <c r="G193" s="20">
        <f>E193*F193</f>
        <v>70</v>
      </c>
      <c r="H193" s="611"/>
    </row>
    <row r="194" spans="1:8" ht="18" customHeight="1">
      <c r="A194" s="633"/>
      <c r="B194" s="606"/>
      <c r="C194" s="17" t="s">
        <v>1133</v>
      </c>
      <c r="D194" s="19" t="s">
        <v>1049</v>
      </c>
      <c r="E194" s="17">
        <v>5</v>
      </c>
      <c r="F194" s="17">
        <v>7</v>
      </c>
      <c r="G194" s="20">
        <f>E194*F194</f>
        <v>35</v>
      </c>
      <c r="H194" s="611"/>
    </row>
    <row r="195" spans="1:8" ht="18" customHeight="1">
      <c r="A195" s="633"/>
      <c r="B195" s="606"/>
      <c r="C195" s="15" t="s">
        <v>3165</v>
      </c>
      <c r="D195" s="19" t="s">
        <v>481</v>
      </c>
      <c r="E195" s="17">
        <v>1</v>
      </c>
      <c r="F195" s="17">
        <v>260</v>
      </c>
      <c r="G195" s="17">
        <f>F195*E195</f>
        <v>260</v>
      </c>
      <c r="H195" s="611"/>
    </row>
    <row r="196" spans="1:8" ht="36.75" customHeight="1">
      <c r="A196" s="64">
        <v>62</v>
      </c>
      <c r="B196" s="17" t="s">
        <v>1763</v>
      </c>
      <c r="C196" s="16" t="s">
        <v>893</v>
      </c>
      <c r="D196" s="606" t="s">
        <v>594</v>
      </c>
      <c r="E196" s="606"/>
      <c r="F196" s="606"/>
      <c r="G196" s="17"/>
      <c r="H196" s="18">
        <v>41067</v>
      </c>
    </row>
    <row r="197" spans="1:8" ht="30" customHeight="1">
      <c r="A197" s="64">
        <v>63</v>
      </c>
      <c r="B197" s="17" t="s">
        <v>273</v>
      </c>
      <c r="C197" s="16" t="s">
        <v>893</v>
      </c>
      <c r="D197" s="598" t="s">
        <v>594</v>
      </c>
      <c r="E197" s="599"/>
      <c r="F197" s="600"/>
      <c r="G197" s="17"/>
      <c r="H197" s="18">
        <v>41067</v>
      </c>
    </row>
    <row r="198" spans="1:8" ht="36" customHeight="1">
      <c r="A198" s="64">
        <v>64</v>
      </c>
      <c r="B198" s="17" t="s">
        <v>1762</v>
      </c>
      <c r="C198" s="16" t="s">
        <v>893</v>
      </c>
      <c r="D198" s="598" t="s">
        <v>594</v>
      </c>
      <c r="E198" s="599"/>
      <c r="F198" s="600"/>
      <c r="G198" s="17"/>
      <c r="H198" s="18">
        <v>41067</v>
      </c>
    </row>
    <row r="199" spans="1:8" ht="33" customHeight="1">
      <c r="A199" s="64">
        <v>65</v>
      </c>
      <c r="B199" s="17" t="s">
        <v>164</v>
      </c>
      <c r="C199" s="16" t="s">
        <v>893</v>
      </c>
      <c r="D199" s="598" t="s">
        <v>594</v>
      </c>
      <c r="E199" s="599"/>
      <c r="F199" s="600"/>
      <c r="G199" s="17"/>
      <c r="H199" s="18">
        <v>41067</v>
      </c>
    </row>
    <row r="200" spans="1:8" ht="18" customHeight="1">
      <c r="A200" s="630">
        <v>66</v>
      </c>
      <c r="B200" s="592" t="s">
        <v>164</v>
      </c>
      <c r="C200" s="16" t="s">
        <v>1132</v>
      </c>
      <c r="D200" s="19"/>
      <c r="E200" s="17"/>
      <c r="F200" s="17"/>
      <c r="G200" s="20"/>
      <c r="H200" s="595">
        <v>41067</v>
      </c>
    </row>
    <row r="201" spans="1:8" ht="18" customHeight="1">
      <c r="A201" s="631"/>
      <c r="B201" s="593"/>
      <c r="C201" s="17" t="s">
        <v>480</v>
      </c>
      <c r="D201" s="19" t="s">
        <v>481</v>
      </c>
      <c r="E201" s="17">
        <v>0.75</v>
      </c>
      <c r="F201" s="17">
        <v>28</v>
      </c>
      <c r="G201" s="20">
        <f>E201*F201</f>
        <v>21</v>
      </c>
      <c r="H201" s="605"/>
    </row>
    <row r="202" spans="1:8" ht="18" customHeight="1">
      <c r="A202" s="632"/>
      <c r="B202" s="594"/>
      <c r="C202" s="17" t="s">
        <v>1133</v>
      </c>
      <c r="D202" s="19" t="s">
        <v>1049</v>
      </c>
      <c r="E202" s="17">
        <v>1.5</v>
      </c>
      <c r="F202" s="17">
        <v>7</v>
      </c>
      <c r="G202" s="20">
        <f>E202*F202</f>
        <v>10.5</v>
      </c>
      <c r="H202" s="603"/>
    </row>
    <row r="203" spans="1:8" ht="18" customHeight="1">
      <c r="A203" s="630">
        <v>67</v>
      </c>
      <c r="B203" s="592" t="s">
        <v>2129</v>
      </c>
      <c r="C203" s="16" t="s">
        <v>1132</v>
      </c>
      <c r="D203" s="19"/>
      <c r="E203" s="17"/>
      <c r="F203" s="17"/>
      <c r="G203" s="20"/>
      <c r="H203" s="595">
        <v>41067</v>
      </c>
    </row>
    <row r="204" spans="1:8" ht="18" customHeight="1">
      <c r="A204" s="631"/>
      <c r="B204" s="593"/>
      <c r="C204" s="17" t="s">
        <v>480</v>
      </c>
      <c r="D204" s="19" t="s">
        <v>481</v>
      </c>
      <c r="E204" s="17">
        <v>0.75</v>
      </c>
      <c r="F204" s="17">
        <v>28</v>
      </c>
      <c r="G204" s="20">
        <f>E204*F204</f>
        <v>21</v>
      </c>
      <c r="H204" s="605"/>
    </row>
    <row r="205" spans="1:8" ht="18" customHeight="1">
      <c r="A205" s="632"/>
      <c r="B205" s="594"/>
      <c r="C205" s="17" t="s">
        <v>1133</v>
      </c>
      <c r="D205" s="19" t="s">
        <v>1049</v>
      </c>
      <c r="E205" s="17">
        <v>1.5</v>
      </c>
      <c r="F205" s="17">
        <v>7</v>
      </c>
      <c r="G205" s="20">
        <f>E205*F205</f>
        <v>10.5</v>
      </c>
      <c r="H205" s="603"/>
    </row>
    <row r="206" spans="1:8" ht="18" customHeight="1">
      <c r="A206" s="633">
        <v>68</v>
      </c>
      <c r="B206" s="606" t="s">
        <v>1401</v>
      </c>
      <c r="C206" s="16" t="s">
        <v>1132</v>
      </c>
      <c r="D206" s="19"/>
      <c r="E206" s="17"/>
      <c r="F206" s="17"/>
      <c r="G206" s="20"/>
      <c r="H206" s="611">
        <v>41067</v>
      </c>
    </row>
    <row r="207" spans="1:8" ht="18" customHeight="1">
      <c r="A207" s="633"/>
      <c r="B207" s="606"/>
      <c r="C207" s="17" t="s">
        <v>480</v>
      </c>
      <c r="D207" s="19" t="s">
        <v>481</v>
      </c>
      <c r="E207" s="17">
        <v>0.75</v>
      </c>
      <c r="F207" s="17">
        <v>28</v>
      </c>
      <c r="G207" s="20">
        <f>E207*F207</f>
        <v>21</v>
      </c>
      <c r="H207" s="611"/>
    </row>
    <row r="208" spans="1:8" ht="18" customHeight="1">
      <c r="A208" s="633"/>
      <c r="B208" s="606"/>
      <c r="C208" s="17" t="s">
        <v>1133</v>
      </c>
      <c r="D208" s="19" t="s">
        <v>1049</v>
      </c>
      <c r="E208" s="17">
        <v>1.5</v>
      </c>
      <c r="F208" s="17">
        <v>7</v>
      </c>
      <c r="G208" s="20">
        <f>E208*F208</f>
        <v>10.5</v>
      </c>
      <c r="H208" s="611"/>
    </row>
    <row r="209" spans="1:8" ht="18" customHeight="1">
      <c r="A209" s="633">
        <v>69</v>
      </c>
      <c r="B209" s="606" t="s">
        <v>1761</v>
      </c>
      <c r="C209" s="16" t="s">
        <v>1132</v>
      </c>
      <c r="D209" s="19"/>
      <c r="E209" s="17"/>
      <c r="F209" s="17"/>
      <c r="G209" s="20"/>
      <c r="H209" s="611">
        <v>41067</v>
      </c>
    </row>
    <row r="210" spans="1:8" ht="18" customHeight="1">
      <c r="A210" s="633"/>
      <c r="B210" s="606"/>
      <c r="C210" s="17" t="s">
        <v>480</v>
      </c>
      <c r="D210" s="19" t="s">
        <v>481</v>
      </c>
      <c r="E210" s="17">
        <v>0.75</v>
      </c>
      <c r="F210" s="17">
        <v>28</v>
      </c>
      <c r="G210" s="20">
        <f>E210*F210</f>
        <v>21</v>
      </c>
      <c r="H210" s="611"/>
    </row>
    <row r="211" spans="1:8" ht="18" customHeight="1">
      <c r="A211" s="633"/>
      <c r="B211" s="606"/>
      <c r="C211" s="17" t="s">
        <v>1133</v>
      </c>
      <c r="D211" s="19" t="s">
        <v>1049</v>
      </c>
      <c r="E211" s="17">
        <v>1.5</v>
      </c>
      <c r="F211" s="17">
        <v>7</v>
      </c>
      <c r="G211" s="20">
        <f>E211*F211</f>
        <v>10.5</v>
      </c>
      <c r="H211" s="611"/>
    </row>
    <row r="212" spans="1:8" ht="18" customHeight="1">
      <c r="A212" s="630">
        <v>70</v>
      </c>
      <c r="B212" s="592" t="s">
        <v>1763</v>
      </c>
      <c r="C212" s="16" t="s">
        <v>1132</v>
      </c>
      <c r="D212" s="19"/>
      <c r="E212" s="17"/>
      <c r="F212" s="17"/>
      <c r="G212" s="20"/>
      <c r="H212" s="595">
        <v>41067</v>
      </c>
    </row>
    <row r="213" spans="1:8" ht="18" customHeight="1">
      <c r="A213" s="631"/>
      <c r="B213" s="593"/>
      <c r="C213" s="17" t="s">
        <v>480</v>
      </c>
      <c r="D213" s="19" t="s">
        <v>481</v>
      </c>
      <c r="E213" s="17">
        <v>1.5</v>
      </c>
      <c r="F213" s="17">
        <v>28</v>
      </c>
      <c r="G213" s="20">
        <f>E213*F213</f>
        <v>42</v>
      </c>
      <c r="H213" s="605"/>
    </row>
    <row r="214" spans="1:8" ht="18" customHeight="1">
      <c r="A214" s="632"/>
      <c r="B214" s="594"/>
      <c r="C214" s="17" t="s">
        <v>1133</v>
      </c>
      <c r="D214" s="19" t="s">
        <v>1049</v>
      </c>
      <c r="E214" s="17">
        <v>3</v>
      </c>
      <c r="F214" s="17">
        <v>7</v>
      </c>
      <c r="G214" s="20">
        <f>E214*F214</f>
        <v>21</v>
      </c>
      <c r="H214" s="603"/>
    </row>
    <row r="215" spans="1:8" ht="33.75" customHeight="1">
      <c r="A215" s="64">
        <v>71</v>
      </c>
      <c r="B215" s="17" t="s">
        <v>2659</v>
      </c>
      <c r="C215" s="46" t="s">
        <v>893</v>
      </c>
      <c r="D215" s="598" t="s">
        <v>3581</v>
      </c>
      <c r="E215" s="599"/>
      <c r="F215" s="600"/>
      <c r="G215" s="17"/>
      <c r="H215" s="18">
        <v>41071</v>
      </c>
    </row>
    <row r="216" spans="1:8" ht="36.75" customHeight="1">
      <c r="A216" s="64">
        <v>72</v>
      </c>
      <c r="B216" s="17" t="s">
        <v>2595</v>
      </c>
      <c r="C216" s="46" t="s">
        <v>893</v>
      </c>
      <c r="D216" s="598" t="s">
        <v>3581</v>
      </c>
      <c r="E216" s="599"/>
      <c r="F216" s="600"/>
      <c r="G216" s="17"/>
      <c r="H216" s="18">
        <v>41071</v>
      </c>
    </row>
    <row r="217" spans="1:8" ht="34.5" customHeight="1">
      <c r="A217" s="64">
        <v>73</v>
      </c>
      <c r="B217" s="17" t="s">
        <v>1401</v>
      </c>
      <c r="C217" s="46" t="s">
        <v>893</v>
      </c>
      <c r="D217" s="606" t="s">
        <v>3581</v>
      </c>
      <c r="E217" s="606"/>
      <c r="F217" s="606"/>
      <c r="G217" s="17"/>
      <c r="H217" s="18">
        <v>41071</v>
      </c>
    </row>
    <row r="218" spans="1:8" ht="36" customHeight="1">
      <c r="A218" s="64">
        <v>74</v>
      </c>
      <c r="B218" s="17" t="s">
        <v>273</v>
      </c>
      <c r="C218" s="46" t="s">
        <v>893</v>
      </c>
      <c r="D218" s="606" t="s">
        <v>3581</v>
      </c>
      <c r="E218" s="606"/>
      <c r="F218" s="606"/>
      <c r="G218" s="17"/>
      <c r="H218" s="18">
        <v>41071</v>
      </c>
    </row>
    <row r="219" spans="1:8" ht="36.75" customHeight="1">
      <c r="A219" s="630">
        <v>75</v>
      </c>
      <c r="B219" s="592" t="s">
        <v>3442</v>
      </c>
      <c r="C219" s="46" t="s">
        <v>893</v>
      </c>
      <c r="D219" s="598" t="s">
        <v>3581</v>
      </c>
      <c r="E219" s="599"/>
      <c r="F219" s="600"/>
      <c r="G219" s="17"/>
      <c r="H219" s="18">
        <v>41071</v>
      </c>
    </row>
    <row r="220" spans="1:8" ht="18" customHeight="1">
      <c r="A220" s="632"/>
      <c r="B220" s="594"/>
      <c r="C220" s="17" t="s">
        <v>1600</v>
      </c>
      <c r="D220" s="17" t="s">
        <v>1588</v>
      </c>
      <c r="E220" s="17">
        <v>0.5</v>
      </c>
      <c r="F220" s="17">
        <v>1700</v>
      </c>
      <c r="G220" s="17">
        <f>E220*F220</f>
        <v>850</v>
      </c>
      <c r="H220" s="18"/>
    </row>
    <row r="221" spans="1:8" ht="18" customHeight="1">
      <c r="A221" s="630">
        <v>76</v>
      </c>
      <c r="B221" s="592" t="s">
        <v>2660</v>
      </c>
      <c r="C221" s="16" t="s">
        <v>1132</v>
      </c>
      <c r="D221" s="19"/>
      <c r="E221" s="17"/>
      <c r="F221" s="17"/>
      <c r="G221" s="20"/>
      <c r="H221" s="595">
        <v>41071</v>
      </c>
    </row>
    <row r="222" spans="1:8" ht="15" customHeight="1">
      <c r="A222" s="631"/>
      <c r="B222" s="593"/>
      <c r="C222" s="17" t="s">
        <v>480</v>
      </c>
      <c r="D222" s="19" t="s">
        <v>481</v>
      </c>
      <c r="E222" s="17">
        <v>0.5</v>
      </c>
      <c r="F222" s="17">
        <v>28</v>
      </c>
      <c r="G222" s="20">
        <f>E222*F222</f>
        <v>14</v>
      </c>
      <c r="H222" s="605"/>
    </row>
    <row r="223" spans="1:8" ht="17.25" customHeight="1">
      <c r="A223" s="632"/>
      <c r="B223" s="594"/>
      <c r="C223" s="17" t="s">
        <v>1133</v>
      </c>
      <c r="D223" s="19" t="s">
        <v>1049</v>
      </c>
      <c r="E223" s="17">
        <v>1</v>
      </c>
      <c r="F223" s="17">
        <v>7</v>
      </c>
      <c r="G223" s="20">
        <f>E223*F223</f>
        <v>7</v>
      </c>
      <c r="H223" s="603"/>
    </row>
    <row r="224" spans="1:8" ht="18" customHeight="1">
      <c r="A224" s="630">
        <v>77</v>
      </c>
      <c r="B224" s="592" t="s">
        <v>1761</v>
      </c>
      <c r="C224" s="16" t="s">
        <v>1132</v>
      </c>
      <c r="D224" s="19"/>
      <c r="E224" s="17"/>
      <c r="F224" s="17"/>
      <c r="G224" s="20"/>
      <c r="H224" s="595">
        <v>41071</v>
      </c>
    </row>
    <row r="225" spans="1:8" ht="15" customHeight="1">
      <c r="A225" s="631"/>
      <c r="B225" s="593"/>
      <c r="C225" s="17" t="s">
        <v>480</v>
      </c>
      <c r="D225" s="19" t="s">
        <v>481</v>
      </c>
      <c r="E225" s="17">
        <v>0.5</v>
      </c>
      <c r="F225" s="17">
        <v>28</v>
      </c>
      <c r="G225" s="20">
        <f>E225*F225</f>
        <v>14</v>
      </c>
      <c r="H225" s="605"/>
    </row>
    <row r="226" spans="1:8" ht="16.5" customHeight="1">
      <c r="A226" s="632"/>
      <c r="B226" s="594"/>
      <c r="C226" s="17" t="s">
        <v>1133</v>
      </c>
      <c r="D226" s="19" t="s">
        <v>1049</v>
      </c>
      <c r="E226" s="17">
        <v>1</v>
      </c>
      <c r="F226" s="17">
        <v>7</v>
      </c>
      <c r="G226" s="20">
        <f>E226*F226</f>
        <v>7</v>
      </c>
      <c r="H226" s="603"/>
    </row>
    <row r="227" spans="1:8" ht="17.25" customHeight="1">
      <c r="A227" s="630">
        <v>78</v>
      </c>
      <c r="B227" s="592" t="s">
        <v>3443</v>
      </c>
      <c r="C227" s="16" t="s">
        <v>1132</v>
      </c>
      <c r="D227" s="19"/>
      <c r="E227" s="17"/>
      <c r="F227" s="17"/>
      <c r="G227" s="20"/>
      <c r="H227" s="595">
        <v>41071</v>
      </c>
    </row>
    <row r="228" spans="1:8" ht="15" customHeight="1">
      <c r="A228" s="631"/>
      <c r="B228" s="593"/>
      <c r="C228" s="17" t="s">
        <v>480</v>
      </c>
      <c r="D228" s="19" t="s">
        <v>481</v>
      </c>
      <c r="E228" s="17">
        <v>0.5</v>
      </c>
      <c r="F228" s="17">
        <v>28</v>
      </c>
      <c r="G228" s="20">
        <f>E228*F228</f>
        <v>14</v>
      </c>
      <c r="H228" s="605"/>
    </row>
    <row r="229" spans="1:8" ht="15" customHeight="1">
      <c r="A229" s="632"/>
      <c r="B229" s="594"/>
      <c r="C229" s="17" t="s">
        <v>1133</v>
      </c>
      <c r="D229" s="19" t="s">
        <v>1049</v>
      </c>
      <c r="E229" s="17">
        <v>1</v>
      </c>
      <c r="F229" s="17">
        <v>7</v>
      </c>
      <c r="G229" s="20">
        <f>E229*F229</f>
        <v>7</v>
      </c>
      <c r="H229" s="603"/>
    </row>
    <row r="230" spans="1:8" ht="17.25" customHeight="1">
      <c r="A230" s="630">
        <v>79</v>
      </c>
      <c r="B230" s="592" t="s">
        <v>821</v>
      </c>
      <c r="C230" s="16" t="s">
        <v>1132</v>
      </c>
      <c r="D230" s="19"/>
      <c r="E230" s="17"/>
      <c r="F230" s="17"/>
      <c r="G230" s="20"/>
      <c r="H230" s="595">
        <v>41071</v>
      </c>
    </row>
    <row r="231" spans="1:8" ht="15" customHeight="1">
      <c r="A231" s="631"/>
      <c r="B231" s="593"/>
      <c r="C231" s="17" t="s">
        <v>480</v>
      </c>
      <c r="D231" s="19" t="s">
        <v>481</v>
      </c>
      <c r="E231" s="17">
        <v>0.5</v>
      </c>
      <c r="F231" s="17">
        <v>28</v>
      </c>
      <c r="G231" s="20">
        <f>E231*F231</f>
        <v>14</v>
      </c>
      <c r="H231" s="605"/>
    </row>
    <row r="232" spans="1:8" ht="16.5" customHeight="1">
      <c r="A232" s="632"/>
      <c r="B232" s="594"/>
      <c r="C232" s="17" t="s">
        <v>1133</v>
      </c>
      <c r="D232" s="19" t="s">
        <v>1049</v>
      </c>
      <c r="E232" s="17">
        <v>1</v>
      </c>
      <c r="F232" s="17">
        <v>7</v>
      </c>
      <c r="G232" s="20">
        <f>E232*F232</f>
        <v>7</v>
      </c>
      <c r="H232" s="603"/>
    </row>
    <row r="233" spans="1:8" ht="17.25" customHeight="1">
      <c r="A233" s="630">
        <v>80</v>
      </c>
      <c r="B233" s="592" t="s">
        <v>3442</v>
      </c>
      <c r="C233" s="16" t="s">
        <v>1882</v>
      </c>
      <c r="D233" s="17"/>
      <c r="E233" s="17"/>
      <c r="F233" s="17"/>
      <c r="G233" s="20"/>
      <c r="H233" s="595">
        <v>41071</v>
      </c>
    </row>
    <row r="234" spans="1:8" ht="15" customHeight="1">
      <c r="A234" s="631"/>
      <c r="B234" s="593"/>
      <c r="C234" s="17" t="s">
        <v>1129</v>
      </c>
      <c r="D234" s="19" t="s">
        <v>1588</v>
      </c>
      <c r="E234" s="17">
        <v>0.34</v>
      </c>
      <c r="F234" s="17">
        <v>1500</v>
      </c>
      <c r="G234" s="20">
        <f>E234*F234</f>
        <v>510</v>
      </c>
      <c r="H234" s="596"/>
    </row>
    <row r="235" spans="1:8" ht="15" customHeight="1">
      <c r="A235" s="632"/>
      <c r="B235" s="594"/>
      <c r="C235" s="17" t="s">
        <v>1534</v>
      </c>
      <c r="D235" s="19" t="s">
        <v>1585</v>
      </c>
      <c r="E235" s="17">
        <v>0.5</v>
      </c>
      <c r="F235" s="17">
        <v>400</v>
      </c>
      <c r="G235" s="20">
        <f>E235*F235</f>
        <v>200</v>
      </c>
      <c r="H235" s="597"/>
    </row>
    <row r="236" spans="1:8" ht="18.75" customHeight="1">
      <c r="A236" s="630">
        <v>81</v>
      </c>
      <c r="B236" s="592" t="s">
        <v>274</v>
      </c>
      <c r="C236" s="16" t="s">
        <v>1882</v>
      </c>
      <c r="D236" s="17"/>
      <c r="E236" s="17"/>
      <c r="F236" s="17"/>
      <c r="G236" s="20"/>
      <c r="H236" s="595">
        <v>41071</v>
      </c>
    </row>
    <row r="237" spans="1:8" ht="15" customHeight="1">
      <c r="A237" s="631"/>
      <c r="B237" s="593"/>
      <c r="C237" s="17" t="s">
        <v>1129</v>
      </c>
      <c r="D237" s="19" t="s">
        <v>1588</v>
      </c>
      <c r="E237" s="17">
        <v>0.34</v>
      </c>
      <c r="F237" s="17">
        <v>1500</v>
      </c>
      <c r="G237" s="20">
        <f>E237*F237</f>
        <v>510</v>
      </c>
      <c r="H237" s="596"/>
    </row>
    <row r="238" spans="1:8" ht="15" customHeight="1">
      <c r="A238" s="632"/>
      <c r="B238" s="594"/>
      <c r="C238" s="17" t="s">
        <v>1534</v>
      </c>
      <c r="D238" s="19" t="s">
        <v>1585</v>
      </c>
      <c r="E238" s="17">
        <v>0.5</v>
      </c>
      <c r="F238" s="17">
        <v>400</v>
      </c>
      <c r="G238" s="20">
        <f>E238*F238</f>
        <v>200</v>
      </c>
      <c r="H238" s="597"/>
    </row>
    <row r="239" spans="1:8" ht="18" customHeight="1">
      <c r="A239" s="633">
        <v>82</v>
      </c>
      <c r="B239" s="606" t="s">
        <v>3553</v>
      </c>
      <c r="C239" s="16" t="s">
        <v>1882</v>
      </c>
      <c r="D239" s="17"/>
      <c r="E239" s="17"/>
      <c r="F239" s="17"/>
      <c r="G239" s="20"/>
      <c r="H239" s="611">
        <v>41071</v>
      </c>
    </row>
    <row r="240" spans="1:8" ht="15" customHeight="1">
      <c r="A240" s="633"/>
      <c r="B240" s="606"/>
      <c r="C240" s="17" t="s">
        <v>1129</v>
      </c>
      <c r="D240" s="19" t="s">
        <v>1588</v>
      </c>
      <c r="E240" s="17">
        <v>0.34</v>
      </c>
      <c r="F240" s="17">
        <v>1500</v>
      </c>
      <c r="G240" s="20">
        <f>E240*F240</f>
        <v>510</v>
      </c>
      <c r="H240" s="610"/>
    </row>
    <row r="241" spans="1:8" ht="15" customHeight="1">
      <c r="A241" s="633"/>
      <c r="B241" s="606"/>
      <c r="C241" s="17" t="s">
        <v>1534</v>
      </c>
      <c r="D241" s="19" t="s">
        <v>1585</v>
      </c>
      <c r="E241" s="17">
        <v>0.5</v>
      </c>
      <c r="F241" s="17">
        <v>400</v>
      </c>
      <c r="G241" s="20">
        <f>E241*F241</f>
        <v>200</v>
      </c>
      <c r="H241" s="610"/>
    </row>
    <row r="242" spans="1:8" ht="16.5" customHeight="1">
      <c r="A242" s="633">
        <v>83</v>
      </c>
      <c r="B242" s="606" t="s">
        <v>273</v>
      </c>
      <c r="C242" s="16" t="s">
        <v>1882</v>
      </c>
      <c r="D242" s="17"/>
      <c r="E242" s="17"/>
      <c r="F242" s="17"/>
      <c r="G242" s="20"/>
      <c r="H242" s="611">
        <v>41071</v>
      </c>
    </row>
    <row r="243" spans="1:8" ht="15" customHeight="1">
      <c r="A243" s="633"/>
      <c r="B243" s="606"/>
      <c r="C243" s="17" t="s">
        <v>1129</v>
      </c>
      <c r="D243" s="19" t="s">
        <v>1588</v>
      </c>
      <c r="E243" s="17">
        <v>0.34</v>
      </c>
      <c r="F243" s="17">
        <v>1500</v>
      </c>
      <c r="G243" s="20">
        <f>E243*F243</f>
        <v>510</v>
      </c>
      <c r="H243" s="610"/>
    </row>
    <row r="244" spans="1:8" ht="15" customHeight="1">
      <c r="A244" s="633"/>
      <c r="B244" s="606"/>
      <c r="C244" s="17" t="s">
        <v>1534</v>
      </c>
      <c r="D244" s="19" t="s">
        <v>1585</v>
      </c>
      <c r="E244" s="17">
        <v>0.5</v>
      </c>
      <c r="F244" s="17">
        <v>400</v>
      </c>
      <c r="G244" s="20">
        <f>E244*F244</f>
        <v>200</v>
      </c>
      <c r="H244" s="610"/>
    </row>
    <row r="245" spans="1:8" ht="15" customHeight="1">
      <c r="A245" s="633">
        <v>84</v>
      </c>
      <c r="B245" s="606" t="s">
        <v>1043</v>
      </c>
      <c r="C245" s="16" t="s">
        <v>1882</v>
      </c>
      <c r="D245" s="17"/>
      <c r="E245" s="17"/>
      <c r="F245" s="17"/>
      <c r="G245" s="20"/>
      <c r="H245" s="611">
        <v>41071</v>
      </c>
    </row>
    <row r="246" spans="1:8" ht="15" customHeight="1">
      <c r="A246" s="633"/>
      <c r="B246" s="606"/>
      <c r="C246" s="17" t="s">
        <v>1129</v>
      </c>
      <c r="D246" s="19" t="s">
        <v>1588</v>
      </c>
      <c r="E246" s="17">
        <v>0.34</v>
      </c>
      <c r="F246" s="17">
        <v>1500</v>
      </c>
      <c r="G246" s="20">
        <f>E246*F246</f>
        <v>510</v>
      </c>
      <c r="H246" s="611"/>
    </row>
    <row r="247" spans="1:8" ht="15" customHeight="1">
      <c r="A247" s="23"/>
      <c r="B247" s="17"/>
      <c r="C247" s="17" t="s">
        <v>1534</v>
      </c>
      <c r="D247" s="19" t="s">
        <v>1585</v>
      </c>
      <c r="E247" s="17">
        <v>0.5</v>
      </c>
      <c r="F247" s="17">
        <v>400</v>
      </c>
      <c r="G247" s="20">
        <f>E247*F247</f>
        <v>200</v>
      </c>
      <c r="H247" s="17"/>
    </row>
    <row r="248" spans="1:8" ht="15" customHeight="1">
      <c r="A248" s="630">
        <v>86</v>
      </c>
      <c r="B248" s="592" t="s">
        <v>2659</v>
      </c>
      <c r="C248" s="16" t="s">
        <v>1882</v>
      </c>
      <c r="D248" s="17"/>
      <c r="E248" s="17"/>
      <c r="F248" s="17"/>
      <c r="G248" s="20"/>
      <c r="H248" s="595">
        <v>41071</v>
      </c>
    </row>
    <row r="249" spans="1:8" ht="15" customHeight="1">
      <c r="A249" s="631"/>
      <c r="B249" s="593"/>
      <c r="C249" s="17" t="s">
        <v>1129</v>
      </c>
      <c r="D249" s="19" t="s">
        <v>1588</v>
      </c>
      <c r="E249" s="17">
        <v>0.34</v>
      </c>
      <c r="F249" s="17">
        <v>1500</v>
      </c>
      <c r="G249" s="20">
        <f>E249*F249</f>
        <v>510</v>
      </c>
      <c r="H249" s="596"/>
    </row>
    <row r="250" spans="1:8" ht="15" customHeight="1">
      <c r="A250" s="632"/>
      <c r="B250" s="594"/>
      <c r="C250" s="17" t="s">
        <v>1534</v>
      </c>
      <c r="D250" s="19" t="s">
        <v>1585</v>
      </c>
      <c r="E250" s="17">
        <v>0.5</v>
      </c>
      <c r="F250" s="17">
        <v>400</v>
      </c>
      <c r="G250" s="20">
        <f>E250*F250</f>
        <v>200</v>
      </c>
      <c r="H250" s="597"/>
    </row>
    <row r="251" spans="1:8" ht="15" customHeight="1">
      <c r="A251" s="630">
        <v>87</v>
      </c>
      <c r="B251" s="592" t="s">
        <v>1870</v>
      </c>
      <c r="C251" s="16" t="s">
        <v>1882</v>
      </c>
      <c r="D251" s="17"/>
      <c r="E251" s="17"/>
      <c r="F251" s="17"/>
      <c r="G251" s="20"/>
      <c r="H251" s="595">
        <v>41071</v>
      </c>
    </row>
    <row r="252" spans="1:8" ht="15" customHeight="1">
      <c r="A252" s="631"/>
      <c r="B252" s="593"/>
      <c r="C252" s="17" t="s">
        <v>1129</v>
      </c>
      <c r="D252" s="19" t="s">
        <v>1588</v>
      </c>
      <c r="E252" s="17">
        <v>0.34</v>
      </c>
      <c r="F252" s="17">
        <v>1500</v>
      </c>
      <c r="G252" s="20">
        <f>E252*F252</f>
        <v>510</v>
      </c>
      <c r="H252" s="596"/>
    </row>
    <row r="253" spans="1:8" ht="15" customHeight="1">
      <c r="A253" s="632"/>
      <c r="B253" s="594"/>
      <c r="C253" s="17" t="s">
        <v>1534</v>
      </c>
      <c r="D253" s="19" t="s">
        <v>1585</v>
      </c>
      <c r="E253" s="17">
        <v>0.5</v>
      </c>
      <c r="F253" s="17">
        <v>400</v>
      </c>
      <c r="G253" s="20">
        <f>E253*F253</f>
        <v>200</v>
      </c>
      <c r="H253" s="597"/>
    </row>
    <row r="254" spans="1:8" ht="15" customHeight="1">
      <c r="A254" s="630">
        <v>88</v>
      </c>
      <c r="B254" s="592" t="s">
        <v>2781</v>
      </c>
      <c r="C254" s="16" t="s">
        <v>1882</v>
      </c>
      <c r="D254" s="17"/>
      <c r="E254" s="17"/>
      <c r="F254" s="17"/>
      <c r="G254" s="20"/>
      <c r="H254" s="595">
        <v>41071</v>
      </c>
    </row>
    <row r="255" spans="1:8" ht="15" customHeight="1">
      <c r="A255" s="631"/>
      <c r="B255" s="593"/>
      <c r="C255" s="17" t="s">
        <v>1129</v>
      </c>
      <c r="D255" s="19" t="s">
        <v>1588</v>
      </c>
      <c r="E255" s="17">
        <v>0.34</v>
      </c>
      <c r="F255" s="17">
        <v>1500</v>
      </c>
      <c r="G255" s="20">
        <f>E255*F255</f>
        <v>510</v>
      </c>
      <c r="H255" s="596"/>
    </row>
    <row r="256" spans="1:8" ht="15" customHeight="1">
      <c r="A256" s="632"/>
      <c r="B256" s="594"/>
      <c r="C256" s="17" t="s">
        <v>1534</v>
      </c>
      <c r="D256" s="19" t="s">
        <v>1585</v>
      </c>
      <c r="E256" s="17">
        <v>0.5</v>
      </c>
      <c r="F256" s="17">
        <v>400</v>
      </c>
      <c r="G256" s="20">
        <f>E256*F256</f>
        <v>200</v>
      </c>
      <c r="H256" s="597"/>
    </row>
    <row r="257" spans="1:8" ht="15" customHeight="1">
      <c r="A257" s="630">
        <v>89</v>
      </c>
      <c r="B257" s="592" t="s">
        <v>831</v>
      </c>
      <c r="C257" s="16" t="s">
        <v>1882</v>
      </c>
      <c r="D257" s="17"/>
      <c r="E257" s="17"/>
      <c r="F257" s="17"/>
      <c r="G257" s="20"/>
      <c r="H257" s="595">
        <v>41071</v>
      </c>
    </row>
    <row r="258" spans="1:8" ht="15" customHeight="1">
      <c r="A258" s="631"/>
      <c r="B258" s="593"/>
      <c r="C258" s="17" t="s">
        <v>1129</v>
      </c>
      <c r="D258" s="19" t="s">
        <v>1588</v>
      </c>
      <c r="E258" s="17">
        <v>0.34</v>
      </c>
      <c r="F258" s="17">
        <v>1500</v>
      </c>
      <c r="G258" s="20">
        <f>E258*F258</f>
        <v>510</v>
      </c>
      <c r="H258" s="596"/>
    </row>
    <row r="259" spans="1:8" ht="15" customHeight="1">
      <c r="A259" s="632"/>
      <c r="B259" s="594"/>
      <c r="C259" s="17" t="s">
        <v>1534</v>
      </c>
      <c r="D259" s="19" t="s">
        <v>1585</v>
      </c>
      <c r="E259" s="17">
        <v>0.5</v>
      </c>
      <c r="F259" s="17">
        <v>400</v>
      </c>
      <c r="G259" s="20">
        <f>E259*F259</f>
        <v>200</v>
      </c>
      <c r="H259" s="597"/>
    </row>
    <row r="260" spans="1:8" ht="15" customHeight="1">
      <c r="A260" s="630">
        <v>90</v>
      </c>
      <c r="B260" s="592" t="s">
        <v>2595</v>
      </c>
      <c r="C260" s="16" t="s">
        <v>1882</v>
      </c>
      <c r="D260" s="17"/>
      <c r="E260" s="17"/>
      <c r="F260" s="17"/>
      <c r="G260" s="20"/>
      <c r="H260" s="595">
        <v>41071</v>
      </c>
    </row>
    <row r="261" spans="1:8" ht="15" customHeight="1">
      <c r="A261" s="631"/>
      <c r="B261" s="593"/>
      <c r="C261" s="17" t="s">
        <v>1129</v>
      </c>
      <c r="D261" s="19" t="s">
        <v>1588</v>
      </c>
      <c r="E261" s="17">
        <v>0.34</v>
      </c>
      <c r="F261" s="17">
        <v>1500</v>
      </c>
      <c r="G261" s="20">
        <f>E261*F261</f>
        <v>510</v>
      </c>
      <c r="H261" s="596"/>
    </row>
    <row r="262" spans="1:8" ht="15" customHeight="1">
      <c r="A262" s="632"/>
      <c r="B262" s="594"/>
      <c r="C262" s="17" t="s">
        <v>1534</v>
      </c>
      <c r="D262" s="19" t="s">
        <v>1585</v>
      </c>
      <c r="E262" s="17">
        <v>0.5</v>
      </c>
      <c r="F262" s="17">
        <v>400</v>
      </c>
      <c r="G262" s="20">
        <f>E262*F262</f>
        <v>200</v>
      </c>
      <c r="H262" s="597"/>
    </row>
    <row r="263" spans="1:8" ht="15" customHeight="1">
      <c r="A263" s="630">
        <v>91</v>
      </c>
      <c r="B263" s="592" t="s">
        <v>3441</v>
      </c>
      <c r="C263" s="16" t="s">
        <v>1882</v>
      </c>
      <c r="D263" s="17"/>
      <c r="E263" s="17"/>
      <c r="F263" s="17"/>
      <c r="G263" s="20"/>
      <c r="H263" s="595">
        <v>41071</v>
      </c>
    </row>
    <row r="264" spans="1:8" ht="15" customHeight="1">
      <c r="A264" s="631"/>
      <c r="B264" s="593"/>
      <c r="C264" s="17" t="s">
        <v>1129</v>
      </c>
      <c r="D264" s="19" t="s">
        <v>1588</v>
      </c>
      <c r="E264" s="17">
        <v>0.34</v>
      </c>
      <c r="F264" s="17">
        <v>1500</v>
      </c>
      <c r="G264" s="20">
        <f>E264*F264</f>
        <v>510</v>
      </c>
      <c r="H264" s="596"/>
    </row>
    <row r="265" spans="1:8" ht="15" customHeight="1">
      <c r="A265" s="632"/>
      <c r="B265" s="594"/>
      <c r="C265" s="17" t="s">
        <v>1534</v>
      </c>
      <c r="D265" s="19" t="s">
        <v>1585</v>
      </c>
      <c r="E265" s="17">
        <v>0.5</v>
      </c>
      <c r="F265" s="17">
        <v>400</v>
      </c>
      <c r="G265" s="20">
        <f>E265*F265</f>
        <v>200</v>
      </c>
      <c r="H265" s="597"/>
    </row>
    <row r="266" spans="1:8" ht="15" customHeight="1">
      <c r="A266" s="630">
        <v>92</v>
      </c>
      <c r="B266" s="592" t="s">
        <v>1648</v>
      </c>
      <c r="C266" s="16" t="s">
        <v>1882</v>
      </c>
      <c r="D266" s="17"/>
      <c r="E266" s="17"/>
      <c r="F266" s="17"/>
      <c r="G266" s="20"/>
      <c r="H266" s="595">
        <v>41071</v>
      </c>
    </row>
    <row r="267" spans="1:8" ht="15" customHeight="1">
      <c r="A267" s="631"/>
      <c r="B267" s="593"/>
      <c r="C267" s="17" t="s">
        <v>1129</v>
      </c>
      <c r="D267" s="19" t="s">
        <v>1588</v>
      </c>
      <c r="E267" s="17">
        <v>0.34</v>
      </c>
      <c r="F267" s="17">
        <v>1500</v>
      </c>
      <c r="G267" s="20">
        <f>E267*F267</f>
        <v>510</v>
      </c>
      <c r="H267" s="596"/>
    </row>
    <row r="268" spans="1:8" ht="15" customHeight="1">
      <c r="A268" s="632"/>
      <c r="B268" s="594"/>
      <c r="C268" s="17" t="s">
        <v>1534</v>
      </c>
      <c r="D268" s="19" t="s">
        <v>1585</v>
      </c>
      <c r="E268" s="17">
        <v>0.5</v>
      </c>
      <c r="F268" s="17">
        <v>400</v>
      </c>
      <c r="G268" s="20">
        <f>E268*F268</f>
        <v>200</v>
      </c>
      <c r="H268" s="597"/>
    </row>
    <row r="269" spans="1:8" ht="15" customHeight="1">
      <c r="A269" s="630">
        <v>93</v>
      </c>
      <c r="B269" s="592" t="s">
        <v>2660</v>
      </c>
      <c r="C269" s="16" t="s">
        <v>1882</v>
      </c>
      <c r="D269" s="17"/>
      <c r="E269" s="17"/>
      <c r="F269" s="17"/>
      <c r="G269" s="20"/>
      <c r="H269" s="18">
        <v>41071</v>
      </c>
    </row>
    <row r="270" spans="1:8" ht="15" customHeight="1">
      <c r="A270" s="631"/>
      <c r="B270" s="593"/>
      <c r="C270" s="17" t="s">
        <v>1129</v>
      </c>
      <c r="D270" s="19" t="s">
        <v>1588</v>
      </c>
      <c r="E270" s="17">
        <v>0.34</v>
      </c>
      <c r="F270" s="17">
        <v>1500</v>
      </c>
      <c r="G270" s="20">
        <f>E270*F270</f>
        <v>510</v>
      </c>
      <c r="H270" s="610"/>
    </row>
    <row r="271" spans="1:8" ht="15" customHeight="1">
      <c r="A271" s="632"/>
      <c r="B271" s="594"/>
      <c r="C271" s="17" t="s">
        <v>1534</v>
      </c>
      <c r="D271" s="19" t="s">
        <v>1585</v>
      </c>
      <c r="E271" s="17">
        <v>0.5</v>
      </c>
      <c r="F271" s="17">
        <v>400</v>
      </c>
      <c r="G271" s="20">
        <f>E271*F271</f>
        <v>200</v>
      </c>
      <c r="H271" s="610"/>
    </row>
    <row r="272" spans="1:8" ht="15" customHeight="1">
      <c r="A272" s="630">
        <v>94</v>
      </c>
      <c r="B272" s="592" t="s">
        <v>1763</v>
      </c>
      <c r="C272" s="16" t="s">
        <v>1882</v>
      </c>
      <c r="D272" s="17"/>
      <c r="E272" s="17"/>
      <c r="F272" s="17"/>
      <c r="G272" s="20"/>
      <c r="H272" s="595">
        <v>41071</v>
      </c>
    </row>
    <row r="273" spans="1:8" ht="15" customHeight="1">
      <c r="A273" s="631"/>
      <c r="B273" s="593"/>
      <c r="C273" s="17" t="s">
        <v>1129</v>
      </c>
      <c r="D273" s="19" t="s">
        <v>1588</v>
      </c>
      <c r="E273" s="17">
        <v>0.34</v>
      </c>
      <c r="F273" s="17">
        <v>1500</v>
      </c>
      <c r="G273" s="20">
        <f>E273*F273</f>
        <v>510</v>
      </c>
      <c r="H273" s="596"/>
    </row>
    <row r="274" spans="1:8" ht="15" customHeight="1">
      <c r="A274" s="632"/>
      <c r="B274" s="594"/>
      <c r="C274" s="17" t="s">
        <v>1534</v>
      </c>
      <c r="D274" s="19" t="s">
        <v>1585</v>
      </c>
      <c r="E274" s="17">
        <v>0.5</v>
      </c>
      <c r="F274" s="17">
        <v>400</v>
      </c>
      <c r="G274" s="20">
        <f>E274*F274</f>
        <v>200</v>
      </c>
      <c r="H274" s="597"/>
    </row>
    <row r="275" spans="1:8" ht="15" customHeight="1">
      <c r="A275" s="633">
        <v>95</v>
      </c>
      <c r="B275" s="606" t="s">
        <v>1883</v>
      </c>
      <c r="C275" s="16" t="s">
        <v>1187</v>
      </c>
      <c r="D275" s="19"/>
      <c r="E275" s="19"/>
      <c r="F275" s="19"/>
      <c r="G275" s="17"/>
      <c r="H275" s="611">
        <v>41073</v>
      </c>
    </row>
    <row r="276" spans="1:8" ht="15" customHeight="1">
      <c r="A276" s="633"/>
      <c r="B276" s="606"/>
      <c r="C276" s="17" t="s">
        <v>1240</v>
      </c>
      <c r="D276" s="19" t="s">
        <v>1109</v>
      </c>
      <c r="E276" s="17">
        <v>30</v>
      </c>
      <c r="F276" s="17">
        <v>15</v>
      </c>
      <c r="G276" s="20">
        <f>F276*E276</f>
        <v>450</v>
      </c>
      <c r="H276" s="611"/>
    </row>
    <row r="277" spans="1:8" ht="15" customHeight="1">
      <c r="A277" s="633"/>
      <c r="B277" s="606"/>
      <c r="C277" s="17" t="s">
        <v>1601</v>
      </c>
      <c r="D277" s="19" t="s">
        <v>1109</v>
      </c>
      <c r="E277" s="17">
        <v>20</v>
      </c>
      <c r="F277" s="17">
        <v>4.3</v>
      </c>
      <c r="G277" s="20">
        <f>F277*E277</f>
        <v>86</v>
      </c>
      <c r="H277" s="611"/>
    </row>
    <row r="278" spans="1:8" ht="15" customHeight="1">
      <c r="A278" s="633"/>
      <c r="B278" s="606"/>
      <c r="C278" s="17" t="s">
        <v>44</v>
      </c>
      <c r="D278" s="19" t="s">
        <v>1109</v>
      </c>
      <c r="E278" s="17">
        <v>45</v>
      </c>
      <c r="F278" s="17">
        <v>24</v>
      </c>
      <c r="G278" s="20">
        <f t="shared" ref="G278:G288" si="2">F278*E278</f>
        <v>1080</v>
      </c>
      <c r="H278" s="611"/>
    </row>
    <row r="279" spans="1:8" ht="15" customHeight="1">
      <c r="A279" s="633"/>
      <c r="B279" s="606"/>
      <c r="C279" s="17" t="s">
        <v>45</v>
      </c>
      <c r="D279" s="19" t="s">
        <v>2480</v>
      </c>
      <c r="E279" s="17">
        <v>4</v>
      </c>
      <c r="F279" s="17">
        <v>35</v>
      </c>
      <c r="G279" s="20">
        <f t="shared" si="2"/>
        <v>140</v>
      </c>
      <c r="H279" s="611"/>
    </row>
    <row r="280" spans="1:8" ht="15" customHeight="1">
      <c r="A280" s="633"/>
      <c r="B280" s="668" t="s">
        <v>2415</v>
      </c>
      <c r="C280" s="17" t="s">
        <v>2479</v>
      </c>
      <c r="D280" s="19" t="s">
        <v>1109</v>
      </c>
      <c r="E280" s="17">
        <v>7</v>
      </c>
      <c r="F280" s="17">
        <v>101.43</v>
      </c>
      <c r="G280" s="20">
        <f t="shared" si="2"/>
        <v>710.01</v>
      </c>
      <c r="H280" s="611"/>
    </row>
    <row r="281" spans="1:8" ht="15" customHeight="1">
      <c r="A281" s="633"/>
      <c r="B281" s="668"/>
      <c r="C281" s="17" t="s">
        <v>2784</v>
      </c>
      <c r="D281" s="19" t="s">
        <v>1109</v>
      </c>
      <c r="E281" s="17">
        <v>7.5</v>
      </c>
      <c r="F281" s="17">
        <v>102.8</v>
      </c>
      <c r="G281" s="20">
        <f t="shared" si="2"/>
        <v>771</v>
      </c>
      <c r="H281" s="611"/>
    </row>
    <row r="282" spans="1:8" ht="15" customHeight="1">
      <c r="A282" s="633"/>
      <c r="B282" s="668"/>
      <c r="C282" s="17" t="s">
        <v>1241</v>
      </c>
      <c r="D282" s="19" t="s">
        <v>2480</v>
      </c>
      <c r="E282" s="17">
        <v>1</v>
      </c>
      <c r="F282" s="17">
        <v>95</v>
      </c>
      <c r="G282" s="20">
        <f t="shared" si="2"/>
        <v>95</v>
      </c>
      <c r="H282" s="611"/>
    </row>
    <row r="283" spans="1:8" ht="15" customHeight="1">
      <c r="A283" s="633"/>
      <c r="B283" s="668"/>
      <c r="C283" s="17" t="s">
        <v>200</v>
      </c>
      <c r="D283" s="19" t="s">
        <v>2480</v>
      </c>
      <c r="E283" s="17">
        <v>1</v>
      </c>
      <c r="F283" s="17">
        <v>42</v>
      </c>
      <c r="G283" s="20">
        <f t="shared" si="2"/>
        <v>42</v>
      </c>
      <c r="H283" s="611"/>
    </row>
    <row r="284" spans="1:8" ht="15" customHeight="1">
      <c r="A284" s="633"/>
      <c r="B284" s="668" t="s">
        <v>2416</v>
      </c>
      <c r="C284" s="17" t="s">
        <v>2479</v>
      </c>
      <c r="D284" s="19" t="s">
        <v>1109</v>
      </c>
      <c r="E284" s="17">
        <v>8.1</v>
      </c>
      <c r="F284" s="17">
        <v>98.52</v>
      </c>
      <c r="G284" s="20">
        <f t="shared" si="2"/>
        <v>798.01</v>
      </c>
      <c r="H284" s="611"/>
    </row>
    <row r="285" spans="1:8" ht="15" customHeight="1">
      <c r="A285" s="633"/>
      <c r="B285" s="668"/>
      <c r="C285" s="17" t="s">
        <v>2479</v>
      </c>
      <c r="D285" s="19" t="s">
        <v>1109</v>
      </c>
      <c r="E285" s="17">
        <v>5</v>
      </c>
      <c r="F285" s="17">
        <v>102.8</v>
      </c>
      <c r="G285" s="20">
        <f t="shared" si="2"/>
        <v>514</v>
      </c>
      <c r="H285" s="611"/>
    </row>
    <row r="286" spans="1:8" ht="63" customHeight="1">
      <c r="A286" s="630">
        <v>96</v>
      </c>
      <c r="B286" s="592" t="s">
        <v>338</v>
      </c>
      <c r="C286" s="46" t="s">
        <v>1884</v>
      </c>
      <c r="D286" s="19"/>
      <c r="E286" s="19"/>
      <c r="F286" s="19"/>
      <c r="G286" s="20"/>
      <c r="H286" s="595">
        <v>41075</v>
      </c>
    </row>
    <row r="287" spans="1:8" ht="18" customHeight="1">
      <c r="A287" s="631"/>
      <c r="B287" s="593"/>
      <c r="C287" s="15" t="s">
        <v>3090</v>
      </c>
      <c r="D287" s="19" t="s">
        <v>2968</v>
      </c>
      <c r="E287" s="19">
        <v>5</v>
      </c>
      <c r="F287" s="19">
        <v>42</v>
      </c>
      <c r="G287" s="20">
        <f t="shared" si="2"/>
        <v>210</v>
      </c>
      <c r="H287" s="605"/>
    </row>
    <row r="288" spans="1:8" ht="18" customHeight="1">
      <c r="A288" s="631"/>
      <c r="B288" s="593"/>
      <c r="C288" s="15" t="s">
        <v>83</v>
      </c>
      <c r="D288" s="19" t="s">
        <v>1109</v>
      </c>
      <c r="E288" s="19">
        <v>8</v>
      </c>
      <c r="F288" s="19">
        <v>54</v>
      </c>
      <c r="G288" s="20">
        <f t="shared" si="2"/>
        <v>432</v>
      </c>
      <c r="H288" s="605"/>
    </row>
    <row r="289" spans="1:8" ht="18.75" customHeight="1">
      <c r="A289" s="631"/>
      <c r="B289" s="593"/>
      <c r="C289" s="17" t="s">
        <v>3562</v>
      </c>
      <c r="D289" s="19" t="s">
        <v>1109</v>
      </c>
      <c r="E289" s="17">
        <v>0.82</v>
      </c>
      <c r="F289" s="17">
        <v>127.32</v>
      </c>
      <c r="G289" s="20">
        <f>F289*E289</f>
        <v>104.4</v>
      </c>
      <c r="H289" s="605"/>
    </row>
    <row r="290" spans="1:8" ht="18" customHeight="1">
      <c r="A290" s="631"/>
      <c r="B290" s="593"/>
      <c r="C290" s="63" t="s">
        <v>2858</v>
      </c>
      <c r="D290" s="19" t="s">
        <v>1109</v>
      </c>
      <c r="E290" s="17">
        <v>0.14000000000000001</v>
      </c>
      <c r="F290" s="19">
        <v>157</v>
      </c>
      <c r="G290" s="17">
        <f>F290*E290</f>
        <v>21.98</v>
      </c>
      <c r="H290" s="605"/>
    </row>
    <row r="291" spans="1:8" ht="18.75" customHeight="1">
      <c r="A291" s="632"/>
      <c r="B291" s="594"/>
      <c r="C291" s="63" t="s">
        <v>2666</v>
      </c>
      <c r="D291" s="19" t="s">
        <v>1585</v>
      </c>
      <c r="E291" s="17">
        <v>0.28000000000000003</v>
      </c>
      <c r="F291" s="19">
        <v>8500</v>
      </c>
      <c r="G291" s="17">
        <f>F291*E291</f>
        <v>2380</v>
      </c>
      <c r="H291" s="603"/>
    </row>
    <row r="292" spans="1:8" ht="38.25" customHeight="1">
      <c r="A292" s="630">
        <v>97</v>
      </c>
      <c r="B292" s="592" t="s">
        <v>338</v>
      </c>
      <c r="C292" s="16" t="s">
        <v>1885</v>
      </c>
      <c r="D292" s="17"/>
      <c r="E292" s="17"/>
      <c r="F292" s="17"/>
      <c r="G292" s="20"/>
      <c r="H292" s="595">
        <v>41073</v>
      </c>
    </row>
    <row r="293" spans="1:8" ht="18" customHeight="1">
      <c r="A293" s="631"/>
      <c r="B293" s="593"/>
      <c r="C293" s="17" t="s">
        <v>2666</v>
      </c>
      <c r="D293" s="19" t="s">
        <v>1585</v>
      </c>
      <c r="E293" s="17">
        <v>0.12</v>
      </c>
      <c r="F293" s="17">
        <v>8500</v>
      </c>
      <c r="G293" s="20">
        <f>E293*F293</f>
        <v>1020</v>
      </c>
      <c r="H293" s="605"/>
    </row>
    <row r="294" spans="1:8" ht="18" customHeight="1">
      <c r="A294" s="631"/>
      <c r="B294" s="593"/>
      <c r="C294" s="17" t="s">
        <v>889</v>
      </c>
      <c r="D294" s="19" t="s">
        <v>1585</v>
      </c>
      <c r="E294" s="17">
        <v>0.06</v>
      </c>
      <c r="F294" s="17">
        <v>8500</v>
      </c>
      <c r="G294" s="20">
        <f>E294*F294</f>
        <v>510</v>
      </c>
      <c r="H294" s="605"/>
    </row>
    <row r="295" spans="1:8" ht="18.75" customHeight="1">
      <c r="A295" s="631"/>
      <c r="B295" s="593"/>
      <c r="C295" s="17" t="s">
        <v>869</v>
      </c>
      <c r="D295" s="19" t="s">
        <v>1109</v>
      </c>
      <c r="E295" s="17">
        <v>0.2</v>
      </c>
      <c r="F295" s="17">
        <v>96</v>
      </c>
      <c r="G295" s="20">
        <f>E295*F295</f>
        <v>19.2</v>
      </c>
      <c r="H295" s="605"/>
    </row>
    <row r="296" spans="1:8" ht="17.25" customHeight="1">
      <c r="A296" s="632"/>
      <c r="B296" s="594"/>
      <c r="C296" s="17" t="s">
        <v>3162</v>
      </c>
      <c r="D296" s="19" t="s">
        <v>1109</v>
      </c>
      <c r="E296" s="17">
        <v>0.15</v>
      </c>
      <c r="F296" s="17">
        <v>78</v>
      </c>
      <c r="G296" s="20">
        <f>E296*F296</f>
        <v>11.7</v>
      </c>
      <c r="H296" s="603"/>
    </row>
    <row r="297" spans="1:8" ht="18" customHeight="1">
      <c r="A297" s="633">
        <v>98</v>
      </c>
      <c r="B297" s="606" t="s">
        <v>3553</v>
      </c>
      <c r="C297" s="16" t="s">
        <v>1132</v>
      </c>
      <c r="D297" s="19"/>
      <c r="E297" s="17"/>
      <c r="F297" s="17"/>
      <c r="G297" s="20"/>
      <c r="H297" s="611">
        <v>41073</v>
      </c>
    </row>
    <row r="298" spans="1:8" ht="16.5" customHeight="1">
      <c r="A298" s="633"/>
      <c r="B298" s="606"/>
      <c r="C298" s="17" t="s">
        <v>480</v>
      </c>
      <c r="D298" s="19" t="s">
        <v>481</v>
      </c>
      <c r="E298" s="17">
        <v>0.75</v>
      </c>
      <c r="F298" s="17">
        <v>28</v>
      </c>
      <c r="G298" s="20">
        <f>E298*F298</f>
        <v>21</v>
      </c>
      <c r="H298" s="611"/>
    </row>
    <row r="299" spans="1:8" ht="18" customHeight="1">
      <c r="A299" s="633"/>
      <c r="B299" s="606"/>
      <c r="C299" s="17" t="s">
        <v>1133</v>
      </c>
      <c r="D299" s="19" t="s">
        <v>1049</v>
      </c>
      <c r="E299" s="17">
        <v>2</v>
      </c>
      <c r="F299" s="17">
        <v>7</v>
      </c>
      <c r="G299" s="20">
        <f>E299*F299</f>
        <v>14</v>
      </c>
      <c r="H299" s="611"/>
    </row>
    <row r="300" spans="1:8" ht="18" customHeight="1">
      <c r="A300" s="633">
        <v>99</v>
      </c>
      <c r="B300" s="606" t="s">
        <v>273</v>
      </c>
      <c r="C300" s="16" t="s">
        <v>1132</v>
      </c>
      <c r="D300" s="19"/>
      <c r="E300" s="17"/>
      <c r="F300" s="17"/>
      <c r="G300" s="20"/>
      <c r="H300" s="611">
        <v>41073</v>
      </c>
    </row>
    <row r="301" spans="1:8" ht="18" customHeight="1">
      <c r="A301" s="633"/>
      <c r="B301" s="606"/>
      <c r="C301" s="17" t="s">
        <v>480</v>
      </c>
      <c r="D301" s="19" t="s">
        <v>481</v>
      </c>
      <c r="E301" s="17">
        <v>0.75</v>
      </c>
      <c r="F301" s="17">
        <v>28</v>
      </c>
      <c r="G301" s="20">
        <f>E301*F301</f>
        <v>21</v>
      </c>
      <c r="H301" s="611"/>
    </row>
    <row r="302" spans="1:8" ht="18" customHeight="1">
      <c r="A302" s="633"/>
      <c r="B302" s="606"/>
      <c r="C302" s="17" t="s">
        <v>1133</v>
      </c>
      <c r="D302" s="19" t="s">
        <v>1049</v>
      </c>
      <c r="E302" s="17">
        <v>2</v>
      </c>
      <c r="F302" s="17">
        <v>7</v>
      </c>
      <c r="G302" s="20">
        <f>E302*F302</f>
        <v>14</v>
      </c>
      <c r="H302" s="611"/>
    </row>
    <row r="303" spans="1:8" ht="18" customHeight="1">
      <c r="A303" s="633">
        <v>100</v>
      </c>
      <c r="B303" s="606" t="s">
        <v>1762</v>
      </c>
      <c r="C303" s="16" t="s">
        <v>1132</v>
      </c>
      <c r="D303" s="19"/>
      <c r="E303" s="17"/>
      <c r="F303" s="17"/>
      <c r="G303" s="20"/>
      <c r="H303" s="611">
        <v>41073</v>
      </c>
    </row>
    <row r="304" spans="1:8" ht="21.75" customHeight="1">
      <c r="A304" s="633"/>
      <c r="B304" s="606"/>
      <c r="C304" s="17" t="s">
        <v>480</v>
      </c>
      <c r="D304" s="19" t="s">
        <v>481</v>
      </c>
      <c r="E304" s="17">
        <v>1.5</v>
      </c>
      <c r="F304" s="17">
        <v>28</v>
      </c>
      <c r="G304" s="20">
        <f>E304*F304</f>
        <v>42</v>
      </c>
      <c r="H304" s="611"/>
    </row>
    <row r="305" spans="1:8" ht="18" customHeight="1">
      <c r="A305" s="633"/>
      <c r="B305" s="606"/>
      <c r="C305" s="17" t="s">
        <v>1133</v>
      </c>
      <c r="D305" s="19" t="s">
        <v>1049</v>
      </c>
      <c r="E305" s="17">
        <v>4</v>
      </c>
      <c r="F305" s="17">
        <v>7</v>
      </c>
      <c r="G305" s="20">
        <f>E305*F305</f>
        <v>28</v>
      </c>
      <c r="H305" s="611"/>
    </row>
    <row r="306" spans="1:8" ht="18" customHeight="1">
      <c r="A306" s="64">
        <v>101</v>
      </c>
      <c r="B306" s="17" t="s">
        <v>1888</v>
      </c>
      <c r="C306" s="50" t="s">
        <v>741</v>
      </c>
      <c r="D306" s="606" t="s">
        <v>1050</v>
      </c>
      <c r="E306" s="606"/>
      <c r="F306" s="606"/>
      <c r="G306" s="17"/>
      <c r="H306" s="18">
        <v>41074</v>
      </c>
    </row>
    <row r="307" spans="1:8" ht="18" customHeight="1">
      <c r="A307" s="630">
        <v>102</v>
      </c>
      <c r="B307" s="592" t="s">
        <v>1889</v>
      </c>
      <c r="C307" s="50" t="s">
        <v>1890</v>
      </c>
      <c r="D307" s="19"/>
      <c r="E307" s="17"/>
      <c r="F307" s="19"/>
      <c r="G307" s="17"/>
      <c r="H307" s="595">
        <v>41074</v>
      </c>
    </row>
    <row r="308" spans="1:8" ht="18" customHeight="1">
      <c r="A308" s="631"/>
      <c r="B308" s="593"/>
      <c r="C308" s="15" t="s">
        <v>2192</v>
      </c>
      <c r="D308" s="19" t="s">
        <v>2968</v>
      </c>
      <c r="E308" s="19">
        <v>1</v>
      </c>
      <c r="F308" s="19">
        <v>90</v>
      </c>
      <c r="G308" s="84">
        <f>F308*E308</f>
        <v>90</v>
      </c>
      <c r="H308" s="605"/>
    </row>
    <row r="309" spans="1:8" ht="20.25" customHeight="1">
      <c r="A309" s="632"/>
      <c r="B309" s="594"/>
      <c r="C309" s="15" t="s">
        <v>2193</v>
      </c>
      <c r="D309" s="19" t="s">
        <v>2968</v>
      </c>
      <c r="E309" s="17">
        <v>1</v>
      </c>
      <c r="F309" s="17">
        <v>32</v>
      </c>
      <c r="G309" s="17">
        <f>F309*E309</f>
        <v>32</v>
      </c>
      <c r="H309" s="603"/>
    </row>
    <row r="310" spans="1:8" ht="17.25" customHeight="1">
      <c r="A310" s="630">
        <v>103</v>
      </c>
      <c r="B310" s="592" t="s">
        <v>423</v>
      </c>
      <c r="C310" s="16" t="s">
        <v>1132</v>
      </c>
      <c r="D310" s="19"/>
      <c r="E310" s="17"/>
      <c r="F310" s="17"/>
      <c r="G310" s="20"/>
      <c r="H310" s="595">
        <v>41074</v>
      </c>
    </row>
    <row r="311" spans="1:8" ht="21" customHeight="1">
      <c r="A311" s="631"/>
      <c r="B311" s="593"/>
      <c r="C311" s="17" t="s">
        <v>480</v>
      </c>
      <c r="D311" s="19" t="s">
        <v>481</v>
      </c>
      <c r="E311" s="17">
        <v>1</v>
      </c>
      <c r="F311" s="17">
        <v>28</v>
      </c>
      <c r="G311" s="20">
        <f>E311*F311</f>
        <v>28</v>
      </c>
      <c r="H311" s="605"/>
    </row>
    <row r="312" spans="1:8" ht="18" customHeight="1">
      <c r="A312" s="632"/>
      <c r="B312" s="594"/>
      <c r="C312" s="17" t="s">
        <v>1133</v>
      </c>
      <c r="D312" s="19" t="s">
        <v>1049</v>
      </c>
      <c r="E312" s="17">
        <v>2.5</v>
      </c>
      <c r="F312" s="17">
        <v>7</v>
      </c>
      <c r="G312" s="20">
        <f>E312*F312</f>
        <v>17.5</v>
      </c>
      <c r="H312" s="603"/>
    </row>
    <row r="313" spans="1:8" ht="18" customHeight="1">
      <c r="A313" s="630">
        <v>104</v>
      </c>
      <c r="B313" s="592" t="s">
        <v>3553</v>
      </c>
      <c r="C313" s="16" t="s">
        <v>1132</v>
      </c>
      <c r="D313" s="19"/>
      <c r="E313" s="17"/>
      <c r="F313" s="17"/>
      <c r="G313" s="20"/>
      <c r="H313" s="595">
        <v>41074</v>
      </c>
    </row>
    <row r="314" spans="1:8" ht="18" customHeight="1">
      <c r="A314" s="631"/>
      <c r="B314" s="593"/>
      <c r="C314" s="17" t="s">
        <v>480</v>
      </c>
      <c r="D314" s="19" t="s">
        <v>481</v>
      </c>
      <c r="E314" s="17">
        <v>1</v>
      </c>
      <c r="F314" s="17">
        <v>28</v>
      </c>
      <c r="G314" s="20">
        <f>E314*F314</f>
        <v>28</v>
      </c>
      <c r="H314" s="605"/>
    </row>
    <row r="315" spans="1:8" ht="18" customHeight="1">
      <c r="A315" s="632"/>
      <c r="B315" s="594"/>
      <c r="C315" s="17" t="s">
        <v>1133</v>
      </c>
      <c r="D315" s="19" t="s">
        <v>1049</v>
      </c>
      <c r="E315" s="17">
        <v>2.5</v>
      </c>
      <c r="F315" s="17">
        <v>7</v>
      </c>
      <c r="G315" s="20">
        <f>E315*F315</f>
        <v>17.5</v>
      </c>
      <c r="H315" s="603"/>
    </row>
    <row r="316" spans="1:8" ht="18" customHeight="1">
      <c r="A316" s="630">
        <v>105</v>
      </c>
      <c r="B316" s="592" t="s">
        <v>3150</v>
      </c>
      <c r="C316" s="16" t="s">
        <v>1132</v>
      </c>
      <c r="D316" s="19"/>
      <c r="E316" s="17"/>
      <c r="F316" s="17"/>
      <c r="G316" s="20"/>
      <c r="H316" s="595">
        <v>41074</v>
      </c>
    </row>
    <row r="317" spans="1:8" ht="18" customHeight="1">
      <c r="A317" s="631"/>
      <c r="B317" s="593"/>
      <c r="C317" s="17" t="s">
        <v>480</v>
      </c>
      <c r="D317" s="19" t="s">
        <v>481</v>
      </c>
      <c r="E317" s="17">
        <v>1</v>
      </c>
      <c r="F317" s="17">
        <v>28</v>
      </c>
      <c r="G317" s="20">
        <f>E317*F317</f>
        <v>28</v>
      </c>
      <c r="H317" s="605"/>
    </row>
    <row r="318" spans="1:8" ht="18" customHeight="1">
      <c r="A318" s="632"/>
      <c r="B318" s="594"/>
      <c r="C318" s="17" t="s">
        <v>1133</v>
      </c>
      <c r="D318" s="19" t="s">
        <v>1049</v>
      </c>
      <c r="E318" s="17">
        <v>2.5</v>
      </c>
      <c r="F318" s="17">
        <v>7</v>
      </c>
      <c r="G318" s="20">
        <f>E318*F318</f>
        <v>17.5</v>
      </c>
      <c r="H318" s="603"/>
    </row>
    <row r="319" spans="1:8" ht="18" customHeight="1">
      <c r="A319" s="630">
        <v>106</v>
      </c>
      <c r="B319" s="592" t="s">
        <v>1043</v>
      </c>
      <c r="C319" s="16" t="s">
        <v>1132</v>
      </c>
      <c r="D319" s="19"/>
      <c r="E319" s="17"/>
      <c r="F319" s="17"/>
      <c r="G319" s="20"/>
      <c r="H319" s="595">
        <v>41074</v>
      </c>
    </row>
    <row r="320" spans="1:8" ht="18.75" customHeight="1">
      <c r="A320" s="631"/>
      <c r="B320" s="593"/>
      <c r="C320" s="17" t="s">
        <v>480</v>
      </c>
      <c r="D320" s="19" t="s">
        <v>481</v>
      </c>
      <c r="E320" s="17">
        <v>1</v>
      </c>
      <c r="F320" s="17">
        <v>28</v>
      </c>
      <c r="G320" s="20">
        <f>E320*F320</f>
        <v>28</v>
      </c>
      <c r="H320" s="605"/>
    </row>
    <row r="321" spans="1:8" ht="19.5" customHeight="1">
      <c r="A321" s="632"/>
      <c r="B321" s="594"/>
      <c r="C321" s="17" t="s">
        <v>1133</v>
      </c>
      <c r="D321" s="19" t="s">
        <v>1049</v>
      </c>
      <c r="E321" s="17">
        <v>2.5</v>
      </c>
      <c r="F321" s="17">
        <v>7</v>
      </c>
      <c r="G321" s="20">
        <f>E321*F321</f>
        <v>17.5</v>
      </c>
      <c r="H321" s="603"/>
    </row>
    <row r="322" spans="1:8" ht="29.25" customHeight="1">
      <c r="A322" s="630">
        <v>107</v>
      </c>
      <c r="B322" s="592" t="s">
        <v>2194</v>
      </c>
      <c r="C322" s="16" t="s">
        <v>1683</v>
      </c>
      <c r="D322" s="19"/>
      <c r="E322" s="17"/>
      <c r="F322" s="17"/>
      <c r="G322" s="17"/>
      <c r="H322" s="595">
        <v>41071</v>
      </c>
    </row>
    <row r="323" spans="1:8" ht="18.75" customHeight="1">
      <c r="A323" s="631"/>
      <c r="B323" s="593"/>
      <c r="C323" s="17" t="s">
        <v>1581</v>
      </c>
      <c r="D323" s="19" t="s">
        <v>1109</v>
      </c>
      <c r="E323" s="17">
        <v>3</v>
      </c>
      <c r="F323" s="17">
        <v>90</v>
      </c>
      <c r="G323" s="20">
        <f>F323*E323</f>
        <v>270</v>
      </c>
      <c r="H323" s="605"/>
    </row>
    <row r="324" spans="1:8" ht="19.5" customHeight="1">
      <c r="A324" s="631"/>
      <c r="B324" s="594"/>
      <c r="C324" s="15" t="s">
        <v>3144</v>
      </c>
      <c r="D324" s="19" t="s">
        <v>2968</v>
      </c>
      <c r="E324" s="19">
        <v>2</v>
      </c>
      <c r="F324" s="19">
        <v>32</v>
      </c>
      <c r="G324" s="84">
        <f>F324*E324</f>
        <v>64</v>
      </c>
      <c r="H324" s="605"/>
    </row>
    <row r="325" spans="1:8" ht="22.5" customHeight="1">
      <c r="A325" s="632"/>
      <c r="B325" s="19" t="s">
        <v>2195</v>
      </c>
      <c r="C325" s="16" t="s">
        <v>2986</v>
      </c>
      <c r="D325" s="598" t="s">
        <v>67</v>
      </c>
      <c r="E325" s="599"/>
      <c r="F325" s="600"/>
      <c r="G325" s="17"/>
      <c r="H325" s="603"/>
    </row>
    <row r="326" spans="1:8" ht="36.75" customHeight="1">
      <c r="A326" s="64">
        <v>108</v>
      </c>
      <c r="B326" s="17" t="s">
        <v>2196</v>
      </c>
      <c r="C326" s="16" t="s">
        <v>2548</v>
      </c>
      <c r="D326" s="598" t="s">
        <v>1266</v>
      </c>
      <c r="E326" s="599"/>
      <c r="F326" s="600"/>
      <c r="G326" s="17"/>
      <c r="H326" s="18">
        <v>41068</v>
      </c>
    </row>
    <row r="327" spans="1:8" ht="18" customHeight="1">
      <c r="A327" s="64">
        <v>109</v>
      </c>
      <c r="B327" s="17" t="s">
        <v>3601</v>
      </c>
      <c r="C327" s="46" t="s">
        <v>3602</v>
      </c>
      <c r="D327" s="606" t="s">
        <v>1050</v>
      </c>
      <c r="E327" s="606"/>
      <c r="F327" s="606"/>
      <c r="G327" s="17"/>
      <c r="H327" s="18">
        <v>41071</v>
      </c>
    </row>
    <row r="328" spans="1:8" ht="68.25" customHeight="1">
      <c r="A328" s="64">
        <v>110</v>
      </c>
      <c r="B328" s="17" t="s">
        <v>3604</v>
      </c>
      <c r="C328" s="16" t="s">
        <v>3605</v>
      </c>
      <c r="D328" s="606" t="s">
        <v>67</v>
      </c>
      <c r="E328" s="606"/>
      <c r="F328" s="606"/>
      <c r="G328" s="17"/>
      <c r="H328" s="18">
        <v>41074</v>
      </c>
    </row>
    <row r="329" spans="1:8" ht="18" customHeight="1">
      <c r="A329" s="630">
        <v>112</v>
      </c>
      <c r="B329" s="592" t="s">
        <v>2972</v>
      </c>
      <c r="C329" s="16" t="s">
        <v>1584</v>
      </c>
      <c r="D329" s="19"/>
      <c r="E329" s="17"/>
      <c r="F329" s="17"/>
      <c r="G329" s="17"/>
      <c r="H329" s="595">
        <v>41073</v>
      </c>
    </row>
    <row r="330" spans="1:8" ht="18" customHeight="1">
      <c r="A330" s="632"/>
      <c r="B330" s="594"/>
      <c r="C330" s="17" t="s">
        <v>3619</v>
      </c>
      <c r="D330" s="19" t="s">
        <v>1049</v>
      </c>
      <c r="E330" s="17">
        <v>1</v>
      </c>
      <c r="F330" s="19">
        <v>5</v>
      </c>
      <c r="G330" s="17">
        <f>F330*E330</f>
        <v>5</v>
      </c>
      <c r="H330" s="603"/>
    </row>
    <row r="331" spans="1:8" ht="35.25" customHeight="1">
      <c r="A331" s="64">
        <v>113</v>
      </c>
      <c r="B331" s="17" t="s">
        <v>2973</v>
      </c>
      <c r="C331" s="46" t="s">
        <v>2436</v>
      </c>
      <c r="D331" s="598" t="s">
        <v>2974</v>
      </c>
      <c r="E331" s="599"/>
      <c r="F331" s="600"/>
      <c r="G331" s="17"/>
      <c r="H331" s="18">
        <v>41073</v>
      </c>
    </row>
    <row r="332" spans="1:8" ht="39.75" customHeight="1">
      <c r="A332" s="64">
        <v>114</v>
      </c>
      <c r="B332" s="17" t="s">
        <v>584</v>
      </c>
      <c r="C332" s="16" t="s">
        <v>1160</v>
      </c>
      <c r="D332" s="598" t="s">
        <v>67</v>
      </c>
      <c r="E332" s="599"/>
      <c r="F332" s="600"/>
      <c r="G332" s="17"/>
      <c r="H332" s="18">
        <v>41073</v>
      </c>
    </row>
    <row r="333" spans="1:8" ht="34.5" customHeight="1">
      <c r="A333" s="64">
        <v>115</v>
      </c>
      <c r="B333" s="17" t="s">
        <v>2255</v>
      </c>
      <c r="C333" s="46" t="s">
        <v>2202</v>
      </c>
      <c r="D333" s="598" t="s">
        <v>67</v>
      </c>
      <c r="E333" s="599"/>
      <c r="F333" s="600"/>
      <c r="G333" s="17"/>
      <c r="H333" s="18">
        <v>41075</v>
      </c>
    </row>
    <row r="334" spans="1:8" ht="36" customHeight="1">
      <c r="A334" s="630">
        <v>116</v>
      </c>
      <c r="B334" s="592" t="s">
        <v>3575</v>
      </c>
      <c r="C334" s="46" t="s">
        <v>2256</v>
      </c>
      <c r="D334" s="17"/>
      <c r="E334" s="17"/>
      <c r="F334" s="19"/>
      <c r="G334" s="17"/>
      <c r="H334" s="595">
        <v>41075</v>
      </c>
    </row>
    <row r="335" spans="1:8" ht="18" customHeight="1">
      <c r="A335" s="631"/>
      <c r="B335" s="593"/>
      <c r="C335" s="15" t="s">
        <v>2257</v>
      </c>
      <c r="D335" s="19" t="s">
        <v>2968</v>
      </c>
      <c r="E335" s="17">
        <v>1</v>
      </c>
      <c r="F335" s="19">
        <v>100</v>
      </c>
      <c r="G335" s="17">
        <f>F335*E335</f>
        <v>100</v>
      </c>
      <c r="H335" s="605"/>
    </row>
    <row r="336" spans="1:8" ht="18" customHeight="1">
      <c r="A336" s="631"/>
      <c r="B336" s="593"/>
      <c r="C336" s="15" t="s">
        <v>2258</v>
      </c>
      <c r="D336" s="19" t="s">
        <v>2968</v>
      </c>
      <c r="E336" s="17">
        <v>1</v>
      </c>
      <c r="F336" s="19">
        <v>510</v>
      </c>
      <c r="G336" s="17">
        <f>F336*E336</f>
        <v>510</v>
      </c>
      <c r="H336" s="605"/>
    </row>
    <row r="337" spans="1:8" ht="18" customHeight="1">
      <c r="A337" s="631"/>
      <c r="B337" s="593"/>
      <c r="C337" s="15" t="s">
        <v>2259</v>
      </c>
      <c r="D337" s="19" t="s">
        <v>2968</v>
      </c>
      <c r="E337" s="19">
        <v>2</v>
      </c>
      <c r="F337" s="19">
        <v>57</v>
      </c>
      <c r="G337" s="17">
        <f>F337*E337</f>
        <v>114</v>
      </c>
      <c r="H337" s="605"/>
    </row>
    <row r="338" spans="1:8" ht="18" customHeight="1">
      <c r="A338" s="632"/>
      <c r="B338" s="594"/>
      <c r="C338" s="17" t="s">
        <v>1581</v>
      </c>
      <c r="D338" s="19" t="s">
        <v>1109</v>
      </c>
      <c r="E338" s="19">
        <v>2</v>
      </c>
      <c r="F338" s="19">
        <v>90</v>
      </c>
      <c r="G338" s="17">
        <f>F338*E338</f>
        <v>180</v>
      </c>
      <c r="H338" s="603"/>
    </row>
    <row r="339" spans="1:8" ht="35.25" customHeight="1">
      <c r="A339" s="630">
        <v>118</v>
      </c>
      <c r="B339" s="592" t="s">
        <v>3118</v>
      </c>
      <c r="C339" s="46" t="s">
        <v>858</v>
      </c>
      <c r="D339" s="19"/>
      <c r="E339" s="19"/>
      <c r="F339" s="19"/>
      <c r="G339" s="17"/>
      <c r="H339" s="595">
        <v>41075</v>
      </c>
    </row>
    <row r="340" spans="1:8" ht="18" customHeight="1">
      <c r="A340" s="631"/>
      <c r="B340" s="593"/>
      <c r="C340" s="17" t="s">
        <v>1601</v>
      </c>
      <c r="D340" s="19" t="s">
        <v>1109</v>
      </c>
      <c r="E340" s="19">
        <v>10</v>
      </c>
      <c r="F340" s="19">
        <v>4.3</v>
      </c>
      <c r="G340" s="17">
        <f>F340*E340</f>
        <v>43</v>
      </c>
      <c r="H340" s="605"/>
    </row>
    <row r="341" spans="1:8" ht="18" customHeight="1">
      <c r="A341" s="632"/>
      <c r="B341" s="594"/>
      <c r="C341" s="17" t="s">
        <v>1534</v>
      </c>
      <c r="D341" s="19" t="s">
        <v>1585</v>
      </c>
      <c r="E341" s="17">
        <v>0.03</v>
      </c>
      <c r="F341" s="17">
        <v>400</v>
      </c>
      <c r="G341" s="20">
        <f>E341*F341</f>
        <v>12</v>
      </c>
      <c r="H341" s="603"/>
    </row>
    <row r="342" spans="1:8" ht="18" customHeight="1">
      <c r="A342" s="64">
        <v>119</v>
      </c>
      <c r="B342" s="17" t="s">
        <v>1000</v>
      </c>
      <c r="C342" s="50" t="s">
        <v>2270</v>
      </c>
      <c r="D342" s="598" t="s">
        <v>1050</v>
      </c>
      <c r="E342" s="599"/>
      <c r="F342" s="600"/>
      <c r="G342" s="17"/>
      <c r="H342" s="18">
        <v>41075</v>
      </c>
    </row>
    <row r="343" spans="1:8" ht="33.75" customHeight="1">
      <c r="A343" s="64">
        <v>120</v>
      </c>
      <c r="B343" s="17" t="s">
        <v>3159</v>
      </c>
      <c r="C343" s="50" t="s">
        <v>2969</v>
      </c>
      <c r="D343" s="606" t="s">
        <v>67</v>
      </c>
      <c r="E343" s="606"/>
      <c r="F343" s="606"/>
      <c r="G343" s="17"/>
      <c r="H343" s="18">
        <v>41075</v>
      </c>
    </row>
    <row r="344" spans="1:8" ht="36" customHeight="1">
      <c r="A344" s="64">
        <v>121</v>
      </c>
      <c r="B344" s="17" t="s">
        <v>3158</v>
      </c>
      <c r="C344" s="50" t="s">
        <v>3416</v>
      </c>
      <c r="D344" s="606" t="s">
        <v>67</v>
      </c>
      <c r="E344" s="606"/>
      <c r="F344" s="606"/>
      <c r="G344" s="17"/>
      <c r="H344" s="18">
        <v>41078</v>
      </c>
    </row>
    <row r="345" spans="1:8" ht="34.5" customHeight="1">
      <c r="A345" s="630">
        <v>122</v>
      </c>
      <c r="B345" s="592" t="s">
        <v>1401</v>
      </c>
      <c r="C345" s="50" t="s">
        <v>1546</v>
      </c>
      <c r="D345" s="598" t="s">
        <v>1547</v>
      </c>
      <c r="E345" s="599"/>
      <c r="F345" s="600"/>
      <c r="G345" s="17"/>
      <c r="H345" s="595" t="s">
        <v>1548</v>
      </c>
    </row>
    <row r="346" spans="1:8" ht="18" customHeight="1">
      <c r="A346" s="631"/>
      <c r="B346" s="593"/>
      <c r="C346" s="63" t="s">
        <v>1599</v>
      </c>
      <c r="D346" s="19" t="s">
        <v>1588</v>
      </c>
      <c r="E346" s="17">
        <v>5</v>
      </c>
      <c r="F346" s="19">
        <v>1650</v>
      </c>
      <c r="G346" s="17">
        <f>F346*E346</f>
        <v>8250</v>
      </c>
      <c r="H346" s="605"/>
    </row>
    <row r="347" spans="1:8" ht="18" customHeight="1">
      <c r="A347" s="632"/>
      <c r="B347" s="594"/>
      <c r="C347" s="63" t="s">
        <v>2783</v>
      </c>
      <c r="D347" s="19" t="s">
        <v>1588</v>
      </c>
      <c r="E347" s="17">
        <v>5</v>
      </c>
      <c r="F347" s="19">
        <v>1350</v>
      </c>
      <c r="G347" s="17">
        <f>F347*E347</f>
        <v>6750</v>
      </c>
      <c r="H347" s="603"/>
    </row>
    <row r="348" spans="1:8" ht="18" customHeight="1">
      <c r="A348" s="630">
        <v>123</v>
      </c>
      <c r="B348" s="592" t="s">
        <v>338</v>
      </c>
      <c r="C348" s="16" t="s">
        <v>1882</v>
      </c>
      <c r="D348" s="17"/>
      <c r="E348" s="17"/>
      <c r="F348" s="17"/>
      <c r="G348" s="20"/>
      <c r="H348" s="595">
        <v>41078</v>
      </c>
    </row>
    <row r="349" spans="1:8" ht="18" customHeight="1">
      <c r="A349" s="631"/>
      <c r="B349" s="593"/>
      <c r="C349" s="17" t="s">
        <v>1129</v>
      </c>
      <c r="D349" s="19" t="s">
        <v>1588</v>
      </c>
      <c r="E349" s="17">
        <v>0.34</v>
      </c>
      <c r="F349" s="17">
        <v>1500</v>
      </c>
      <c r="G349" s="20">
        <f>E349*F349</f>
        <v>510</v>
      </c>
      <c r="H349" s="596"/>
    </row>
    <row r="350" spans="1:8" ht="18" customHeight="1">
      <c r="A350" s="632"/>
      <c r="B350" s="594"/>
      <c r="C350" s="17" t="s">
        <v>1534</v>
      </c>
      <c r="D350" s="19" t="s">
        <v>1585</v>
      </c>
      <c r="E350" s="17">
        <v>1.17</v>
      </c>
      <c r="F350" s="17">
        <v>400</v>
      </c>
      <c r="G350" s="20">
        <f>E350*F350</f>
        <v>468</v>
      </c>
      <c r="H350" s="597"/>
    </row>
    <row r="351" spans="1:8" ht="18" customHeight="1">
      <c r="A351" s="630">
        <v>124</v>
      </c>
      <c r="B351" s="592" t="s">
        <v>1763</v>
      </c>
      <c r="C351" s="16" t="s">
        <v>1882</v>
      </c>
      <c r="D351" s="17"/>
      <c r="E351" s="17"/>
      <c r="F351" s="17"/>
      <c r="G351" s="20"/>
      <c r="H351" s="595">
        <v>41078</v>
      </c>
    </row>
    <row r="352" spans="1:8" ht="18" customHeight="1">
      <c r="A352" s="631"/>
      <c r="B352" s="593"/>
      <c r="C352" s="17" t="s">
        <v>1129</v>
      </c>
      <c r="D352" s="19" t="s">
        <v>1588</v>
      </c>
      <c r="E352" s="17">
        <v>0.34</v>
      </c>
      <c r="F352" s="17">
        <v>1500</v>
      </c>
      <c r="G352" s="20">
        <f>E352*F352</f>
        <v>510</v>
      </c>
      <c r="H352" s="596"/>
    </row>
    <row r="353" spans="1:8" ht="18" customHeight="1">
      <c r="A353" s="632"/>
      <c r="B353" s="594"/>
      <c r="C353" s="17" t="s">
        <v>1534</v>
      </c>
      <c r="D353" s="19" t="s">
        <v>1585</v>
      </c>
      <c r="E353" s="17">
        <v>1.17</v>
      </c>
      <c r="F353" s="17">
        <v>400</v>
      </c>
      <c r="G353" s="20">
        <f>E353*F353</f>
        <v>468</v>
      </c>
      <c r="H353" s="597"/>
    </row>
    <row r="354" spans="1:8" ht="32.25" customHeight="1">
      <c r="A354" s="64">
        <v>125</v>
      </c>
      <c r="B354" s="15" t="s">
        <v>2657</v>
      </c>
      <c r="C354" s="46" t="s">
        <v>893</v>
      </c>
      <c r="D354" s="598" t="s">
        <v>3581</v>
      </c>
      <c r="E354" s="599"/>
      <c r="F354" s="600"/>
      <c r="G354" s="17"/>
      <c r="H354" s="18">
        <v>41078</v>
      </c>
    </row>
    <row r="355" spans="1:8" ht="34.5" customHeight="1">
      <c r="A355" s="64">
        <v>127</v>
      </c>
      <c r="B355" s="15" t="s">
        <v>2659</v>
      </c>
      <c r="C355" s="46" t="s">
        <v>893</v>
      </c>
      <c r="D355" s="598" t="s">
        <v>3581</v>
      </c>
      <c r="E355" s="599"/>
      <c r="F355" s="600"/>
      <c r="G355" s="17"/>
      <c r="H355" s="18">
        <v>41078</v>
      </c>
    </row>
    <row r="356" spans="1:8" ht="38.25" customHeight="1">
      <c r="A356" s="64">
        <v>128</v>
      </c>
      <c r="B356" s="17" t="s">
        <v>3441</v>
      </c>
      <c r="C356" s="46" t="s">
        <v>893</v>
      </c>
      <c r="D356" s="598" t="s">
        <v>3581</v>
      </c>
      <c r="E356" s="599"/>
      <c r="F356" s="600"/>
      <c r="G356" s="17"/>
      <c r="H356" s="18">
        <v>41078</v>
      </c>
    </row>
    <row r="357" spans="1:8" ht="34.5" customHeight="1">
      <c r="A357" s="64">
        <v>129</v>
      </c>
      <c r="B357" s="17" t="s">
        <v>2660</v>
      </c>
      <c r="C357" s="46" t="s">
        <v>893</v>
      </c>
      <c r="D357" s="598" t="s">
        <v>3581</v>
      </c>
      <c r="E357" s="599"/>
      <c r="F357" s="600"/>
      <c r="G357" s="17"/>
      <c r="H357" s="18">
        <v>41078</v>
      </c>
    </row>
    <row r="358" spans="1:8" ht="38.25" customHeight="1">
      <c r="A358" s="64">
        <v>130</v>
      </c>
      <c r="B358" s="17" t="s">
        <v>1763</v>
      </c>
      <c r="C358" s="46" t="s">
        <v>893</v>
      </c>
      <c r="D358" s="598" t="s">
        <v>3581</v>
      </c>
      <c r="E358" s="599"/>
      <c r="F358" s="600"/>
      <c r="G358" s="17"/>
      <c r="H358" s="18">
        <v>41078</v>
      </c>
    </row>
    <row r="359" spans="1:8" ht="20.25" customHeight="1">
      <c r="A359" s="630">
        <v>131</v>
      </c>
      <c r="B359" s="592" t="s">
        <v>273</v>
      </c>
      <c r="C359" s="16" t="s">
        <v>1549</v>
      </c>
      <c r="D359" s="19"/>
      <c r="E359" s="17"/>
      <c r="F359" s="19"/>
      <c r="G359" s="17"/>
      <c r="H359" s="595">
        <v>41079</v>
      </c>
    </row>
    <row r="360" spans="1:8" ht="18" customHeight="1">
      <c r="A360" s="631"/>
      <c r="B360" s="593"/>
      <c r="C360" s="63" t="s">
        <v>2049</v>
      </c>
      <c r="D360" s="19" t="s">
        <v>1588</v>
      </c>
      <c r="E360" s="17">
        <v>0.42</v>
      </c>
      <c r="F360" s="17">
        <v>1350</v>
      </c>
      <c r="G360" s="17">
        <f>F360*E360</f>
        <v>567</v>
      </c>
      <c r="H360" s="605"/>
    </row>
    <row r="361" spans="1:8" ht="18" customHeight="1">
      <c r="A361" s="632"/>
      <c r="B361" s="594"/>
      <c r="C361" s="63" t="s">
        <v>2050</v>
      </c>
      <c r="D361" s="19" t="s">
        <v>1585</v>
      </c>
      <c r="E361" s="17">
        <v>0.25</v>
      </c>
      <c r="F361" s="17">
        <v>48.05</v>
      </c>
      <c r="G361" s="20">
        <f>F361*E361</f>
        <v>12.01</v>
      </c>
      <c r="H361" s="603"/>
    </row>
    <row r="362" spans="1:8" ht="18" customHeight="1">
      <c r="A362" s="630">
        <v>132</v>
      </c>
      <c r="B362" s="592" t="s">
        <v>451</v>
      </c>
      <c r="C362" s="16" t="s">
        <v>1549</v>
      </c>
      <c r="D362" s="19"/>
      <c r="E362" s="17"/>
      <c r="F362" s="19"/>
      <c r="G362" s="17"/>
      <c r="H362" s="18"/>
    </row>
    <row r="363" spans="1:8" ht="18" customHeight="1">
      <c r="A363" s="631"/>
      <c r="B363" s="593"/>
      <c r="C363" s="63" t="s">
        <v>2049</v>
      </c>
      <c r="D363" s="19" t="s">
        <v>1588</v>
      </c>
      <c r="E363" s="17">
        <v>0.42</v>
      </c>
      <c r="F363" s="17">
        <v>1350</v>
      </c>
      <c r="G363" s="17">
        <f>F363*E363</f>
        <v>567</v>
      </c>
      <c r="H363" s="611">
        <v>41079</v>
      </c>
    </row>
    <row r="364" spans="1:8" ht="18" customHeight="1">
      <c r="A364" s="632"/>
      <c r="B364" s="594"/>
      <c r="C364" s="63" t="s">
        <v>2050</v>
      </c>
      <c r="D364" s="19" t="s">
        <v>1585</v>
      </c>
      <c r="E364" s="17">
        <v>0.25</v>
      </c>
      <c r="F364" s="17">
        <v>48.05</v>
      </c>
      <c r="G364" s="20">
        <f>F364*E364</f>
        <v>12.01</v>
      </c>
      <c r="H364" s="611"/>
    </row>
    <row r="365" spans="1:8" ht="18" customHeight="1">
      <c r="A365" s="630">
        <v>133</v>
      </c>
      <c r="B365" s="592" t="s">
        <v>3442</v>
      </c>
      <c r="C365" s="16" t="s">
        <v>1549</v>
      </c>
      <c r="D365" s="19"/>
      <c r="E365" s="17"/>
      <c r="F365" s="19"/>
      <c r="G365" s="17"/>
      <c r="H365" s="595">
        <v>41079</v>
      </c>
    </row>
    <row r="366" spans="1:8" ht="18" customHeight="1">
      <c r="A366" s="631"/>
      <c r="B366" s="593"/>
      <c r="C366" s="63" t="s">
        <v>2049</v>
      </c>
      <c r="D366" s="19" t="s">
        <v>1588</v>
      </c>
      <c r="E366" s="17">
        <v>0.42</v>
      </c>
      <c r="F366" s="17">
        <v>1350</v>
      </c>
      <c r="G366" s="17">
        <f>F366*E366</f>
        <v>567</v>
      </c>
      <c r="H366" s="605"/>
    </row>
    <row r="367" spans="1:8" ht="18" customHeight="1">
      <c r="A367" s="632"/>
      <c r="B367" s="594"/>
      <c r="C367" s="63" t="s">
        <v>2050</v>
      </c>
      <c r="D367" s="19" t="s">
        <v>1585</v>
      </c>
      <c r="E367" s="17">
        <v>0.25</v>
      </c>
      <c r="F367" s="17">
        <v>48.05</v>
      </c>
      <c r="G367" s="20">
        <f>F367*E367</f>
        <v>12.01</v>
      </c>
      <c r="H367" s="603"/>
    </row>
    <row r="368" spans="1:8" ht="18" customHeight="1">
      <c r="A368" s="602">
        <v>134</v>
      </c>
      <c r="B368" s="592" t="s">
        <v>832</v>
      </c>
      <c r="C368" s="16" t="s">
        <v>1549</v>
      </c>
      <c r="D368" s="19"/>
      <c r="E368" s="17"/>
      <c r="F368" s="19"/>
      <c r="G368" s="17"/>
      <c r="H368" s="595">
        <v>41079</v>
      </c>
    </row>
    <row r="369" spans="1:8" ht="18" customHeight="1">
      <c r="A369" s="596"/>
      <c r="B369" s="593"/>
      <c r="C369" s="63" t="s">
        <v>2049</v>
      </c>
      <c r="D369" s="19" t="s">
        <v>1588</v>
      </c>
      <c r="E369" s="17">
        <v>0.42</v>
      </c>
      <c r="F369" s="17">
        <v>1350</v>
      </c>
      <c r="G369" s="17">
        <f>F369*E369</f>
        <v>567</v>
      </c>
      <c r="H369" s="605"/>
    </row>
    <row r="370" spans="1:8" ht="18" customHeight="1">
      <c r="A370" s="597"/>
      <c r="B370" s="594"/>
      <c r="C370" s="63" t="s">
        <v>2050</v>
      </c>
      <c r="D370" s="19" t="s">
        <v>1585</v>
      </c>
      <c r="E370" s="17">
        <v>0.25</v>
      </c>
      <c r="F370" s="17">
        <v>48.05</v>
      </c>
      <c r="G370" s="20">
        <f>F370*E370</f>
        <v>12.01</v>
      </c>
      <c r="H370" s="603"/>
    </row>
    <row r="371" spans="1:8" ht="18" customHeight="1">
      <c r="A371" s="630">
        <v>135</v>
      </c>
      <c r="B371" s="592" t="s">
        <v>2657</v>
      </c>
      <c r="C371" s="16" t="s">
        <v>1549</v>
      </c>
      <c r="D371" s="19"/>
      <c r="E371" s="17"/>
      <c r="F371" s="19"/>
      <c r="G371" s="17"/>
      <c r="H371" s="595">
        <v>41079</v>
      </c>
    </row>
    <row r="372" spans="1:8" ht="18" customHeight="1">
      <c r="A372" s="631"/>
      <c r="B372" s="593"/>
      <c r="C372" s="63" t="s">
        <v>2049</v>
      </c>
      <c r="D372" s="19" t="s">
        <v>1588</v>
      </c>
      <c r="E372" s="17">
        <v>0.42</v>
      </c>
      <c r="F372" s="17">
        <v>1350</v>
      </c>
      <c r="G372" s="17">
        <f>F372*E372</f>
        <v>567</v>
      </c>
      <c r="H372" s="605"/>
    </row>
    <row r="373" spans="1:8" ht="20.25" customHeight="1">
      <c r="A373" s="632"/>
      <c r="B373" s="594"/>
      <c r="C373" s="63" t="s">
        <v>2050</v>
      </c>
      <c r="D373" s="19" t="s">
        <v>1585</v>
      </c>
      <c r="E373" s="17">
        <v>0.25</v>
      </c>
      <c r="F373" s="17">
        <v>48.05</v>
      </c>
      <c r="G373" s="20">
        <f>F373*E373</f>
        <v>12.01</v>
      </c>
      <c r="H373" s="603"/>
    </row>
    <row r="374" spans="1:8" ht="15" customHeight="1">
      <c r="A374" s="630">
        <v>136</v>
      </c>
      <c r="B374" s="592" t="s">
        <v>1761</v>
      </c>
      <c r="C374" s="16" t="s">
        <v>1549</v>
      </c>
      <c r="D374" s="19"/>
      <c r="E374" s="17"/>
      <c r="F374" s="19"/>
      <c r="G374" s="17"/>
      <c r="H374" s="595">
        <v>41079</v>
      </c>
    </row>
    <row r="375" spans="1:8" ht="14.25" customHeight="1">
      <c r="A375" s="631"/>
      <c r="B375" s="593"/>
      <c r="C375" s="63" t="s">
        <v>2049</v>
      </c>
      <c r="D375" s="19" t="s">
        <v>1588</v>
      </c>
      <c r="E375" s="17">
        <v>0.42</v>
      </c>
      <c r="F375" s="17">
        <v>1350</v>
      </c>
      <c r="G375" s="17">
        <f>F375*E375</f>
        <v>567</v>
      </c>
      <c r="H375" s="605"/>
    </row>
    <row r="376" spans="1:8" ht="17.25" customHeight="1">
      <c r="A376" s="632"/>
      <c r="B376" s="594"/>
      <c r="C376" s="63" t="s">
        <v>2050</v>
      </c>
      <c r="D376" s="19" t="s">
        <v>1585</v>
      </c>
      <c r="E376" s="17">
        <v>0.25</v>
      </c>
      <c r="F376" s="17">
        <v>48.05</v>
      </c>
      <c r="G376" s="20">
        <f>F376*E376</f>
        <v>12.01</v>
      </c>
      <c r="H376" s="603"/>
    </row>
    <row r="377" spans="1:8" ht="18.75" customHeight="1">
      <c r="A377" s="630">
        <v>137</v>
      </c>
      <c r="B377" s="592" t="s">
        <v>1762</v>
      </c>
      <c r="C377" s="16" t="s">
        <v>1549</v>
      </c>
      <c r="D377" s="19"/>
      <c r="E377" s="17"/>
      <c r="F377" s="19"/>
      <c r="G377" s="17"/>
      <c r="H377" s="595">
        <v>41079</v>
      </c>
    </row>
    <row r="378" spans="1:8" ht="17.25" customHeight="1">
      <c r="A378" s="631"/>
      <c r="B378" s="593"/>
      <c r="C378" s="63" t="s">
        <v>2049</v>
      </c>
      <c r="D378" s="19" t="s">
        <v>1588</v>
      </c>
      <c r="E378" s="17">
        <v>0.42</v>
      </c>
      <c r="F378" s="17">
        <v>1350</v>
      </c>
      <c r="G378" s="17">
        <f>F378*E378</f>
        <v>567</v>
      </c>
      <c r="H378" s="605"/>
    </row>
    <row r="379" spans="1:8" ht="20.25" customHeight="1">
      <c r="A379" s="632"/>
      <c r="B379" s="594"/>
      <c r="C379" s="63" t="s">
        <v>2050</v>
      </c>
      <c r="D379" s="19" t="s">
        <v>1585</v>
      </c>
      <c r="E379" s="17">
        <v>0.25</v>
      </c>
      <c r="F379" s="17">
        <v>48.05</v>
      </c>
      <c r="G379" s="20">
        <f>F379*E379</f>
        <v>12.01</v>
      </c>
      <c r="H379" s="603"/>
    </row>
    <row r="380" spans="1:8" ht="19.5" customHeight="1">
      <c r="A380" s="630">
        <v>138</v>
      </c>
      <c r="B380" s="592" t="s">
        <v>164</v>
      </c>
      <c r="C380" s="16" t="s">
        <v>1549</v>
      </c>
      <c r="D380" s="19"/>
      <c r="E380" s="17"/>
      <c r="F380" s="19"/>
      <c r="G380" s="17"/>
      <c r="H380" s="595">
        <v>41079</v>
      </c>
    </row>
    <row r="381" spans="1:8" ht="16.5" customHeight="1">
      <c r="A381" s="631"/>
      <c r="B381" s="593"/>
      <c r="C381" s="63" t="s">
        <v>2049</v>
      </c>
      <c r="D381" s="19" t="s">
        <v>1588</v>
      </c>
      <c r="E381" s="17">
        <v>0.42</v>
      </c>
      <c r="F381" s="17">
        <v>1350</v>
      </c>
      <c r="G381" s="17">
        <f>F381*E381</f>
        <v>567</v>
      </c>
      <c r="H381" s="605"/>
    </row>
    <row r="382" spans="1:8" ht="16.5" customHeight="1">
      <c r="A382" s="632"/>
      <c r="B382" s="594"/>
      <c r="C382" s="63" t="s">
        <v>2050</v>
      </c>
      <c r="D382" s="19" t="s">
        <v>1585</v>
      </c>
      <c r="E382" s="17">
        <v>0.25</v>
      </c>
      <c r="F382" s="17">
        <v>48.05</v>
      </c>
      <c r="G382" s="20">
        <f>F382*E382</f>
        <v>12.01</v>
      </c>
      <c r="H382" s="603"/>
    </row>
    <row r="383" spans="1:8" ht="18" customHeight="1">
      <c r="A383" s="630">
        <v>139</v>
      </c>
      <c r="B383" s="592" t="s">
        <v>1763</v>
      </c>
      <c r="C383" s="16" t="s">
        <v>1549</v>
      </c>
      <c r="D383" s="19"/>
      <c r="E383" s="17"/>
      <c r="F383" s="19"/>
      <c r="G383" s="17"/>
      <c r="H383" s="595">
        <v>41079</v>
      </c>
    </row>
    <row r="384" spans="1:8" ht="17.25" customHeight="1">
      <c r="A384" s="631"/>
      <c r="B384" s="593"/>
      <c r="C384" s="63" t="s">
        <v>2049</v>
      </c>
      <c r="D384" s="19" t="s">
        <v>1588</v>
      </c>
      <c r="E384" s="17">
        <v>0.42</v>
      </c>
      <c r="F384" s="17">
        <v>1350</v>
      </c>
      <c r="G384" s="17">
        <f>F384*E384</f>
        <v>567</v>
      </c>
      <c r="H384" s="605"/>
    </row>
    <row r="385" spans="1:8" ht="18" customHeight="1">
      <c r="A385" s="632"/>
      <c r="B385" s="594"/>
      <c r="C385" s="63" t="s">
        <v>2050</v>
      </c>
      <c r="D385" s="19" t="s">
        <v>1585</v>
      </c>
      <c r="E385" s="17">
        <v>0.25</v>
      </c>
      <c r="F385" s="17">
        <v>48.05</v>
      </c>
      <c r="G385" s="20">
        <f>F385*E385</f>
        <v>12.01</v>
      </c>
      <c r="H385" s="603"/>
    </row>
    <row r="386" spans="1:8" ht="18" customHeight="1">
      <c r="A386" s="630">
        <v>140</v>
      </c>
      <c r="B386" s="592" t="s">
        <v>3150</v>
      </c>
      <c r="C386" s="16" t="s">
        <v>1549</v>
      </c>
      <c r="D386" s="19"/>
      <c r="E386" s="17"/>
      <c r="F386" s="19"/>
      <c r="G386" s="17"/>
      <c r="H386" s="595">
        <v>41079</v>
      </c>
    </row>
    <row r="387" spans="1:8" ht="17.25" customHeight="1">
      <c r="A387" s="631"/>
      <c r="B387" s="593"/>
      <c r="C387" s="63" t="s">
        <v>2049</v>
      </c>
      <c r="D387" s="19" t="s">
        <v>1588</v>
      </c>
      <c r="E387" s="17">
        <v>0.42</v>
      </c>
      <c r="F387" s="17">
        <v>1350</v>
      </c>
      <c r="G387" s="17">
        <f>F387*E387</f>
        <v>567</v>
      </c>
      <c r="H387" s="605"/>
    </row>
    <row r="388" spans="1:8" ht="20.25" customHeight="1">
      <c r="A388" s="632"/>
      <c r="B388" s="594"/>
      <c r="C388" s="63" t="s">
        <v>2050</v>
      </c>
      <c r="D388" s="19" t="s">
        <v>1585</v>
      </c>
      <c r="E388" s="17">
        <v>0.25</v>
      </c>
      <c r="F388" s="17">
        <v>48.05</v>
      </c>
      <c r="G388" s="20">
        <f>F388*E388</f>
        <v>12.01</v>
      </c>
      <c r="H388" s="603"/>
    </row>
    <row r="389" spans="1:8" ht="18" customHeight="1">
      <c r="A389" s="633">
        <v>141</v>
      </c>
      <c r="B389" s="606" t="s">
        <v>2781</v>
      </c>
      <c r="C389" s="16" t="s">
        <v>1549</v>
      </c>
      <c r="D389" s="19"/>
      <c r="E389" s="17"/>
      <c r="F389" s="19"/>
      <c r="G389" s="17"/>
      <c r="H389" s="611">
        <v>41079</v>
      </c>
    </row>
    <row r="390" spans="1:8" ht="18" customHeight="1">
      <c r="A390" s="633"/>
      <c r="B390" s="606"/>
      <c r="C390" s="63" t="s">
        <v>2049</v>
      </c>
      <c r="D390" s="19" t="s">
        <v>1588</v>
      </c>
      <c r="E390" s="17">
        <v>0.42</v>
      </c>
      <c r="F390" s="17">
        <v>1350</v>
      </c>
      <c r="G390" s="17">
        <f>F390*E390</f>
        <v>567</v>
      </c>
      <c r="H390" s="611"/>
    </row>
    <row r="391" spans="1:8" ht="21.75" customHeight="1">
      <c r="A391" s="633"/>
      <c r="B391" s="606"/>
      <c r="C391" s="63" t="s">
        <v>2050</v>
      </c>
      <c r="D391" s="19" t="s">
        <v>1585</v>
      </c>
      <c r="E391" s="17">
        <v>0.25</v>
      </c>
      <c r="F391" s="17">
        <v>48.05</v>
      </c>
      <c r="G391" s="20">
        <f>F391*E391</f>
        <v>12.01</v>
      </c>
      <c r="H391" s="611"/>
    </row>
    <row r="392" spans="1:8" ht="21.75" customHeight="1">
      <c r="A392" s="633">
        <v>142</v>
      </c>
      <c r="B392" s="606" t="s">
        <v>3441</v>
      </c>
      <c r="C392" s="16" t="s">
        <v>1549</v>
      </c>
      <c r="D392" s="19"/>
      <c r="E392" s="17"/>
      <c r="F392" s="19"/>
      <c r="G392" s="17"/>
      <c r="H392" s="611">
        <v>41079</v>
      </c>
    </row>
    <row r="393" spans="1:8" ht="23.25" customHeight="1">
      <c r="A393" s="633"/>
      <c r="B393" s="606"/>
      <c r="C393" s="63" t="s">
        <v>2049</v>
      </c>
      <c r="D393" s="19" t="s">
        <v>1588</v>
      </c>
      <c r="E393" s="17">
        <v>0.42</v>
      </c>
      <c r="F393" s="17">
        <v>1350</v>
      </c>
      <c r="G393" s="17">
        <f>F393*E393</f>
        <v>567</v>
      </c>
      <c r="H393" s="611"/>
    </row>
    <row r="394" spans="1:8" ht="21" customHeight="1">
      <c r="A394" s="633"/>
      <c r="B394" s="606"/>
      <c r="C394" s="63" t="s">
        <v>2050</v>
      </c>
      <c r="D394" s="19" t="s">
        <v>1585</v>
      </c>
      <c r="E394" s="17">
        <v>0.25</v>
      </c>
      <c r="F394" s="17">
        <v>48.05</v>
      </c>
      <c r="G394" s="20">
        <f>F394*E394</f>
        <v>12.01</v>
      </c>
      <c r="H394" s="611"/>
    </row>
    <row r="395" spans="1:8" ht="28.5" customHeight="1">
      <c r="A395" s="630">
        <v>143</v>
      </c>
      <c r="B395" s="592" t="s">
        <v>1763</v>
      </c>
      <c r="C395" s="16" t="s">
        <v>1246</v>
      </c>
      <c r="D395" s="19"/>
      <c r="E395" s="17"/>
      <c r="F395" s="17"/>
      <c r="G395" s="17"/>
      <c r="H395" s="595">
        <v>41079</v>
      </c>
    </row>
    <row r="396" spans="1:8" ht="18" customHeight="1">
      <c r="A396" s="631"/>
      <c r="B396" s="593"/>
      <c r="C396" s="17" t="s">
        <v>2479</v>
      </c>
      <c r="D396" s="19" t="s">
        <v>1109</v>
      </c>
      <c r="E396" s="17">
        <v>2.7</v>
      </c>
      <c r="F396" s="17">
        <v>98.52</v>
      </c>
      <c r="G396" s="20">
        <f t="shared" ref="G396:G409" si="3">F396*E396</f>
        <v>266</v>
      </c>
      <c r="H396" s="605"/>
    </row>
    <row r="397" spans="1:8" ht="18.75" customHeight="1">
      <c r="A397" s="631"/>
      <c r="B397" s="593"/>
      <c r="C397" s="17" t="s">
        <v>2479</v>
      </c>
      <c r="D397" s="19" t="s">
        <v>1109</v>
      </c>
      <c r="E397" s="17">
        <v>2.7</v>
      </c>
      <c r="F397" s="17">
        <v>97.41</v>
      </c>
      <c r="G397" s="20">
        <f t="shared" si="3"/>
        <v>263.01</v>
      </c>
      <c r="H397" s="605"/>
    </row>
    <row r="398" spans="1:8" ht="18.75" customHeight="1">
      <c r="A398" s="631"/>
      <c r="B398" s="593"/>
      <c r="C398" s="63" t="s">
        <v>45</v>
      </c>
      <c r="D398" s="19" t="s">
        <v>2480</v>
      </c>
      <c r="E398" s="17">
        <v>4</v>
      </c>
      <c r="F398" s="19">
        <v>35</v>
      </c>
      <c r="G398" s="20">
        <f t="shared" si="3"/>
        <v>140</v>
      </c>
      <c r="H398" s="605"/>
    </row>
    <row r="399" spans="1:8" ht="18" customHeight="1">
      <c r="A399" s="631"/>
      <c r="B399" s="593"/>
      <c r="C399" s="63" t="s">
        <v>45</v>
      </c>
      <c r="D399" s="19" t="s">
        <v>2480</v>
      </c>
      <c r="E399" s="17">
        <v>1</v>
      </c>
      <c r="F399" s="17">
        <v>39</v>
      </c>
      <c r="G399" s="20">
        <f t="shared" si="3"/>
        <v>39</v>
      </c>
      <c r="H399" s="605"/>
    </row>
    <row r="400" spans="1:8" ht="20.25" customHeight="1">
      <c r="A400" s="631"/>
      <c r="B400" s="593"/>
      <c r="C400" s="17" t="s">
        <v>1271</v>
      </c>
      <c r="D400" s="19" t="s">
        <v>2480</v>
      </c>
      <c r="E400" s="17">
        <v>1</v>
      </c>
      <c r="F400" s="17">
        <v>257</v>
      </c>
      <c r="G400" s="20">
        <f t="shared" si="3"/>
        <v>257</v>
      </c>
      <c r="H400" s="605"/>
    </row>
    <row r="401" spans="1:8" ht="18" customHeight="1">
      <c r="A401" s="631"/>
      <c r="B401" s="593"/>
      <c r="C401" s="17" t="s">
        <v>2479</v>
      </c>
      <c r="D401" s="19" t="s">
        <v>1109</v>
      </c>
      <c r="E401" s="17">
        <v>2.7</v>
      </c>
      <c r="F401" s="17">
        <v>97.41</v>
      </c>
      <c r="G401" s="20">
        <f t="shared" si="3"/>
        <v>263.01</v>
      </c>
      <c r="H401" s="605"/>
    </row>
    <row r="402" spans="1:8" ht="18" customHeight="1">
      <c r="A402" s="631"/>
      <c r="B402" s="593"/>
      <c r="C402" s="63" t="s">
        <v>45</v>
      </c>
      <c r="D402" s="19" t="s">
        <v>2480</v>
      </c>
      <c r="E402" s="17">
        <v>2</v>
      </c>
      <c r="F402" s="19">
        <v>35</v>
      </c>
      <c r="G402" s="17">
        <f t="shared" si="3"/>
        <v>70</v>
      </c>
      <c r="H402" s="605"/>
    </row>
    <row r="403" spans="1:8" ht="21.75" customHeight="1">
      <c r="A403" s="631"/>
      <c r="B403" s="593"/>
      <c r="C403" s="63" t="s">
        <v>44</v>
      </c>
      <c r="D403" s="19" t="s">
        <v>1109</v>
      </c>
      <c r="E403" s="17">
        <v>10</v>
      </c>
      <c r="F403" s="19">
        <v>24</v>
      </c>
      <c r="G403" s="17">
        <f t="shared" si="3"/>
        <v>240</v>
      </c>
      <c r="H403" s="605"/>
    </row>
    <row r="404" spans="1:8" ht="18" customHeight="1">
      <c r="A404" s="631"/>
      <c r="B404" s="593"/>
      <c r="C404" s="17" t="s">
        <v>2479</v>
      </c>
      <c r="D404" s="19" t="s">
        <v>1109</v>
      </c>
      <c r="E404" s="17">
        <v>2.9</v>
      </c>
      <c r="F404" s="19">
        <v>88.62</v>
      </c>
      <c r="G404" s="17">
        <f t="shared" si="3"/>
        <v>256.99799999999999</v>
      </c>
      <c r="H404" s="605"/>
    </row>
    <row r="405" spans="1:8" ht="16.5" customHeight="1">
      <c r="A405" s="631"/>
      <c r="B405" s="593"/>
      <c r="C405" s="17" t="s">
        <v>2479</v>
      </c>
      <c r="D405" s="19" t="s">
        <v>1109</v>
      </c>
      <c r="E405" s="17">
        <v>2</v>
      </c>
      <c r="F405" s="19">
        <v>85</v>
      </c>
      <c r="G405" s="17">
        <f t="shared" si="3"/>
        <v>170</v>
      </c>
      <c r="H405" s="605"/>
    </row>
    <row r="406" spans="1:8" ht="18" customHeight="1">
      <c r="A406" s="631"/>
      <c r="B406" s="593"/>
      <c r="C406" s="63" t="s">
        <v>200</v>
      </c>
      <c r="D406" s="19" t="s">
        <v>2480</v>
      </c>
      <c r="E406" s="17">
        <v>1</v>
      </c>
      <c r="F406" s="19">
        <v>40</v>
      </c>
      <c r="G406" s="17">
        <f t="shared" si="3"/>
        <v>40</v>
      </c>
      <c r="H406" s="605"/>
    </row>
    <row r="407" spans="1:8" ht="18.75" customHeight="1">
      <c r="A407" s="631"/>
      <c r="B407" s="593"/>
      <c r="C407" s="63" t="s">
        <v>1272</v>
      </c>
      <c r="D407" s="19" t="s">
        <v>2968</v>
      </c>
      <c r="E407" s="17">
        <v>2</v>
      </c>
      <c r="F407" s="19">
        <v>35</v>
      </c>
      <c r="G407" s="17">
        <f t="shared" si="3"/>
        <v>70</v>
      </c>
      <c r="H407" s="605"/>
    </row>
    <row r="408" spans="1:8" ht="18" customHeight="1">
      <c r="A408" s="631"/>
      <c r="B408" s="593"/>
      <c r="C408" s="17" t="s">
        <v>2479</v>
      </c>
      <c r="D408" s="19" t="s">
        <v>1109</v>
      </c>
      <c r="E408" s="17">
        <v>1.9</v>
      </c>
      <c r="F408" s="19">
        <v>66.319999999999993</v>
      </c>
      <c r="G408" s="20">
        <f t="shared" si="3"/>
        <v>126.01</v>
      </c>
      <c r="H408" s="605"/>
    </row>
    <row r="409" spans="1:8" ht="21" customHeight="1">
      <c r="A409" s="632"/>
      <c r="B409" s="594"/>
      <c r="C409" s="17" t="s">
        <v>2479</v>
      </c>
      <c r="D409" s="19" t="s">
        <v>1109</v>
      </c>
      <c r="E409" s="19">
        <v>1.9</v>
      </c>
      <c r="F409" s="19">
        <v>92.11</v>
      </c>
      <c r="G409" s="20">
        <f t="shared" si="3"/>
        <v>175.01</v>
      </c>
      <c r="H409" s="603"/>
    </row>
    <row r="410" spans="1:8" ht="34.5" customHeight="1">
      <c r="A410" s="64">
        <v>144</v>
      </c>
      <c r="B410" s="17" t="s">
        <v>3442</v>
      </c>
      <c r="C410" s="46" t="s">
        <v>893</v>
      </c>
      <c r="D410" s="598" t="s">
        <v>1273</v>
      </c>
      <c r="E410" s="599"/>
      <c r="F410" s="600"/>
      <c r="G410" s="20"/>
      <c r="H410" s="18">
        <v>41079</v>
      </c>
    </row>
    <row r="411" spans="1:8" ht="35.25" customHeight="1">
      <c r="A411" s="64">
        <v>145</v>
      </c>
      <c r="B411" s="17" t="s">
        <v>1763</v>
      </c>
      <c r="C411" s="46" t="s">
        <v>893</v>
      </c>
      <c r="D411" s="598" t="s">
        <v>1273</v>
      </c>
      <c r="E411" s="599"/>
      <c r="F411" s="600"/>
      <c r="G411" s="20"/>
      <c r="H411" s="18">
        <v>41079</v>
      </c>
    </row>
    <row r="412" spans="1:8" ht="37.5" customHeight="1">
      <c r="A412" s="64">
        <v>146</v>
      </c>
      <c r="B412" s="17" t="s">
        <v>273</v>
      </c>
      <c r="C412" s="46" t="s">
        <v>893</v>
      </c>
      <c r="D412" s="606" t="s">
        <v>1273</v>
      </c>
      <c r="E412" s="606"/>
      <c r="F412" s="606"/>
      <c r="G412" s="20"/>
      <c r="H412" s="18">
        <v>41079</v>
      </c>
    </row>
    <row r="413" spans="1:8" ht="36.75" customHeight="1">
      <c r="A413" s="64">
        <v>147</v>
      </c>
      <c r="B413" s="17" t="s">
        <v>338</v>
      </c>
      <c r="C413" s="46" t="s">
        <v>893</v>
      </c>
      <c r="D413" s="606" t="s">
        <v>1273</v>
      </c>
      <c r="E413" s="606"/>
      <c r="F413" s="606"/>
      <c r="G413" s="20"/>
      <c r="H413" s="18">
        <v>41079</v>
      </c>
    </row>
    <row r="414" spans="1:8" ht="57" customHeight="1">
      <c r="A414" s="64">
        <v>148</v>
      </c>
      <c r="B414" s="17" t="s">
        <v>3604</v>
      </c>
      <c r="C414" s="50" t="s">
        <v>2033</v>
      </c>
      <c r="D414" s="598" t="s">
        <v>67</v>
      </c>
      <c r="E414" s="599"/>
      <c r="F414" s="600"/>
      <c r="G414" s="20"/>
      <c r="H414" s="18">
        <v>41079</v>
      </c>
    </row>
    <row r="415" spans="1:8" ht="39.75" customHeight="1">
      <c r="A415" s="64">
        <v>149</v>
      </c>
      <c r="B415" s="17" t="s">
        <v>1274</v>
      </c>
      <c r="C415" s="16" t="s">
        <v>2969</v>
      </c>
      <c r="D415" s="598" t="s">
        <v>67</v>
      </c>
      <c r="E415" s="599"/>
      <c r="F415" s="600"/>
      <c r="G415" s="20"/>
      <c r="H415" s="18">
        <v>41075</v>
      </c>
    </row>
    <row r="416" spans="1:8" ht="36" customHeight="1">
      <c r="A416" s="64">
        <v>150</v>
      </c>
      <c r="B416" s="17" t="s">
        <v>1275</v>
      </c>
      <c r="C416" s="16" t="s">
        <v>2437</v>
      </c>
      <c r="D416" s="598" t="s">
        <v>2438</v>
      </c>
      <c r="E416" s="599"/>
      <c r="F416" s="600"/>
      <c r="G416" s="20"/>
      <c r="H416" s="18">
        <v>41079</v>
      </c>
    </row>
    <row r="417" spans="1:8" ht="18" customHeight="1">
      <c r="A417" s="630">
        <v>151</v>
      </c>
      <c r="B417" s="592" t="s">
        <v>2439</v>
      </c>
      <c r="C417" s="16" t="s">
        <v>2270</v>
      </c>
      <c r="D417" s="15"/>
      <c r="E417" s="15"/>
      <c r="F417" s="15"/>
      <c r="G417" s="20"/>
      <c r="H417" s="595">
        <v>41079</v>
      </c>
    </row>
    <row r="418" spans="1:8" ht="18" customHeight="1">
      <c r="A418" s="632"/>
      <c r="B418" s="594"/>
      <c r="C418" s="17" t="s">
        <v>3163</v>
      </c>
      <c r="D418" s="19" t="s">
        <v>1049</v>
      </c>
      <c r="E418" s="17">
        <v>15</v>
      </c>
      <c r="F418" s="17">
        <v>8</v>
      </c>
      <c r="G418" s="20">
        <f>F418*E418</f>
        <v>120</v>
      </c>
      <c r="H418" s="603"/>
    </row>
    <row r="419" spans="1:8" ht="39" customHeight="1">
      <c r="A419" s="64">
        <v>152</v>
      </c>
      <c r="B419" s="17" t="s">
        <v>857</v>
      </c>
      <c r="C419" s="16" t="s">
        <v>2440</v>
      </c>
      <c r="D419" s="598" t="s">
        <v>67</v>
      </c>
      <c r="E419" s="599"/>
      <c r="F419" s="600"/>
      <c r="G419" s="20"/>
      <c r="H419" s="18">
        <v>41079</v>
      </c>
    </row>
    <row r="420" spans="1:8" ht="18" customHeight="1">
      <c r="A420" s="64">
        <v>153</v>
      </c>
      <c r="B420" s="17" t="s">
        <v>2441</v>
      </c>
      <c r="C420" s="16" t="s">
        <v>2442</v>
      </c>
      <c r="D420" s="598" t="s">
        <v>2443</v>
      </c>
      <c r="E420" s="599"/>
      <c r="F420" s="600"/>
      <c r="G420" s="20"/>
      <c r="H420" s="18">
        <v>41079</v>
      </c>
    </row>
    <row r="421" spans="1:8" ht="55.5" customHeight="1">
      <c r="A421" s="630">
        <v>154</v>
      </c>
      <c r="B421" s="592" t="s">
        <v>2444</v>
      </c>
      <c r="C421" s="16" t="s">
        <v>2445</v>
      </c>
      <c r="D421" s="15"/>
      <c r="E421" s="15"/>
      <c r="F421" s="15"/>
      <c r="G421" s="20"/>
      <c r="H421" s="595">
        <v>41078</v>
      </c>
    </row>
    <row r="422" spans="1:8" ht="20.25" customHeight="1">
      <c r="A422" s="631"/>
      <c r="B422" s="593"/>
      <c r="C422" s="17" t="s">
        <v>2190</v>
      </c>
      <c r="D422" s="19" t="s">
        <v>2968</v>
      </c>
      <c r="E422" s="19">
        <v>2</v>
      </c>
      <c r="F422" s="19">
        <v>92.5</v>
      </c>
      <c r="G422" s="20">
        <f>E422*F422</f>
        <v>185</v>
      </c>
      <c r="H422" s="605"/>
    </row>
    <row r="423" spans="1:8" ht="37.5" customHeight="1">
      <c r="A423" s="631"/>
      <c r="B423" s="593"/>
      <c r="C423" s="17" t="s">
        <v>679</v>
      </c>
      <c r="D423" s="19" t="s">
        <v>2968</v>
      </c>
      <c r="E423" s="19">
        <v>2</v>
      </c>
      <c r="F423" s="19">
        <v>123</v>
      </c>
      <c r="G423" s="20">
        <f>E423*F423</f>
        <v>246</v>
      </c>
      <c r="H423" s="605"/>
    </row>
    <row r="424" spans="1:8" ht="18" customHeight="1">
      <c r="A424" s="631"/>
      <c r="B424" s="593"/>
      <c r="C424" s="17" t="s">
        <v>677</v>
      </c>
      <c r="D424" s="19" t="s">
        <v>1049</v>
      </c>
      <c r="E424" s="19">
        <v>4.5</v>
      </c>
      <c r="F424" s="19">
        <v>302.23</v>
      </c>
      <c r="G424" s="20">
        <f>E424*F424</f>
        <v>1360.04</v>
      </c>
      <c r="H424" s="605"/>
    </row>
    <row r="425" spans="1:8" ht="18" customHeight="1">
      <c r="A425" s="631"/>
      <c r="B425" s="593"/>
      <c r="C425" s="17" t="s">
        <v>1875</v>
      </c>
      <c r="D425" s="19" t="s">
        <v>2968</v>
      </c>
      <c r="E425" s="17">
        <v>1</v>
      </c>
      <c r="F425" s="17">
        <v>48</v>
      </c>
      <c r="G425" s="20">
        <f>F425*E425</f>
        <v>48</v>
      </c>
      <c r="H425" s="605"/>
    </row>
    <row r="426" spans="1:8" ht="18" customHeight="1">
      <c r="A426" s="632"/>
      <c r="B426" s="594"/>
      <c r="C426" s="17" t="s">
        <v>1601</v>
      </c>
      <c r="D426" s="19" t="s">
        <v>1109</v>
      </c>
      <c r="E426" s="17">
        <v>3</v>
      </c>
      <c r="F426" s="17">
        <v>4.3</v>
      </c>
      <c r="G426" s="20">
        <f>F426*E426</f>
        <v>12.9</v>
      </c>
      <c r="H426" s="603"/>
    </row>
    <row r="427" spans="1:8" ht="34.5" customHeight="1">
      <c r="A427" s="64">
        <v>155</v>
      </c>
      <c r="B427" s="17" t="s">
        <v>743</v>
      </c>
      <c r="C427" s="16" t="s">
        <v>1627</v>
      </c>
      <c r="D427" s="598" t="s">
        <v>67</v>
      </c>
      <c r="E427" s="599"/>
      <c r="F427" s="600"/>
      <c r="G427" s="20"/>
      <c r="H427" s="18">
        <v>41079</v>
      </c>
    </row>
    <row r="428" spans="1:8" ht="40.5" customHeight="1">
      <c r="A428" s="630">
        <v>156</v>
      </c>
      <c r="B428" s="592" t="s">
        <v>2446</v>
      </c>
      <c r="C428" s="16" t="s">
        <v>1627</v>
      </c>
      <c r="D428" s="15"/>
      <c r="E428" s="15"/>
      <c r="F428" s="15"/>
      <c r="G428" s="20"/>
      <c r="H428" s="595">
        <v>41079</v>
      </c>
    </row>
    <row r="429" spans="1:8" ht="18" customHeight="1">
      <c r="A429" s="631"/>
      <c r="B429" s="593"/>
      <c r="C429" s="17" t="s">
        <v>1397</v>
      </c>
      <c r="D429" s="15" t="s">
        <v>2968</v>
      </c>
      <c r="E429" s="19">
        <v>3</v>
      </c>
      <c r="F429" s="19">
        <v>115.34</v>
      </c>
      <c r="G429" s="20">
        <f>F429*E429</f>
        <v>346.02</v>
      </c>
      <c r="H429" s="605"/>
    </row>
    <row r="430" spans="1:8" ht="18" customHeight="1">
      <c r="A430" s="632"/>
      <c r="B430" s="594"/>
      <c r="C430" s="17" t="s">
        <v>1462</v>
      </c>
      <c r="D430" s="15" t="s">
        <v>1049</v>
      </c>
      <c r="E430" s="19">
        <v>5</v>
      </c>
      <c r="F430" s="19">
        <v>51</v>
      </c>
      <c r="G430" s="20">
        <f>F430*E430</f>
        <v>255</v>
      </c>
      <c r="H430" s="603"/>
    </row>
    <row r="431" spans="1:8" ht="36" customHeight="1">
      <c r="A431" s="64">
        <v>157</v>
      </c>
      <c r="B431" s="17" t="s">
        <v>2385</v>
      </c>
      <c r="C431" s="16" t="s">
        <v>2969</v>
      </c>
      <c r="D431" s="598" t="s">
        <v>67</v>
      </c>
      <c r="E431" s="599"/>
      <c r="F431" s="600"/>
      <c r="G431" s="20"/>
      <c r="H431" s="18">
        <v>41080</v>
      </c>
    </row>
    <row r="432" spans="1:8" ht="54" customHeight="1">
      <c r="A432" s="64">
        <v>158</v>
      </c>
      <c r="B432" s="17" t="s">
        <v>743</v>
      </c>
      <c r="C432" s="16" t="s">
        <v>2291</v>
      </c>
      <c r="D432" s="606" t="s">
        <v>67</v>
      </c>
      <c r="E432" s="606"/>
      <c r="F432" s="606"/>
      <c r="G432" s="20"/>
      <c r="H432" s="18">
        <v>41080</v>
      </c>
    </row>
    <row r="433" spans="1:8" ht="34.5" customHeight="1">
      <c r="A433" s="64">
        <v>159</v>
      </c>
      <c r="B433" s="17" t="s">
        <v>1679</v>
      </c>
      <c r="C433" s="16" t="s">
        <v>3334</v>
      </c>
      <c r="D433" s="606" t="s">
        <v>67</v>
      </c>
      <c r="E433" s="606"/>
      <c r="F433" s="606"/>
      <c r="G433" s="20"/>
      <c r="H433" s="18">
        <v>41080</v>
      </c>
    </row>
    <row r="434" spans="1:8" ht="37.5" customHeight="1">
      <c r="A434" s="64">
        <v>160</v>
      </c>
      <c r="B434" s="17" t="s">
        <v>2973</v>
      </c>
      <c r="C434" s="16" t="s">
        <v>2027</v>
      </c>
      <c r="D434" s="598" t="s">
        <v>67</v>
      </c>
      <c r="E434" s="599"/>
      <c r="F434" s="600"/>
      <c r="G434" s="20"/>
      <c r="H434" s="18">
        <v>41080</v>
      </c>
    </row>
    <row r="435" spans="1:8" ht="72.75" customHeight="1">
      <c r="A435" s="630">
        <v>161</v>
      </c>
      <c r="B435" s="592" t="s">
        <v>1206</v>
      </c>
      <c r="C435" s="16" t="s">
        <v>2943</v>
      </c>
      <c r="D435" s="15"/>
      <c r="E435" s="15"/>
      <c r="F435" s="15"/>
      <c r="G435" s="20"/>
      <c r="H435" s="595">
        <v>41081</v>
      </c>
    </row>
    <row r="436" spans="1:8" ht="19.5" customHeight="1">
      <c r="A436" s="631"/>
      <c r="B436" s="593"/>
      <c r="C436" s="17" t="s">
        <v>2797</v>
      </c>
      <c r="D436" s="19" t="s">
        <v>1109</v>
      </c>
      <c r="E436" s="19">
        <v>2</v>
      </c>
      <c r="F436" s="19">
        <v>90</v>
      </c>
      <c r="G436" s="20">
        <f>F436*E436</f>
        <v>180</v>
      </c>
      <c r="H436" s="605"/>
    </row>
    <row r="437" spans="1:8" ht="18" customHeight="1">
      <c r="A437" s="631"/>
      <c r="B437" s="593"/>
      <c r="C437" s="17" t="s">
        <v>1875</v>
      </c>
      <c r="D437" s="19" t="s">
        <v>2968</v>
      </c>
      <c r="E437" s="17">
        <v>1</v>
      </c>
      <c r="F437" s="17">
        <v>48</v>
      </c>
      <c r="G437" s="20">
        <f>F437*E437</f>
        <v>48</v>
      </c>
      <c r="H437" s="605"/>
    </row>
    <row r="438" spans="1:8" ht="18" customHeight="1">
      <c r="A438" s="632"/>
      <c r="B438" s="594"/>
      <c r="C438" s="17" t="s">
        <v>1601</v>
      </c>
      <c r="D438" s="19" t="s">
        <v>1109</v>
      </c>
      <c r="E438" s="19">
        <v>2</v>
      </c>
      <c r="F438" s="19">
        <v>4.3</v>
      </c>
      <c r="G438" s="20">
        <f>F438*E438</f>
        <v>8.6</v>
      </c>
      <c r="H438" s="603"/>
    </row>
    <row r="439" spans="1:8" ht="36" customHeight="1">
      <c r="A439" s="64">
        <v>162</v>
      </c>
      <c r="B439" s="17" t="s">
        <v>2944</v>
      </c>
      <c r="C439" s="16" t="s">
        <v>1873</v>
      </c>
      <c r="D439" s="598" t="s">
        <v>67</v>
      </c>
      <c r="E439" s="599"/>
      <c r="F439" s="600"/>
      <c r="G439" s="20"/>
      <c r="H439" s="18">
        <v>41080</v>
      </c>
    </row>
    <row r="440" spans="1:8" ht="38.25" customHeight="1">
      <c r="A440" s="630">
        <v>163</v>
      </c>
      <c r="B440" s="592" t="s">
        <v>2945</v>
      </c>
      <c r="C440" s="16" t="s">
        <v>1627</v>
      </c>
      <c r="D440" s="15"/>
      <c r="E440" s="15"/>
      <c r="F440" s="15"/>
      <c r="G440" s="20"/>
      <c r="H440" s="595">
        <v>41080</v>
      </c>
    </row>
    <row r="441" spans="1:8" ht="18" customHeight="1">
      <c r="A441" s="632"/>
      <c r="B441" s="594"/>
      <c r="C441" s="17" t="s">
        <v>2265</v>
      </c>
      <c r="D441" s="19" t="s">
        <v>1109</v>
      </c>
      <c r="E441" s="19">
        <v>0.02</v>
      </c>
      <c r="F441" s="15">
        <v>178</v>
      </c>
      <c r="G441" s="20">
        <f>F441*E441</f>
        <v>3.56</v>
      </c>
      <c r="H441" s="603"/>
    </row>
    <row r="442" spans="1:8" ht="35.25" customHeight="1">
      <c r="A442" s="630">
        <v>164</v>
      </c>
      <c r="B442" s="592" t="s">
        <v>25</v>
      </c>
      <c r="C442" s="16" t="s">
        <v>26</v>
      </c>
      <c r="D442" s="19"/>
      <c r="E442" s="17"/>
      <c r="F442" s="17"/>
      <c r="G442" s="172"/>
      <c r="H442" s="595">
        <v>41080</v>
      </c>
    </row>
    <row r="443" spans="1:8" ht="18" customHeight="1">
      <c r="A443" s="631"/>
      <c r="B443" s="593"/>
      <c r="C443" s="17" t="s">
        <v>1601</v>
      </c>
      <c r="D443" s="19" t="s">
        <v>1109</v>
      </c>
      <c r="E443" s="19">
        <v>2</v>
      </c>
      <c r="F443" s="19">
        <v>4.3</v>
      </c>
      <c r="G443" s="20">
        <f>F443*E443</f>
        <v>8.6</v>
      </c>
      <c r="H443" s="605"/>
    </row>
    <row r="444" spans="1:8" ht="18" customHeight="1">
      <c r="A444" s="632"/>
      <c r="B444" s="594"/>
      <c r="C444" s="17" t="s">
        <v>1157</v>
      </c>
      <c r="D444" s="19" t="s">
        <v>1109</v>
      </c>
      <c r="E444" s="19">
        <v>1</v>
      </c>
      <c r="F444" s="15">
        <v>97.92</v>
      </c>
      <c r="G444" s="20">
        <f>F444*E444</f>
        <v>97.92</v>
      </c>
      <c r="H444" s="603"/>
    </row>
    <row r="445" spans="1:8" ht="36.75" customHeight="1">
      <c r="A445" s="630">
        <v>165</v>
      </c>
      <c r="B445" s="592" t="s">
        <v>1763</v>
      </c>
      <c r="C445" s="16" t="s">
        <v>27</v>
      </c>
      <c r="D445" s="15"/>
      <c r="E445" s="15"/>
      <c r="F445" s="15"/>
      <c r="G445" s="20"/>
      <c r="H445" s="595">
        <v>41080</v>
      </c>
    </row>
    <row r="446" spans="1:8" ht="18" customHeight="1">
      <c r="A446" s="632"/>
      <c r="B446" s="594"/>
      <c r="C446" s="17" t="s">
        <v>2286</v>
      </c>
      <c r="D446" s="15" t="s">
        <v>2968</v>
      </c>
      <c r="E446" s="19">
        <v>1</v>
      </c>
      <c r="F446" s="19">
        <v>96</v>
      </c>
      <c r="G446" s="20">
        <f>F446*E446</f>
        <v>96</v>
      </c>
      <c r="H446" s="603"/>
    </row>
    <row r="447" spans="1:8" ht="36" customHeight="1">
      <c r="A447" s="630">
        <v>166</v>
      </c>
      <c r="B447" s="592" t="s">
        <v>28</v>
      </c>
      <c r="C447" s="16" t="s">
        <v>27</v>
      </c>
      <c r="D447" s="15"/>
      <c r="E447" s="19"/>
      <c r="F447" s="19"/>
      <c r="G447" s="20"/>
      <c r="H447" s="595">
        <v>41080</v>
      </c>
    </row>
    <row r="448" spans="1:8" ht="18" customHeight="1">
      <c r="A448" s="632"/>
      <c r="B448" s="594"/>
      <c r="C448" s="17" t="s">
        <v>2286</v>
      </c>
      <c r="D448" s="15" t="s">
        <v>2968</v>
      </c>
      <c r="E448" s="19">
        <v>1</v>
      </c>
      <c r="F448" s="19">
        <v>96</v>
      </c>
      <c r="G448" s="20">
        <f>F448*E448</f>
        <v>96</v>
      </c>
      <c r="H448" s="603"/>
    </row>
    <row r="449" spans="1:8" ht="36" customHeight="1">
      <c r="A449" s="630">
        <v>167</v>
      </c>
      <c r="B449" s="592" t="s">
        <v>1889</v>
      </c>
      <c r="C449" s="16" t="s">
        <v>29</v>
      </c>
      <c r="D449" s="15"/>
      <c r="E449" s="15"/>
      <c r="F449" s="15"/>
      <c r="G449" s="20"/>
      <c r="H449" s="595">
        <v>41080</v>
      </c>
    </row>
    <row r="450" spans="1:8" ht="18" customHeight="1">
      <c r="A450" s="632"/>
      <c r="B450" s="594"/>
      <c r="C450" s="17" t="s">
        <v>1601</v>
      </c>
      <c r="D450" s="19" t="s">
        <v>1109</v>
      </c>
      <c r="E450" s="19">
        <v>2</v>
      </c>
      <c r="F450" s="19">
        <v>4.3</v>
      </c>
      <c r="G450" s="20">
        <f>F450*E450</f>
        <v>8.6</v>
      </c>
      <c r="H450" s="603"/>
    </row>
    <row r="451" spans="1:8" ht="34.5" customHeight="1">
      <c r="A451" s="630">
        <v>168</v>
      </c>
      <c r="B451" s="592" t="s">
        <v>1029</v>
      </c>
      <c r="C451" s="16" t="s">
        <v>1030</v>
      </c>
      <c r="D451" s="15"/>
      <c r="E451" s="15"/>
      <c r="F451" s="15"/>
      <c r="G451" s="20"/>
      <c r="H451" s="595">
        <v>41081</v>
      </c>
    </row>
    <row r="452" spans="1:8" ht="36" customHeight="1">
      <c r="A452" s="631"/>
      <c r="B452" s="593"/>
      <c r="C452" s="17" t="s">
        <v>1198</v>
      </c>
      <c r="D452" s="19" t="s">
        <v>1049</v>
      </c>
      <c r="E452" s="17">
        <v>1</v>
      </c>
      <c r="F452" s="17">
        <v>149.75</v>
      </c>
      <c r="G452" s="20">
        <f>F452*E452</f>
        <v>149.75</v>
      </c>
      <c r="H452" s="605"/>
    </row>
    <row r="453" spans="1:8" ht="18" customHeight="1">
      <c r="A453" s="631"/>
      <c r="B453" s="593"/>
      <c r="C453" s="17" t="s">
        <v>2916</v>
      </c>
      <c r="D453" s="19" t="s">
        <v>2968</v>
      </c>
      <c r="E453" s="17">
        <v>1</v>
      </c>
      <c r="F453" s="17">
        <v>178</v>
      </c>
      <c r="G453" s="20">
        <f>F453*E453</f>
        <v>178</v>
      </c>
      <c r="H453" s="605"/>
    </row>
    <row r="454" spans="1:8" ht="18" customHeight="1">
      <c r="A454" s="631"/>
      <c r="B454" s="593"/>
      <c r="C454" s="17" t="s">
        <v>2294</v>
      </c>
      <c r="D454" s="19" t="s">
        <v>2968</v>
      </c>
      <c r="E454" s="17">
        <v>1</v>
      </c>
      <c r="F454" s="17">
        <v>89.3</v>
      </c>
      <c r="G454" s="20">
        <f>F454*E454</f>
        <v>89.3</v>
      </c>
      <c r="H454" s="605"/>
    </row>
    <row r="455" spans="1:8" ht="18" customHeight="1">
      <c r="A455" s="631"/>
      <c r="B455" s="593"/>
      <c r="C455" s="15" t="s">
        <v>680</v>
      </c>
      <c r="D455" s="19" t="s">
        <v>2968</v>
      </c>
      <c r="E455" s="17">
        <v>1</v>
      </c>
      <c r="F455" s="17">
        <v>51</v>
      </c>
      <c r="G455" s="20">
        <f>F455*E455</f>
        <v>51</v>
      </c>
      <c r="H455" s="605"/>
    </row>
    <row r="456" spans="1:8" ht="18" customHeight="1">
      <c r="A456" s="632"/>
      <c r="B456" s="594"/>
      <c r="C456" s="17" t="s">
        <v>1153</v>
      </c>
      <c r="D456" s="19" t="s">
        <v>2968</v>
      </c>
      <c r="E456" s="17">
        <v>1</v>
      </c>
      <c r="F456" s="17">
        <v>15</v>
      </c>
      <c r="G456" s="169">
        <f>F456*E456</f>
        <v>15</v>
      </c>
      <c r="H456" s="603"/>
    </row>
    <row r="457" spans="1:8" ht="36.75" customHeight="1">
      <c r="A457" s="64">
        <v>169</v>
      </c>
      <c r="B457" s="17" t="s">
        <v>273</v>
      </c>
      <c r="C457" s="46" t="s">
        <v>893</v>
      </c>
      <c r="D457" s="598" t="s">
        <v>3581</v>
      </c>
      <c r="E457" s="599"/>
      <c r="F457" s="600"/>
      <c r="G457" s="20"/>
      <c r="H457" s="18">
        <v>41081</v>
      </c>
    </row>
    <row r="458" spans="1:8" ht="18" customHeight="1">
      <c r="A458" s="630">
        <v>170</v>
      </c>
      <c r="B458" s="592" t="s">
        <v>1763</v>
      </c>
      <c r="C458" s="16" t="s">
        <v>82</v>
      </c>
      <c r="D458" s="598"/>
      <c r="E458" s="599"/>
      <c r="F458" s="600"/>
      <c r="G458" s="20"/>
      <c r="H458" s="595">
        <v>41081</v>
      </c>
    </row>
    <row r="459" spans="1:8" ht="18" customHeight="1">
      <c r="A459" s="632"/>
      <c r="B459" s="594"/>
      <c r="C459" s="17" t="s">
        <v>1556</v>
      </c>
      <c r="D459" s="19" t="s">
        <v>1109</v>
      </c>
      <c r="E459" s="19">
        <v>0.5</v>
      </c>
      <c r="F459" s="19">
        <v>54</v>
      </c>
      <c r="G459" s="20">
        <f>F459*E459</f>
        <v>27</v>
      </c>
      <c r="H459" s="603"/>
    </row>
    <row r="460" spans="1:8" ht="47.25" customHeight="1">
      <c r="A460" s="630">
        <v>171</v>
      </c>
      <c r="B460" s="592" t="s">
        <v>823</v>
      </c>
      <c r="C460" s="16" t="s">
        <v>3468</v>
      </c>
      <c r="D460" s="15"/>
      <c r="E460" s="19"/>
      <c r="F460" s="19"/>
      <c r="G460" s="20"/>
      <c r="H460" s="595">
        <v>41086</v>
      </c>
    </row>
    <row r="461" spans="1:8" ht="18" customHeight="1">
      <c r="A461" s="631"/>
      <c r="B461" s="593"/>
      <c r="C461" s="17" t="s">
        <v>2268</v>
      </c>
      <c r="D461" s="19" t="s">
        <v>1046</v>
      </c>
      <c r="E461" s="19">
        <v>0.5</v>
      </c>
      <c r="F461" s="19">
        <v>350</v>
      </c>
      <c r="G461" s="20">
        <f>F461*E461</f>
        <v>175</v>
      </c>
      <c r="H461" s="605"/>
    </row>
    <row r="462" spans="1:8" ht="18" customHeight="1">
      <c r="A462" s="631"/>
      <c r="B462" s="593"/>
      <c r="C462" s="17" t="s">
        <v>1047</v>
      </c>
      <c r="D462" s="19" t="s">
        <v>1517</v>
      </c>
      <c r="E462" s="19">
        <v>1</v>
      </c>
      <c r="F462" s="19">
        <v>25</v>
      </c>
      <c r="G462" s="20">
        <f>F462*E462</f>
        <v>25</v>
      </c>
      <c r="H462" s="605"/>
    </row>
    <row r="463" spans="1:8" ht="18" customHeight="1">
      <c r="A463" s="631"/>
      <c r="B463" s="593"/>
      <c r="C463" s="17" t="s">
        <v>1602</v>
      </c>
      <c r="D463" s="19" t="s">
        <v>1109</v>
      </c>
      <c r="E463" s="19">
        <v>0.1</v>
      </c>
      <c r="F463" s="19">
        <v>48</v>
      </c>
      <c r="G463" s="20">
        <f>F463*E463</f>
        <v>4.8</v>
      </c>
      <c r="H463" s="605"/>
    </row>
    <row r="464" spans="1:8" ht="18" customHeight="1">
      <c r="A464" s="632"/>
      <c r="B464" s="594"/>
      <c r="C464" s="17" t="s">
        <v>166</v>
      </c>
      <c r="D464" s="19" t="s">
        <v>1588</v>
      </c>
      <c r="E464" s="19">
        <v>1</v>
      </c>
      <c r="F464" s="19">
        <v>1650</v>
      </c>
      <c r="G464" s="20">
        <f>F464*E464</f>
        <v>1650</v>
      </c>
      <c r="H464" s="603"/>
    </row>
    <row r="465" spans="1:8" ht="48.75" customHeight="1">
      <c r="A465" s="64">
        <v>172</v>
      </c>
      <c r="B465" s="17" t="s">
        <v>2129</v>
      </c>
      <c r="C465" s="16" t="s">
        <v>3470</v>
      </c>
      <c r="D465" s="598" t="s">
        <v>3471</v>
      </c>
      <c r="E465" s="599"/>
      <c r="F465" s="600"/>
      <c r="G465" s="20"/>
      <c r="H465" s="18">
        <v>41082</v>
      </c>
    </row>
    <row r="466" spans="1:8" ht="38.25" customHeight="1">
      <c r="A466" s="630">
        <v>173</v>
      </c>
      <c r="B466" s="592" t="s">
        <v>3472</v>
      </c>
      <c r="C466" s="16" t="s">
        <v>1891</v>
      </c>
      <c r="D466" s="15"/>
      <c r="E466" s="15"/>
      <c r="F466" s="15"/>
      <c r="G466" s="20"/>
      <c r="H466" s="595">
        <v>41085</v>
      </c>
    </row>
    <row r="467" spans="1:8" ht="18" customHeight="1">
      <c r="A467" s="631"/>
      <c r="B467" s="593"/>
      <c r="C467" s="17" t="s">
        <v>44</v>
      </c>
      <c r="D467" s="19" t="s">
        <v>1109</v>
      </c>
      <c r="E467" s="19">
        <v>2.5</v>
      </c>
      <c r="F467" s="19">
        <v>24</v>
      </c>
      <c r="G467" s="20">
        <f>F467*E467</f>
        <v>60</v>
      </c>
      <c r="H467" s="605"/>
    </row>
    <row r="468" spans="1:8" ht="18" customHeight="1">
      <c r="A468" s="631"/>
      <c r="B468" s="593"/>
      <c r="C468" s="63" t="s">
        <v>45</v>
      </c>
      <c r="D468" s="19" t="s">
        <v>2480</v>
      </c>
      <c r="E468" s="17">
        <v>1</v>
      </c>
      <c r="F468" s="19">
        <v>35</v>
      </c>
      <c r="G468" s="17">
        <f>F468*E468</f>
        <v>35</v>
      </c>
      <c r="H468" s="605"/>
    </row>
    <row r="469" spans="1:8" ht="18" customHeight="1">
      <c r="A469" s="632"/>
      <c r="B469" s="594"/>
      <c r="C469" s="17" t="s">
        <v>2479</v>
      </c>
      <c r="D469" s="19" t="s">
        <v>1109</v>
      </c>
      <c r="E469" s="15">
        <v>2.7</v>
      </c>
      <c r="F469" s="19">
        <v>111.11</v>
      </c>
      <c r="G469" s="20">
        <f>F469*E469</f>
        <v>300</v>
      </c>
      <c r="H469" s="603"/>
    </row>
    <row r="470" spans="1:8" ht="39" customHeight="1">
      <c r="A470" s="64">
        <v>174</v>
      </c>
      <c r="B470" s="17" t="s">
        <v>3442</v>
      </c>
      <c r="C470" s="46" t="s">
        <v>893</v>
      </c>
      <c r="D470" s="598" t="s">
        <v>1892</v>
      </c>
      <c r="E470" s="599"/>
      <c r="F470" s="600"/>
      <c r="G470" s="20"/>
      <c r="H470" s="18">
        <v>41085</v>
      </c>
    </row>
    <row r="471" spans="1:8" ht="36.75" customHeight="1">
      <c r="A471" s="64">
        <v>175</v>
      </c>
      <c r="B471" s="17" t="s">
        <v>1763</v>
      </c>
      <c r="C471" s="46" t="s">
        <v>893</v>
      </c>
      <c r="D471" s="598" t="s">
        <v>1892</v>
      </c>
      <c r="E471" s="599"/>
      <c r="F471" s="600"/>
      <c r="G471" s="20"/>
      <c r="H471" s="18">
        <v>41085</v>
      </c>
    </row>
    <row r="472" spans="1:8" ht="33.75" customHeight="1">
      <c r="A472" s="64">
        <v>176</v>
      </c>
      <c r="B472" s="23" t="s">
        <v>273</v>
      </c>
      <c r="C472" s="46" t="s">
        <v>893</v>
      </c>
      <c r="D472" s="598" t="s">
        <v>1892</v>
      </c>
      <c r="E472" s="599"/>
      <c r="F472" s="600"/>
      <c r="G472" s="20"/>
      <c r="H472" s="18">
        <v>41085</v>
      </c>
    </row>
    <row r="473" spans="1:8" ht="35.25" customHeight="1">
      <c r="A473" s="630">
        <v>177</v>
      </c>
      <c r="B473" s="592" t="s">
        <v>1108</v>
      </c>
      <c r="C473" s="16" t="s">
        <v>1986</v>
      </c>
      <c r="D473" s="15"/>
      <c r="E473" s="15"/>
      <c r="F473" s="15"/>
      <c r="G473" s="20"/>
      <c r="H473" s="595">
        <v>41085</v>
      </c>
    </row>
    <row r="474" spans="1:8" ht="18" customHeight="1">
      <c r="A474" s="631"/>
      <c r="B474" s="593"/>
      <c r="C474" s="17" t="s">
        <v>2268</v>
      </c>
      <c r="D474" s="19" t="s">
        <v>1046</v>
      </c>
      <c r="E474" s="19">
        <v>1</v>
      </c>
      <c r="F474" s="19">
        <v>350</v>
      </c>
      <c r="G474" s="20">
        <f>F474*E474</f>
        <v>350</v>
      </c>
      <c r="H474" s="605"/>
    </row>
    <row r="475" spans="1:8" ht="18" customHeight="1">
      <c r="A475" s="631"/>
      <c r="B475" s="593"/>
      <c r="C475" s="17" t="s">
        <v>1047</v>
      </c>
      <c r="D475" s="19" t="s">
        <v>1517</v>
      </c>
      <c r="E475" s="19">
        <v>1</v>
      </c>
      <c r="F475" s="19">
        <v>25</v>
      </c>
      <c r="G475" s="20">
        <f>F475*E475</f>
        <v>25</v>
      </c>
      <c r="H475" s="605"/>
    </row>
    <row r="476" spans="1:8" ht="18" customHeight="1">
      <c r="A476" s="631"/>
      <c r="B476" s="593"/>
      <c r="C476" s="17" t="s">
        <v>1602</v>
      </c>
      <c r="D476" s="19" t="s">
        <v>1109</v>
      </c>
      <c r="E476" s="19">
        <v>0.15</v>
      </c>
      <c r="F476" s="19">
        <v>48</v>
      </c>
      <c r="G476" s="20">
        <f>F476*E476</f>
        <v>7.2</v>
      </c>
      <c r="H476" s="605"/>
    </row>
    <row r="477" spans="1:8" ht="18" customHeight="1">
      <c r="A477" s="632"/>
      <c r="B477" s="594"/>
      <c r="C477" s="17" t="s">
        <v>166</v>
      </c>
      <c r="D477" s="19" t="s">
        <v>1588</v>
      </c>
      <c r="E477" s="19">
        <v>1</v>
      </c>
      <c r="F477" s="19">
        <v>1650</v>
      </c>
      <c r="G477" s="20">
        <f>F477*E477</f>
        <v>1650</v>
      </c>
      <c r="H477" s="603"/>
    </row>
    <row r="478" spans="1:8" ht="18" customHeight="1">
      <c r="A478" s="64">
        <v>178</v>
      </c>
      <c r="B478" s="17" t="s">
        <v>3494</v>
      </c>
      <c r="C478" s="16" t="s">
        <v>1584</v>
      </c>
      <c r="D478" s="598" t="s">
        <v>67</v>
      </c>
      <c r="E478" s="599"/>
      <c r="F478" s="600"/>
      <c r="G478" s="20"/>
      <c r="H478" s="18">
        <v>41081</v>
      </c>
    </row>
    <row r="479" spans="1:8" ht="38.25" customHeight="1">
      <c r="A479" s="64">
        <v>179</v>
      </c>
      <c r="B479" s="17" t="s">
        <v>3495</v>
      </c>
      <c r="C479" s="16" t="s">
        <v>3496</v>
      </c>
      <c r="D479" s="598" t="s">
        <v>67</v>
      </c>
      <c r="E479" s="599"/>
      <c r="F479" s="600"/>
      <c r="G479" s="20"/>
      <c r="H479" s="18">
        <v>41081</v>
      </c>
    </row>
    <row r="480" spans="1:8" ht="18" customHeight="1">
      <c r="A480" s="64">
        <v>180</v>
      </c>
      <c r="B480" s="17" t="s">
        <v>1275</v>
      </c>
      <c r="C480" s="16" t="s">
        <v>2270</v>
      </c>
      <c r="D480" s="598" t="s">
        <v>1050</v>
      </c>
      <c r="E480" s="599"/>
      <c r="F480" s="600"/>
      <c r="G480" s="20"/>
      <c r="H480" s="18">
        <v>41082</v>
      </c>
    </row>
    <row r="481" spans="1:8" ht="36" customHeight="1">
      <c r="A481" s="64">
        <v>181</v>
      </c>
      <c r="B481" s="17" t="s">
        <v>3502</v>
      </c>
      <c r="C481" s="16" t="s">
        <v>168</v>
      </c>
      <c r="D481" s="598" t="s">
        <v>67</v>
      </c>
      <c r="E481" s="599"/>
      <c r="F481" s="600"/>
      <c r="G481" s="20"/>
      <c r="H481" s="18">
        <v>41082</v>
      </c>
    </row>
    <row r="482" spans="1:8" ht="36.75" customHeight="1">
      <c r="A482" s="64">
        <v>182</v>
      </c>
      <c r="B482" s="17" t="s">
        <v>3502</v>
      </c>
      <c r="C482" s="16" t="s">
        <v>3503</v>
      </c>
      <c r="D482" s="598" t="s">
        <v>67</v>
      </c>
      <c r="E482" s="599"/>
      <c r="F482" s="600"/>
      <c r="G482" s="20"/>
      <c r="H482" s="18">
        <v>41079</v>
      </c>
    </row>
    <row r="483" spans="1:8" ht="18" customHeight="1">
      <c r="A483" s="630">
        <v>183</v>
      </c>
      <c r="B483" s="592" t="s">
        <v>1207</v>
      </c>
      <c r="C483" s="16" t="s">
        <v>542</v>
      </c>
      <c r="D483" s="598" t="s">
        <v>67</v>
      </c>
      <c r="E483" s="599"/>
      <c r="F483" s="600"/>
      <c r="G483" s="20"/>
      <c r="H483" s="595">
        <v>41082</v>
      </c>
    </row>
    <row r="484" spans="1:8" ht="18" customHeight="1">
      <c r="A484" s="632"/>
      <c r="B484" s="594"/>
      <c r="C484" s="17" t="s">
        <v>3144</v>
      </c>
      <c r="D484" s="19" t="s">
        <v>2968</v>
      </c>
      <c r="E484" s="17">
        <v>1</v>
      </c>
      <c r="F484" s="17">
        <v>24</v>
      </c>
      <c r="G484" s="20">
        <f>F484*E484</f>
        <v>24</v>
      </c>
      <c r="H484" s="603"/>
    </row>
    <row r="485" spans="1:8" ht="18" customHeight="1">
      <c r="A485" s="64">
        <v>184</v>
      </c>
      <c r="B485" s="17" t="s">
        <v>905</v>
      </c>
      <c r="C485" s="16" t="s">
        <v>2860</v>
      </c>
      <c r="D485" s="598" t="s">
        <v>67</v>
      </c>
      <c r="E485" s="599"/>
      <c r="F485" s="600"/>
      <c r="G485" s="20"/>
      <c r="H485" s="18">
        <v>41082</v>
      </c>
    </row>
    <row r="486" spans="1:8" ht="37.5" customHeight="1">
      <c r="A486" s="64">
        <v>185</v>
      </c>
      <c r="B486" s="17" t="s">
        <v>906</v>
      </c>
      <c r="C486" s="16" t="s">
        <v>907</v>
      </c>
      <c r="D486" s="598" t="s">
        <v>67</v>
      </c>
      <c r="E486" s="599"/>
      <c r="F486" s="600"/>
      <c r="G486" s="20"/>
      <c r="H486" s="18">
        <v>41082</v>
      </c>
    </row>
    <row r="487" spans="1:8" ht="21.75" customHeight="1">
      <c r="A487" s="630">
        <v>186</v>
      </c>
      <c r="B487" s="592" t="s">
        <v>908</v>
      </c>
      <c r="C487" s="16" t="s">
        <v>1625</v>
      </c>
      <c r="D487" s="15"/>
      <c r="E487" s="15"/>
      <c r="F487" s="15"/>
      <c r="G487" s="20"/>
      <c r="H487" s="595">
        <v>41082</v>
      </c>
    </row>
    <row r="488" spans="1:8" ht="18" customHeight="1">
      <c r="A488" s="631"/>
      <c r="B488" s="593"/>
      <c r="C488" s="17" t="s">
        <v>2797</v>
      </c>
      <c r="D488" s="19" t="s">
        <v>1109</v>
      </c>
      <c r="E488" s="19">
        <v>2</v>
      </c>
      <c r="F488" s="19">
        <v>90</v>
      </c>
      <c r="G488" s="20">
        <f>F488*E488</f>
        <v>180</v>
      </c>
      <c r="H488" s="605"/>
    </row>
    <row r="489" spans="1:8" ht="18" customHeight="1">
      <c r="A489" s="632"/>
      <c r="B489" s="594"/>
      <c r="C489" s="17" t="s">
        <v>1048</v>
      </c>
      <c r="D489" s="19" t="s">
        <v>2968</v>
      </c>
      <c r="E489" s="17">
        <v>1</v>
      </c>
      <c r="F489" s="17">
        <v>35</v>
      </c>
      <c r="G489" s="173">
        <f>F489*E489</f>
        <v>35</v>
      </c>
      <c r="H489" s="603"/>
    </row>
    <row r="490" spans="1:8" ht="71.25" customHeight="1">
      <c r="A490" s="64">
        <v>187</v>
      </c>
      <c r="B490" s="17" t="s">
        <v>1643</v>
      </c>
      <c r="C490" s="16" t="s">
        <v>2616</v>
      </c>
      <c r="D490" s="598" t="s">
        <v>67</v>
      </c>
      <c r="E490" s="599"/>
      <c r="F490" s="600"/>
      <c r="G490" s="20"/>
      <c r="H490" s="18">
        <v>41086</v>
      </c>
    </row>
    <row r="491" spans="1:8" ht="54" customHeight="1">
      <c r="A491" s="630">
        <v>188</v>
      </c>
      <c r="B491" s="592" t="s">
        <v>2617</v>
      </c>
      <c r="C491" s="16" t="s">
        <v>794</v>
      </c>
      <c r="D491" s="15"/>
      <c r="E491" s="15"/>
      <c r="F491" s="15"/>
      <c r="G491" s="20"/>
      <c r="H491" s="595">
        <v>41086</v>
      </c>
    </row>
    <row r="492" spans="1:8" ht="18" customHeight="1">
      <c r="A492" s="632"/>
      <c r="B492" s="594"/>
      <c r="C492" s="17" t="s">
        <v>3144</v>
      </c>
      <c r="D492" s="19" t="s">
        <v>2968</v>
      </c>
      <c r="E492" s="17">
        <v>1</v>
      </c>
      <c r="F492" s="17">
        <v>24</v>
      </c>
      <c r="G492" s="20">
        <f>F492*E492</f>
        <v>24</v>
      </c>
      <c r="H492" s="603"/>
    </row>
    <row r="493" spans="1:8" ht="50.25" customHeight="1">
      <c r="A493" s="630">
        <v>189</v>
      </c>
      <c r="B493" s="592" t="s">
        <v>795</v>
      </c>
      <c r="C493" s="16" t="s">
        <v>1590</v>
      </c>
      <c r="D493" s="15"/>
      <c r="E493" s="15"/>
      <c r="F493" s="15"/>
      <c r="G493" s="20"/>
      <c r="H493" s="595">
        <v>41086</v>
      </c>
    </row>
    <row r="494" spans="1:8" ht="18" customHeight="1">
      <c r="A494" s="631"/>
      <c r="B494" s="593"/>
      <c r="C494" s="17" t="s">
        <v>3144</v>
      </c>
      <c r="D494" s="19" t="s">
        <v>2968</v>
      </c>
      <c r="E494" s="17">
        <v>1</v>
      </c>
      <c r="F494" s="17">
        <v>24</v>
      </c>
      <c r="G494" s="20">
        <f>F494*E494</f>
        <v>24</v>
      </c>
      <c r="H494" s="605"/>
    </row>
    <row r="495" spans="1:8" ht="18" customHeight="1">
      <c r="A495" s="632"/>
      <c r="B495" s="594"/>
      <c r="C495" s="17" t="s">
        <v>1601</v>
      </c>
      <c r="D495" s="19" t="s">
        <v>1109</v>
      </c>
      <c r="E495" s="19">
        <v>1</v>
      </c>
      <c r="F495" s="19">
        <v>4.3</v>
      </c>
      <c r="G495" s="20">
        <f>F495*E495</f>
        <v>4.3</v>
      </c>
      <c r="H495" s="603"/>
    </row>
    <row r="496" spans="1:8" ht="42" customHeight="1">
      <c r="A496" s="630">
        <v>190</v>
      </c>
      <c r="B496" s="592" t="s">
        <v>2934</v>
      </c>
      <c r="C496" s="16" t="s">
        <v>489</v>
      </c>
      <c r="D496" s="15"/>
      <c r="E496" s="15"/>
      <c r="F496" s="15"/>
      <c r="G496" s="20"/>
      <c r="H496" s="595">
        <v>41086</v>
      </c>
    </row>
    <row r="497" spans="1:8" ht="18" customHeight="1">
      <c r="A497" s="631"/>
      <c r="B497" s="593"/>
      <c r="C497" s="17" t="s">
        <v>1875</v>
      </c>
      <c r="D497" s="19" t="s">
        <v>2968</v>
      </c>
      <c r="E497" s="19">
        <v>1</v>
      </c>
      <c r="F497" s="17">
        <v>48</v>
      </c>
      <c r="G497" s="20">
        <f>F497*E497</f>
        <v>48</v>
      </c>
      <c r="H497" s="605"/>
    </row>
    <row r="498" spans="1:8" ht="18" customHeight="1">
      <c r="A498" s="632"/>
      <c r="B498" s="594"/>
      <c r="C498" s="17" t="s">
        <v>1581</v>
      </c>
      <c r="D498" s="19" t="s">
        <v>1109</v>
      </c>
      <c r="E498" s="19">
        <v>2</v>
      </c>
      <c r="F498" s="19">
        <v>90</v>
      </c>
      <c r="G498" s="20">
        <f>F498*E498</f>
        <v>180</v>
      </c>
      <c r="H498" s="603"/>
    </row>
    <row r="499" spans="1:8" ht="37.5" customHeight="1">
      <c r="A499" s="64">
        <v>191</v>
      </c>
      <c r="B499" s="17" t="s">
        <v>2935</v>
      </c>
      <c r="C499" s="16" t="s">
        <v>2936</v>
      </c>
      <c r="D499" s="598" t="s">
        <v>67</v>
      </c>
      <c r="E499" s="599"/>
      <c r="F499" s="600"/>
      <c r="G499" s="20"/>
      <c r="H499" s="18">
        <v>41086</v>
      </c>
    </row>
    <row r="500" spans="1:8" ht="33.75" customHeight="1">
      <c r="A500" s="630">
        <v>192</v>
      </c>
      <c r="B500" s="592" t="s">
        <v>394</v>
      </c>
      <c r="C500" s="16" t="s">
        <v>395</v>
      </c>
      <c r="D500" s="15"/>
      <c r="E500" s="15"/>
      <c r="F500" s="15"/>
      <c r="G500" s="20"/>
      <c r="H500" s="595">
        <v>41086</v>
      </c>
    </row>
    <row r="501" spans="1:8" ht="18" customHeight="1">
      <c r="A501" s="631"/>
      <c r="B501" s="593"/>
      <c r="C501" s="17" t="s">
        <v>1426</v>
      </c>
      <c r="D501" s="19" t="s">
        <v>1588</v>
      </c>
      <c r="E501" s="19">
        <v>2</v>
      </c>
      <c r="F501" s="19">
        <v>750</v>
      </c>
      <c r="G501" s="20">
        <f>F501*E501</f>
        <v>1500</v>
      </c>
      <c r="H501" s="605"/>
    </row>
    <row r="502" spans="1:8" ht="18" customHeight="1">
      <c r="A502" s="632"/>
      <c r="B502" s="594"/>
      <c r="C502" s="17" t="s">
        <v>480</v>
      </c>
      <c r="D502" s="19" t="s">
        <v>481</v>
      </c>
      <c r="E502" s="19">
        <v>20</v>
      </c>
      <c r="F502" s="19">
        <v>28</v>
      </c>
      <c r="G502" s="20">
        <f>F502*E502</f>
        <v>560</v>
      </c>
      <c r="H502" s="603"/>
    </row>
    <row r="503" spans="1:8" ht="37.5" customHeight="1">
      <c r="A503" s="630">
        <v>193</v>
      </c>
      <c r="B503" s="592" t="s">
        <v>396</v>
      </c>
      <c r="C503" s="16" t="s">
        <v>1683</v>
      </c>
      <c r="D503" s="19"/>
      <c r="E503" s="15"/>
      <c r="F503" s="15"/>
      <c r="G503" s="20"/>
      <c r="H503" s="595">
        <v>41086</v>
      </c>
    </row>
    <row r="504" spans="1:8" ht="18" customHeight="1">
      <c r="A504" s="631"/>
      <c r="B504" s="593"/>
      <c r="C504" s="17" t="s">
        <v>397</v>
      </c>
      <c r="D504" s="19" t="s">
        <v>2968</v>
      </c>
      <c r="E504" s="19">
        <v>3</v>
      </c>
      <c r="F504" s="19">
        <v>35</v>
      </c>
      <c r="G504" s="20">
        <f>F504*E504</f>
        <v>105</v>
      </c>
      <c r="H504" s="605"/>
    </row>
    <row r="505" spans="1:8" ht="18" customHeight="1">
      <c r="A505" s="631"/>
      <c r="B505" s="593"/>
      <c r="C505" s="17" t="s">
        <v>2916</v>
      </c>
      <c r="D505" s="19" t="s">
        <v>2968</v>
      </c>
      <c r="E505" s="17">
        <v>1</v>
      </c>
      <c r="F505" s="17">
        <v>178</v>
      </c>
      <c r="G505" s="20">
        <f>F505*E505</f>
        <v>178</v>
      </c>
      <c r="H505" s="605"/>
    </row>
    <row r="506" spans="1:8" ht="18" customHeight="1">
      <c r="A506" s="631"/>
      <c r="B506" s="593"/>
      <c r="C506" s="17" t="s">
        <v>2294</v>
      </c>
      <c r="D506" s="19" t="s">
        <v>2968</v>
      </c>
      <c r="E506" s="17">
        <v>1</v>
      </c>
      <c r="F506" s="17">
        <v>89.3</v>
      </c>
      <c r="G506" s="20">
        <f>F506*E506</f>
        <v>89.3</v>
      </c>
      <c r="H506" s="605"/>
    </row>
    <row r="507" spans="1:8" ht="18" customHeight="1">
      <c r="A507" s="632"/>
      <c r="B507" s="594"/>
      <c r="C507" s="15" t="s">
        <v>680</v>
      </c>
      <c r="D507" s="19" t="s">
        <v>2968</v>
      </c>
      <c r="E507" s="17">
        <v>2</v>
      </c>
      <c r="F507" s="17">
        <v>51</v>
      </c>
      <c r="G507" s="20">
        <f>F507*E507</f>
        <v>102</v>
      </c>
      <c r="H507" s="603"/>
    </row>
    <row r="508" spans="1:8" ht="54" customHeight="1">
      <c r="A508" s="630">
        <v>194</v>
      </c>
      <c r="B508" s="592" t="s">
        <v>602</v>
      </c>
      <c r="C508" s="16" t="s">
        <v>1672</v>
      </c>
      <c r="D508" s="15"/>
      <c r="E508" s="15"/>
      <c r="F508" s="15"/>
      <c r="G508" s="20"/>
      <c r="H508" s="595">
        <v>41087</v>
      </c>
    </row>
    <row r="509" spans="1:8" ht="18" customHeight="1">
      <c r="A509" s="632"/>
      <c r="B509" s="594"/>
      <c r="C509" s="17" t="s">
        <v>3144</v>
      </c>
      <c r="D509" s="19" t="s">
        <v>2968</v>
      </c>
      <c r="E509" s="17">
        <v>1</v>
      </c>
      <c r="F509" s="17">
        <v>24</v>
      </c>
      <c r="G509" s="20">
        <f>F509*E509</f>
        <v>24</v>
      </c>
      <c r="H509" s="603"/>
    </row>
    <row r="510" spans="1:8" ht="35.25" customHeight="1">
      <c r="A510" s="64">
        <v>195</v>
      </c>
      <c r="B510" s="17" t="s">
        <v>3604</v>
      </c>
      <c r="C510" s="16" t="s">
        <v>1674</v>
      </c>
      <c r="D510" s="598" t="s">
        <v>67</v>
      </c>
      <c r="E510" s="599"/>
      <c r="F510" s="600"/>
      <c r="G510" s="20"/>
      <c r="H510" s="18">
        <v>41087</v>
      </c>
    </row>
    <row r="511" spans="1:8" ht="35.25" customHeight="1">
      <c r="A511" s="630">
        <v>196</v>
      </c>
      <c r="B511" s="592" t="s">
        <v>3100</v>
      </c>
      <c r="C511" s="16" t="s">
        <v>3101</v>
      </c>
      <c r="D511" s="15"/>
      <c r="E511" s="15"/>
      <c r="F511" s="15"/>
      <c r="G511" s="20"/>
      <c r="H511" s="595">
        <v>41088</v>
      </c>
    </row>
    <row r="512" spans="1:8" ht="18" customHeight="1">
      <c r="A512" s="631"/>
      <c r="B512" s="593"/>
      <c r="C512" s="17" t="s">
        <v>1875</v>
      </c>
      <c r="D512" s="19" t="s">
        <v>2968</v>
      </c>
      <c r="E512" s="19">
        <v>1</v>
      </c>
      <c r="F512" s="17">
        <v>48</v>
      </c>
      <c r="G512" s="20">
        <f>F512*E512</f>
        <v>48</v>
      </c>
      <c r="H512" s="605"/>
    </row>
    <row r="513" spans="1:8" ht="18" customHeight="1">
      <c r="A513" s="632"/>
      <c r="B513" s="594"/>
      <c r="C513" s="17" t="s">
        <v>1048</v>
      </c>
      <c r="D513" s="19" t="s">
        <v>2968</v>
      </c>
      <c r="E513" s="17">
        <v>2</v>
      </c>
      <c r="F513" s="17">
        <v>35</v>
      </c>
      <c r="G513" s="173">
        <f>F513*E513</f>
        <v>70</v>
      </c>
      <c r="H513" s="603"/>
    </row>
    <row r="514" spans="1:8" ht="36" customHeight="1">
      <c r="A514" s="630">
        <v>197</v>
      </c>
      <c r="B514" s="592" t="s">
        <v>2147</v>
      </c>
      <c r="C514" s="16" t="s">
        <v>692</v>
      </c>
      <c r="D514" s="15"/>
      <c r="E514" s="15"/>
      <c r="F514" s="15"/>
      <c r="G514" s="20"/>
      <c r="H514" s="595">
        <v>41089</v>
      </c>
    </row>
    <row r="515" spans="1:8" ht="18" customHeight="1">
      <c r="A515" s="632"/>
      <c r="B515" s="594"/>
      <c r="C515" s="16" t="s">
        <v>1045</v>
      </c>
      <c r="D515" s="19" t="s">
        <v>2968</v>
      </c>
      <c r="E515" s="19">
        <v>1</v>
      </c>
      <c r="F515" s="19">
        <v>25</v>
      </c>
      <c r="G515" s="20">
        <f>F515*E515</f>
        <v>25</v>
      </c>
      <c r="H515" s="603"/>
    </row>
    <row r="516" spans="1:8" ht="54.75" customHeight="1">
      <c r="A516" s="630">
        <v>198</v>
      </c>
      <c r="B516" s="592" t="s">
        <v>2148</v>
      </c>
      <c r="C516" s="16" t="s">
        <v>2149</v>
      </c>
      <c r="D516" s="598" t="s">
        <v>67</v>
      </c>
      <c r="E516" s="599"/>
      <c r="F516" s="600"/>
      <c r="G516" s="20"/>
      <c r="H516" s="595">
        <v>41087</v>
      </c>
    </row>
    <row r="517" spans="1:8" ht="18.75" customHeight="1">
      <c r="A517" s="632"/>
      <c r="B517" s="594"/>
      <c r="C517" s="17" t="s">
        <v>3619</v>
      </c>
      <c r="D517" s="19" t="s">
        <v>1049</v>
      </c>
      <c r="E517" s="19">
        <v>2</v>
      </c>
      <c r="F517" s="19">
        <v>5</v>
      </c>
      <c r="G517" s="20">
        <f>F517*E517</f>
        <v>10</v>
      </c>
      <c r="H517" s="603"/>
    </row>
    <row r="518" spans="1:8" ht="93.75" customHeight="1">
      <c r="A518" s="64">
        <v>199</v>
      </c>
      <c r="B518" s="17" t="s">
        <v>3250</v>
      </c>
      <c r="C518" s="16" t="s">
        <v>697</v>
      </c>
      <c r="D518" s="19"/>
      <c r="E518" s="19"/>
      <c r="F518" s="15"/>
      <c r="G518" s="20"/>
      <c r="H518" s="18"/>
    </row>
    <row r="519" spans="1:8" ht="18.75" customHeight="1">
      <c r="A519" s="630">
        <v>200</v>
      </c>
      <c r="B519" s="592" t="s">
        <v>3250</v>
      </c>
      <c r="C519" s="17" t="s">
        <v>698</v>
      </c>
      <c r="D519" s="19" t="s">
        <v>2968</v>
      </c>
      <c r="E519" s="19">
        <v>20</v>
      </c>
      <c r="F519" s="19">
        <v>170</v>
      </c>
      <c r="G519" s="20">
        <f t="shared" ref="G519:G524" si="4">F519*E519</f>
        <v>3400</v>
      </c>
      <c r="H519" s="595" t="s">
        <v>699</v>
      </c>
    </row>
    <row r="520" spans="1:8" ht="18.75" customHeight="1">
      <c r="A520" s="631"/>
      <c r="B520" s="593"/>
      <c r="C520" s="17" t="s">
        <v>2392</v>
      </c>
      <c r="D520" s="19" t="s">
        <v>2968</v>
      </c>
      <c r="E520" s="19">
        <v>33</v>
      </c>
      <c r="F520" s="19">
        <v>240</v>
      </c>
      <c r="G520" s="20">
        <f t="shared" si="4"/>
        <v>7920</v>
      </c>
      <c r="H520" s="605"/>
    </row>
    <row r="521" spans="1:8" ht="18.75" customHeight="1">
      <c r="A521" s="631"/>
      <c r="B521" s="593"/>
      <c r="C521" s="17" t="s">
        <v>3619</v>
      </c>
      <c r="D521" s="19" t="s">
        <v>1049</v>
      </c>
      <c r="E521" s="17">
        <v>100</v>
      </c>
      <c r="F521" s="17">
        <v>5</v>
      </c>
      <c r="G521" s="20">
        <f t="shared" si="4"/>
        <v>500</v>
      </c>
      <c r="H521" s="605"/>
    </row>
    <row r="522" spans="1:8" ht="28.5" customHeight="1">
      <c r="A522" s="631"/>
      <c r="B522" s="593"/>
      <c r="C522" s="17" t="s">
        <v>2393</v>
      </c>
      <c r="D522" s="19" t="s">
        <v>2968</v>
      </c>
      <c r="E522" s="19">
        <v>24</v>
      </c>
      <c r="F522" s="19">
        <v>18</v>
      </c>
      <c r="G522" s="20">
        <f t="shared" si="4"/>
        <v>432</v>
      </c>
      <c r="H522" s="605"/>
    </row>
    <row r="523" spans="1:8" ht="18.75" customHeight="1">
      <c r="A523" s="631"/>
      <c r="B523" s="593"/>
      <c r="C523" s="17" t="s">
        <v>2394</v>
      </c>
      <c r="D523" s="19" t="s">
        <v>2968</v>
      </c>
      <c r="E523" s="19">
        <v>5</v>
      </c>
      <c r="F523" s="19">
        <v>20</v>
      </c>
      <c r="G523" s="20">
        <f t="shared" si="4"/>
        <v>100</v>
      </c>
      <c r="H523" s="603"/>
    </row>
    <row r="524" spans="1:8" ht="18.75" customHeight="1">
      <c r="A524" s="631"/>
      <c r="B524" s="593"/>
      <c r="C524" s="17" t="s">
        <v>259</v>
      </c>
      <c r="D524" s="237" t="s">
        <v>1049</v>
      </c>
      <c r="E524" s="19">
        <v>23</v>
      </c>
      <c r="F524" s="271">
        <v>8</v>
      </c>
      <c r="G524" s="20">
        <f t="shared" si="4"/>
        <v>184</v>
      </c>
      <c r="H524" s="595">
        <v>41092</v>
      </c>
    </row>
    <row r="525" spans="1:8" ht="18.75" customHeight="1">
      <c r="A525" s="631"/>
      <c r="B525" s="593"/>
      <c r="C525" s="17" t="s">
        <v>212</v>
      </c>
      <c r="D525" s="19" t="s">
        <v>1049</v>
      </c>
      <c r="E525" s="17">
        <v>20</v>
      </c>
      <c r="F525" s="17">
        <v>45</v>
      </c>
      <c r="G525" s="20">
        <f t="shared" ref="G525:G532" si="5">F525*E525</f>
        <v>900</v>
      </c>
      <c r="H525" s="605"/>
    </row>
    <row r="526" spans="1:8" ht="18.75" customHeight="1">
      <c r="A526" s="631"/>
      <c r="B526" s="593"/>
      <c r="C526" s="17" t="s">
        <v>1878</v>
      </c>
      <c r="D526" s="19" t="s">
        <v>2968</v>
      </c>
      <c r="E526" s="19">
        <v>6</v>
      </c>
      <c r="F526" s="19">
        <v>170</v>
      </c>
      <c r="G526" s="20">
        <f t="shared" si="5"/>
        <v>1020</v>
      </c>
      <c r="H526" s="605"/>
    </row>
    <row r="527" spans="1:8" ht="18.75" customHeight="1">
      <c r="A527" s="631"/>
      <c r="B527" s="593"/>
      <c r="C527" s="17" t="s">
        <v>2452</v>
      </c>
      <c r="D527" s="19" t="s">
        <v>2968</v>
      </c>
      <c r="E527" s="17">
        <v>6</v>
      </c>
      <c r="F527" s="17">
        <v>156</v>
      </c>
      <c r="G527" s="20">
        <f t="shared" si="5"/>
        <v>936</v>
      </c>
      <c r="H527" s="605"/>
    </row>
    <row r="528" spans="1:8" ht="18.75" customHeight="1">
      <c r="A528" s="631"/>
      <c r="B528" s="593"/>
      <c r="C528" s="17" t="s">
        <v>3667</v>
      </c>
      <c r="D528" s="19" t="s">
        <v>2968</v>
      </c>
      <c r="E528" s="17">
        <v>6</v>
      </c>
      <c r="F528" s="17">
        <v>13</v>
      </c>
      <c r="G528" s="20">
        <f t="shared" si="5"/>
        <v>78</v>
      </c>
      <c r="H528" s="605"/>
    </row>
    <row r="529" spans="1:8" ht="37.5" customHeight="1">
      <c r="A529" s="631"/>
      <c r="B529" s="593"/>
      <c r="C529" s="17" t="s">
        <v>3644</v>
      </c>
      <c r="D529" s="19" t="s">
        <v>2968</v>
      </c>
      <c r="E529" s="19">
        <v>3</v>
      </c>
      <c r="F529" s="19">
        <v>35</v>
      </c>
      <c r="G529" s="20">
        <f t="shared" si="5"/>
        <v>105</v>
      </c>
      <c r="H529" s="605"/>
    </row>
    <row r="530" spans="1:8" ht="18.75" customHeight="1">
      <c r="A530" s="631"/>
      <c r="B530" s="593"/>
      <c r="C530" s="63" t="s">
        <v>3768</v>
      </c>
      <c r="D530" s="19" t="s">
        <v>2968</v>
      </c>
      <c r="E530" s="17">
        <v>42</v>
      </c>
      <c r="F530" s="19">
        <v>0.5</v>
      </c>
      <c r="G530" s="20">
        <f t="shared" si="5"/>
        <v>21</v>
      </c>
      <c r="H530" s="605"/>
    </row>
    <row r="531" spans="1:8" ht="18.75" customHeight="1">
      <c r="A531" s="631"/>
      <c r="B531" s="593"/>
      <c r="C531" s="63" t="s">
        <v>213</v>
      </c>
      <c r="D531" s="19" t="s">
        <v>2968</v>
      </c>
      <c r="E531" s="17">
        <v>20</v>
      </c>
      <c r="F531" s="19">
        <v>5</v>
      </c>
      <c r="G531" s="20">
        <f t="shared" si="5"/>
        <v>100</v>
      </c>
      <c r="H531" s="605"/>
    </row>
    <row r="532" spans="1:8" ht="18.75" customHeight="1">
      <c r="A532" s="632"/>
      <c r="B532" s="594"/>
      <c r="C532" s="17" t="s">
        <v>1340</v>
      </c>
      <c r="D532" s="19" t="s">
        <v>2968</v>
      </c>
      <c r="E532" s="19">
        <v>5</v>
      </c>
      <c r="F532" s="19">
        <v>4</v>
      </c>
      <c r="G532" s="20">
        <f t="shared" si="5"/>
        <v>20</v>
      </c>
      <c r="H532" s="603"/>
    </row>
    <row r="533" spans="1:8" ht="59.25" customHeight="1">
      <c r="A533" s="64">
        <v>201</v>
      </c>
      <c r="B533" s="17" t="s">
        <v>2973</v>
      </c>
      <c r="C533" s="16" t="s">
        <v>2432</v>
      </c>
      <c r="D533" s="598" t="s">
        <v>67</v>
      </c>
      <c r="E533" s="599"/>
      <c r="F533" s="600"/>
      <c r="G533" s="20"/>
      <c r="H533" s="18">
        <v>41087</v>
      </c>
    </row>
    <row r="534" spans="1:8" ht="38.25" customHeight="1">
      <c r="A534" s="64">
        <v>202</v>
      </c>
      <c r="B534" s="17" t="s">
        <v>700</v>
      </c>
      <c r="C534" s="16" t="s">
        <v>2270</v>
      </c>
      <c r="D534" s="598" t="s">
        <v>1050</v>
      </c>
      <c r="E534" s="599"/>
      <c r="F534" s="600"/>
      <c r="G534" s="20"/>
      <c r="H534" s="18">
        <v>41088</v>
      </c>
    </row>
    <row r="535" spans="1:8" ht="39" customHeight="1">
      <c r="A535" s="630">
        <v>203</v>
      </c>
      <c r="B535" s="592" t="s">
        <v>3735</v>
      </c>
      <c r="C535" s="16" t="s">
        <v>701</v>
      </c>
      <c r="D535" s="598" t="s">
        <v>67</v>
      </c>
      <c r="E535" s="599"/>
      <c r="F535" s="600"/>
      <c r="G535" s="20"/>
      <c r="H535" s="595">
        <v>41088</v>
      </c>
    </row>
    <row r="536" spans="1:8" ht="18.75" customHeight="1">
      <c r="A536" s="632"/>
      <c r="B536" s="594"/>
      <c r="C536" s="17" t="s">
        <v>1602</v>
      </c>
      <c r="D536" s="19" t="s">
        <v>1109</v>
      </c>
      <c r="E536" s="19">
        <v>0.05</v>
      </c>
      <c r="F536" s="19">
        <v>57</v>
      </c>
      <c r="G536" s="20">
        <f>F536*E536</f>
        <v>2.85</v>
      </c>
      <c r="H536" s="603"/>
    </row>
    <row r="537" spans="1:8" ht="39" customHeight="1">
      <c r="A537" s="64">
        <v>204</v>
      </c>
      <c r="B537" s="17" t="s">
        <v>1761</v>
      </c>
      <c r="C537" s="46" t="s">
        <v>893</v>
      </c>
      <c r="D537" s="598" t="s">
        <v>412</v>
      </c>
      <c r="E537" s="599"/>
      <c r="F537" s="600"/>
      <c r="G537" s="20"/>
      <c r="H537" s="18">
        <v>41087</v>
      </c>
    </row>
    <row r="538" spans="1:8" ht="38.25" customHeight="1">
      <c r="A538" s="64">
        <v>205</v>
      </c>
      <c r="B538" s="17" t="s">
        <v>2129</v>
      </c>
      <c r="C538" s="46" t="s">
        <v>893</v>
      </c>
      <c r="D538" s="598" t="s">
        <v>412</v>
      </c>
      <c r="E538" s="599"/>
      <c r="F538" s="600"/>
      <c r="G538" s="20"/>
      <c r="H538" s="18">
        <v>41087</v>
      </c>
    </row>
    <row r="539" spans="1:8" ht="39" customHeight="1">
      <c r="A539" s="630">
        <v>206</v>
      </c>
      <c r="B539" s="592" t="s">
        <v>1401</v>
      </c>
      <c r="C539" s="16" t="s">
        <v>1246</v>
      </c>
      <c r="D539" s="15"/>
      <c r="E539" s="15"/>
      <c r="F539" s="15"/>
      <c r="G539" s="20"/>
      <c r="H539" s="595">
        <v>41088</v>
      </c>
    </row>
    <row r="540" spans="1:8" ht="18.75" customHeight="1">
      <c r="A540" s="632"/>
      <c r="B540" s="594"/>
      <c r="C540" s="17" t="s">
        <v>2479</v>
      </c>
      <c r="D540" s="19" t="s">
        <v>1109</v>
      </c>
      <c r="E540" s="19">
        <v>1.8</v>
      </c>
      <c r="F540" s="19">
        <v>193.34</v>
      </c>
      <c r="G540" s="20">
        <f>F540*E540</f>
        <v>348.01</v>
      </c>
      <c r="H540" s="603"/>
    </row>
    <row r="541" spans="1:8" ht="93" customHeight="1">
      <c r="A541" s="630">
        <v>207</v>
      </c>
      <c r="B541" s="592" t="s">
        <v>702</v>
      </c>
      <c r="C541" s="16" t="s">
        <v>3304</v>
      </c>
      <c r="D541" s="15"/>
      <c r="E541" s="15"/>
      <c r="F541" s="15"/>
      <c r="G541" s="20"/>
      <c r="H541" s="595">
        <v>41088</v>
      </c>
    </row>
    <row r="542" spans="1:8" ht="18" customHeight="1">
      <c r="A542" s="632"/>
      <c r="B542" s="594"/>
      <c r="C542" s="17" t="s">
        <v>1535</v>
      </c>
      <c r="D542" s="19" t="s">
        <v>2968</v>
      </c>
      <c r="E542" s="19">
        <v>50</v>
      </c>
      <c r="F542" s="19">
        <v>8</v>
      </c>
      <c r="G542" s="20">
        <f t="shared" ref="G542:G565" si="6">F542*E542</f>
        <v>400</v>
      </c>
      <c r="H542" s="603"/>
    </row>
    <row r="543" spans="1:8" ht="38.25" customHeight="1">
      <c r="A543" s="64">
        <v>208</v>
      </c>
      <c r="B543" s="17" t="s">
        <v>430</v>
      </c>
      <c r="C543" s="16" t="s">
        <v>382</v>
      </c>
      <c r="D543" s="598" t="s">
        <v>383</v>
      </c>
      <c r="E543" s="599"/>
      <c r="F543" s="600"/>
      <c r="G543" s="20"/>
      <c r="H543" s="18">
        <v>41089</v>
      </c>
    </row>
    <row r="544" spans="1:8" ht="18" customHeight="1">
      <c r="A544" s="64">
        <v>209</v>
      </c>
      <c r="B544" s="17" t="s">
        <v>1566</v>
      </c>
      <c r="C544" s="16" t="s">
        <v>384</v>
      </c>
      <c r="D544" s="598" t="s">
        <v>385</v>
      </c>
      <c r="E544" s="599"/>
      <c r="F544" s="600"/>
      <c r="G544" s="20"/>
      <c r="H544" s="18">
        <v>41092</v>
      </c>
    </row>
    <row r="545" spans="1:8" ht="55.5" customHeight="1">
      <c r="A545" s="630">
        <v>210</v>
      </c>
      <c r="B545" s="592" t="s">
        <v>2781</v>
      </c>
      <c r="C545" s="16" t="s">
        <v>1815</v>
      </c>
      <c r="D545" s="15"/>
      <c r="E545" s="15"/>
      <c r="F545" s="15"/>
      <c r="G545" s="20"/>
      <c r="H545" s="595">
        <v>41089</v>
      </c>
    </row>
    <row r="546" spans="1:8" ht="18" customHeight="1">
      <c r="A546" s="631"/>
      <c r="B546" s="593"/>
      <c r="C546" s="17" t="s">
        <v>2479</v>
      </c>
      <c r="D546" s="19" t="s">
        <v>1109</v>
      </c>
      <c r="E546" s="19">
        <v>0.9</v>
      </c>
      <c r="F546" s="19">
        <v>193.34</v>
      </c>
      <c r="G546" s="20">
        <f>F546*E546</f>
        <v>174.01</v>
      </c>
      <c r="H546" s="605"/>
    </row>
    <row r="547" spans="1:8" ht="18" customHeight="1">
      <c r="A547" s="631"/>
      <c r="B547" s="593"/>
      <c r="C547" s="17" t="s">
        <v>2666</v>
      </c>
      <c r="D547" s="19" t="s">
        <v>1585</v>
      </c>
      <c r="E547" s="19">
        <v>0.12</v>
      </c>
      <c r="F547" s="19">
        <v>8500</v>
      </c>
      <c r="G547" s="20">
        <f t="shared" si="6"/>
        <v>1020</v>
      </c>
      <c r="H547" s="605"/>
    </row>
    <row r="548" spans="1:8" ht="18" customHeight="1">
      <c r="A548" s="631"/>
      <c r="B548" s="593"/>
      <c r="C548" s="17" t="s">
        <v>889</v>
      </c>
      <c r="D548" s="19" t="s">
        <v>1585</v>
      </c>
      <c r="E548" s="19">
        <v>0.06</v>
      </c>
      <c r="F548" s="19">
        <v>8500</v>
      </c>
      <c r="G548" s="20">
        <f t="shared" si="6"/>
        <v>510</v>
      </c>
      <c r="H548" s="605"/>
    </row>
    <row r="549" spans="1:8" ht="18" customHeight="1">
      <c r="A549" s="631"/>
      <c r="B549" s="593"/>
      <c r="C549" s="17" t="s">
        <v>567</v>
      </c>
      <c r="D549" s="19" t="s">
        <v>2968</v>
      </c>
      <c r="E549" s="19">
        <v>20</v>
      </c>
      <c r="F549" s="19">
        <v>0.8</v>
      </c>
      <c r="G549" s="20">
        <f t="shared" si="6"/>
        <v>16</v>
      </c>
      <c r="H549" s="605"/>
    </row>
    <row r="550" spans="1:8" ht="18" customHeight="1">
      <c r="A550" s="632"/>
      <c r="B550" s="594"/>
      <c r="C550" s="17" t="s">
        <v>568</v>
      </c>
      <c r="D550" s="19" t="s">
        <v>2968</v>
      </c>
      <c r="E550" s="19">
        <v>10</v>
      </c>
      <c r="F550" s="19">
        <v>0.5</v>
      </c>
      <c r="G550" s="20">
        <f t="shared" si="6"/>
        <v>5</v>
      </c>
      <c r="H550" s="603"/>
    </row>
    <row r="551" spans="1:8" ht="33" customHeight="1">
      <c r="A551" s="64">
        <v>211</v>
      </c>
      <c r="B551" s="17" t="s">
        <v>832</v>
      </c>
      <c r="C551" s="16" t="s">
        <v>893</v>
      </c>
      <c r="D551" s="598" t="s">
        <v>594</v>
      </c>
      <c r="E551" s="599"/>
      <c r="F551" s="600"/>
      <c r="G551" s="20"/>
      <c r="H551" s="18">
        <v>41089</v>
      </c>
    </row>
    <row r="552" spans="1:8" ht="31.5">
      <c r="A552" s="64">
        <v>212</v>
      </c>
      <c r="B552" s="17" t="s">
        <v>1401</v>
      </c>
      <c r="C552" s="16" t="s">
        <v>893</v>
      </c>
      <c r="D552" s="598" t="s">
        <v>594</v>
      </c>
      <c r="E552" s="599"/>
      <c r="F552" s="600"/>
      <c r="G552" s="20"/>
      <c r="H552" s="18">
        <v>41089</v>
      </c>
    </row>
    <row r="553" spans="1:8" hidden="1">
      <c r="A553" s="41"/>
      <c r="B553" s="17"/>
      <c r="C553" s="16"/>
      <c r="D553" s="15"/>
      <c r="E553" s="15"/>
      <c r="F553" s="15"/>
      <c r="G553" s="20">
        <f t="shared" si="6"/>
        <v>0</v>
      </c>
      <c r="H553" s="18"/>
    </row>
    <row r="554" spans="1:8" hidden="1">
      <c r="A554" s="41"/>
      <c r="B554" s="17"/>
      <c r="C554" s="16"/>
      <c r="D554" s="15"/>
      <c r="E554" s="15"/>
      <c r="F554" s="15"/>
      <c r="G554" s="20">
        <f t="shared" si="6"/>
        <v>0</v>
      </c>
      <c r="H554" s="18"/>
    </row>
    <row r="555" spans="1:8" hidden="1">
      <c r="A555" s="41"/>
      <c r="B555" s="17"/>
      <c r="C555" s="16"/>
      <c r="D555" s="15"/>
      <c r="E555" s="15"/>
      <c r="F555" s="15"/>
      <c r="G555" s="20">
        <f t="shared" si="6"/>
        <v>0</v>
      </c>
      <c r="H555" s="18"/>
    </row>
    <row r="556" spans="1:8" hidden="1">
      <c r="A556" s="41"/>
      <c r="B556" s="17"/>
      <c r="C556" s="16"/>
      <c r="D556" s="15"/>
      <c r="E556" s="15"/>
      <c r="F556" s="15"/>
      <c r="G556" s="20">
        <f t="shared" si="6"/>
        <v>0</v>
      </c>
      <c r="H556" s="18"/>
    </row>
    <row r="557" spans="1:8" hidden="1">
      <c r="A557" s="41"/>
      <c r="B557" s="17"/>
      <c r="C557" s="16"/>
      <c r="D557" s="15"/>
      <c r="E557" s="15"/>
      <c r="F557" s="15"/>
      <c r="G557" s="20">
        <f t="shared" si="6"/>
        <v>0</v>
      </c>
      <c r="H557" s="18"/>
    </row>
    <row r="558" spans="1:8" hidden="1">
      <c r="A558" s="41"/>
      <c r="B558" s="17"/>
      <c r="C558" s="16"/>
      <c r="D558" s="15"/>
      <c r="E558" s="15"/>
      <c r="F558" s="15"/>
      <c r="G558" s="20">
        <f t="shared" si="6"/>
        <v>0</v>
      </c>
      <c r="H558" s="18"/>
    </row>
    <row r="559" spans="1:8" hidden="1">
      <c r="A559" s="41"/>
      <c r="B559" s="17"/>
      <c r="C559" s="16"/>
      <c r="D559" s="15"/>
      <c r="E559" s="15"/>
      <c r="F559" s="15"/>
      <c r="G559" s="20">
        <f t="shared" si="6"/>
        <v>0</v>
      </c>
      <c r="H559" s="18"/>
    </row>
    <row r="560" spans="1:8" hidden="1">
      <c r="A560" s="41"/>
      <c r="B560" s="17"/>
      <c r="C560" s="16"/>
      <c r="D560" s="15"/>
      <c r="E560" s="15"/>
      <c r="F560" s="15"/>
      <c r="G560" s="20">
        <f t="shared" si="6"/>
        <v>0</v>
      </c>
      <c r="H560" s="18"/>
    </row>
    <row r="561" spans="1:8" hidden="1">
      <c r="A561" s="41"/>
      <c r="B561" s="17"/>
      <c r="C561" s="16"/>
      <c r="D561" s="15"/>
      <c r="E561" s="15"/>
      <c r="F561" s="15"/>
      <c r="G561" s="20">
        <f t="shared" si="6"/>
        <v>0</v>
      </c>
      <c r="H561" s="18"/>
    </row>
    <row r="562" spans="1:8" hidden="1">
      <c r="A562" s="41"/>
      <c r="B562" s="17"/>
      <c r="C562" s="16"/>
      <c r="D562" s="15"/>
      <c r="E562" s="15"/>
      <c r="F562" s="15"/>
      <c r="G562" s="20">
        <f t="shared" si="6"/>
        <v>0</v>
      </c>
      <c r="H562" s="18"/>
    </row>
    <row r="563" spans="1:8" hidden="1">
      <c r="A563" s="41"/>
      <c r="B563" s="17"/>
      <c r="C563" s="16"/>
      <c r="D563" s="15"/>
      <c r="E563" s="15"/>
      <c r="F563" s="15"/>
      <c r="G563" s="20">
        <f t="shared" si="6"/>
        <v>0</v>
      </c>
      <c r="H563" s="18"/>
    </row>
    <row r="564" spans="1:8" ht="37.5" customHeight="1">
      <c r="A564" s="630">
        <v>213</v>
      </c>
      <c r="B564" s="592" t="s">
        <v>1763</v>
      </c>
      <c r="C564" s="16" t="s">
        <v>569</v>
      </c>
      <c r="D564" s="15"/>
      <c r="E564" s="15"/>
      <c r="F564" s="15"/>
      <c r="G564" s="20"/>
      <c r="H564" s="595">
        <v>41089</v>
      </c>
    </row>
    <row r="565" spans="1:8">
      <c r="A565" s="632"/>
      <c r="B565" s="594"/>
      <c r="C565" s="17" t="s">
        <v>1599</v>
      </c>
      <c r="D565" s="15" t="s">
        <v>1588</v>
      </c>
      <c r="E565" s="15">
        <v>1</v>
      </c>
      <c r="F565" s="15">
        <v>1650</v>
      </c>
      <c r="G565" s="20">
        <f t="shared" si="6"/>
        <v>1650</v>
      </c>
      <c r="H565" s="603"/>
    </row>
    <row r="566" spans="1:8" ht="90" customHeight="1">
      <c r="A566" s="64">
        <v>214</v>
      </c>
      <c r="B566" s="74" t="s">
        <v>3493</v>
      </c>
      <c r="C566" s="17" t="s">
        <v>2502</v>
      </c>
      <c r="D566" s="17"/>
      <c r="E566" s="17"/>
      <c r="F566" s="17"/>
      <c r="G566" s="75">
        <v>117802.11</v>
      </c>
      <c r="H566" s="76"/>
    </row>
    <row r="567" spans="1:8" ht="117.75" customHeight="1">
      <c r="A567" s="64">
        <v>215</v>
      </c>
      <c r="B567" s="74" t="s">
        <v>686</v>
      </c>
      <c r="C567" s="17" t="s">
        <v>2502</v>
      </c>
      <c r="D567" s="17"/>
      <c r="E567" s="17"/>
      <c r="F567" s="17"/>
      <c r="G567" s="75">
        <v>113947.56</v>
      </c>
      <c r="H567" s="18"/>
    </row>
    <row r="568" spans="1:8">
      <c r="A568" s="11"/>
      <c r="B568" s="25" t="s">
        <v>1337</v>
      </c>
      <c r="C568" s="12"/>
      <c r="D568" s="12"/>
      <c r="E568" s="12"/>
      <c r="F568" s="12"/>
      <c r="G568" s="26">
        <f>SUM(G4:G567)</f>
        <v>338260.71</v>
      </c>
      <c r="H568" s="82"/>
    </row>
    <row r="569" spans="1:8" ht="0.75" customHeight="1">
      <c r="A569" s="4"/>
      <c r="B569" s="3" t="s">
        <v>1338</v>
      </c>
      <c r="C569" s="3"/>
      <c r="D569" s="3"/>
      <c r="E569" s="3"/>
      <c r="F569" s="3">
        <v>10</v>
      </c>
      <c r="G569" s="77">
        <f>9000*F569</f>
        <v>90000</v>
      </c>
      <c r="H569" s="66"/>
    </row>
    <row r="570" spans="1:8" ht="5.25" hidden="1" customHeight="1">
      <c r="A570" s="4"/>
      <c r="B570" s="3" t="s">
        <v>1580</v>
      </c>
      <c r="C570" s="3"/>
      <c r="D570" s="3"/>
      <c r="E570" s="3"/>
      <c r="F570" s="3">
        <v>2</v>
      </c>
      <c r="G570" s="77">
        <f>7000*F570</f>
        <v>14000</v>
      </c>
      <c r="H570" s="66"/>
    </row>
    <row r="571" spans="1:8" ht="19.5" hidden="1" customHeight="1">
      <c r="A571" s="4"/>
      <c r="B571" s="3" t="s">
        <v>1032</v>
      </c>
      <c r="C571" s="3"/>
      <c r="D571" s="3"/>
      <c r="E571" s="3"/>
      <c r="F571" s="3">
        <v>2</v>
      </c>
      <c r="G571" s="77">
        <f>10000*F571</f>
        <v>20000</v>
      </c>
      <c r="H571" s="66"/>
    </row>
    <row r="572" spans="1:8" ht="20.25" hidden="1" customHeight="1">
      <c r="A572" s="4"/>
      <c r="B572" s="3" t="s">
        <v>1336</v>
      </c>
      <c r="C572" s="3"/>
      <c r="D572" s="3"/>
      <c r="E572" s="3"/>
      <c r="F572" s="3">
        <v>3</v>
      </c>
      <c r="G572" s="77">
        <f>10000*F572</f>
        <v>30000</v>
      </c>
      <c r="H572" s="66"/>
    </row>
    <row r="573" spans="1:8" ht="22.5" hidden="1" customHeight="1">
      <c r="A573" s="4"/>
      <c r="B573" s="24" t="s">
        <v>323</v>
      </c>
      <c r="C573" s="3"/>
      <c r="D573" s="3"/>
      <c r="E573" s="3"/>
      <c r="F573" s="3">
        <v>3</v>
      </c>
      <c r="G573" s="77">
        <f>8000*F573</f>
        <v>24000</v>
      </c>
      <c r="H573" s="66"/>
    </row>
    <row r="574" spans="1:8" ht="51" hidden="1" customHeight="1">
      <c r="A574" s="4"/>
      <c r="B574" s="3" t="s">
        <v>3682</v>
      </c>
      <c r="C574" s="3"/>
      <c r="D574" s="3"/>
      <c r="E574" s="3"/>
      <c r="F574" s="3">
        <v>1</v>
      </c>
      <c r="G574" s="3">
        <v>7000</v>
      </c>
      <c r="H574" s="66"/>
    </row>
    <row r="575" spans="1:8" ht="33.75" hidden="1" customHeight="1">
      <c r="A575" s="4"/>
      <c r="B575" s="3" t="s">
        <v>1934</v>
      </c>
      <c r="C575" s="3"/>
      <c r="D575" s="3"/>
      <c r="E575" s="3"/>
      <c r="F575" s="3">
        <v>1</v>
      </c>
      <c r="G575" s="77">
        <f>8000*F575</f>
        <v>8000</v>
      </c>
      <c r="H575" s="66"/>
    </row>
    <row r="576" spans="1:8" ht="19.5" hidden="1" customHeight="1">
      <c r="A576" s="4"/>
      <c r="B576" s="3" t="s">
        <v>1935</v>
      </c>
      <c r="C576" s="3"/>
      <c r="D576" s="3"/>
      <c r="E576" s="3"/>
      <c r="F576" s="3">
        <v>1</v>
      </c>
      <c r="G576" s="77">
        <f>F576*10000</f>
        <v>10000</v>
      </c>
      <c r="H576" s="66"/>
    </row>
    <row r="577" spans="1:9" ht="49.5" hidden="1" customHeight="1">
      <c r="A577" s="4"/>
      <c r="B577" s="3" t="s">
        <v>3335</v>
      </c>
      <c r="C577" s="3"/>
      <c r="D577" s="3"/>
      <c r="E577" s="3"/>
      <c r="F577" s="3">
        <v>1</v>
      </c>
      <c r="G577" s="77">
        <v>3000</v>
      </c>
      <c r="H577" s="66"/>
    </row>
    <row r="578" spans="1:9" ht="20.25" hidden="1" customHeight="1">
      <c r="A578" s="4"/>
      <c r="B578" s="3" t="s">
        <v>3681</v>
      </c>
      <c r="C578" s="3"/>
      <c r="D578" s="3"/>
      <c r="E578" s="3"/>
      <c r="F578" s="3">
        <v>1</v>
      </c>
      <c r="G578" s="77">
        <f>F578*10000</f>
        <v>10000</v>
      </c>
      <c r="H578" s="66"/>
    </row>
    <row r="579" spans="1:9" ht="19.5" hidden="1" customHeight="1">
      <c r="A579" s="4"/>
      <c r="B579" s="3" t="s">
        <v>479</v>
      </c>
      <c r="C579" s="3"/>
      <c r="D579" s="3"/>
      <c r="E579" s="3"/>
      <c r="F579" s="3">
        <v>2</v>
      </c>
      <c r="G579" s="77">
        <f>7000+8000</f>
        <v>15000</v>
      </c>
      <c r="H579" s="66"/>
    </row>
    <row r="580" spans="1:9" ht="47.25">
      <c r="A580" s="6"/>
      <c r="B580" s="7" t="s">
        <v>1051</v>
      </c>
      <c r="C580" s="8"/>
      <c r="D580" s="8"/>
      <c r="E580" s="8"/>
      <c r="F580" s="8"/>
      <c r="G580" s="9">
        <f>SUM(G569:G579)</f>
        <v>231000</v>
      </c>
      <c r="H580" s="67"/>
    </row>
    <row r="581" spans="1:9" ht="31.5">
      <c r="A581" s="41"/>
      <c r="B581" s="74" t="s">
        <v>65</v>
      </c>
      <c r="C581" s="17"/>
      <c r="D581" s="17"/>
      <c r="E581" s="17"/>
      <c r="F581" s="17"/>
      <c r="G581" s="75">
        <f>G580*33.2%+G584*6%</f>
        <v>96728.62</v>
      </c>
      <c r="H581" s="76"/>
    </row>
    <row r="582" spans="1:9">
      <c r="A582" s="41"/>
      <c r="B582" s="74" t="s">
        <v>1583</v>
      </c>
      <c r="C582" s="17"/>
      <c r="D582" s="17"/>
      <c r="E582" s="17"/>
      <c r="F582" s="17"/>
      <c r="G582" s="75">
        <v>8649</v>
      </c>
      <c r="H582" s="76"/>
    </row>
    <row r="583" spans="1:9">
      <c r="A583" s="41"/>
      <c r="B583" s="74" t="s">
        <v>2730</v>
      </c>
      <c r="C583" s="17"/>
      <c r="D583" s="17"/>
      <c r="E583" s="17"/>
      <c r="F583" s="17"/>
      <c r="G583" s="75">
        <v>10017</v>
      </c>
      <c r="H583" s="76"/>
    </row>
    <row r="584" spans="1:9" ht="31.5">
      <c r="A584" s="39"/>
      <c r="B584" s="86" t="s">
        <v>66</v>
      </c>
      <c r="C584" s="38"/>
      <c r="D584" s="38"/>
      <c r="E584" s="38"/>
      <c r="F584" s="38"/>
      <c r="G584" s="87">
        <f>4.36*'[2]Итого Блюхера'!$V$49</f>
        <v>333943.74</v>
      </c>
      <c r="H584" s="88"/>
    </row>
    <row r="585" spans="1:9">
      <c r="A585" s="11"/>
      <c r="B585" s="25" t="s">
        <v>327</v>
      </c>
      <c r="C585" s="25"/>
      <c r="D585" s="25"/>
      <c r="E585" s="25"/>
      <c r="F585" s="25"/>
      <c r="G585" s="26">
        <f>SUM(G580:G584)+G568</f>
        <v>1018599.07</v>
      </c>
      <c r="H585" s="12"/>
      <c r="I585" s="220">
        <f>(G580+G581+G582+G583+G584)/'[2]Итого Блюхера'!$V$49</f>
        <v>8.8825599339999997</v>
      </c>
    </row>
    <row r="586" spans="1:9">
      <c r="A586" s="83"/>
      <c r="B586" s="59"/>
      <c r="C586" s="59"/>
      <c r="D586" s="59"/>
      <c r="E586" s="59"/>
      <c r="F586" s="59"/>
      <c r="G586" s="62"/>
      <c r="H586" s="22"/>
    </row>
    <row r="587" spans="1:9">
      <c r="A587" s="83"/>
      <c r="B587" s="59"/>
      <c r="C587" s="59"/>
      <c r="D587" s="59"/>
      <c r="E587" s="59"/>
      <c r="F587" s="59"/>
      <c r="G587" s="62"/>
      <c r="H587" s="22"/>
    </row>
    <row r="588" spans="1:9">
      <c r="A588" s="83"/>
      <c r="B588" s="59"/>
      <c r="C588" s="59"/>
      <c r="D588" s="59"/>
      <c r="E588" s="59"/>
      <c r="F588" s="59"/>
      <c r="G588" s="62"/>
      <c r="H588" s="22"/>
    </row>
    <row r="589" spans="1:9">
      <c r="A589" s="5"/>
      <c r="B589" s="52"/>
      <c r="C589" s="52"/>
      <c r="D589" s="52"/>
      <c r="E589" s="52"/>
      <c r="F589" s="52"/>
      <c r="G589" s="52"/>
      <c r="H589" s="5"/>
    </row>
    <row r="590" spans="1:9" ht="31.5">
      <c r="A590" s="5"/>
      <c r="B590" s="52" t="s">
        <v>2621</v>
      </c>
      <c r="C590" s="52"/>
      <c r="D590" s="53"/>
      <c r="E590" s="53"/>
      <c r="F590" s="1182" t="s">
        <v>1595</v>
      </c>
      <c r="G590" s="1182"/>
      <c r="H590" s="5"/>
    </row>
    <row r="591" spans="1:9">
      <c r="A591" s="5"/>
      <c r="B591" s="52"/>
      <c r="C591" s="52"/>
      <c r="D591" s="52"/>
      <c r="E591" s="52"/>
      <c r="F591" s="80"/>
      <c r="G591" s="80"/>
      <c r="H591" s="5"/>
    </row>
    <row r="592" spans="1:9" ht="31.5">
      <c r="B592" s="54" t="s">
        <v>1596</v>
      </c>
      <c r="C592" s="54"/>
      <c r="D592" s="53"/>
      <c r="E592" s="53" t="s">
        <v>2619</v>
      </c>
      <c r="F592" s="1183" t="s">
        <v>1597</v>
      </c>
      <c r="G592" s="1183"/>
    </row>
  </sheetData>
  <mergeCells count="496">
    <mergeCell ref="H496:H498"/>
    <mergeCell ref="B496:B498"/>
    <mergeCell ref="A496:A498"/>
    <mergeCell ref="H491:H492"/>
    <mergeCell ref="B491:B492"/>
    <mergeCell ref="H503:H507"/>
    <mergeCell ref="B503:B507"/>
    <mergeCell ref="A503:A507"/>
    <mergeCell ref="D499:F499"/>
    <mergeCell ref="H500:H502"/>
    <mergeCell ref="B500:B502"/>
    <mergeCell ref="A500:A502"/>
    <mergeCell ref="A491:A492"/>
    <mergeCell ref="H493:H495"/>
    <mergeCell ref="B493:B495"/>
    <mergeCell ref="A493:A495"/>
    <mergeCell ref="H487:H489"/>
    <mergeCell ref="B487:B489"/>
    <mergeCell ref="A487:A489"/>
    <mergeCell ref="D490:F490"/>
    <mergeCell ref="D481:F481"/>
    <mergeCell ref="D482:F482"/>
    <mergeCell ref="D483:F483"/>
    <mergeCell ref="H483:H484"/>
    <mergeCell ref="B483:B484"/>
    <mergeCell ref="A483:A484"/>
    <mergeCell ref="H449:H450"/>
    <mergeCell ref="B449:B450"/>
    <mergeCell ref="A449:A450"/>
    <mergeCell ref="D478:F478"/>
    <mergeCell ref="H460:H464"/>
    <mergeCell ref="B460:B464"/>
    <mergeCell ref="A460:A464"/>
    <mergeCell ref="D465:F465"/>
    <mergeCell ref="H458:H459"/>
    <mergeCell ref="H445:H446"/>
    <mergeCell ref="B445:B446"/>
    <mergeCell ref="A445:A446"/>
    <mergeCell ref="H447:H448"/>
    <mergeCell ref="A447:A448"/>
    <mergeCell ref="B447:B448"/>
    <mergeCell ref="B435:B438"/>
    <mergeCell ref="H435:H438"/>
    <mergeCell ref="D439:F439"/>
    <mergeCell ref="A380:A382"/>
    <mergeCell ref="H386:H388"/>
    <mergeCell ref="H389:H391"/>
    <mergeCell ref="H392:H394"/>
    <mergeCell ref="A392:A394"/>
    <mergeCell ref="B389:B391"/>
    <mergeCell ref="B392:B394"/>
    <mergeCell ref="B442:B444"/>
    <mergeCell ref="A442:A444"/>
    <mergeCell ref="H440:H441"/>
    <mergeCell ref="B440:B441"/>
    <mergeCell ref="A440:A441"/>
    <mergeCell ref="H319:H321"/>
    <mergeCell ref="D332:F332"/>
    <mergeCell ref="H442:H444"/>
    <mergeCell ref="H348:H350"/>
    <mergeCell ref="H334:H338"/>
    <mergeCell ref="D355:F355"/>
    <mergeCell ref="D356:F356"/>
    <mergeCell ref="D432:F432"/>
    <mergeCell ref="D433:F433"/>
    <mergeCell ref="F592:G592"/>
    <mergeCell ref="D431:F431"/>
    <mergeCell ref="D416:F416"/>
    <mergeCell ref="D415:F415"/>
    <mergeCell ref="D358:F358"/>
    <mergeCell ref="D485:F485"/>
    <mergeCell ref="A368:A370"/>
    <mergeCell ref="A371:A373"/>
    <mergeCell ref="A374:A376"/>
    <mergeCell ref="A377:A379"/>
    <mergeCell ref="B377:B379"/>
    <mergeCell ref="B380:B382"/>
    <mergeCell ref="B386:B388"/>
    <mergeCell ref="A389:A391"/>
    <mergeCell ref="A386:A388"/>
    <mergeCell ref="H374:H376"/>
    <mergeCell ref="A383:A385"/>
    <mergeCell ref="H383:H385"/>
    <mergeCell ref="H380:H382"/>
    <mergeCell ref="H377:H379"/>
    <mergeCell ref="A362:A364"/>
    <mergeCell ref="H365:H367"/>
    <mergeCell ref="B365:B367"/>
    <mergeCell ref="A365:A367"/>
    <mergeCell ref="H363:H364"/>
    <mergeCell ref="B362:B364"/>
    <mergeCell ref="A322:A325"/>
    <mergeCell ref="D328:F328"/>
    <mergeCell ref="B322:B324"/>
    <mergeCell ref="D325:F325"/>
    <mergeCell ref="A339:A341"/>
    <mergeCell ref="D333:F333"/>
    <mergeCell ref="H351:H353"/>
    <mergeCell ref="D354:F354"/>
    <mergeCell ref="D345:F345"/>
    <mergeCell ref="B345:B347"/>
    <mergeCell ref="H339:H341"/>
    <mergeCell ref="H345:H347"/>
    <mergeCell ref="D344:F344"/>
    <mergeCell ref="A351:A353"/>
    <mergeCell ref="H303:H305"/>
    <mergeCell ref="B303:B305"/>
    <mergeCell ref="A303:A305"/>
    <mergeCell ref="D306:F306"/>
    <mergeCell ref="B319:B321"/>
    <mergeCell ref="B329:B330"/>
    <mergeCell ref="H307:H309"/>
    <mergeCell ref="H322:H325"/>
    <mergeCell ref="B307:B309"/>
    <mergeCell ref="A435:A438"/>
    <mergeCell ref="A307:A309"/>
    <mergeCell ref="A313:A315"/>
    <mergeCell ref="A310:A312"/>
    <mergeCell ref="A316:A318"/>
    <mergeCell ref="A334:A338"/>
    <mergeCell ref="A345:A347"/>
    <mergeCell ref="A348:A350"/>
    <mergeCell ref="A319:A321"/>
    <mergeCell ref="A359:A361"/>
    <mergeCell ref="B339:B341"/>
    <mergeCell ref="D434:F434"/>
    <mergeCell ref="F590:G590"/>
    <mergeCell ref="D458:F458"/>
    <mergeCell ref="D471:F471"/>
    <mergeCell ref="D472:F472"/>
    <mergeCell ref="D479:F479"/>
    <mergeCell ref="D480:F480"/>
    <mergeCell ref="D486:F486"/>
    <mergeCell ref="B383:B385"/>
    <mergeCell ref="H395:H409"/>
    <mergeCell ref="B348:B350"/>
    <mergeCell ref="B371:B373"/>
    <mergeCell ref="B351:B353"/>
    <mergeCell ref="B374:B376"/>
    <mergeCell ref="B368:B370"/>
    <mergeCell ref="H359:H361"/>
    <mergeCell ref="B359:B361"/>
    <mergeCell ref="H371:H373"/>
    <mergeCell ref="D357:F357"/>
    <mergeCell ref="A292:A296"/>
    <mergeCell ref="A297:A299"/>
    <mergeCell ref="H300:H302"/>
    <mergeCell ref="B300:B302"/>
    <mergeCell ref="A300:A302"/>
    <mergeCell ref="H297:H299"/>
    <mergeCell ref="B297:B299"/>
    <mergeCell ref="H292:H296"/>
    <mergeCell ref="A275:A285"/>
    <mergeCell ref="B275:B279"/>
    <mergeCell ref="B280:B283"/>
    <mergeCell ref="H275:H285"/>
    <mergeCell ref="B284:B285"/>
    <mergeCell ref="B269:B271"/>
    <mergeCell ref="A269:A271"/>
    <mergeCell ref="H286:H291"/>
    <mergeCell ref="B286:B291"/>
    <mergeCell ref="A286:A291"/>
    <mergeCell ref="B272:B274"/>
    <mergeCell ref="H272:H274"/>
    <mergeCell ref="A260:A262"/>
    <mergeCell ref="A263:A265"/>
    <mergeCell ref="A266:A268"/>
    <mergeCell ref="H270:H271"/>
    <mergeCell ref="A272:A274"/>
    <mergeCell ref="A248:A250"/>
    <mergeCell ref="A251:A253"/>
    <mergeCell ref="A254:A256"/>
    <mergeCell ref="B248:B250"/>
    <mergeCell ref="B251:B253"/>
    <mergeCell ref="B254:B256"/>
    <mergeCell ref="A257:A259"/>
    <mergeCell ref="H260:H262"/>
    <mergeCell ref="H263:H265"/>
    <mergeCell ref="H266:H268"/>
    <mergeCell ref="B257:B259"/>
    <mergeCell ref="B260:B262"/>
    <mergeCell ref="B263:B265"/>
    <mergeCell ref="B266:B268"/>
    <mergeCell ref="H248:H250"/>
    <mergeCell ref="H251:H253"/>
    <mergeCell ref="H254:H256"/>
    <mergeCell ref="H257:H259"/>
    <mergeCell ref="A236:A238"/>
    <mergeCell ref="A239:A241"/>
    <mergeCell ref="A242:A244"/>
    <mergeCell ref="A245:A246"/>
    <mergeCell ref="H242:H244"/>
    <mergeCell ref="B239:B241"/>
    <mergeCell ref="B245:B246"/>
    <mergeCell ref="H245:H246"/>
    <mergeCell ref="A233:A235"/>
    <mergeCell ref="H224:H226"/>
    <mergeCell ref="H227:H229"/>
    <mergeCell ref="H230:H232"/>
    <mergeCell ref="B224:B226"/>
    <mergeCell ref="B230:B232"/>
    <mergeCell ref="A230:A232"/>
    <mergeCell ref="D33:F33"/>
    <mergeCell ref="H34:H41"/>
    <mergeCell ref="B38:B41"/>
    <mergeCell ref="B53:B55"/>
    <mergeCell ref="B59:B61"/>
    <mergeCell ref="B242:B244"/>
    <mergeCell ref="B145:B146"/>
    <mergeCell ref="H145:H146"/>
    <mergeCell ref="B147:B156"/>
    <mergeCell ref="H147:H156"/>
    <mergeCell ref="H368:H370"/>
    <mergeCell ref="H59:H61"/>
    <mergeCell ref="H70:H71"/>
    <mergeCell ref="H72:H73"/>
    <mergeCell ref="D78:F78"/>
    <mergeCell ref="H78:H79"/>
    <mergeCell ref="D74:F74"/>
    <mergeCell ref="H64:H65"/>
    <mergeCell ref="D331:F331"/>
    <mergeCell ref="D66:F66"/>
    <mergeCell ref="H329:H330"/>
    <mergeCell ref="B62:B63"/>
    <mergeCell ref="H233:H235"/>
    <mergeCell ref="B233:B235"/>
    <mergeCell ref="B236:B238"/>
    <mergeCell ref="H236:H238"/>
    <mergeCell ref="H239:H241"/>
    <mergeCell ref="H66:H67"/>
    <mergeCell ref="H68:H69"/>
    <mergeCell ref="B64:B65"/>
    <mergeCell ref="A1:H1"/>
    <mergeCell ref="A2:H2"/>
    <mergeCell ref="D4:F4"/>
    <mergeCell ref="D5:F5"/>
    <mergeCell ref="D6:F6"/>
    <mergeCell ref="D32:F32"/>
    <mergeCell ref="H25:H31"/>
    <mergeCell ref="B26:B31"/>
    <mergeCell ref="A7:A31"/>
    <mergeCell ref="B7:B25"/>
    <mergeCell ref="D68:F68"/>
    <mergeCell ref="D70:F70"/>
    <mergeCell ref="D72:F72"/>
    <mergeCell ref="A34:A41"/>
    <mergeCell ref="H42:H45"/>
    <mergeCell ref="B42:B45"/>
    <mergeCell ref="A42:A52"/>
    <mergeCell ref="H46:H52"/>
    <mergeCell ref="A59:A61"/>
    <mergeCell ref="A62:A63"/>
    <mergeCell ref="A53:A55"/>
    <mergeCell ref="H53:H55"/>
    <mergeCell ref="B56:B58"/>
    <mergeCell ref="A56:A58"/>
    <mergeCell ref="H56:H58"/>
    <mergeCell ref="A66:A67"/>
    <mergeCell ref="A64:A65"/>
    <mergeCell ref="D62:F62"/>
    <mergeCell ref="H62:H63"/>
    <mergeCell ref="D64:F64"/>
    <mergeCell ref="A68:A69"/>
    <mergeCell ref="A78:A79"/>
    <mergeCell ref="B70:B71"/>
    <mergeCell ref="B72:B73"/>
    <mergeCell ref="B66:B67"/>
    <mergeCell ref="B68:B69"/>
    <mergeCell ref="B74:B75"/>
    <mergeCell ref="B76:B77"/>
    <mergeCell ref="B78:B79"/>
    <mergeCell ref="H80:H82"/>
    <mergeCell ref="B80:B82"/>
    <mergeCell ref="A80:A82"/>
    <mergeCell ref="A70:A71"/>
    <mergeCell ref="A72:A73"/>
    <mergeCell ref="A74:A75"/>
    <mergeCell ref="A76:A77"/>
    <mergeCell ref="H74:H75"/>
    <mergeCell ref="D76:F76"/>
    <mergeCell ref="H76:H77"/>
    <mergeCell ref="A92:A94"/>
    <mergeCell ref="A95:A97"/>
    <mergeCell ref="B83:B85"/>
    <mergeCell ref="H83:H85"/>
    <mergeCell ref="A83:A85"/>
    <mergeCell ref="H86:H88"/>
    <mergeCell ref="A86:A88"/>
    <mergeCell ref="B86:B88"/>
    <mergeCell ref="H98:H101"/>
    <mergeCell ref="B98:B101"/>
    <mergeCell ref="A98:A101"/>
    <mergeCell ref="H89:H91"/>
    <mergeCell ref="H92:H94"/>
    <mergeCell ref="H95:H97"/>
    <mergeCell ref="B89:B91"/>
    <mergeCell ref="B92:B94"/>
    <mergeCell ref="B95:B97"/>
    <mergeCell ref="A89:A91"/>
    <mergeCell ref="D102:F102"/>
    <mergeCell ref="H112:H114"/>
    <mergeCell ref="D103:F103"/>
    <mergeCell ref="D104:F104"/>
    <mergeCell ref="D105:F105"/>
    <mergeCell ref="H106:H108"/>
    <mergeCell ref="H115:H117"/>
    <mergeCell ref="B112:B114"/>
    <mergeCell ref="B115:B117"/>
    <mergeCell ref="A106:A108"/>
    <mergeCell ref="A109:A111"/>
    <mergeCell ref="A112:A114"/>
    <mergeCell ref="A115:A117"/>
    <mergeCell ref="B106:B108"/>
    <mergeCell ref="H109:H111"/>
    <mergeCell ref="B109:B111"/>
    <mergeCell ref="A127:A130"/>
    <mergeCell ref="H124:H126"/>
    <mergeCell ref="B124:B126"/>
    <mergeCell ref="A118:A126"/>
    <mergeCell ref="H118:H123"/>
    <mergeCell ref="B118:B123"/>
    <mergeCell ref="H127:H130"/>
    <mergeCell ref="B127:B130"/>
    <mergeCell ref="A137:A139"/>
    <mergeCell ref="H134:H136"/>
    <mergeCell ref="B134:B136"/>
    <mergeCell ref="H137:H139"/>
    <mergeCell ref="B166:B167"/>
    <mergeCell ref="A140:A144"/>
    <mergeCell ref="H140:H144"/>
    <mergeCell ref="A166:A167"/>
    <mergeCell ref="H160:H163"/>
    <mergeCell ref="A147:A156"/>
    <mergeCell ref="B140:B144"/>
    <mergeCell ref="D164:F164"/>
    <mergeCell ref="D165:F165"/>
    <mergeCell ref="H166:H167"/>
    <mergeCell ref="A145:A146"/>
    <mergeCell ref="D132:F132"/>
    <mergeCell ref="D133:F133"/>
    <mergeCell ref="D157:F157"/>
    <mergeCell ref="D158:F158"/>
    <mergeCell ref="B137:B139"/>
    <mergeCell ref="H173:H176"/>
    <mergeCell ref="A173:A176"/>
    <mergeCell ref="B173:B176"/>
    <mergeCell ref="A169:A170"/>
    <mergeCell ref="A171:A172"/>
    <mergeCell ref="H169:H170"/>
    <mergeCell ref="H171:H172"/>
    <mergeCell ref="A181:A184"/>
    <mergeCell ref="H185:H188"/>
    <mergeCell ref="B185:B188"/>
    <mergeCell ref="A185:A188"/>
    <mergeCell ref="H177:H180"/>
    <mergeCell ref="H181:H184"/>
    <mergeCell ref="B177:B180"/>
    <mergeCell ref="B181:B184"/>
    <mergeCell ref="H189:H190"/>
    <mergeCell ref="B189:B190"/>
    <mergeCell ref="A189:A190"/>
    <mergeCell ref="D191:F191"/>
    <mergeCell ref="H192:H195"/>
    <mergeCell ref="B192:B195"/>
    <mergeCell ref="H200:H202"/>
    <mergeCell ref="A192:A195"/>
    <mergeCell ref="D196:F196"/>
    <mergeCell ref="A200:A202"/>
    <mergeCell ref="D197:F197"/>
    <mergeCell ref="H203:H205"/>
    <mergeCell ref="A203:A205"/>
    <mergeCell ref="B203:B205"/>
    <mergeCell ref="B200:B202"/>
    <mergeCell ref="H206:H208"/>
    <mergeCell ref="D198:F198"/>
    <mergeCell ref="D199:F199"/>
    <mergeCell ref="D219:F219"/>
    <mergeCell ref="A329:A330"/>
    <mergeCell ref="B334:B338"/>
    <mergeCell ref="H209:H211"/>
    <mergeCell ref="A212:A214"/>
    <mergeCell ref="B212:B214"/>
    <mergeCell ref="H212:H214"/>
    <mergeCell ref="D215:F215"/>
    <mergeCell ref="A219:A220"/>
    <mergeCell ref="H221:H223"/>
    <mergeCell ref="B221:B223"/>
    <mergeCell ref="A221:A223"/>
    <mergeCell ref="B227:B229"/>
    <mergeCell ref="A224:A226"/>
    <mergeCell ref="A227:A229"/>
    <mergeCell ref="D216:F216"/>
    <mergeCell ref="B219:B220"/>
    <mergeCell ref="A206:A208"/>
    <mergeCell ref="B206:B208"/>
    <mergeCell ref="A209:A211"/>
    <mergeCell ref="B209:B211"/>
    <mergeCell ref="D168:F168"/>
    <mergeCell ref="B46:B49"/>
    <mergeCell ref="B50:B52"/>
    <mergeCell ref="A159:A163"/>
    <mergeCell ref="B159:B163"/>
    <mergeCell ref="A177:A180"/>
    <mergeCell ref="B395:B409"/>
    <mergeCell ref="B169:B170"/>
    <mergeCell ref="B171:B172"/>
    <mergeCell ref="D342:F342"/>
    <mergeCell ref="D343:F343"/>
    <mergeCell ref="D217:F217"/>
    <mergeCell ref="D218:F218"/>
    <mergeCell ref="B292:B296"/>
    <mergeCell ref="D326:F326"/>
    <mergeCell ref="D327:F327"/>
    <mergeCell ref="H417:H418"/>
    <mergeCell ref="B417:B418"/>
    <mergeCell ref="D419:F419"/>
    <mergeCell ref="A395:A409"/>
    <mergeCell ref="D410:F410"/>
    <mergeCell ref="D411:F411"/>
    <mergeCell ref="A417:A418"/>
    <mergeCell ref="D412:F412"/>
    <mergeCell ref="D413:F413"/>
    <mergeCell ref="D414:F414"/>
    <mergeCell ref="H428:H430"/>
    <mergeCell ref="B428:B430"/>
    <mergeCell ref="A428:A430"/>
    <mergeCell ref="D420:F420"/>
    <mergeCell ref="H421:H426"/>
    <mergeCell ref="B421:B426"/>
    <mergeCell ref="A421:A426"/>
    <mergeCell ref="D427:F427"/>
    <mergeCell ref="H313:H315"/>
    <mergeCell ref="H316:H318"/>
    <mergeCell ref="B310:B312"/>
    <mergeCell ref="H310:H312"/>
    <mergeCell ref="B316:B318"/>
    <mergeCell ref="B313:B315"/>
    <mergeCell ref="B458:B459"/>
    <mergeCell ref="A458:A459"/>
    <mergeCell ref="H451:H456"/>
    <mergeCell ref="B451:B456"/>
    <mergeCell ref="A451:A456"/>
    <mergeCell ref="D457:F457"/>
    <mergeCell ref="H7:H14"/>
    <mergeCell ref="H15:H23"/>
    <mergeCell ref="D131:F131"/>
    <mergeCell ref="A134:A136"/>
    <mergeCell ref="H473:H477"/>
    <mergeCell ref="B473:B477"/>
    <mergeCell ref="A473:A477"/>
    <mergeCell ref="H466:H469"/>
    <mergeCell ref="B466:B469"/>
    <mergeCell ref="A466:A469"/>
    <mergeCell ref="D470:F470"/>
    <mergeCell ref="H508:H509"/>
    <mergeCell ref="B508:B509"/>
    <mergeCell ref="A508:A509"/>
    <mergeCell ref="D510:F510"/>
    <mergeCell ref="D543:F543"/>
    <mergeCell ref="A541:A542"/>
    <mergeCell ref="A535:A536"/>
    <mergeCell ref="D538:F538"/>
    <mergeCell ref="B539:B540"/>
    <mergeCell ref="D544:F544"/>
    <mergeCell ref="D516:F516"/>
    <mergeCell ref="D534:F534"/>
    <mergeCell ref="D535:F535"/>
    <mergeCell ref="H535:H536"/>
    <mergeCell ref="B535:B536"/>
    <mergeCell ref="H541:H542"/>
    <mergeCell ref="B541:B542"/>
    <mergeCell ref="H539:H540"/>
    <mergeCell ref="D537:F537"/>
    <mergeCell ref="A539:A540"/>
    <mergeCell ref="H524:H532"/>
    <mergeCell ref="B519:B532"/>
    <mergeCell ref="A519:A532"/>
    <mergeCell ref="H519:H523"/>
    <mergeCell ref="H516:H517"/>
    <mergeCell ref="B516:B517"/>
    <mergeCell ref="A516:A517"/>
    <mergeCell ref="D533:F533"/>
    <mergeCell ref="H511:H513"/>
    <mergeCell ref="B511:B513"/>
    <mergeCell ref="A511:A513"/>
    <mergeCell ref="H514:H515"/>
    <mergeCell ref="B514:B515"/>
    <mergeCell ref="A514:A515"/>
    <mergeCell ref="H545:H550"/>
    <mergeCell ref="B545:B550"/>
    <mergeCell ref="A545:A550"/>
    <mergeCell ref="D551:F551"/>
    <mergeCell ref="D552:F552"/>
    <mergeCell ref="H564:H565"/>
    <mergeCell ref="B564:B565"/>
    <mergeCell ref="A564:A565"/>
  </mergeCells>
  <phoneticPr fontId="6" type="noConversion"/>
  <pageMargins left="0.87" right="0.15748031496062992" top="0.27559055118110237" bottom="0.27559055118110237" header="0.15748031496062992" footer="0.19685039370078741"/>
  <pageSetup paperSize="9" scale="80" orientation="portrait" r:id="rId1"/>
  <headerFooter alignWithMargins="0"/>
  <rowBreaks count="2" manualBreakCount="2">
    <brk id="342" max="7" man="1"/>
    <brk id="518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 enableFormatConditionsCalculation="0">
    <tabColor indexed="39"/>
  </sheetPr>
  <dimension ref="A1:I621"/>
  <sheetViews>
    <sheetView view="pageBreakPreview" topLeftCell="A601" workbookViewId="0">
      <selection activeCell="D589" sqref="D589:F589"/>
    </sheetView>
  </sheetViews>
  <sheetFormatPr defaultRowHeight="15.75"/>
  <cols>
    <col min="1" max="1" width="6.42578125" style="1" customWidth="1"/>
    <col min="2" max="2" width="24.85546875" style="1" customWidth="1"/>
    <col min="3" max="3" width="21.85546875" style="1" customWidth="1"/>
    <col min="4" max="4" width="9.5703125" style="1" customWidth="1"/>
    <col min="5" max="5" width="15.140625" style="1" customWidth="1"/>
    <col min="6" max="6" width="9.140625" style="1"/>
    <col min="7" max="7" width="18.85546875" style="1" customWidth="1"/>
    <col min="8" max="8" width="11.7109375" style="1" customWidth="1"/>
    <col min="9" max="9" width="16.42578125" style="1" customWidth="1"/>
    <col min="10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37.5" customHeight="1">
      <c r="A2" s="663" t="s">
        <v>2561</v>
      </c>
      <c r="B2" s="663"/>
      <c r="C2" s="663"/>
      <c r="D2" s="663"/>
      <c r="E2" s="663"/>
      <c r="F2" s="663"/>
      <c r="G2" s="663"/>
      <c r="H2" s="663"/>
    </row>
    <row r="3" spans="1:8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1555</v>
      </c>
      <c r="H3" s="58" t="s">
        <v>1586</v>
      </c>
    </row>
    <row r="4" spans="1:8" ht="35.25" customHeight="1">
      <c r="A4" s="630">
        <v>1</v>
      </c>
      <c r="B4" s="592" t="s">
        <v>831</v>
      </c>
      <c r="C4" s="16" t="s">
        <v>208</v>
      </c>
      <c r="D4" s="28"/>
      <c r="E4" s="27"/>
      <c r="F4" s="27"/>
      <c r="G4" s="27"/>
      <c r="H4" s="595">
        <v>41031</v>
      </c>
    </row>
    <row r="5" spans="1:8" ht="18" customHeight="1">
      <c r="A5" s="631"/>
      <c r="B5" s="593"/>
      <c r="C5" s="63" t="s">
        <v>84</v>
      </c>
      <c r="D5" s="19" t="s">
        <v>1585</v>
      </c>
      <c r="E5" s="17">
        <v>6.4000000000000001E-2</v>
      </c>
      <c r="F5" s="19">
        <v>8500</v>
      </c>
      <c r="G5" s="20">
        <f>F5*E5</f>
        <v>544</v>
      </c>
      <c r="H5" s="605"/>
    </row>
    <row r="6" spans="1:8" ht="18" customHeight="1">
      <c r="A6" s="631"/>
      <c r="B6" s="593"/>
      <c r="C6" s="63" t="s">
        <v>84</v>
      </c>
      <c r="D6" s="19" t="s">
        <v>1585</v>
      </c>
      <c r="E6" s="17">
        <v>0.02</v>
      </c>
      <c r="F6" s="17">
        <v>8500</v>
      </c>
      <c r="G6" s="20">
        <f>F6*E6</f>
        <v>170</v>
      </c>
      <c r="H6" s="605"/>
    </row>
    <row r="7" spans="1:8" ht="18" customHeight="1">
      <c r="A7" s="631"/>
      <c r="B7" s="593"/>
      <c r="C7" s="17" t="s">
        <v>2205</v>
      </c>
      <c r="D7" s="19" t="s">
        <v>2968</v>
      </c>
      <c r="E7" s="17">
        <v>20</v>
      </c>
      <c r="F7" s="17">
        <v>2</v>
      </c>
      <c r="G7" s="20">
        <f>F7*E7</f>
        <v>40</v>
      </c>
      <c r="H7" s="605"/>
    </row>
    <row r="8" spans="1:8" ht="18" customHeight="1">
      <c r="A8" s="632"/>
      <c r="B8" s="594"/>
      <c r="C8" s="17" t="s">
        <v>1602</v>
      </c>
      <c r="D8" s="19" t="s">
        <v>1109</v>
      </c>
      <c r="E8" s="17">
        <v>0.2</v>
      </c>
      <c r="F8" s="17">
        <v>58</v>
      </c>
      <c r="G8" s="20">
        <f>F8*E8</f>
        <v>11.6</v>
      </c>
      <c r="H8" s="603"/>
    </row>
    <row r="9" spans="1:8" ht="37.5" customHeight="1">
      <c r="A9" s="64">
        <v>2</v>
      </c>
      <c r="B9" s="17" t="s">
        <v>1024</v>
      </c>
      <c r="C9" s="16" t="s">
        <v>3626</v>
      </c>
      <c r="D9" s="612" t="s">
        <v>67</v>
      </c>
      <c r="E9" s="613"/>
      <c r="F9" s="614"/>
      <c r="G9" s="20"/>
      <c r="H9" s="18">
        <v>41032</v>
      </c>
    </row>
    <row r="10" spans="1:8" ht="18" customHeight="1">
      <c r="A10" s="64">
        <v>4</v>
      </c>
      <c r="B10" s="17" t="s">
        <v>1026</v>
      </c>
      <c r="C10" s="16" t="s">
        <v>1027</v>
      </c>
      <c r="D10" s="612" t="s">
        <v>67</v>
      </c>
      <c r="E10" s="613"/>
      <c r="F10" s="614"/>
      <c r="G10" s="20"/>
      <c r="H10" s="18">
        <v>41032</v>
      </c>
    </row>
    <row r="11" spans="1:8" ht="37.5" customHeight="1">
      <c r="A11" s="64">
        <v>5</v>
      </c>
      <c r="B11" s="17" t="s">
        <v>1031</v>
      </c>
      <c r="C11" s="16" t="s">
        <v>1160</v>
      </c>
      <c r="D11" s="612" t="s">
        <v>1161</v>
      </c>
      <c r="E11" s="613"/>
      <c r="F11" s="614"/>
      <c r="G11" s="20"/>
      <c r="H11" s="18">
        <v>41031</v>
      </c>
    </row>
    <row r="12" spans="1:8" ht="18" customHeight="1">
      <c r="A12" s="64">
        <v>6</v>
      </c>
      <c r="B12" s="17" t="s">
        <v>3442</v>
      </c>
      <c r="C12" s="16" t="s">
        <v>2270</v>
      </c>
      <c r="D12" s="612" t="s">
        <v>1162</v>
      </c>
      <c r="E12" s="613"/>
      <c r="F12" s="614"/>
      <c r="G12" s="20"/>
      <c r="H12" s="18">
        <v>41032</v>
      </c>
    </row>
    <row r="13" spans="1:8" ht="36.75" customHeight="1">
      <c r="A13" s="630">
        <v>7</v>
      </c>
      <c r="B13" s="592" t="s">
        <v>1163</v>
      </c>
      <c r="C13" s="16" t="s">
        <v>1164</v>
      </c>
      <c r="D13" s="17"/>
      <c r="E13" s="17"/>
      <c r="F13" s="17"/>
      <c r="G13" s="20"/>
      <c r="H13" s="595">
        <v>41032</v>
      </c>
    </row>
    <row r="14" spans="1:8" ht="18" customHeight="1">
      <c r="A14" s="631"/>
      <c r="B14" s="593"/>
      <c r="C14" s="17" t="s">
        <v>84</v>
      </c>
      <c r="D14" s="19" t="s">
        <v>1585</v>
      </c>
      <c r="E14" s="17">
        <v>0.02</v>
      </c>
      <c r="F14" s="17">
        <v>8500</v>
      </c>
      <c r="G14" s="20">
        <f>F14*E14</f>
        <v>170</v>
      </c>
      <c r="H14" s="605"/>
    </row>
    <row r="15" spans="1:8" ht="18" customHeight="1">
      <c r="A15" s="632"/>
      <c r="B15" s="594"/>
      <c r="C15" s="17" t="s">
        <v>1602</v>
      </c>
      <c r="D15" s="19" t="s">
        <v>1109</v>
      </c>
      <c r="E15" s="17">
        <v>0.1</v>
      </c>
      <c r="F15" s="17">
        <v>58</v>
      </c>
      <c r="G15" s="20">
        <f>F15*E15</f>
        <v>5.8</v>
      </c>
      <c r="H15" s="603"/>
    </row>
    <row r="16" spans="1:8" ht="19.5" customHeight="1">
      <c r="A16" s="630">
        <v>8</v>
      </c>
      <c r="B16" s="602" t="s">
        <v>970</v>
      </c>
      <c r="C16" s="246" t="s">
        <v>1165</v>
      </c>
      <c r="D16" s="17"/>
      <c r="E16" s="17"/>
      <c r="F16" s="17"/>
      <c r="G16" s="20"/>
      <c r="H16" s="611">
        <v>41050</v>
      </c>
    </row>
    <row r="17" spans="1:8" ht="18" customHeight="1">
      <c r="A17" s="631"/>
      <c r="B17" s="596"/>
      <c r="C17" s="17" t="s">
        <v>1240</v>
      </c>
      <c r="D17" s="19" t="s">
        <v>1109</v>
      </c>
      <c r="E17" s="17">
        <v>90</v>
      </c>
      <c r="F17" s="17">
        <v>15</v>
      </c>
      <c r="G17" s="20">
        <f t="shared" ref="G17:G29" si="0">F17*E17</f>
        <v>1350</v>
      </c>
      <c r="H17" s="611"/>
    </row>
    <row r="18" spans="1:8" ht="18" customHeight="1">
      <c r="A18" s="631"/>
      <c r="B18" s="596"/>
      <c r="C18" s="17" t="s">
        <v>44</v>
      </c>
      <c r="D18" s="19" t="s">
        <v>1109</v>
      </c>
      <c r="E18" s="17">
        <v>45</v>
      </c>
      <c r="F18" s="17">
        <v>24</v>
      </c>
      <c r="G18" s="20">
        <f t="shared" si="0"/>
        <v>1080</v>
      </c>
      <c r="H18" s="611"/>
    </row>
    <row r="19" spans="1:8" ht="18" customHeight="1">
      <c r="A19" s="631"/>
      <c r="B19" s="597"/>
      <c r="C19" s="17" t="s">
        <v>45</v>
      </c>
      <c r="D19" s="19" t="s">
        <v>2480</v>
      </c>
      <c r="E19" s="17">
        <v>2</v>
      </c>
      <c r="F19" s="17">
        <v>35</v>
      </c>
      <c r="G19" s="20">
        <f t="shared" si="0"/>
        <v>70</v>
      </c>
      <c r="H19" s="611"/>
    </row>
    <row r="20" spans="1:8" ht="18" customHeight="1">
      <c r="A20" s="631"/>
      <c r="B20" s="615" t="s">
        <v>2416</v>
      </c>
      <c r="C20" s="17" t="s">
        <v>1240</v>
      </c>
      <c r="D20" s="19" t="s">
        <v>1109</v>
      </c>
      <c r="E20" s="17">
        <v>90</v>
      </c>
      <c r="F20" s="17">
        <v>15</v>
      </c>
      <c r="G20" s="20">
        <f>F20*E20</f>
        <v>1350</v>
      </c>
      <c r="H20" s="595">
        <v>41052</v>
      </c>
    </row>
    <row r="21" spans="1:8" ht="18" customHeight="1">
      <c r="A21" s="631"/>
      <c r="B21" s="618"/>
      <c r="C21" s="17" t="s">
        <v>44</v>
      </c>
      <c r="D21" s="19" t="s">
        <v>1109</v>
      </c>
      <c r="E21" s="17">
        <v>45</v>
      </c>
      <c r="F21" s="17">
        <v>24</v>
      </c>
      <c r="G21" s="20">
        <f>F21*E21</f>
        <v>1080</v>
      </c>
      <c r="H21" s="605"/>
    </row>
    <row r="22" spans="1:8" ht="18" customHeight="1">
      <c r="A22" s="631"/>
      <c r="B22" s="618"/>
      <c r="C22" s="17" t="s">
        <v>1601</v>
      </c>
      <c r="D22" s="19" t="s">
        <v>1109</v>
      </c>
      <c r="E22" s="17">
        <v>15</v>
      </c>
      <c r="F22" s="17">
        <v>4.3</v>
      </c>
      <c r="G22" s="20">
        <f>F22*E22</f>
        <v>64.5</v>
      </c>
      <c r="H22" s="605"/>
    </row>
    <row r="23" spans="1:8" ht="18" customHeight="1">
      <c r="A23" s="631"/>
      <c r="B23" s="618"/>
      <c r="C23" s="17" t="s">
        <v>45</v>
      </c>
      <c r="D23" s="19" t="s">
        <v>2480</v>
      </c>
      <c r="E23" s="17">
        <v>6</v>
      </c>
      <c r="F23" s="17">
        <v>17.5</v>
      </c>
      <c r="G23" s="20">
        <f t="shared" si="0"/>
        <v>105</v>
      </c>
      <c r="H23" s="605"/>
    </row>
    <row r="24" spans="1:8" ht="18" customHeight="1">
      <c r="A24" s="631"/>
      <c r="B24" s="618"/>
      <c r="C24" s="17" t="s">
        <v>2479</v>
      </c>
      <c r="D24" s="19" t="s">
        <v>1109</v>
      </c>
      <c r="E24" s="17">
        <v>8.6999999999999993</v>
      </c>
      <c r="F24" s="17">
        <v>96.55</v>
      </c>
      <c r="G24" s="20">
        <f t="shared" si="0"/>
        <v>839.99</v>
      </c>
      <c r="H24" s="605"/>
    </row>
    <row r="25" spans="1:8" ht="18" customHeight="1">
      <c r="A25" s="631"/>
      <c r="B25" s="618"/>
      <c r="C25" s="17" t="s">
        <v>2784</v>
      </c>
      <c r="D25" s="19" t="s">
        <v>2480</v>
      </c>
      <c r="E25" s="17">
        <v>2</v>
      </c>
      <c r="F25" s="17">
        <v>318</v>
      </c>
      <c r="G25" s="20">
        <f t="shared" si="0"/>
        <v>636</v>
      </c>
      <c r="H25" s="605"/>
    </row>
    <row r="26" spans="1:8" ht="18" customHeight="1">
      <c r="A26" s="631"/>
      <c r="B26" s="616"/>
      <c r="C26" s="17" t="s">
        <v>877</v>
      </c>
      <c r="D26" s="19" t="s">
        <v>2480</v>
      </c>
      <c r="E26" s="17">
        <v>1</v>
      </c>
      <c r="F26" s="17">
        <v>40</v>
      </c>
      <c r="G26" s="20">
        <f t="shared" si="0"/>
        <v>40</v>
      </c>
      <c r="H26" s="603"/>
    </row>
    <row r="27" spans="1:8" ht="18" customHeight="1">
      <c r="A27" s="631"/>
      <c r="B27" s="615" t="s">
        <v>971</v>
      </c>
      <c r="C27" s="17" t="s">
        <v>1241</v>
      </c>
      <c r="D27" s="19" t="s">
        <v>481</v>
      </c>
      <c r="E27" s="17">
        <v>1.5</v>
      </c>
      <c r="F27" s="17">
        <v>63.34</v>
      </c>
      <c r="G27" s="20">
        <f t="shared" si="0"/>
        <v>95.01</v>
      </c>
      <c r="H27" s="595">
        <v>41050</v>
      </c>
    </row>
    <row r="28" spans="1:8" ht="18" customHeight="1">
      <c r="A28" s="631"/>
      <c r="B28" s="616"/>
      <c r="C28" s="216" t="s">
        <v>1601</v>
      </c>
      <c r="D28" s="185" t="s">
        <v>1109</v>
      </c>
      <c r="E28" s="216">
        <v>3.5</v>
      </c>
      <c r="F28" s="216">
        <v>4.2</v>
      </c>
      <c r="G28" s="145">
        <f t="shared" si="0"/>
        <v>14.7</v>
      </c>
      <c r="H28" s="603"/>
    </row>
    <row r="29" spans="1:8" ht="18" customHeight="1">
      <c r="A29" s="631"/>
      <c r="B29" s="615" t="s">
        <v>222</v>
      </c>
      <c r="C29" s="17" t="s">
        <v>44</v>
      </c>
      <c r="D29" s="19" t="s">
        <v>1109</v>
      </c>
      <c r="E29" s="17">
        <v>45</v>
      </c>
      <c r="F29" s="17">
        <v>24</v>
      </c>
      <c r="G29" s="145">
        <f t="shared" si="0"/>
        <v>1080</v>
      </c>
      <c r="H29" s="595">
        <v>41053</v>
      </c>
    </row>
    <row r="30" spans="1:8" ht="18" customHeight="1">
      <c r="A30" s="632"/>
      <c r="B30" s="616"/>
      <c r="C30" s="17" t="s">
        <v>45</v>
      </c>
      <c r="D30" s="19" t="s">
        <v>2480</v>
      </c>
      <c r="E30" s="17">
        <v>6</v>
      </c>
      <c r="F30" s="17">
        <v>17.5</v>
      </c>
      <c r="G30" s="20">
        <f>F30*E30</f>
        <v>105</v>
      </c>
      <c r="H30" s="603"/>
    </row>
    <row r="31" spans="1:8" ht="72" customHeight="1">
      <c r="A31" s="630">
        <v>9</v>
      </c>
      <c r="B31" s="592" t="s">
        <v>1167</v>
      </c>
      <c r="C31" s="246" t="s">
        <v>1745</v>
      </c>
      <c r="D31" s="19"/>
      <c r="E31" s="17"/>
      <c r="F31" s="17"/>
      <c r="G31" s="20"/>
      <c r="H31" s="595">
        <v>41059</v>
      </c>
    </row>
    <row r="32" spans="1:8" ht="18" customHeight="1">
      <c r="A32" s="631"/>
      <c r="B32" s="593"/>
      <c r="C32" s="17" t="s">
        <v>44</v>
      </c>
      <c r="D32" s="19" t="s">
        <v>1109</v>
      </c>
      <c r="E32" s="17">
        <v>15</v>
      </c>
      <c r="F32" s="17">
        <v>24</v>
      </c>
      <c r="G32" s="20">
        <f t="shared" ref="G32:G45" si="1">F32*E32</f>
        <v>360</v>
      </c>
      <c r="H32" s="605"/>
    </row>
    <row r="33" spans="1:8" ht="18" customHeight="1">
      <c r="A33" s="631"/>
      <c r="B33" s="594"/>
      <c r="C33" s="17" t="s">
        <v>45</v>
      </c>
      <c r="D33" s="19" t="s">
        <v>2480</v>
      </c>
      <c r="E33" s="17">
        <v>2</v>
      </c>
      <c r="F33" s="17">
        <v>35</v>
      </c>
      <c r="G33" s="20">
        <f t="shared" si="1"/>
        <v>70</v>
      </c>
      <c r="H33" s="605"/>
    </row>
    <row r="34" spans="1:8" ht="18" customHeight="1">
      <c r="A34" s="631"/>
      <c r="B34" s="615" t="s">
        <v>2417</v>
      </c>
      <c r="C34" s="17" t="s">
        <v>44</v>
      </c>
      <c r="D34" s="19" t="s">
        <v>1109</v>
      </c>
      <c r="E34" s="17">
        <v>15</v>
      </c>
      <c r="F34" s="17">
        <v>24</v>
      </c>
      <c r="G34" s="20">
        <f t="shared" si="1"/>
        <v>360</v>
      </c>
      <c r="H34" s="605"/>
    </row>
    <row r="35" spans="1:8" ht="18" customHeight="1">
      <c r="A35" s="631"/>
      <c r="B35" s="616"/>
      <c r="C35" s="17" t="s">
        <v>45</v>
      </c>
      <c r="D35" s="19" t="s">
        <v>2480</v>
      </c>
      <c r="E35" s="17">
        <v>2</v>
      </c>
      <c r="F35" s="17">
        <v>35</v>
      </c>
      <c r="G35" s="20">
        <f t="shared" si="1"/>
        <v>70</v>
      </c>
      <c r="H35" s="605"/>
    </row>
    <row r="36" spans="1:8" ht="18" customHeight="1">
      <c r="A36" s="631"/>
      <c r="B36" s="19" t="s">
        <v>1771</v>
      </c>
      <c r="C36" s="17" t="s">
        <v>45</v>
      </c>
      <c r="D36" s="19" t="s">
        <v>2480</v>
      </c>
      <c r="E36" s="17">
        <v>2</v>
      </c>
      <c r="F36" s="17">
        <v>35</v>
      </c>
      <c r="G36" s="20">
        <f t="shared" si="1"/>
        <v>70</v>
      </c>
      <c r="H36" s="605"/>
    </row>
    <row r="37" spans="1:8" ht="18" customHeight="1">
      <c r="A37" s="631"/>
      <c r="B37" s="19" t="s">
        <v>2535</v>
      </c>
      <c r="C37" s="17" t="s">
        <v>45</v>
      </c>
      <c r="D37" s="19" t="s">
        <v>2480</v>
      </c>
      <c r="E37" s="17">
        <v>2</v>
      </c>
      <c r="F37" s="17">
        <v>35</v>
      </c>
      <c r="G37" s="20">
        <f t="shared" si="1"/>
        <v>70</v>
      </c>
      <c r="H37" s="605"/>
    </row>
    <row r="38" spans="1:8" ht="18" customHeight="1">
      <c r="A38" s="631"/>
      <c r="B38" s="615" t="s">
        <v>2415</v>
      </c>
      <c r="C38" s="17" t="s">
        <v>2479</v>
      </c>
      <c r="D38" s="19" t="s">
        <v>1109</v>
      </c>
      <c r="E38" s="17">
        <v>20.3</v>
      </c>
      <c r="F38" s="17">
        <v>90.69</v>
      </c>
      <c r="G38" s="20">
        <f t="shared" si="1"/>
        <v>1841.01</v>
      </c>
      <c r="H38" s="605"/>
    </row>
    <row r="39" spans="1:8" ht="18" customHeight="1">
      <c r="A39" s="631"/>
      <c r="B39" s="618"/>
      <c r="C39" s="17" t="s">
        <v>2479</v>
      </c>
      <c r="D39" s="19" t="s">
        <v>1109</v>
      </c>
      <c r="E39" s="17">
        <v>2.9</v>
      </c>
      <c r="F39" s="17">
        <v>109.66</v>
      </c>
      <c r="G39" s="20">
        <f t="shared" si="1"/>
        <v>318.01</v>
      </c>
      <c r="H39" s="605"/>
    </row>
    <row r="40" spans="1:8" ht="18" customHeight="1">
      <c r="A40" s="631"/>
      <c r="B40" s="618"/>
      <c r="C40" s="17" t="s">
        <v>45</v>
      </c>
      <c r="D40" s="19" t="s">
        <v>2480</v>
      </c>
      <c r="E40" s="17">
        <v>3</v>
      </c>
      <c r="F40" s="17">
        <v>35</v>
      </c>
      <c r="G40" s="20">
        <f t="shared" si="1"/>
        <v>105</v>
      </c>
      <c r="H40" s="605"/>
    </row>
    <row r="41" spans="1:8" ht="18" customHeight="1">
      <c r="A41" s="631"/>
      <c r="B41" s="618"/>
      <c r="C41" s="17" t="s">
        <v>1241</v>
      </c>
      <c r="D41" s="19" t="s">
        <v>2480</v>
      </c>
      <c r="E41" s="17">
        <v>1</v>
      </c>
      <c r="F41" s="17">
        <v>115</v>
      </c>
      <c r="G41" s="20">
        <f t="shared" si="1"/>
        <v>115</v>
      </c>
      <c r="H41" s="605"/>
    </row>
    <row r="42" spans="1:8" ht="18" customHeight="1">
      <c r="A42" s="631"/>
      <c r="B42" s="618"/>
      <c r="C42" s="17" t="s">
        <v>457</v>
      </c>
      <c r="D42" s="19" t="s">
        <v>1109</v>
      </c>
      <c r="E42" s="17">
        <v>5.8</v>
      </c>
      <c r="F42" s="17">
        <v>90.69</v>
      </c>
      <c r="G42" s="20">
        <f t="shared" si="1"/>
        <v>526</v>
      </c>
      <c r="H42" s="605"/>
    </row>
    <row r="43" spans="1:8" ht="18" customHeight="1">
      <c r="A43" s="631"/>
      <c r="B43" s="618"/>
      <c r="C43" s="17" t="s">
        <v>457</v>
      </c>
      <c r="D43" s="19" t="s">
        <v>1109</v>
      </c>
      <c r="E43" s="17">
        <v>2.7</v>
      </c>
      <c r="F43" s="17">
        <v>117.78</v>
      </c>
      <c r="G43" s="20">
        <f t="shared" si="1"/>
        <v>318.01</v>
      </c>
      <c r="H43" s="605"/>
    </row>
    <row r="44" spans="1:8" ht="18" customHeight="1">
      <c r="A44" s="631"/>
      <c r="B44" s="618"/>
      <c r="C44" s="17" t="s">
        <v>457</v>
      </c>
      <c r="D44" s="19" t="s">
        <v>1109</v>
      </c>
      <c r="E44" s="17">
        <v>2.7</v>
      </c>
      <c r="F44" s="17">
        <v>103.71</v>
      </c>
      <c r="G44" s="20">
        <f t="shared" si="1"/>
        <v>280.02</v>
      </c>
      <c r="H44" s="605"/>
    </row>
    <row r="45" spans="1:8" ht="18" customHeight="1">
      <c r="A45" s="631"/>
      <c r="B45" s="616"/>
      <c r="C45" s="17" t="s">
        <v>877</v>
      </c>
      <c r="D45" s="19" t="s">
        <v>2480</v>
      </c>
      <c r="E45" s="17">
        <v>3</v>
      </c>
      <c r="F45" s="17">
        <v>40</v>
      </c>
      <c r="G45" s="20">
        <f t="shared" si="1"/>
        <v>120</v>
      </c>
      <c r="H45" s="605"/>
    </row>
    <row r="46" spans="1:8" ht="37.5" customHeight="1">
      <c r="A46" s="64">
        <v>10</v>
      </c>
      <c r="B46" s="17" t="s">
        <v>1401</v>
      </c>
      <c r="C46" s="16" t="s">
        <v>1168</v>
      </c>
      <c r="D46" s="15"/>
      <c r="E46" s="19"/>
      <c r="F46" s="15"/>
      <c r="G46" s="17"/>
      <c r="H46" s="18">
        <v>41031</v>
      </c>
    </row>
    <row r="47" spans="1:8" ht="18" customHeight="1">
      <c r="A47" s="23"/>
      <c r="B47" s="17"/>
      <c r="C47" s="17" t="s">
        <v>2551</v>
      </c>
      <c r="D47" s="19" t="s">
        <v>1588</v>
      </c>
      <c r="E47" s="19">
        <v>0.33</v>
      </c>
      <c r="F47" s="19">
        <v>1100</v>
      </c>
      <c r="G47" s="17">
        <f>F47*E47</f>
        <v>363</v>
      </c>
      <c r="H47" s="18"/>
    </row>
    <row r="48" spans="1:8" ht="36.75" customHeight="1">
      <c r="A48" s="64">
        <v>11</v>
      </c>
      <c r="B48" s="17" t="s">
        <v>2008</v>
      </c>
      <c r="C48" s="16" t="s">
        <v>858</v>
      </c>
      <c r="D48" s="598" t="s">
        <v>1895</v>
      </c>
      <c r="E48" s="599"/>
      <c r="F48" s="600"/>
      <c r="G48" s="20"/>
      <c r="H48" s="18">
        <v>41033</v>
      </c>
    </row>
    <row r="49" spans="1:8" ht="39" customHeight="1">
      <c r="A49" s="630">
        <v>12</v>
      </c>
      <c r="B49" s="592" t="s">
        <v>273</v>
      </c>
      <c r="C49" s="46" t="s">
        <v>1246</v>
      </c>
      <c r="D49" s="19"/>
      <c r="E49" s="19"/>
      <c r="F49" s="19"/>
      <c r="G49" s="20"/>
      <c r="H49" s="595">
        <v>41032</v>
      </c>
    </row>
    <row r="50" spans="1:8" ht="18" customHeight="1">
      <c r="A50" s="632"/>
      <c r="B50" s="594"/>
      <c r="C50" s="17" t="s">
        <v>2479</v>
      </c>
      <c r="D50" s="19" t="s">
        <v>1109</v>
      </c>
      <c r="E50" s="17">
        <v>9.9</v>
      </c>
      <c r="F50" s="17">
        <v>68</v>
      </c>
      <c r="G50" s="20">
        <f>F50*E50</f>
        <v>673.2</v>
      </c>
      <c r="H50" s="603"/>
    </row>
    <row r="51" spans="1:8" ht="36" customHeight="1">
      <c r="A51" s="64">
        <v>13</v>
      </c>
      <c r="B51" s="17" t="s">
        <v>1401</v>
      </c>
      <c r="C51" s="46" t="s">
        <v>893</v>
      </c>
      <c r="D51" s="612" t="s">
        <v>2051</v>
      </c>
      <c r="E51" s="613"/>
      <c r="F51" s="614"/>
      <c r="G51" s="20"/>
      <c r="H51" s="18">
        <v>41032</v>
      </c>
    </row>
    <row r="52" spans="1:8" ht="37.5" customHeight="1">
      <c r="A52" s="64">
        <v>14</v>
      </c>
      <c r="B52" s="17" t="s">
        <v>2129</v>
      </c>
      <c r="C52" s="46" t="s">
        <v>893</v>
      </c>
      <c r="D52" s="612" t="s">
        <v>2051</v>
      </c>
      <c r="E52" s="613"/>
      <c r="F52" s="614"/>
      <c r="G52" s="20"/>
      <c r="H52" s="18">
        <v>41032</v>
      </c>
    </row>
    <row r="53" spans="1:8" ht="34.5" customHeight="1">
      <c r="A53" s="64">
        <v>15</v>
      </c>
      <c r="B53" s="17" t="s">
        <v>2659</v>
      </c>
      <c r="C53" s="46" t="s">
        <v>893</v>
      </c>
      <c r="D53" s="612" t="s">
        <v>2051</v>
      </c>
      <c r="E53" s="613"/>
      <c r="F53" s="614"/>
      <c r="G53" s="20"/>
      <c r="H53" s="18">
        <v>41032</v>
      </c>
    </row>
    <row r="54" spans="1:8" ht="36.75" customHeight="1">
      <c r="A54" s="64">
        <v>16</v>
      </c>
      <c r="B54" s="17" t="s">
        <v>2657</v>
      </c>
      <c r="C54" s="46" t="s">
        <v>893</v>
      </c>
      <c r="D54" s="612" t="s">
        <v>2051</v>
      </c>
      <c r="E54" s="613"/>
      <c r="F54" s="614"/>
      <c r="G54" s="20"/>
      <c r="H54" s="18">
        <v>41032</v>
      </c>
    </row>
    <row r="55" spans="1:8" ht="35.25" customHeight="1">
      <c r="A55" s="64">
        <v>17</v>
      </c>
      <c r="B55" s="17" t="s">
        <v>2781</v>
      </c>
      <c r="C55" s="46" t="s">
        <v>893</v>
      </c>
      <c r="D55" s="612" t="s">
        <v>2051</v>
      </c>
      <c r="E55" s="613"/>
      <c r="F55" s="614"/>
      <c r="G55" s="20"/>
      <c r="H55" s="18">
        <v>41032</v>
      </c>
    </row>
    <row r="56" spans="1:8" ht="39" customHeight="1">
      <c r="A56" s="630">
        <v>18</v>
      </c>
      <c r="B56" s="592" t="s">
        <v>2009</v>
      </c>
      <c r="C56" s="16" t="s">
        <v>1806</v>
      </c>
      <c r="D56" s="19"/>
      <c r="E56" s="17"/>
      <c r="F56" s="17"/>
      <c r="G56" s="20"/>
      <c r="H56" s="602"/>
    </row>
    <row r="57" spans="1:8" ht="18" customHeight="1">
      <c r="A57" s="631"/>
      <c r="B57" s="593"/>
      <c r="C57" s="17" t="s">
        <v>2010</v>
      </c>
      <c r="D57" s="19" t="s">
        <v>1585</v>
      </c>
      <c r="E57" s="17">
        <v>0.12</v>
      </c>
      <c r="F57" s="17">
        <v>8500</v>
      </c>
      <c r="G57" s="20">
        <f>F57*E57</f>
        <v>1020</v>
      </c>
      <c r="H57" s="596"/>
    </row>
    <row r="58" spans="1:8" ht="18" customHeight="1">
      <c r="A58" s="631"/>
      <c r="B58" s="593"/>
      <c r="C58" s="17" t="s">
        <v>2011</v>
      </c>
      <c r="D58" s="19" t="s">
        <v>1585</v>
      </c>
      <c r="E58" s="17">
        <v>0.02</v>
      </c>
      <c r="F58" s="17">
        <v>8500</v>
      </c>
      <c r="G58" s="20">
        <f>F58*E58</f>
        <v>170</v>
      </c>
      <c r="H58" s="596"/>
    </row>
    <row r="59" spans="1:8" ht="18" customHeight="1">
      <c r="A59" s="632"/>
      <c r="B59" s="594"/>
      <c r="C59" s="17" t="s">
        <v>3162</v>
      </c>
      <c r="D59" s="19" t="s">
        <v>1109</v>
      </c>
      <c r="E59" s="17">
        <v>0.3</v>
      </c>
      <c r="F59" s="17">
        <v>76</v>
      </c>
      <c r="G59" s="20">
        <f>F59*E59</f>
        <v>22.8</v>
      </c>
      <c r="H59" s="597"/>
    </row>
    <row r="60" spans="1:8" ht="36" customHeight="1">
      <c r="A60" s="64">
        <v>18</v>
      </c>
      <c r="B60" s="17" t="s">
        <v>2009</v>
      </c>
      <c r="C60" s="17" t="s">
        <v>2794</v>
      </c>
      <c r="D60" s="19" t="s">
        <v>1109</v>
      </c>
      <c r="E60" s="17">
        <v>0.1</v>
      </c>
      <c r="F60" s="17">
        <v>79</v>
      </c>
      <c r="G60" s="20">
        <f>F60*E60</f>
        <v>7.9</v>
      </c>
      <c r="H60" s="17"/>
    </row>
    <row r="61" spans="1:8" ht="55.5" customHeight="1">
      <c r="A61" s="630">
        <v>19</v>
      </c>
      <c r="B61" s="592" t="s">
        <v>338</v>
      </c>
      <c r="C61" s="16" t="s">
        <v>2013</v>
      </c>
      <c r="D61" s="19"/>
      <c r="E61" s="17"/>
      <c r="F61" s="17"/>
      <c r="G61" s="20"/>
      <c r="H61" s="595">
        <v>41029</v>
      </c>
    </row>
    <row r="62" spans="1:8" ht="18" customHeight="1">
      <c r="A62" s="631"/>
      <c r="B62" s="593"/>
      <c r="C62" s="17" t="s">
        <v>1599</v>
      </c>
      <c r="D62" s="19" t="s">
        <v>1588</v>
      </c>
      <c r="E62" s="17">
        <v>5</v>
      </c>
      <c r="F62" s="17">
        <v>1650</v>
      </c>
      <c r="G62" s="20">
        <f>F62*E62</f>
        <v>8250</v>
      </c>
      <c r="H62" s="605"/>
    </row>
    <row r="63" spans="1:8" ht="18" customHeight="1">
      <c r="A63" s="632"/>
      <c r="B63" s="594"/>
      <c r="C63" s="17" t="s">
        <v>1158</v>
      </c>
      <c r="D63" s="19" t="s">
        <v>1588</v>
      </c>
      <c r="E63" s="17">
        <v>1</v>
      </c>
      <c r="F63" s="17">
        <v>1650</v>
      </c>
      <c r="G63" s="20">
        <f>F63*E63</f>
        <v>1650</v>
      </c>
      <c r="H63" s="603"/>
    </row>
    <row r="64" spans="1:8" ht="49.5" customHeight="1">
      <c r="A64" s="630">
        <v>20</v>
      </c>
      <c r="B64" s="592" t="s">
        <v>2657</v>
      </c>
      <c r="C64" s="16" t="s">
        <v>2013</v>
      </c>
      <c r="D64" s="19"/>
      <c r="E64" s="17"/>
      <c r="F64" s="17"/>
      <c r="G64" s="20"/>
      <c r="H64" s="595">
        <v>41033</v>
      </c>
    </row>
    <row r="65" spans="1:8" ht="18" customHeight="1">
      <c r="A65" s="632"/>
      <c r="B65" s="594"/>
      <c r="C65" s="17" t="s">
        <v>1599</v>
      </c>
      <c r="D65" s="19" t="s">
        <v>1588</v>
      </c>
      <c r="E65" s="17">
        <v>2</v>
      </c>
      <c r="F65" s="17">
        <v>1650</v>
      </c>
      <c r="G65" s="20">
        <f>F65*E65</f>
        <v>3300</v>
      </c>
      <c r="H65" s="603"/>
    </row>
    <row r="66" spans="1:8" ht="57.75" customHeight="1">
      <c r="A66" s="630">
        <v>21</v>
      </c>
      <c r="B66" s="592" t="s">
        <v>1763</v>
      </c>
      <c r="C66" s="16" t="s">
        <v>2013</v>
      </c>
      <c r="D66" s="19"/>
      <c r="E66" s="17"/>
      <c r="F66" s="17"/>
      <c r="G66" s="20"/>
      <c r="H66" s="595">
        <v>41033</v>
      </c>
    </row>
    <row r="67" spans="1:8" ht="18" customHeight="1">
      <c r="A67" s="632"/>
      <c r="B67" s="594"/>
      <c r="C67" s="17" t="s">
        <v>1599</v>
      </c>
      <c r="D67" s="19" t="s">
        <v>1588</v>
      </c>
      <c r="E67" s="17">
        <v>2</v>
      </c>
      <c r="F67" s="17">
        <v>1650</v>
      </c>
      <c r="G67" s="20">
        <f>F67*E67</f>
        <v>3300</v>
      </c>
      <c r="H67" s="603"/>
    </row>
    <row r="68" spans="1:8" ht="51.75" customHeight="1">
      <c r="A68" s="630">
        <v>22</v>
      </c>
      <c r="B68" s="592" t="s">
        <v>3247</v>
      </c>
      <c r="C68" s="16" t="s">
        <v>2013</v>
      </c>
      <c r="D68" s="19"/>
      <c r="E68" s="17"/>
      <c r="F68" s="17"/>
      <c r="G68" s="20"/>
      <c r="H68" s="595">
        <v>41033</v>
      </c>
    </row>
    <row r="69" spans="1:8" ht="18" customHeight="1">
      <c r="A69" s="632"/>
      <c r="B69" s="594"/>
      <c r="C69" s="17" t="s">
        <v>1599</v>
      </c>
      <c r="D69" s="19" t="s">
        <v>1588</v>
      </c>
      <c r="E69" s="17">
        <v>2</v>
      </c>
      <c r="F69" s="17">
        <v>1650</v>
      </c>
      <c r="G69" s="20">
        <f>F69*E69</f>
        <v>3300</v>
      </c>
      <c r="H69" s="603"/>
    </row>
    <row r="70" spans="1:8" ht="36" customHeight="1">
      <c r="A70" s="630">
        <v>23</v>
      </c>
      <c r="B70" s="592" t="s">
        <v>2482</v>
      </c>
      <c r="C70" s="16" t="s">
        <v>3249</v>
      </c>
      <c r="D70" s="19"/>
      <c r="E70" s="17"/>
      <c r="F70" s="17"/>
      <c r="G70" s="20"/>
      <c r="H70" s="595">
        <v>41033</v>
      </c>
    </row>
    <row r="71" spans="1:8" ht="18" customHeight="1">
      <c r="A71" s="631"/>
      <c r="B71" s="593"/>
      <c r="C71" s="17" t="s">
        <v>1601</v>
      </c>
      <c r="D71" s="19" t="s">
        <v>1109</v>
      </c>
      <c r="E71" s="17">
        <v>10</v>
      </c>
      <c r="F71" s="17">
        <v>4.2</v>
      </c>
      <c r="G71" s="20">
        <f>F71*E71</f>
        <v>42</v>
      </c>
      <c r="H71" s="605"/>
    </row>
    <row r="72" spans="1:8" ht="18" customHeight="1">
      <c r="A72" s="632"/>
      <c r="B72" s="594"/>
      <c r="C72" s="17" t="s">
        <v>1534</v>
      </c>
      <c r="D72" s="19" t="s">
        <v>1585</v>
      </c>
      <c r="E72" s="17">
        <v>0.03</v>
      </c>
      <c r="F72" s="17">
        <v>360</v>
      </c>
      <c r="G72" s="20">
        <f>F72*E72</f>
        <v>10.8</v>
      </c>
      <c r="H72" s="603"/>
    </row>
    <row r="73" spans="1:8" ht="35.25" customHeight="1">
      <c r="A73" s="630">
        <v>24</v>
      </c>
      <c r="B73" s="592" t="s">
        <v>3250</v>
      </c>
      <c r="C73" s="16" t="s">
        <v>3251</v>
      </c>
      <c r="D73" s="19"/>
      <c r="E73" s="17"/>
      <c r="F73" s="17"/>
      <c r="G73" s="20"/>
      <c r="H73" s="595">
        <v>41033</v>
      </c>
    </row>
    <row r="74" spans="1:8" ht="18" customHeight="1">
      <c r="A74" s="631"/>
      <c r="B74" s="593"/>
      <c r="C74" s="17" t="s">
        <v>1601</v>
      </c>
      <c r="D74" s="19" t="s">
        <v>1109</v>
      </c>
      <c r="E74" s="17">
        <v>6</v>
      </c>
      <c r="F74" s="17">
        <v>4.2</v>
      </c>
      <c r="G74" s="20">
        <f>F74*E74</f>
        <v>25.2</v>
      </c>
      <c r="H74" s="605"/>
    </row>
    <row r="75" spans="1:8" ht="18" customHeight="1">
      <c r="A75" s="631"/>
      <c r="B75" s="593"/>
      <c r="C75" s="17" t="s">
        <v>1534</v>
      </c>
      <c r="D75" s="19" t="s">
        <v>1585</v>
      </c>
      <c r="E75" s="17">
        <v>0.02</v>
      </c>
      <c r="F75" s="17">
        <v>360</v>
      </c>
      <c r="G75" s="20">
        <f>F75*E75</f>
        <v>7.2</v>
      </c>
      <c r="H75" s="605"/>
    </row>
    <row r="76" spans="1:8" ht="18" customHeight="1">
      <c r="A76" s="632"/>
      <c r="B76" s="594"/>
      <c r="C76" s="17" t="s">
        <v>1240</v>
      </c>
      <c r="D76" s="19" t="s">
        <v>1109</v>
      </c>
      <c r="E76" s="17">
        <v>4</v>
      </c>
      <c r="F76" s="17">
        <v>15</v>
      </c>
      <c r="G76" s="20">
        <f>F76*E76</f>
        <v>60</v>
      </c>
      <c r="H76" s="603"/>
    </row>
    <row r="77" spans="1:8" ht="18" customHeight="1">
      <c r="A77" s="630">
        <v>25</v>
      </c>
      <c r="B77" s="592" t="s">
        <v>3252</v>
      </c>
      <c r="C77" s="16" t="s">
        <v>3773</v>
      </c>
      <c r="D77" s="19"/>
      <c r="E77" s="17"/>
      <c r="F77" s="17"/>
      <c r="G77" s="20"/>
      <c r="H77" s="595">
        <v>41033</v>
      </c>
    </row>
    <row r="78" spans="1:8" ht="18" customHeight="1">
      <c r="A78" s="632"/>
      <c r="B78" s="594"/>
      <c r="C78" s="17" t="s">
        <v>3774</v>
      </c>
      <c r="D78" s="19" t="s">
        <v>3253</v>
      </c>
      <c r="E78" s="17">
        <v>1</v>
      </c>
      <c r="F78" s="17">
        <v>110</v>
      </c>
      <c r="G78" s="20">
        <f>F78*E78</f>
        <v>110</v>
      </c>
      <c r="H78" s="597"/>
    </row>
    <row r="79" spans="1:8" ht="18" customHeight="1">
      <c r="A79" s="64">
        <v>26</v>
      </c>
      <c r="B79" s="17" t="s">
        <v>3571</v>
      </c>
      <c r="C79" s="16" t="s">
        <v>2270</v>
      </c>
      <c r="D79" s="606" t="s">
        <v>3254</v>
      </c>
      <c r="E79" s="606"/>
      <c r="F79" s="606"/>
      <c r="G79" s="20"/>
      <c r="H79" s="21">
        <v>41033</v>
      </c>
    </row>
    <row r="80" spans="1:8" ht="94.5" customHeight="1">
      <c r="A80" s="633">
        <v>27</v>
      </c>
      <c r="B80" s="897" t="s">
        <v>3250</v>
      </c>
      <c r="C80" s="248" t="s">
        <v>1053</v>
      </c>
      <c r="D80" s="19"/>
      <c r="E80" s="17"/>
      <c r="F80" s="17"/>
      <c r="G80" s="20"/>
      <c r="H80" s="610" t="s">
        <v>762</v>
      </c>
    </row>
    <row r="81" spans="1:8" ht="18" customHeight="1">
      <c r="A81" s="633"/>
      <c r="B81" s="897"/>
      <c r="C81" s="23" t="s">
        <v>2846</v>
      </c>
      <c r="D81" s="19" t="s">
        <v>1049</v>
      </c>
      <c r="E81" s="17">
        <v>60</v>
      </c>
      <c r="F81" s="17">
        <v>17</v>
      </c>
      <c r="G81" s="20">
        <f>F81*E81</f>
        <v>1020</v>
      </c>
      <c r="H81" s="610"/>
    </row>
    <row r="82" spans="1:8" ht="18" customHeight="1">
      <c r="A82" s="633"/>
      <c r="B82" s="897"/>
      <c r="C82" s="73" t="s">
        <v>2856</v>
      </c>
      <c r="D82" s="19" t="s">
        <v>2968</v>
      </c>
      <c r="E82" s="19">
        <v>8</v>
      </c>
      <c r="F82" s="19">
        <v>9</v>
      </c>
      <c r="G82" s="17">
        <f>E82*F82</f>
        <v>72</v>
      </c>
      <c r="H82" s="610"/>
    </row>
    <row r="83" spans="1:8" ht="18" customHeight="1">
      <c r="A83" s="633"/>
      <c r="B83" s="897"/>
      <c r="C83" s="23" t="s">
        <v>3255</v>
      </c>
      <c r="D83" s="19" t="s">
        <v>1049</v>
      </c>
      <c r="E83" s="17">
        <v>10</v>
      </c>
      <c r="F83" s="17">
        <v>45</v>
      </c>
      <c r="G83" s="20">
        <f>F83*E83</f>
        <v>450</v>
      </c>
      <c r="H83" s="610"/>
    </row>
    <row r="84" spans="1:8" ht="34.5" customHeight="1">
      <c r="A84" s="633"/>
      <c r="B84" s="897"/>
      <c r="C84" s="23" t="s">
        <v>3256</v>
      </c>
      <c r="D84" s="19" t="s">
        <v>2968</v>
      </c>
      <c r="E84" s="17">
        <v>20</v>
      </c>
      <c r="F84" s="17">
        <v>2.2999999999999998</v>
      </c>
      <c r="G84" s="20">
        <f>F84*E84</f>
        <v>46</v>
      </c>
      <c r="H84" s="610"/>
    </row>
    <row r="85" spans="1:8" ht="18" customHeight="1">
      <c r="A85" s="633"/>
      <c r="B85" s="897"/>
      <c r="C85" s="95" t="s">
        <v>3789</v>
      </c>
      <c r="D85" s="19" t="s">
        <v>2968</v>
      </c>
      <c r="E85" s="17">
        <v>40</v>
      </c>
      <c r="F85" s="19">
        <v>0.6</v>
      </c>
      <c r="G85" s="20">
        <f>F85*E85</f>
        <v>24</v>
      </c>
      <c r="H85" s="610"/>
    </row>
    <row r="86" spans="1:8" ht="18" customHeight="1">
      <c r="A86" s="633"/>
      <c r="B86" s="897"/>
      <c r="C86" s="95" t="s">
        <v>3790</v>
      </c>
      <c r="D86" s="19" t="s">
        <v>2968</v>
      </c>
      <c r="E86" s="17">
        <v>40</v>
      </c>
      <c r="F86" s="19">
        <v>0.5</v>
      </c>
      <c r="G86" s="20">
        <f>F86*E86</f>
        <v>20</v>
      </c>
      <c r="H86" s="610"/>
    </row>
    <row r="87" spans="1:8" ht="18" customHeight="1">
      <c r="A87" s="633"/>
      <c r="B87" s="897"/>
      <c r="C87" s="23" t="s">
        <v>2854</v>
      </c>
      <c r="D87" s="19" t="s">
        <v>2968</v>
      </c>
      <c r="E87" s="17">
        <v>2</v>
      </c>
      <c r="F87" s="17">
        <v>25</v>
      </c>
      <c r="G87" s="20">
        <f>F87*E87</f>
        <v>50</v>
      </c>
      <c r="H87" s="610"/>
    </row>
    <row r="88" spans="1:8" ht="37.5" customHeight="1">
      <c r="A88" s="64">
        <v>29</v>
      </c>
      <c r="B88" s="17" t="s">
        <v>2659</v>
      </c>
      <c r="C88" s="46" t="s">
        <v>893</v>
      </c>
      <c r="D88" s="612" t="s">
        <v>2051</v>
      </c>
      <c r="E88" s="613"/>
      <c r="F88" s="614"/>
      <c r="G88" s="20"/>
      <c r="H88" s="18">
        <v>41033</v>
      </c>
    </row>
    <row r="89" spans="1:8" ht="34.5" customHeight="1">
      <c r="A89" s="64">
        <v>30</v>
      </c>
      <c r="B89" s="17" t="s">
        <v>2781</v>
      </c>
      <c r="C89" s="46" t="s">
        <v>893</v>
      </c>
      <c r="D89" s="612" t="s">
        <v>2051</v>
      </c>
      <c r="E89" s="613"/>
      <c r="F89" s="614"/>
      <c r="G89" s="20"/>
      <c r="H89" s="18">
        <v>41033</v>
      </c>
    </row>
    <row r="90" spans="1:8" ht="36.75" customHeight="1">
      <c r="A90" s="64">
        <v>31</v>
      </c>
      <c r="B90" s="17" t="s">
        <v>831</v>
      </c>
      <c r="C90" s="46" t="s">
        <v>893</v>
      </c>
      <c r="D90" s="612" t="s">
        <v>2051</v>
      </c>
      <c r="E90" s="613"/>
      <c r="F90" s="614"/>
      <c r="G90" s="20"/>
      <c r="H90" s="18">
        <v>41033</v>
      </c>
    </row>
    <row r="91" spans="1:8" ht="18" customHeight="1">
      <c r="A91" s="630">
        <v>32</v>
      </c>
      <c r="B91" s="592" t="s">
        <v>1660</v>
      </c>
      <c r="C91" s="16" t="s">
        <v>3626</v>
      </c>
      <c r="D91" s="19"/>
      <c r="E91" s="17"/>
      <c r="F91" s="17"/>
      <c r="G91" s="20"/>
      <c r="H91" s="595">
        <v>41036</v>
      </c>
    </row>
    <row r="92" spans="1:8" ht="18" customHeight="1">
      <c r="A92" s="631"/>
      <c r="B92" s="593"/>
      <c r="C92" s="15" t="s">
        <v>3144</v>
      </c>
      <c r="D92" s="19" t="s">
        <v>2968</v>
      </c>
      <c r="E92" s="19">
        <v>2</v>
      </c>
      <c r="F92" s="19">
        <v>20</v>
      </c>
      <c r="G92" s="84">
        <f>F92*E92</f>
        <v>40</v>
      </c>
      <c r="H92" s="596"/>
    </row>
    <row r="93" spans="1:8" ht="18" customHeight="1">
      <c r="A93" s="632"/>
      <c r="B93" s="594"/>
      <c r="C93" s="17" t="s">
        <v>1048</v>
      </c>
      <c r="D93" s="19" t="s">
        <v>2968</v>
      </c>
      <c r="E93" s="17">
        <v>2</v>
      </c>
      <c r="F93" s="17">
        <v>35</v>
      </c>
      <c r="G93" s="17">
        <f>F93*E93</f>
        <v>70</v>
      </c>
      <c r="H93" s="597"/>
    </row>
    <row r="94" spans="1:8" ht="38.25" customHeight="1">
      <c r="A94" s="630">
        <v>33</v>
      </c>
      <c r="B94" s="592" t="s">
        <v>1661</v>
      </c>
      <c r="C94" s="16" t="s">
        <v>1662</v>
      </c>
      <c r="D94" s="19"/>
      <c r="E94" s="17"/>
      <c r="F94" s="17"/>
      <c r="G94" s="20"/>
      <c r="H94" s="595">
        <v>41036</v>
      </c>
    </row>
    <row r="95" spans="1:8" ht="18" customHeight="1">
      <c r="A95" s="632"/>
      <c r="B95" s="594"/>
      <c r="C95" s="15" t="s">
        <v>3144</v>
      </c>
      <c r="D95" s="19" t="s">
        <v>2968</v>
      </c>
      <c r="E95" s="19">
        <v>1</v>
      </c>
      <c r="F95" s="19">
        <v>20</v>
      </c>
      <c r="G95" s="84">
        <f>F95*E95</f>
        <v>20</v>
      </c>
      <c r="H95" s="597"/>
    </row>
    <row r="96" spans="1:8" ht="18" customHeight="1">
      <c r="A96" s="64">
        <v>34</v>
      </c>
      <c r="B96" s="17" t="s">
        <v>2987</v>
      </c>
      <c r="C96" s="16" t="s">
        <v>3621</v>
      </c>
      <c r="D96" s="612" t="s">
        <v>67</v>
      </c>
      <c r="E96" s="613"/>
      <c r="F96" s="614"/>
      <c r="G96" s="20"/>
      <c r="H96" s="18">
        <v>41036</v>
      </c>
    </row>
    <row r="97" spans="1:8" ht="37.5" customHeight="1">
      <c r="A97" s="64">
        <v>35</v>
      </c>
      <c r="B97" s="17" t="s">
        <v>3215</v>
      </c>
      <c r="C97" s="16" t="s">
        <v>810</v>
      </c>
      <c r="D97" s="19"/>
      <c r="E97" s="17"/>
      <c r="F97" s="17"/>
      <c r="G97" s="20"/>
      <c r="H97" s="18">
        <v>41036</v>
      </c>
    </row>
    <row r="98" spans="1:8" ht="36" customHeight="1">
      <c r="A98" s="630">
        <v>37</v>
      </c>
      <c r="B98" s="592" t="s">
        <v>972</v>
      </c>
      <c r="C98" s="16" t="s">
        <v>867</v>
      </c>
      <c r="D98" s="19"/>
      <c r="E98" s="17"/>
      <c r="F98" s="17"/>
      <c r="G98" s="20"/>
      <c r="H98" s="595">
        <v>41033</v>
      </c>
    </row>
    <row r="99" spans="1:8" ht="18" customHeight="1">
      <c r="A99" s="631"/>
      <c r="B99" s="593"/>
      <c r="C99" s="17" t="s">
        <v>868</v>
      </c>
      <c r="D99" s="19" t="s">
        <v>1585</v>
      </c>
      <c r="E99" s="17">
        <v>0.3</v>
      </c>
      <c r="F99" s="17">
        <v>8500</v>
      </c>
      <c r="G99" s="20">
        <f>F99*E99</f>
        <v>2550</v>
      </c>
      <c r="H99" s="605"/>
    </row>
    <row r="100" spans="1:8" ht="18" customHeight="1">
      <c r="A100" s="631"/>
      <c r="B100" s="593"/>
      <c r="C100" s="17" t="s">
        <v>869</v>
      </c>
      <c r="D100" s="19" t="s">
        <v>1109</v>
      </c>
      <c r="E100" s="17">
        <v>0.3</v>
      </c>
      <c r="F100" s="17">
        <v>79</v>
      </c>
      <c r="G100" s="20">
        <f>F100*E100</f>
        <v>23.7</v>
      </c>
      <c r="H100" s="605"/>
    </row>
    <row r="101" spans="1:8" ht="18" customHeight="1">
      <c r="A101" s="631"/>
      <c r="B101" s="593"/>
      <c r="C101" s="17" t="s">
        <v>870</v>
      </c>
      <c r="D101" s="19" t="s">
        <v>2968</v>
      </c>
      <c r="E101" s="17">
        <v>2</v>
      </c>
      <c r="F101" s="17">
        <v>35</v>
      </c>
      <c r="G101" s="20">
        <f>F101*E101</f>
        <v>70</v>
      </c>
      <c r="H101" s="605"/>
    </row>
    <row r="102" spans="1:8" ht="18" customHeight="1">
      <c r="A102" s="631"/>
      <c r="B102" s="593"/>
      <c r="C102" s="17" t="s">
        <v>2205</v>
      </c>
      <c r="D102" s="19" t="s">
        <v>2968</v>
      </c>
      <c r="E102" s="17">
        <v>10</v>
      </c>
      <c r="F102" s="17">
        <v>2</v>
      </c>
      <c r="G102" s="20">
        <f>F102*E102</f>
        <v>20</v>
      </c>
      <c r="H102" s="605"/>
    </row>
    <row r="103" spans="1:8" ht="18" customHeight="1">
      <c r="A103" s="632"/>
      <c r="B103" s="594"/>
      <c r="C103" s="17" t="s">
        <v>871</v>
      </c>
      <c r="D103" s="19" t="s">
        <v>2968</v>
      </c>
      <c r="E103" s="17">
        <v>1</v>
      </c>
      <c r="F103" s="17"/>
      <c r="G103" s="20"/>
      <c r="H103" s="603"/>
    </row>
    <row r="104" spans="1:8" ht="54" customHeight="1">
      <c r="A104" s="630">
        <v>38</v>
      </c>
      <c r="B104" s="592" t="s">
        <v>2128</v>
      </c>
      <c r="C104" s="46" t="s">
        <v>872</v>
      </c>
      <c r="D104" s="19"/>
      <c r="E104" s="19"/>
      <c r="F104" s="19"/>
      <c r="G104" s="20"/>
      <c r="H104" s="595">
        <v>41037</v>
      </c>
    </row>
    <row r="105" spans="1:8" ht="18" customHeight="1">
      <c r="A105" s="631"/>
      <c r="B105" s="593"/>
      <c r="C105" s="17" t="s">
        <v>873</v>
      </c>
      <c r="D105" s="19" t="s">
        <v>1585</v>
      </c>
      <c r="E105" s="17">
        <v>0.2</v>
      </c>
      <c r="F105" s="17">
        <v>8500</v>
      </c>
      <c r="G105" s="20">
        <f>F105*E105</f>
        <v>1700</v>
      </c>
      <c r="H105" s="596"/>
    </row>
    <row r="106" spans="1:8" ht="18" customHeight="1">
      <c r="A106" s="632"/>
      <c r="B106" s="594"/>
      <c r="C106" s="17" t="s">
        <v>2794</v>
      </c>
      <c r="D106" s="19" t="s">
        <v>1109</v>
      </c>
      <c r="E106" s="17">
        <v>1</v>
      </c>
      <c r="F106" s="17">
        <v>76</v>
      </c>
      <c r="G106" s="20">
        <f>F106*E106</f>
        <v>76</v>
      </c>
      <c r="H106" s="597"/>
    </row>
    <row r="107" spans="1:8" ht="37.5" customHeight="1">
      <c r="A107" s="630">
        <v>39</v>
      </c>
      <c r="B107" s="592" t="s">
        <v>874</v>
      </c>
      <c r="C107" s="46" t="s">
        <v>875</v>
      </c>
      <c r="D107" s="19"/>
      <c r="E107" s="17"/>
      <c r="F107" s="17"/>
      <c r="G107" s="20"/>
      <c r="H107" s="595">
        <v>41036</v>
      </c>
    </row>
    <row r="108" spans="1:8" ht="18" customHeight="1">
      <c r="A108" s="631"/>
      <c r="B108" s="593"/>
      <c r="C108" s="15" t="s">
        <v>731</v>
      </c>
      <c r="D108" s="19" t="s">
        <v>1585</v>
      </c>
      <c r="E108" s="19">
        <v>0.08</v>
      </c>
      <c r="F108" s="19">
        <v>8500</v>
      </c>
      <c r="G108" s="20">
        <f>F108*E108</f>
        <v>680</v>
      </c>
      <c r="H108" s="596"/>
    </row>
    <row r="109" spans="1:8" ht="18" customHeight="1">
      <c r="A109" s="632"/>
      <c r="B109" s="594"/>
      <c r="C109" s="17" t="s">
        <v>3162</v>
      </c>
      <c r="D109" s="19" t="s">
        <v>1109</v>
      </c>
      <c r="E109" s="17">
        <v>0.2</v>
      </c>
      <c r="F109" s="17">
        <v>74</v>
      </c>
      <c r="G109" s="20">
        <f>F109*E109</f>
        <v>14.8</v>
      </c>
      <c r="H109" s="597"/>
    </row>
    <row r="110" spans="1:8" ht="69" customHeight="1">
      <c r="A110" s="630">
        <v>40</v>
      </c>
      <c r="B110" s="592" t="s">
        <v>876</v>
      </c>
      <c r="C110" s="65" t="s">
        <v>1744</v>
      </c>
      <c r="D110" s="19"/>
      <c r="E110" s="17"/>
      <c r="F110" s="17"/>
      <c r="G110" s="20"/>
      <c r="H110" s="602"/>
    </row>
    <row r="111" spans="1:8" ht="18" customHeight="1">
      <c r="A111" s="631"/>
      <c r="B111" s="593"/>
      <c r="C111" s="17" t="s">
        <v>2479</v>
      </c>
      <c r="D111" s="19" t="s">
        <v>1109</v>
      </c>
      <c r="E111" s="17">
        <v>2.9</v>
      </c>
      <c r="F111" s="17">
        <v>148.28</v>
      </c>
      <c r="G111" s="20">
        <f t="shared" ref="G111:G116" si="2">F111*E111</f>
        <v>430.01</v>
      </c>
      <c r="H111" s="596"/>
    </row>
    <row r="112" spans="1:8" ht="18" customHeight="1">
      <c r="A112" s="631"/>
      <c r="B112" s="593"/>
      <c r="C112" s="17" t="s">
        <v>2479</v>
      </c>
      <c r="D112" s="19" t="s">
        <v>1109</v>
      </c>
      <c r="E112" s="17">
        <v>20</v>
      </c>
      <c r="F112" s="17">
        <v>80.599999999999994</v>
      </c>
      <c r="G112" s="20">
        <f t="shared" si="2"/>
        <v>1612</v>
      </c>
      <c r="H112" s="596"/>
    </row>
    <row r="113" spans="1:8" ht="18" customHeight="1">
      <c r="A113" s="631"/>
      <c r="B113" s="593"/>
      <c r="C113" s="17" t="s">
        <v>2479</v>
      </c>
      <c r="D113" s="19" t="s">
        <v>1109</v>
      </c>
      <c r="E113" s="17">
        <v>5.8</v>
      </c>
      <c r="F113" s="17">
        <v>109.66</v>
      </c>
      <c r="G113" s="20">
        <f t="shared" si="2"/>
        <v>636.03</v>
      </c>
      <c r="H113" s="596"/>
    </row>
    <row r="114" spans="1:8" ht="18" customHeight="1">
      <c r="A114" s="631"/>
      <c r="B114" s="593"/>
      <c r="C114" s="17" t="s">
        <v>877</v>
      </c>
      <c r="D114" s="19" t="s">
        <v>2480</v>
      </c>
      <c r="E114" s="17">
        <v>3</v>
      </c>
      <c r="F114" s="17">
        <v>40</v>
      </c>
      <c r="G114" s="20">
        <f t="shared" si="2"/>
        <v>120</v>
      </c>
      <c r="H114" s="596"/>
    </row>
    <row r="115" spans="1:8" ht="18" customHeight="1">
      <c r="A115" s="631"/>
      <c r="B115" s="593"/>
      <c r="C115" s="17" t="s">
        <v>2479</v>
      </c>
      <c r="D115" s="19" t="s">
        <v>1109</v>
      </c>
      <c r="E115" s="17">
        <v>2.9</v>
      </c>
      <c r="F115" s="17">
        <v>96.55</v>
      </c>
      <c r="G115" s="20">
        <f t="shared" si="2"/>
        <v>280</v>
      </c>
      <c r="H115" s="596"/>
    </row>
    <row r="116" spans="1:8" ht="18" customHeight="1">
      <c r="A116" s="632"/>
      <c r="B116" s="594"/>
      <c r="C116" s="17" t="s">
        <v>1241</v>
      </c>
      <c r="D116" s="19" t="s">
        <v>481</v>
      </c>
      <c r="E116" s="17">
        <v>1.5</v>
      </c>
      <c r="F116" s="17">
        <v>63.34</v>
      </c>
      <c r="G116" s="20">
        <f t="shared" si="2"/>
        <v>95.01</v>
      </c>
      <c r="H116" s="597"/>
    </row>
    <row r="117" spans="1:8" ht="36.75" customHeight="1">
      <c r="A117" s="64">
        <v>41</v>
      </c>
      <c r="B117" s="17" t="s">
        <v>3277</v>
      </c>
      <c r="C117" s="16" t="s">
        <v>878</v>
      </c>
      <c r="D117" s="17"/>
      <c r="E117" s="17"/>
      <c r="F117" s="17"/>
      <c r="G117" s="20"/>
      <c r="H117" s="18">
        <v>41036</v>
      </c>
    </row>
    <row r="118" spans="1:8" ht="18" customHeight="1">
      <c r="A118" s="630">
        <v>41</v>
      </c>
      <c r="B118" s="606" t="s">
        <v>3277</v>
      </c>
      <c r="C118" s="17" t="s">
        <v>2286</v>
      </c>
      <c r="D118" s="19" t="s">
        <v>2968</v>
      </c>
      <c r="E118" s="17">
        <v>1</v>
      </c>
      <c r="F118" s="17">
        <v>440</v>
      </c>
      <c r="G118" s="20">
        <f>F118*E118</f>
        <v>440</v>
      </c>
      <c r="H118" s="611">
        <v>41036</v>
      </c>
    </row>
    <row r="119" spans="1:8" ht="18" customHeight="1">
      <c r="A119" s="631"/>
      <c r="B119" s="606"/>
      <c r="C119" s="15" t="s">
        <v>1875</v>
      </c>
      <c r="D119" s="19" t="s">
        <v>2968</v>
      </c>
      <c r="E119" s="19">
        <v>2</v>
      </c>
      <c r="F119" s="19">
        <v>50</v>
      </c>
      <c r="G119" s="84">
        <f>F119*E119</f>
        <v>100</v>
      </c>
      <c r="H119" s="611"/>
    </row>
    <row r="120" spans="1:8" ht="18" customHeight="1">
      <c r="A120" s="632"/>
      <c r="B120" s="606"/>
      <c r="C120" s="17" t="s">
        <v>83</v>
      </c>
      <c r="D120" s="19" t="s">
        <v>1109</v>
      </c>
      <c r="E120" s="17">
        <v>1</v>
      </c>
      <c r="F120" s="17">
        <v>60</v>
      </c>
      <c r="G120" s="20">
        <f>F120*E120</f>
        <v>60</v>
      </c>
      <c r="H120" s="611"/>
    </row>
    <row r="121" spans="1:8" ht="38.25" customHeight="1">
      <c r="A121" s="630">
        <v>42</v>
      </c>
      <c r="B121" s="592" t="s">
        <v>1763</v>
      </c>
      <c r="C121" s="16" t="s">
        <v>893</v>
      </c>
      <c r="D121" s="19"/>
      <c r="E121" s="17"/>
      <c r="F121" s="17"/>
      <c r="G121" s="20"/>
      <c r="H121" s="595">
        <v>41036</v>
      </c>
    </row>
    <row r="122" spans="1:8" ht="18" customHeight="1">
      <c r="A122" s="632"/>
      <c r="B122" s="594"/>
      <c r="C122" s="17" t="s">
        <v>1600</v>
      </c>
      <c r="D122" s="19" t="s">
        <v>1588</v>
      </c>
      <c r="E122" s="17">
        <v>0.5</v>
      </c>
      <c r="F122" s="17">
        <v>1700</v>
      </c>
      <c r="G122" s="20">
        <f>F122*E122</f>
        <v>850</v>
      </c>
      <c r="H122" s="597"/>
    </row>
    <row r="123" spans="1:8" ht="36" customHeight="1">
      <c r="A123" s="64">
        <v>43</v>
      </c>
      <c r="B123" s="17" t="s">
        <v>2595</v>
      </c>
      <c r="C123" s="16" t="s">
        <v>893</v>
      </c>
      <c r="D123" s="598" t="s">
        <v>3753</v>
      </c>
      <c r="E123" s="599"/>
      <c r="F123" s="600"/>
      <c r="G123" s="20"/>
      <c r="H123" s="21">
        <v>41036</v>
      </c>
    </row>
    <row r="124" spans="1:8" ht="35.25" customHeight="1">
      <c r="A124" s="64">
        <v>44</v>
      </c>
      <c r="B124" s="17" t="s">
        <v>3441</v>
      </c>
      <c r="C124" s="16" t="s">
        <v>893</v>
      </c>
      <c r="D124" s="598" t="s">
        <v>3753</v>
      </c>
      <c r="E124" s="599"/>
      <c r="F124" s="600"/>
      <c r="G124" s="20"/>
      <c r="H124" s="21">
        <v>41036</v>
      </c>
    </row>
    <row r="125" spans="1:8" ht="36.75" customHeight="1">
      <c r="A125" s="64">
        <v>45</v>
      </c>
      <c r="B125" s="17" t="s">
        <v>1401</v>
      </c>
      <c r="C125" s="16" t="s">
        <v>893</v>
      </c>
      <c r="D125" s="598" t="s">
        <v>3753</v>
      </c>
      <c r="E125" s="599"/>
      <c r="F125" s="600"/>
      <c r="G125" s="20"/>
      <c r="H125" s="21">
        <v>41036</v>
      </c>
    </row>
    <row r="126" spans="1:8" ht="35.25" customHeight="1">
      <c r="A126" s="64">
        <v>46</v>
      </c>
      <c r="B126" s="17" t="s">
        <v>2129</v>
      </c>
      <c r="C126" s="16" t="s">
        <v>893</v>
      </c>
      <c r="D126" s="598" t="s">
        <v>3753</v>
      </c>
      <c r="E126" s="599"/>
      <c r="F126" s="600"/>
      <c r="G126" s="20"/>
      <c r="H126" s="21">
        <v>41036</v>
      </c>
    </row>
    <row r="127" spans="1:8" ht="35.25" customHeight="1">
      <c r="A127" s="64">
        <v>47</v>
      </c>
      <c r="B127" s="17" t="s">
        <v>164</v>
      </c>
      <c r="C127" s="16" t="s">
        <v>893</v>
      </c>
      <c r="D127" s="598" t="s">
        <v>3753</v>
      </c>
      <c r="E127" s="599"/>
      <c r="F127" s="600"/>
      <c r="G127" s="20"/>
      <c r="H127" s="21">
        <v>41036</v>
      </c>
    </row>
    <row r="128" spans="1:8" ht="34.5" customHeight="1">
      <c r="A128" s="64">
        <v>48</v>
      </c>
      <c r="B128" s="17" t="s">
        <v>2657</v>
      </c>
      <c r="C128" s="16" t="s">
        <v>893</v>
      </c>
      <c r="D128" s="598" t="s">
        <v>3753</v>
      </c>
      <c r="E128" s="599"/>
      <c r="F128" s="600"/>
      <c r="G128" s="20"/>
      <c r="H128" s="21">
        <v>41036</v>
      </c>
    </row>
    <row r="129" spans="1:8" ht="36" customHeight="1">
      <c r="A129" s="64">
        <v>49</v>
      </c>
      <c r="B129" s="17" t="s">
        <v>3441</v>
      </c>
      <c r="C129" s="16" t="s">
        <v>3754</v>
      </c>
      <c r="D129" s="598" t="s">
        <v>3755</v>
      </c>
      <c r="E129" s="599"/>
      <c r="F129" s="600"/>
      <c r="G129" s="20"/>
      <c r="H129" s="18">
        <v>41036</v>
      </c>
    </row>
    <row r="130" spans="1:8" ht="18" customHeight="1">
      <c r="A130" s="630">
        <v>50</v>
      </c>
      <c r="B130" s="592" t="s">
        <v>2781</v>
      </c>
      <c r="C130" s="16" t="s">
        <v>82</v>
      </c>
      <c r="D130" s="17"/>
      <c r="E130" s="17"/>
      <c r="F130" s="17"/>
      <c r="G130" s="20"/>
      <c r="H130" s="595">
        <v>41037</v>
      </c>
    </row>
    <row r="131" spans="1:8" ht="18" customHeight="1">
      <c r="A131" s="631"/>
      <c r="B131" s="593"/>
      <c r="C131" s="17" t="s">
        <v>83</v>
      </c>
      <c r="D131" s="19" t="s">
        <v>1109</v>
      </c>
      <c r="E131" s="17">
        <v>0.2</v>
      </c>
      <c r="F131" s="17">
        <v>60</v>
      </c>
      <c r="G131" s="20">
        <f>F131*E131</f>
        <v>12</v>
      </c>
      <c r="H131" s="605"/>
    </row>
    <row r="132" spans="1:8" ht="18" customHeight="1">
      <c r="A132" s="632"/>
      <c r="B132" s="594"/>
      <c r="C132" s="17" t="s">
        <v>480</v>
      </c>
      <c r="D132" s="19" t="s">
        <v>481</v>
      </c>
      <c r="E132" s="17">
        <v>1</v>
      </c>
      <c r="F132" s="17">
        <v>28.2</v>
      </c>
      <c r="G132" s="20">
        <f>F132*E132</f>
        <v>28.2</v>
      </c>
      <c r="H132" s="603"/>
    </row>
    <row r="133" spans="1:8" ht="52.5" customHeight="1">
      <c r="A133" s="630">
        <v>51</v>
      </c>
      <c r="B133" s="592" t="s">
        <v>1127</v>
      </c>
      <c r="C133" s="65" t="s">
        <v>3747</v>
      </c>
      <c r="D133" s="19"/>
      <c r="E133" s="17"/>
      <c r="F133" s="17"/>
      <c r="G133" s="20"/>
      <c r="H133" s="595">
        <v>41044</v>
      </c>
    </row>
    <row r="134" spans="1:8" ht="18" customHeight="1">
      <c r="A134" s="631"/>
      <c r="B134" s="593"/>
      <c r="C134" s="17" t="s">
        <v>457</v>
      </c>
      <c r="D134" s="19" t="s">
        <v>1109</v>
      </c>
      <c r="E134" s="17">
        <v>14.5</v>
      </c>
      <c r="F134" s="17">
        <v>91.73</v>
      </c>
      <c r="G134" s="20">
        <f>F134*E134</f>
        <v>1330.09</v>
      </c>
      <c r="H134" s="605"/>
    </row>
    <row r="135" spans="1:8" ht="18" customHeight="1">
      <c r="A135" s="631"/>
      <c r="B135" s="593"/>
      <c r="C135" s="17" t="s">
        <v>2055</v>
      </c>
      <c r="D135" s="19" t="s">
        <v>2480</v>
      </c>
      <c r="E135" s="17">
        <v>2</v>
      </c>
      <c r="F135" s="17">
        <v>40</v>
      </c>
      <c r="G135" s="20">
        <f>F135*E135</f>
        <v>80</v>
      </c>
      <c r="H135" s="605"/>
    </row>
    <row r="136" spans="1:8" ht="18" customHeight="1">
      <c r="A136" s="631"/>
      <c r="B136" s="593"/>
      <c r="C136" s="17" t="s">
        <v>2479</v>
      </c>
      <c r="D136" s="19" t="s">
        <v>1109</v>
      </c>
      <c r="E136" s="17">
        <v>8.6999999999999993</v>
      </c>
      <c r="F136" s="17">
        <v>113.8</v>
      </c>
      <c r="G136" s="20">
        <f>F136*E136</f>
        <v>990.06</v>
      </c>
      <c r="H136" s="605"/>
    </row>
    <row r="137" spans="1:8" ht="18" customHeight="1">
      <c r="A137" s="632"/>
      <c r="B137" s="594"/>
      <c r="C137" s="17" t="s">
        <v>1241</v>
      </c>
      <c r="D137" s="19" t="s">
        <v>481</v>
      </c>
      <c r="E137" s="17">
        <v>1.5</v>
      </c>
      <c r="F137" s="17">
        <v>63.34</v>
      </c>
      <c r="G137" s="20">
        <f>F137*E137</f>
        <v>95.01</v>
      </c>
      <c r="H137" s="603"/>
    </row>
    <row r="138" spans="1:8" ht="36.75" customHeight="1">
      <c r="A138" s="64">
        <v>52</v>
      </c>
      <c r="B138" s="17" t="s">
        <v>3536</v>
      </c>
      <c r="C138" s="16" t="s">
        <v>2202</v>
      </c>
      <c r="D138" s="598" t="s">
        <v>67</v>
      </c>
      <c r="E138" s="599"/>
      <c r="F138" s="600"/>
      <c r="G138" s="20"/>
      <c r="H138" s="18">
        <v>41039</v>
      </c>
    </row>
    <row r="139" spans="1:8" ht="18" customHeight="1">
      <c r="A139" s="64">
        <v>53</v>
      </c>
      <c r="B139" s="17" t="s">
        <v>3537</v>
      </c>
      <c r="C139" s="16" t="s">
        <v>542</v>
      </c>
      <c r="D139" s="598" t="s">
        <v>67</v>
      </c>
      <c r="E139" s="599"/>
      <c r="F139" s="600"/>
      <c r="G139" s="20"/>
      <c r="H139" s="18">
        <v>41040</v>
      </c>
    </row>
    <row r="140" spans="1:8" ht="38.25" customHeight="1">
      <c r="A140" s="64">
        <v>54</v>
      </c>
      <c r="B140" s="17" t="s">
        <v>3538</v>
      </c>
      <c r="C140" s="16" t="s">
        <v>3539</v>
      </c>
      <c r="D140" s="598" t="s">
        <v>67</v>
      </c>
      <c r="E140" s="599"/>
      <c r="F140" s="600"/>
      <c r="G140" s="20"/>
      <c r="H140" s="18">
        <v>41043</v>
      </c>
    </row>
    <row r="141" spans="1:8" ht="37.5" customHeight="1">
      <c r="A141" s="64">
        <v>55</v>
      </c>
      <c r="B141" s="17" t="s">
        <v>3540</v>
      </c>
      <c r="C141" s="16" t="s">
        <v>3541</v>
      </c>
      <c r="D141" s="598" t="s">
        <v>67</v>
      </c>
      <c r="E141" s="599"/>
      <c r="F141" s="600"/>
      <c r="G141" s="20"/>
      <c r="H141" s="18">
        <v>41043</v>
      </c>
    </row>
    <row r="142" spans="1:8" ht="39.75" customHeight="1">
      <c r="A142" s="630">
        <v>56</v>
      </c>
      <c r="B142" s="592" t="s">
        <v>1863</v>
      </c>
      <c r="C142" s="16" t="s">
        <v>1864</v>
      </c>
      <c r="D142" s="17"/>
      <c r="E142" s="17"/>
      <c r="F142" s="17"/>
      <c r="G142" s="20"/>
      <c r="H142" s="595">
        <v>41044</v>
      </c>
    </row>
    <row r="143" spans="1:8" ht="18" customHeight="1">
      <c r="A143" s="631"/>
      <c r="B143" s="593"/>
      <c r="C143" s="15" t="s">
        <v>1875</v>
      </c>
      <c r="D143" s="19" t="s">
        <v>2968</v>
      </c>
      <c r="E143" s="19">
        <v>1</v>
      </c>
      <c r="F143" s="19">
        <v>50</v>
      </c>
      <c r="G143" s="84">
        <f>F143*E143</f>
        <v>50</v>
      </c>
      <c r="H143" s="605"/>
    </row>
    <row r="144" spans="1:8" ht="18" customHeight="1">
      <c r="A144" s="631"/>
      <c r="B144" s="593"/>
      <c r="C144" s="15" t="s">
        <v>2190</v>
      </c>
      <c r="D144" s="19" t="s">
        <v>2968</v>
      </c>
      <c r="E144" s="19">
        <v>2</v>
      </c>
      <c r="F144" s="19">
        <v>65</v>
      </c>
      <c r="G144" s="84">
        <f>F144*E144</f>
        <v>130</v>
      </c>
      <c r="H144" s="605"/>
    </row>
    <row r="145" spans="1:8" ht="18" customHeight="1">
      <c r="A145" s="631"/>
      <c r="B145" s="593"/>
      <c r="C145" s="15" t="s">
        <v>1364</v>
      </c>
      <c r="D145" s="19" t="s">
        <v>2968</v>
      </c>
      <c r="E145" s="19">
        <v>1</v>
      </c>
      <c r="F145" s="19">
        <v>40</v>
      </c>
      <c r="G145" s="84">
        <f>F145*E145</f>
        <v>40</v>
      </c>
      <c r="H145" s="605"/>
    </row>
    <row r="146" spans="1:8" ht="31.5" customHeight="1">
      <c r="A146" s="631"/>
      <c r="B146" s="593"/>
      <c r="C146" s="15" t="s">
        <v>2930</v>
      </c>
      <c r="D146" s="19" t="s">
        <v>2968</v>
      </c>
      <c r="E146" s="19">
        <v>1</v>
      </c>
      <c r="F146" s="19">
        <v>90</v>
      </c>
      <c r="G146" s="84">
        <f>F146*E146</f>
        <v>90</v>
      </c>
      <c r="H146" s="605"/>
    </row>
    <row r="147" spans="1:8" ht="36" customHeight="1">
      <c r="A147" s="631"/>
      <c r="B147" s="593"/>
      <c r="C147" s="15" t="s">
        <v>1198</v>
      </c>
      <c r="D147" s="19" t="s">
        <v>1049</v>
      </c>
      <c r="E147" s="19">
        <v>7</v>
      </c>
      <c r="F147" s="19">
        <v>167.29</v>
      </c>
      <c r="G147" s="84">
        <f>F147*E147</f>
        <v>1171.03</v>
      </c>
      <c r="H147" s="605"/>
    </row>
    <row r="148" spans="1:8" ht="18" customHeight="1">
      <c r="A148" s="64">
        <v>57</v>
      </c>
      <c r="B148" s="17" t="s">
        <v>1654</v>
      </c>
      <c r="C148" s="16" t="s">
        <v>3386</v>
      </c>
      <c r="D148" s="598" t="s">
        <v>1050</v>
      </c>
      <c r="E148" s="599"/>
      <c r="F148" s="600"/>
      <c r="G148" s="84"/>
      <c r="H148" s="21">
        <v>41043</v>
      </c>
    </row>
    <row r="149" spans="1:8" ht="18" customHeight="1">
      <c r="A149" s="630">
        <v>58</v>
      </c>
      <c r="B149" s="592" t="s">
        <v>1867</v>
      </c>
      <c r="C149" s="16" t="s">
        <v>3626</v>
      </c>
      <c r="D149" s="19"/>
      <c r="E149" s="17"/>
      <c r="F149" s="17"/>
      <c r="G149" s="20"/>
      <c r="H149" s="595">
        <v>41044</v>
      </c>
    </row>
    <row r="150" spans="1:8" ht="18" customHeight="1">
      <c r="A150" s="631"/>
      <c r="B150" s="593"/>
      <c r="C150" s="17" t="s">
        <v>1581</v>
      </c>
      <c r="D150" s="19" t="s">
        <v>1109</v>
      </c>
      <c r="E150" s="17">
        <v>2</v>
      </c>
      <c r="F150" s="17">
        <v>90</v>
      </c>
      <c r="G150" s="20">
        <f>F150*E150</f>
        <v>180</v>
      </c>
      <c r="H150" s="605"/>
    </row>
    <row r="151" spans="1:8" ht="18" customHeight="1">
      <c r="A151" s="632"/>
      <c r="B151" s="594"/>
      <c r="C151" s="17" t="s">
        <v>1462</v>
      </c>
      <c r="D151" s="19" t="s">
        <v>1049</v>
      </c>
      <c r="E151" s="19">
        <v>2</v>
      </c>
      <c r="F151" s="19">
        <v>115.2</v>
      </c>
      <c r="G151" s="20">
        <f>F151*E151</f>
        <v>230.4</v>
      </c>
      <c r="H151" s="603"/>
    </row>
    <row r="152" spans="1:8" ht="18" customHeight="1">
      <c r="A152" s="630">
        <v>59</v>
      </c>
      <c r="B152" s="592" t="s">
        <v>2491</v>
      </c>
      <c r="C152" s="16" t="s">
        <v>1584</v>
      </c>
      <c r="D152" s="17"/>
      <c r="E152" s="17"/>
      <c r="F152" s="17"/>
      <c r="G152" s="20"/>
      <c r="H152" s="595">
        <v>41039</v>
      </c>
    </row>
    <row r="153" spans="1:8" ht="18" customHeight="1">
      <c r="A153" s="632"/>
      <c r="B153" s="594"/>
      <c r="C153" s="17" t="s">
        <v>3619</v>
      </c>
      <c r="D153" s="19" t="s">
        <v>1049</v>
      </c>
      <c r="E153" s="17">
        <v>2</v>
      </c>
      <c r="F153" s="17">
        <v>5</v>
      </c>
      <c r="G153" s="20">
        <f>F153*E153</f>
        <v>10</v>
      </c>
      <c r="H153" s="603"/>
    </row>
    <row r="154" spans="1:8" ht="18" customHeight="1">
      <c r="A154" s="64">
        <v>60</v>
      </c>
      <c r="B154" s="17" t="s">
        <v>2492</v>
      </c>
      <c r="C154" s="16" t="s">
        <v>3621</v>
      </c>
      <c r="D154" s="612" t="s">
        <v>2493</v>
      </c>
      <c r="E154" s="613"/>
      <c r="F154" s="614"/>
      <c r="G154" s="20"/>
      <c r="H154" s="18">
        <v>41040</v>
      </c>
    </row>
    <row r="155" spans="1:8" ht="34.5" customHeight="1">
      <c r="A155" s="64">
        <v>61</v>
      </c>
      <c r="B155" s="17" t="s">
        <v>2494</v>
      </c>
      <c r="C155" s="16" t="s">
        <v>2844</v>
      </c>
      <c r="D155" s="598" t="s">
        <v>2495</v>
      </c>
      <c r="E155" s="599"/>
      <c r="F155" s="600"/>
      <c r="G155" s="20"/>
      <c r="H155" s="18"/>
    </row>
    <row r="156" spans="1:8" ht="18" customHeight="1">
      <c r="A156" s="64">
        <v>62</v>
      </c>
      <c r="B156" s="17" t="s">
        <v>3315</v>
      </c>
      <c r="C156" s="16" t="s">
        <v>2844</v>
      </c>
      <c r="D156" s="606" t="s">
        <v>3316</v>
      </c>
      <c r="E156" s="606"/>
      <c r="F156" s="606"/>
      <c r="G156" s="20"/>
      <c r="H156" s="18">
        <v>41040</v>
      </c>
    </row>
    <row r="157" spans="1:8" ht="31.5" customHeight="1">
      <c r="A157" s="633">
        <v>63</v>
      </c>
      <c r="B157" s="606" t="s">
        <v>1813</v>
      </c>
      <c r="C157" s="46" t="s">
        <v>1814</v>
      </c>
      <c r="D157" s="19"/>
      <c r="E157" s="19"/>
      <c r="F157" s="19"/>
      <c r="G157" s="20"/>
      <c r="H157" s="611" t="s">
        <v>2568</v>
      </c>
    </row>
    <row r="158" spans="1:8" ht="37.5" customHeight="1">
      <c r="A158" s="633"/>
      <c r="B158" s="606"/>
      <c r="C158" s="17" t="s">
        <v>2450</v>
      </c>
      <c r="D158" s="19" t="s">
        <v>2968</v>
      </c>
      <c r="E158" s="17">
        <v>1</v>
      </c>
      <c r="F158" s="17">
        <v>170</v>
      </c>
      <c r="G158" s="20">
        <f>E158*F158</f>
        <v>170</v>
      </c>
      <c r="H158" s="611"/>
    </row>
    <row r="159" spans="1:8" ht="18" customHeight="1">
      <c r="A159" s="633"/>
      <c r="B159" s="606"/>
      <c r="C159" s="17" t="s">
        <v>2452</v>
      </c>
      <c r="D159" s="19" t="s">
        <v>2968</v>
      </c>
      <c r="E159" s="17">
        <v>1</v>
      </c>
      <c r="F159" s="17">
        <v>156</v>
      </c>
      <c r="G159" s="20">
        <f>E159*F159</f>
        <v>156</v>
      </c>
      <c r="H159" s="611"/>
    </row>
    <row r="160" spans="1:8" ht="18" customHeight="1">
      <c r="A160" s="633"/>
      <c r="B160" s="606"/>
      <c r="C160" s="17" t="s">
        <v>3667</v>
      </c>
      <c r="D160" s="19" t="s">
        <v>2968</v>
      </c>
      <c r="E160" s="17">
        <v>1</v>
      </c>
      <c r="F160" s="17">
        <v>10</v>
      </c>
      <c r="G160" s="20">
        <f>E160*F160</f>
        <v>10</v>
      </c>
      <c r="H160" s="611"/>
    </row>
    <row r="161" spans="1:8" ht="18" customHeight="1">
      <c r="A161" s="633"/>
      <c r="B161" s="606"/>
      <c r="C161" s="17" t="s">
        <v>2569</v>
      </c>
      <c r="D161" s="19" t="s">
        <v>2968</v>
      </c>
      <c r="E161" s="17">
        <v>48</v>
      </c>
      <c r="F161" s="17">
        <v>0.5</v>
      </c>
      <c r="G161" s="20">
        <f>E161*F161</f>
        <v>24</v>
      </c>
      <c r="H161" s="611"/>
    </row>
    <row r="162" spans="1:8" ht="18" customHeight="1">
      <c r="A162" s="633"/>
      <c r="B162" s="606"/>
      <c r="C162" s="17" t="s">
        <v>259</v>
      </c>
      <c r="D162" s="19" t="s">
        <v>1049</v>
      </c>
      <c r="E162" s="17">
        <v>2</v>
      </c>
      <c r="F162" s="17">
        <v>8</v>
      </c>
      <c r="G162" s="20">
        <f>E162*F162</f>
        <v>16</v>
      </c>
      <c r="H162" s="611"/>
    </row>
    <row r="163" spans="1:8" ht="74.25" customHeight="1">
      <c r="A163" s="630">
        <v>64</v>
      </c>
      <c r="B163" s="650" t="s">
        <v>3582</v>
      </c>
      <c r="C163" s="247" t="s">
        <v>3273</v>
      </c>
      <c r="D163" s="19"/>
      <c r="E163" s="17"/>
      <c r="F163" s="17"/>
      <c r="G163" s="20"/>
      <c r="H163" s="595" t="s">
        <v>2572</v>
      </c>
    </row>
    <row r="164" spans="1:8" ht="18" customHeight="1">
      <c r="A164" s="631"/>
      <c r="B164" s="651"/>
      <c r="C164" s="73" t="s">
        <v>2846</v>
      </c>
      <c r="D164" s="19" t="s">
        <v>1049</v>
      </c>
      <c r="E164" s="19">
        <v>60</v>
      </c>
      <c r="F164" s="19">
        <v>17</v>
      </c>
      <c r="G164" s="20">
        <f>F164*E164</f>
        <v>1020</v>
      </c>
      <c r="H164" s="605"/>
    </row>
    <row r="165" spans="1:8" ht="18" customHeight="1">
      <c r="A165" s="631"/>
      <c r="B165" s="651"/>
      <c r="C165" s="23" t="s">
        <v>3274</v>
      </c>
      <c r="D165" s="19" t="s">
        <v>1049</v>
      </c>
      <c r="E165" s="19">
        <v>10</v>
      </c>
      <c r="F165" s="19">
        <v>45</v>
      </c>
      <c r="G165" s="20">
        <f>F165*E165</f>
        <v>450</v>
      </c>
      <c r="H165" s="605"/>
    </row>
    <row r="166" spans="1:8" ht="37.5" customHeight="1">
      <c r="A166" s="631"/>
      <c r="B166" s="651"/>
      <c r="C166" s="23" t="s">
        <v>3275</v>
      </c>
      <c r="D166" s="19" t="s">
        <v>2968</v>
      </c>
      <c r="E166" s="19">
        <v>12</v>
      </c>
      <c r="F166" s="19">
        <v>0.5</v>
      </c>
      <c r="G166" s="20">
        <f>F166*E166</f>
        <v>6</v>
      </c>
      <c r="H166" s="605"/>
    </row>
    <row r="167" spans="1:8" ht="18" customHeight="1">
      <c r="A167" s="632"/>
      <c r="B167" s="652"/>
      <c r="C167" s="95" t="s">
        <v>3789</v>
      </c>
      <c r="D167" s="19" t="s">
        <v>2968</v>
      </c>
      <c r="E167" s="17">
        <v>24</v>
      </c>
      <c r="F167" s="19">
        <v>0.6</v>
      </c>
      <c r="G167" s="20">
        <f>F167*E167</f>
        <v>14.4</v>
      </c>
      <c r="H167" s="603"/>
    </row>
    <row r="168" spans="1:8" ht="18" customHeight="1">
      <c r="A168" s="631">
        <v>64</v>
      </c>
      <c r="B168" s="651" t="s">
        <v>222</v>
      </c>
      <c r="C168" s="73" t="s">
        <v>2856</v>
      </c>
      <c r="D168" s="19" t="s">
        <v>2968</v>
      </c>
      <c r="E168" s="19">
        <v>12</v>
      </c>
      <c r="F168" s="19">
        <v>9</v>
      </c>
      <c r="G168" s="17">
        <f>E168*F168</f>
        <v>108</v>
      </c>
      <c r="H168" s="605"/>
    </row>
    <row r="169" spans="1:8" ht="18" customHeight="1">
      <c r="A169" s="631"/>
      <c r="B169" s="651"/>
      <c r="C169" s="95" t="s">
        <v>3790</v>
      </c>
      <c r="D169" s="19" t="s">
        <v>2968</v>
      </c>
      <c r="E169" s="17">
        <v>24</v>
      </c>
      <c r="F169" s="19">
        <v>0.5</v>
      </c>
      <c r="G169" s="20">
        <f t="shared" ref="G169:G174" si="3">F169*E169</f>
        <v>12</v>
      </c>
      <c r="H169" s="605"/>
    </row>
    <row r="170" spans="1:8" ht="18" customHeight="1">
      <c r="A170" s="631"/>
      <c r="B170" s="651"/>
      <c r="C170" s="23" t="s">
        <v>1203</v>
      </c>
      <c r="D170" s="19" t="s">
        <v>2968</v>
      </c>
      <c r="E170" s="19">
        <v>2</v>
      </c>
      <c r="F170" s="19">
        <v>25</v>
      </c>
      <c r="G170" s="20">
        <f t="shared" si="3"/>
        <v>50</v>
      </c>
      <c r="H170" s="605"/>
    </row>
    <row r="171" spans="1:8" ht="18" customHeight="1">
      <c r="A171" s="631"/>
      <c r="B171" s="652"/>
      <c r="C171" s="73" t="s">
        <v>2570</v>
      </c>
      <c r="D171" s="19" t="s">
        <v>2968</v>
      </c>
      <c r="E171" s="17">
        <v>12</v>
      </c>
      <c r="F171" s="19">
        <v>8</v>
      </c>
      <c r="G171" s="20">
        <f t="shared" si="3"/>
        <v>96</v>
      </c>
      <c r="H171" s="603"/>
    </row>
    <row r="172" spans="1:8" ht="18" customHeight="1">
      <c r="A172" s="631"/>
      <c r="B172" s="650" t="s">
        <v>2417</v>
      </c>
      <c r="C172" s="73" t="s">
        <v>2846</v>
      </c>
      <c r="D172" s="19" t="s">
        <v>1049</v>
      </c>
      <c r="E172" s="19">
        <v>60</v>
      </c>
      <c r="F172" s="19">
        <v>17</v>
      </c>
      <c r="G172" s="20">
        <f t="shared" si="3"/>
        <v>1020</v>
      </c>
      <c r="H172" s="133">
        <v>41046</v>
      </c>
    </row>
    <row r="173" spans="1:8" ht="18" customHeight="1">
      <c r="A173" s="631"/>
      <c r="B173" s="651"/>
      <c r="C173" s="23" t="s">
        <v>3274</v>
      </c>
      <c r="D173" s="19" t="s">
        <v>1049</v>
      </c>
      <c r="E173" s="19">
        <v>10</v>
      </c>
      <c r="F173" s="19">
        <v>45</v>
      </c>
      <c r="G173" s="20">
        <f t="shared" si="3"/>
        <v>450</v>
      </c>
      <c r="H173" s="595">
        <v>41045</v>
      </c>
    </row>
    <row r="174" spans="1:8" ht="38.25" customHeight="1">
      <c r="A174" s="631"/>
      <c r="B174" s="651"/>
      <c r="C174" s="23" t="s">
        <v>3275</v>
      </c>
      <c r="D174" s="19" t="s">
        <v>2968</v>
      </c>
      <c r="E174" s="19">
        <v>12</v>
      </c>
      <c r="F174" s="19">
        <v>0.5</v>
      </c>
      <c r="G174" s="20">
        <f t="shared" si="3"/>
        <v>6</v>
      </c>
      <c r="H174" s="605"/>
    </row>
    <row r="175" spans="1:8" ht="18" customHeight="1">
      <c r="A175" s="631"/>
      <c r="B175" s="651"/>
      <c r="C175" s="73" t="s">
        <v>2856</v>
      </c>
      <c r="D175" s="19" t="s">
        <v>2968</v>
      </c>
      <c r="E175" s="19">
        <v>16</v>
      </c>
      <c r="F175" s="19">
        <v>9</v>
      </c>
      <c r="G175" s="17">
        <f>E175*F175</f>
        <v>144</v>
      </c>
      <c r="H175" s="605"/>
    </row>
    <row r="176" spans="1:8" ht="18" customHeight="1">
      <c r="A176" s="631"/>
      <c r="B176" s="651"/>
      <c r="C176" s="95" t="s">
        <v>3789</v>
      </c>
      <c r="D176" s="19" t="s">
        <v>2968</v>
      </c>
      <c r="E176" s="17">
        <v>24</v>
      </c>
      <c r="F176" s="19">
        <v>0.6</v>
      </c>
      <c r="G176" s="20">
        <f>F176*E176</f>
        <v>14.4</v>
      </c>
      <c r="H176" s="605"/>
    </row>
    <row r="177" spans="1:8" ht="18" customHeight="1">
      <c r="A177" s="631"/>
      <c r="B177" s="651"/>
      <c r="C177" s="95" t="s">
        <v>3768</v>
      </c>
      <c r="D177" s="19" t="s">
        <v>2968</v>
      </c>
      <c r="E177" s="17">
        <v>24</v>
      </c>
      <c r="F177" s="19">
        <v>0.5</v>
      </c>
      <c r="G177" s="20">
        <f>F177*E177</f>
        <v>12</v>
      </c>
      <c r="H177" s="605"/>
    </row>
    <row r="178" spans="1:8" ht="18" customHeight="1">
      <c r="A178" s="631"/>
      <c r="B178" s="652"/>
      <c r="C178" s="23" t="s">
        <v>1203</v>
      </c>
      <c r="D178" s="19" t="s">
        <v>2968</v>
      </c>
      <c r="E178" s="19">
        <v>2</v>
      </c>
      <c r="F178" s="19">
        <v>25</v>
      </c>
      <c r="G178" s="20">
        <f>F178*E178</f>
        <v>50</v>
      </c>
      <c r="H178" s="603"/>
    </row>
    <row r="179" spans="1:8" ht="70.5" customHeight="1">
      <c r="A179" s="631"/>
      <c r="B179" s="650" t="s">
        <v>2415</v>
      </c>
      <c r="C179" s="247" t="s">
        <v>3273</v>
      </c>
      <c r="D179" s="19"/>
      <c r="E179" s="19"/>
      <c r="F179" s="19"/>
      <c r="G179" s="20"/>
      <c r="H179" s="595" t="s">
        <v>2395</v>
      </c>
    </row>
    <row r="180" spans="1:8" ht="18" customHeight="1">
      <c r="A180" s="631"/>
      <c r="B180" s="651"/>
      <c r="C180" s="17" t="s">
        <v>3619</v>
      </c>
      <c r="D180" s="19" t="s">
        <v>1049</v>
      </c>
      <c r="E180" s="19">
        <v>100</v>
      </c>
      <c r="F180" s="19">
        <v>5</v>
      </c>
      <c r="G180" s="20">
        <f t="shared" ref="G180:G191" si="4">F180*E180</f>
        <v>500</v>
      </c>
      <c r="H180" s="605"/>
    </row>
    <row r="181" spans="1:8" ht="18" customHeight="1">
      <c r="A181" s="631"/>
      <c r="B181" s="651"/>
      <c r="C181" s="17" t="s">
        <v>2391</v>
      </c>
      <c r="D181" s="19" t="s">
        <v>2968</v>
      </c>
      <c r="E181" s="19">
        <v>20</v>
      </c>
      <c r="F181" s="19">
        <v>170</v>
      </c>
      <c r="G181" s="20">
        <f t="shared" si="4"/>
        <v>3400</v>
      </c>
      <c r="H181" s="605"/>
    </row>
    <row r="182" spans="1:8" ht="18" customHeight="1">
      <c r="A182" s="631"/>
      <c r="B182" s="651"/>
      <c r="C182" s="17" t="s">
        <v>2392</v>
      </c>
      <c r="D182" s="19" t="s">
        <v>2968</v>
      </c>
      <c r="E182" s="19">
        <v>35</v>
      </c>
      <c r="F182" s="19">
        <v>240</v>
      </c>
      <c r="G182" s="20">
        <f t="shared" si="4"/>
        <v>8400</v>
      </c>
      <c r="H182" s="605"/>
    </row>
    <row r="183" spans="1:8" ht="37.5" customHeight="1">
      <c r="A183" s="631"/>
      <c r="B183" s="651"/>
      <c r="C183" s="17" t="s">
        <v>2393</v>
      </c>
      <c r="D183" s="19" t="s">
        <v>2968</v>
      </c>
      <c r="E183" s="19">
        <v>25</v>
      </c>
      <c r="F183" s="19">
        <v>18</v>
      </c>
      <c r="G183" s="20">
        <f t="shared" si="4"/>
        <v>450</v>
      </c>
      <c r="H183" s="605"/>
    </row>
    <row r="184" spans="1:8" ht="18" customHeight="1">
      <c r="A184" s="631"/>
      <c r="B184" s="651"/>
      <c r="C184" s="17" t="s">
        <v>2394</v>
      </c>
      <c r="D184" s="19" t="s">
        <v>2968</v>
      </c>
      <c r="E184" s="19">
        <v>14</v>
      </c>
      <c r="F184" s="19">
        <v>20</v>
      </c>
      <c r="G184" s="20">
        <f t="shared" si="4"/>
        <v>280</v>
      </c>
      <c r="H184" s="603"/>
    </row>
    <row r="185" spans="1:8" ht="18" customHeight="1">
      <c r="A185" s="631"/>
      <c r="B185" s="651"/>
      <c r="C185" s="17" t="s">
        <v>1878</v>
      </c>
      <c r="D185" s="19" t="s">
        <v>2968</v>
      </c>
      <c r="E185" s="19">
        <v>6</v>
      </c>
      <c r="F185" s="19">
        <v>170</v>
      </c>
      <c r="G185" s="20">
        <f t="shared" si="4"/>
        <v>1020</v>
      </c>
      <c r="H185" s="595">
        <v>41057</v>
      </c>
    </row>
    <row r="186" spans="1:8" ht="18" customHeight="1">
      <c r="A186" s="631"/>
      <c r="B186" s="651"/>
      <c r="C186" s="15" t="s">
        <v>1879</v>
      </c>
      <c r="D186" s="19" t="s">
        <v>2968</v>
      </c>
      <c r="E186" s="19">
        <v>6</v>
      </c>
      <c r="F186" s="19">
        <v>320</v>
      </c>
      <c r="G186" s="20">
        <f t="shared" si="4"/>
        <v>1920</v>
      </c>
      <c r="H186" s="605"/>
    </row>
    <row r="187" spans="1:8" ht="18" customHeight="1">
      <c r="A187" s="631"/>
      <c r="B187" s="651"/>
      <c r="C187" s="17" t="s">
        <v>1880</v>
      </c>
      <c r="D187" s="19" t="s">
        <v>2968</v>
      </c>
      <c r="E187" s="19">
        <v>6</v>
      </c>
      <c r="F187" s="19">
        <v>13</v>
      </c>
      <c r="G187" s="20">
        <f t="shared" si="4"/>
        <v>78</v>
      </c>
      <c r="H187" s="605"/>
    </row>
    <row r="188" spans="1:8" ht="18" customHeight="1">
      <c r="A188" s="631"/>
      <c r="B188" s="651"/>
      <c r="C188" s="63" t="s">
        <v>3789</v>
      </c>
      <c r="D188" s="19" t="s">
        <v>2968</v>
      </c>
      <c r="E188" s="17">
        <v>20</v>
      </c>
      <c r="F188" s="19">
        <v>0.6</v>
      </c>
      <c r="G188" s="20">
        <f t="shared" si="4"/>
        <v>12</v>
      </c>
      <c r="H188" s="605"/>
    </row>
    <row r="189" spans="1:8" ht="18" customHeight="1">
      <c r="A189" s="631"/>
      <c r="B189" s="651"/>
      <c r="C189" s="17" t="s">
        <v>212</v>
      </c>
      <c r="D189" s="19" t="s">
        <v>1049</v>
      </c>
      <c r="E189" s="17">
        <v>1</v>
      </c>
      <c r="F189" s="17">
        <v>45</v>
      </c>
      <c r="G189" s="20">
        <f t="shared" si="4"/>
        <v>45</v>
      </c>
      <c r="H189" s="605"/>
    </row>
    <row r="190" spans="1:8" ht="18" customHeight="1">
      <c r="A190" s="631"/>
      <c r="B190" s="651"/>
      <c r="C190" s="63" t="s">
        <v>3768</v>
      </c>
      <c r="D190" s="19" t="s">
        <v>2968</v>
      </c>
      <c r="E190" s="17">
        <v>45</v>
      </c>
      <c r="F190" s="19">
        <v>0.5</v>
      </c>
      <c r="G190" s="20">
        <f t="shared" si="4"/>
        <v>22.5</v>
      </c>
      <c r="H190" s="605"/>
    </row>
    <row r="191" spans="1:8" ht="18" customHeight="1">
      <c r="A191" s="631"/>
      <c r="B191" s="651"/>
      <c r="C191" s="63" t="s">
        <v>213</v>
      </c>
      <c r="D191" s="19" t="s">
        <v>2968</v>
      </c>
      <c r="E191" s="17">
        <v>25</v>
      </c>
      <c r="F191" s="19">
        <v>5</v>
      </c>
      <c r="G191" s="20">
        <f t="shared" si="4"/>
        <v>125</v>
      </c>
      <c r="H191" s="603"/>
    </row>
    <row r="192" spans="1:8" ht="37.5" customHeight="1">
      <c r="A192" s="64">
        <v>65</v>
      </c>
      <c r="B192" s="17" t="s">
        <v>2671</v>
      </c>
      <c r="C192" s="46" t="s">
        <v>2133</v>
      </c>
      <c r="D192" s="598" t="s">
        <v>2573</v>
      </c>
      <c r="E192" s="599"/>
      <c r="F192" s="600"/>
      <c r="G192" s="20"/>
      <c r="H192" s="21">
        <v>41044</v>
      </c>
    </row>
    <row r="193" spans="1:8" ht="37.5" customHeight="1">
      <c r="A193" s="64">
        <v>66</v>
      </c>
      <c r="B193" s="17" t="s">
        <v>2574</v>
      </c>
      <c r="C193" s="16" t="s">
        <v>2575</v>
      </c>
      <c r="D193" s="598" t="s">
        <v>67</v>
      </c>
      <c r="E193" s="599"/>
      <c r="F193" s="600"/>
      <c r="G193" s="20"/>
      <c r="H193" s="21">
        <v>41045</v>
      </c>
    </row>
    <row r="194" spans="1:8" ht="69.75" customHeight="1">
      <c r="A194" s="633">
        <v>67</v>
      </c>
      <c r="B194" s="606" t="s">
        <v>2008</v>
      </c>
      <c r="C194" s="16" t="s">
        <v>1515</v>
      </c>
      <c r="D194" s="19"/>
      <c r="E194" s="17"/>
      <c r="F194" s="17"/>
      <c r="G194" s="20"/>
      <c r="H194" s="611">
        <v>41039</v>
      </c>
    </row>
    <row r="195" spans="1:8" ht="18" customHeight="1">
      <c r="A195" s="633"/>
      <c r="B195" s="606"/>
      <c r="C195" s="15" t="s">
        <v>2286</v>
      </c>
      <c r="D195" s="19" t="s">
        <v>2968</v>
      </c>
      <c r="E195" s="17">
        <v>1</v>
      </c>
      <c r="F195" s="19">
        <v>440</v>
      </c>
      <c r="G195" s="20">
        <f t="shared" ref="G195:G200" si="5">F195*E195</f>
        <v>440</v>
      </c>
      <c r="H195" s="611"/>
    </row>
    <row r="196" spans="1:8" ht="36.75" customHeight="1">
      <c r="A196" s="633">
        <v>67</v>
      </c>
      <c r="B196" s="606" t="s">
        <v>2008</v>
      </c>
      <c r="C196" s="17" t="s">
        <v>2058</v>
      </c>
      <c r="D196" s="19" t="s">
        <v>1046</v>
      </c>
      <c r="E196" s="17">
        <v>3.125</v>
      </c>
      <c r="F196" s="17">
        <v>785.92</v>
      </c>
      <c r="G196" s="20">
        <f t="shared" si="5"/>
        <v>2456</v>
      </c>
      <c r="H196" s="611">
        <v>41039</v>
      </c>
    </row>
    <row r="197" spans="1:8" ht="18" customHeight="1">
      <c r="A197" s="633"/>
      <c r="B197" s="606"/>
      <c r="C197" s="17" t="s">
        <v>3568</v>
      </c>
      <c r="D197" s="19" t="s">
        <v>1517</v>
      </c>
      <c r="E197" s="17">
        <v>16</v>
      </c>
      <c r="F197" s="17">
        <v>89.88</v>
      </c>
      <c r="G197" s="20">
        <f t="shared" si="5"/>
        <v>1438.08</v>
      </c>
      <c r="H197" s="611"/>
    </row>
    <row r="198" spans="1:8" ht="18" customHeight="1">
      <c r="A198" s="633"/>
      <c r="B198" s="606"/>
      <c r="C198" s="17" t="s">
        <v>3569</v>
      </c>
      <c r="D198" s="19" t="s">
        <v>1517</v>
      </c>
      <c r="E198" s="17">
        <v>7</v>
      </c>
      <c r="F198" s="19">
        <v>108</v>
      </c>
      <c r="G198" s="20">
        <f t="shared" si="5"/>
        <v>756</v>
      </c>
      <c r="H198" s="611"/>
    </row>
    <row r="199" spans="1:8" ht="18" customHeight="1">
      <c r="A199" s="633"/>
      <c r="B199" s="606"/>
      <c r="C199" s="17" t="s">
        <v>2012</v>
      </c>
      <c r="D199" s="19" t="s">
        <v>2968</v>
      </c>
      <c r="E199" s="17">
        <v>1</v>
      </c>
      <c r="F199" s="19">
        <v>195</v>
      </c>
      <c r="G199" s="20">
        <f t="shared" si="5"/>
        <v>195</v>
      </c>
      <c r="H199" s="611"/>
    </row>
    <row r="200" spans="1:8" ht="18" customHeight="1">
      <c r="A200" s="633"/>
      <c r="B200" s="606"/>
      <c r="C200" s="17" t="s">
        <v>2059</v>
      </c>
      <c r="D200" s="19" t="s">
        <v>1109</v>
      </c>
      <c r="E200" s="17">
        <v>0.8</v>
      </c>
      <c r="F200" s="17">
        <v>157.5</v>
      </c>
      <c r="G200" s="20">
        <f t="shared" si="5"/>
        <v>126</v>
      </c>
      <c r="H200" s="611"/>
    </row>
    <row r="201" spans="1:8" ht="36.75" customHeight="1">
      <c r="A201" s="64">
        <v>68</v>
      </c>
      <c r="B201" s="17" t="s">
        <v>1095</v>
      </c>
      <c r="C201" s="16" t="s">
        <v>893</v>
      </c>
      <c r="D201" s="598" t="s">
        <v>594</v>
      </c>
      <c r="E201" s="599"/>
      <c r="F201" s="600"/>
      <c r="G201" s="20"/>
      <c r="H201" s="18">
        <v>41039</v>
      </c>
    </row>
    <row r="202" spans="1:8" ht="36" customHeight="1">
      <c r="A202" s="64">
        <v>69</v>
      </c>
      <c r="B202" s="17" t="s">
        <v>338</v>
      </c>
      <c r="C202" s="16" t="s">
        <v>893</v>
      </c>
      <c r="D202" s="598" t="s">
        <v>594</v>
      </c>
      <c r="E202" s="599"/>
      <c r="F202" s="600"/>
      <c r="G202" s="20"/>
      <c r="H202" s="18">
        <v>41039</v>
      </c>
    </row>
    <row r="203" spans="1:8" ht="36" customHeight="1">
      <c r="A203" s="64">
        <v>70</v>
      </c>
      <c r="B203" s="17" t="s">
        <v>2660</v>
      </c>
      <c r="C203" s="16" t="s">
        <v>893</v>
      </c>
      <c r="D203" s="598" t="s">
        <v>594</v>
      </c>
      <c r="E203" s="599"/>
      <c r="F203" s="600"/>
      <c r="G203" s="20"/>
      <c r="H203" s="18">
        <v>41039</v>
      </c>
    </row>
    <row r="204" spans="1:8" ht="35.25" customHeight="1">
      <c r="A204" s="64">
        <v>71</v>
      </c>
      <c r="B204" s="17" t="s">
        <v>1401</v>
      </c>
      <c r="C204" s="16" t="s">
        <v>893</v>
      </c>
      <c r="D204" s="598" t="s">
        <v>594</v>
      </c>
      <c r="E204" s="599"/>
      <c r="F204" s="600"/>
      <c r="G204" s="20"/>
      <c r="H204" s="18">
        <v>41039</v>
      </c>
    </row>
    <row r="205" spans="1:8" ht="34.5" customHeight="1">
      <c r="A205" s="64">
        <v>72</v>
      </c>
      <c r="B205" s="17" t="s">
        <v>2129</v>
      </c>
      <c r="C205" s="16" t="s">
        <v>893</v>
      </c>
      <c r="D205" s="598" t="s">
        <v>594</v>
      </c>
      <c r="E205" s="599"/>
      <c r="F205" s="600"/>
      <c r="G205" s="20"/>
      <c r="H205" s="18">
        <v>41039</v>
      </c>
    </row>
    <row r="206" spans="1:8" ht="37.5" customHeight="1">
      <c r="A206" s="64">
        <v>73</v>
      </c>
      <c r="B206" s="17" t="s">
        <v>3442</v>
      </c>
      <c r="C206" s="16" t="s">
        <v>893</v>
      </c>
      <c r="D206" s="598" t="s">
        <v>594</v>
      </c>
      <c r="E206" s="599"/>
      <c r="F206" s="600"/>
      <c r="G206" s="20"/>
      <c r="H206" s="18">
        <v>41039</v>
      </c>
    </row>
    <row r="207" spans="1:8" ht="34.5" customHeight="1">
      <c r="A207" s="64">
        <v>74</v>
      </c>
      <c r="B207" s="17" t="s">
        <v>273</v>
      </c>
      <c r="C207" s="16" t="s">
        <v>893</v>
      </c>
      <c r="D207" s="598" t="s">
        <v>594</v>
      </c>
      <c r="E207" s="599"/>
      <c r="F207" s="600"/>
      <c r="G207" s="20"/>
      <c r="H207" s="18">
        <v>41039</v>
      </c>
    </row>
    <row r="208" spans="1:8" ht="36.75" customHeight="1">
      <c r="A208" s="64">
        <v>75</v>
      </c>
      <c r="B208" s="17" t="s">
        <v>2781</v>
      </c>
      <c r="C208" s="16" t="s">
        <v>893</v>
      </c>
      <c r="D208" s="598" t="s">
        <v>594</v>
      </c>
      <c r="E208" s="599"/>
      <c r="F208" s="600"/>
      <c r="G208" s="20"/>
      <c r="H208" s="18">
        <v>41039</v>
      </c>
    </row>
    <row r="209" spans="1:8" ht="35.25" customHeight="1">
      <c r="A209" s="630">
        <v>76</v>
      </c>
      <c r="B209" s="592" t="s">
        <v>164</v>
      </c>
      <c r="C209" s="46" t="s">
        <v>1825</v>
      </c>
      <c r="D209" s="19"/>
      <c r="E209" s="19"/>
      <c r="F209" s="19"/>
      <c r="G209" s="20"/>
      <c r="H209" s="595">
        <v>41029</v>
      </c>
    </row>
    <row r="210" spans="1:8" ht="18" customHeight="1">
      <c r="A210" s="631"/>
      <c r="B210" s="593"/>
      <c r="C210" s="15" t="s">
        <v>1826</v>
      </c>
      <c r="D210" s="19" t="s">
        <v>1046</v>
      </c>
      <c r="E210" s="19">
        <v>15</v>
      </c>
      <c r="F210" s="19">
        <v>140</v>
      </c>
      <c r="G210" s="20">
        <f>F210*E210</f>
        <v>2100</v>
      </c>
      <c r="H210" s="605"/>
    </row>
    <row r="211" spans="1:8" ht="18" customHeight="1">
      <c r="A211" s="631"/>
      <c r="B211" s="593"/>
      <c r="C211" s="15" t="s">
        <v>1462</v>
      </c>
      <c r="D211" s="19" t="s">
        <v>1049</v>
      </c>
      <c r="E211" s="19">
        <v>36</v>
      </c>
      <c r="F211" s="19">
        <v>157.34</v>
      </c>
      <c r="G211" s="20">
        <f>F211*E211</f>
        <v>5664.24</v>
      </c>
      <c r="H211" s="605"/>
    </row>
    <row r="212" spans="1:8" ht="18" customHeight="1">
      <c r="A212" s="632"/>
      <c r="B212" s="594"/>
      <c r="C212" s="15" t="s">
        <v>3641</v>
      </c>
      <c r="D212" s="19" t="s">
        <v>2480</v>
      </c>
      <c r="E212" s="19">
        <v>0.5</v>
      </c>
      <c r="F212" s="19">
        <v>950</v>
      </c>
      <c r="G212" s="20">
        <f>F212*E212</f>
        <v>475</v>
      </c>
      <c r="H212" s="603"/>
    </row>
    <row r="213" spans="1:8" ht="36" customHeight="1">
      <c r="A213" s="630">
        <v>77</v>
      </c>
      <c r="B213" s="592" t="s">
        <v>832</v>
      </c>
      <c r="C213" s="46" t="s">
        <v>1825</v>
      </c>
      <c r="D213" s="19"/>
      <c r="E213" s="19"/>
      <c r="F213" s="19"/>
      <c r="G213" s="20"/>
      <c r="H213" s="595">
        <v>41029</v>
      </c>
    </row>
    <row r="214" spans="1:8" ht="18" customHeight="1">
      <c r="A214" s="631"/>
      <c r="B214" s="593"/>
      <c r="C214" s="15" t="s">
        <v>1826</v>
      </c>
      <c r="D214" s="19" t="s">
        <v>1046</v>
      </c>
      <c r="E214" s="19">
        <v>15</v>
      </c>
      <c r="F214" s="19">
        <v>140</v>
      </c>
      <c r="G214" s="20">
        <f>F214*E214</f>
        <v>2100</v>
      </c>
      <c r="H214" s="605"/>
    </row>
    <row r="215" spans="1:8" ht="18" customHeight="1">
      <c r="A215" s="631"/>
      <c r="B215" s="593"/>
      <c r="C215" s="15" t="s">
        <v>1462</v>
      </c>
      <c r="D215" s="19" t="s">
        <v>1049</v>
      </c>
      <c r="E215" s="19">
        <v>36</v>
      </c>
      <c r="F215" s="19">
        <v>157.34</v>
      </c>
      <c r="G215" s="20">
        <f>F215*E215</f>
        <v>5664.24</v>
      </c>
      <c r="H215" s="605"/>
    </row>
    <row r="216" spans="1:8" ht="18" customHeight="1">
      <c r="A216" s="632"/>
      <c r="B216" s="594"/>
      <c r="C216" s="15" t="s">
        <v>3641</v>
      </c>
      <c r="D216" s="19" t="s">
        <v>2480</v>
      </c>
      <c r="E216" s="19">
        <v>0.5</v>
      </c>
      <c r="F216" s="19">
        <v>950</v>
      </c>
      <c r="G216" s="20">
        <f>F216*E216</f>
        <v>475</v>
      </c>
      <c r="H216" s="603"/>
    </row>
    <row r="217" spans="1:8" ht="35.25" customHeight="1">
      <c r="A217" s="64">
        <v>78</v>
      </c>
      <c r="B217" s="17" t="s">
        <v>99</v>
      </c>
      <c r="C217" s="46" t="s">
        <v>2184</v>
      </c>
      <c r="D217" s="598" t="s">
        <v>14</v>
      </c>
      <c r="E217" s="599"/>
      <c r="F217" s="600"/>
      <c r="G217" s="20"/>
      <c r="H217" s="18">
        <v>41040</v>
      </c>
    </row>
    <row r="218" spans="1:8" ht="39.75" customHeight="1">
      <c r="A218" s="630">
        <v>79</v>
      </c>
      <c r="B218" s="592" t="s">
        <v>273</v>
      </c>
      <c r="C218" s="46" t="s">
        <v>1246</v>
      </c>
      <c r="D218" s="19"/>
      <c r="E218" s="17"/>
      <c r="F218" s="19"/>
      <c r="G218" s="20"/>
      <c r="H218" s="595">
        <v>41043</v>
      </c>
    </row>
    <row r="219" spans="1:8" ht="18" customHeight="1">
      <c r="A219" s="632"/>
      <c r="B219" s="594"/>
      <c r="C219" s="15" t="s">
        <v>100</v>
      </c>
      <c r="D219" s="19" t="s">
        <v>1109</v>
      </c>
      <c r="E219" s="17">
        <v>0.8</v>
      </c>
      <c r="F219" s="19">
        <v>138.53</v>
      </c>
      <c r="G219" s="20">
        <f>F219*E219</f>
        <v>110.82</v>
      </c>
      <c r="H219" s="603"/>
    </row>
    <row r="220" spans="1:8" ht="35.25" customHeight="1">
      <c r="A220" s="630">
        <v>80</v>
      </c>
      <c r="B220" s="592" t="s">
        <v>1762</v>
      </c>
      <c r="C220" s="46" t="s">
        <v>1246</v>
      </c>
      <c r="D220" s="19"/>
      <c r="E220" s="17"/>
      <c r="F220" s="19"/>
      <c r="G220" s="20"/>
      <c r="H220" s="595">
        <v>41043</v>
      </c>
    </row>
    <row r="221" spans="1:8" ht="18" customHeight="1">
      <c r="A221" s="632"/>
      <c r="B221" s="594"/>
      <c r="C221" s="15" t="s">
        <v>100</v>
      </c>
      <c r="D221" s="19" t="s">
        <v>1109</v>
      </c>
      <c r="E221" s="17">
        <v>0.8</v>
      </c>
      <c r="F221" s="19">
        <v>138.53</v>
      </c>
      <c r="G221" s="20">
        <f>F221*E221</f>
        <v>110.82</v>
      </c>
      <c r="H221" s="603"/>
    </row>
    <row r="222" spans="1:8" ht="53.25" customHeight="1">
      <c r="A222" s="630">
        <v>81</v>
      </c>
      <c r="B222" s="592" t="s">
        <v>101</v>
      </c>
      <c r="C222" s="46" t="s">
        <v>102</v>
      </c>
      <c r="D222" s="19"/>
      <c r="E222" s="17"/>
      <c r="F222" s="19"/>
      <c r="G222" s="20"/>
      <c r="H222" s="595">
        <v>41043</v>
      </c>
    </row>
    <row r="223" spans="1:8" ht="18" customHeight="1">
      <c r="A223" s="631"/>
      <c r="B223" s="593"/>
      <c r="C223" s="15" t="s">
        <v>2012</v>
      </c>
      <c r="D223" s="19" t="s">
        <v>2480</v>
      </c>
      <c r="E223" s="17">
        <v>2</v>
      </c>
      <c r="F223" s="19">
        <v>190</v>
      </c>
      <c r="G223" s="20">
        <f>F223*E223</f>
        <v>380</v>
      </c>
      <c r="H223" s="605"/>
    </row>
    <row r="224" spans="1:8" ht="18" customHeight="1">
      <c r="A224" s="632"/>
      <c r="B224" s="594"/>
      <c r="C224" s="15" t="s">
        <v>677</v>
      </c>
      <c r="D224" s="19" t="s">
        <v>1049</v>
      </c>
      <c r="E224" s="19">
        <v>1</v>
      </c>
      <c r="F224" s="19">
        <v>630</v>
      </c>
      <c r="G224" s="20">
        <f>F224*E224</f>
        <v>630</v>
      </c>
      <c r="H224" s="603"/>
    </row>
    <row r="225" spans="1:8" ht="39.75" customHeight="1">
      <c r="A225" s="633">
        <v>82</v>
      </c>
      <c r="B225" s="668" t="s">
        <v>3574</v>
      </c>
      <c r="C225" s="65" t="s">
        <v>1746</v>
      </c>
      <c r="D225" s="19"/>
      <c r="E225" s="17"/>
      <c r="F225" s="17"/>
      <c r="G225" s="20"/>
      <c r="H225" s="611" t="s">
        <v>1007</v>
      </c>
    </row>
    <row r="226" spans="1:8" ht="18" customHeight="1">
      <c r="A226" s="633"/>
      <c r="B226" s="668"/>
      <c r="C226" s="17" t="s">
        <v>1240</v>
      </c>
      <c r="D226" s="19" t="s">
        <v>1109</v>
      </c>
      <c r="E226" s="17">
        <v>60</v>
      </c>
      <c r="F226" s="17">
        <v>15</v>
      </c>
      <c r="G226" s="20">
        <f t="shared" ref="G226:G232" si="6">F226*E226</f>
        <v>900</v>
      </c>
      <c r="H226" s="611"/>
    </row>
    <row r="227" spans="1:8" ht="18" customHeight="1">
      <c r="A227" s="633"/>
      <c r="B227" s="668"/>
      <c r="C227" s="17" t="s">
        <v>1601</v>
      </c>
      <c r="D227" s="19" t="s">
        <v>1109</v>
      </c>
      <c r="E227" s="17">
        <v>20</v>
      </c>
      <c r="F227" s="17">
        <v>4.3</v>
      </c>
      <c r="G227" s="20">
        <f t="shared" si="6"/>
        <v>86</v>
      </c>
      <c r="H227" s="611"/>
    </row>
    <row r="228" spans="1:8" ht="18" customHeight="1">
      <c r="A228" s="633"/>
      <c r="B228" s="610" t="s">
        <v>3686</v>
      </c>
      <c r="C228" s="17" t="s">
        <v>44</v>
      </c>
      <c r="D228" s="19" t="s">
        <v>1109</v>
      </c>
      <c r="E228" s="17">
        <v>45</v>
      </c>
      <c r="F228" s="17">
        <v>24</v>
      </c>
      <c r="G228" s="20">
        <f t="shared" si="6"/>
        <v>1080</v>
      </c>
      <c r="H228" s="611">
        <v>41054</v>
      </c>
    </row>
    <row r="229" spans="1:8" ht="18" customHeight="1">
      <c r="A229" s="633"/>
      <c r="B229" s="610"/>
      <c r="C229" s="17" t="s">
        <v>45</v>
      </c>
      <c r="D229" s="19" t="s">
        <v>2480</v>
      </c>
      <c r="E229" s="17">
        <v>6</v>
      </c>
      <c r="F229" s="17">
        <v>35</v>
      </c>
      <c r="G229" s="20">
        <f t="shared" si="6"/>
        <v>210</v>
      </c>
      <c r="H229" s="611"/>
    </row>
    <row r="230" spans="1:8" ht="18" customHeight="1">
      <c r="A230" s="633"/>
      <c r="B230" s="610"/>
      <c r="C230" s="17" t="s">
        <v>1240</v>
      </c>
      <c r="D230" s="19" t="s">
        <v>1109</v>
      </c>
      <c r="E230" s="17">
        <v>60</v>
      </c>
      <c r="F230" s="17">
        <v>15</v>
      </c>
      <c r="G230" s="20">
        <f t="shared" si="6"/>
        <v>900</v>
      </c>
      <c r="H230" s="611">
        <v>41045</v>
      </c>
    </row>
    <row r="231" spans="1:8" ht="18" customHeight="1">
      <c r="A231" s="633"/>
      <c r="B231" s="610"/>
      <c r="C231" s="17" t="s">
        <v>1601</v>
      </c>
      <c r="D231" s="19" t="s">
        <v>1109</v>
      </c>
      <c r="E231" s="17">
        <v>15</v>
      </c>
      <c r="F231" s="17">
        <v>4.3</v>
      </c>
      <c r="G231" s="20">
        <f t="shared" si="6"/>
        <v>64.5</v>
      </c>
      <c r="H231" s="611"/>
    </row>
    <row r="232" spans="1:8" ht="36.75" customHeight="1">
      <c r="A232" s="633"/>
      <c r="B232" s="19" t="s">
        <v>1006</v>
      </c>
      <c r="C232" s="17" t="s">
        <v>1601</v>
      </c>
      <c r="D232" s="19" t="s">
        <v>1109</v>
      </c>
      <c r="E232" s="17">
        <v>30</v>
      </c>
      <c r="F232" s="17">
        <v>4.3</v>
      </c>
      <c r="G232" s="20">
        <f t="shared" si="6"/>
        <v>129</v>
      </c>
      <c r="H232" s="18">
        <v>41046</v>
      </c>
    </row>
    <row r="233" spans="1:8" ht="41.25" customHeight="1">
      <c r="A233" s="633">
        <v>83</v>
      </c>
      <c r="B233" s="606" t="s">
        <v>1956</v>
      </c>
      <c r="C233" s="16" t="s">
        <v>2184</v>
      </c>
      <c r="D233" s="19"/>
      <c r="E233" s="17"/>
      <c r="F233" s="17"/>
      <c r="G233" s="20"/>
      <c r="H233" s="611">
        <v>41043</v>
      </c>
    </row>
    <row r="234" spans="1:8" ht="18" customHeight="1">
      <c r="A234" s="1156"/>
      <c r="B234" s="1156"/>
      <c r="C234" s="17" t="s">
        <v>1181</v>
      </c>
      <c r="D234" s="19" t="s">
        <v>2968</v>
      </c>
      <c r="E234" s="17">
        <v>1</v>
      </c>
      <c r="F234" s="17">
        <v>25</v>
      </c>
      <c r="G234" s="20">
        <f>E234*F234</f>
        <v>25</v>
      </c>
      <c r="H234" s="611"/>
    </row>
    <row r="235" spans="1:8" ht="18" customHeight="1">
      <c r="A235" s="1156"/>
      <c r="B235" s="1156"/>
      <c r="C235" s="15" t="s">
        <v>677</v>
      </c>
      <c r="D235" s="19" t="s">
        <v>1049</v>
      </c>
      <c r="E235" s="19">
        <v>1</v>
      </c>
      <c r="F235" s="19">
        <v>630</v>
      </c>
      <c r="G235" s="20">
        <f>F235*E235</f>
        <v>630</v>
      </c>
      <c r="H235" s="611"/>
    </row>
    <row r="236" spans="1:8" ht="18" customHeight="1">
      <c r="A236" s="1156"/>
      <c r="B236" s="1156"/>
      <c r="C236" s="17" t="s">
        <v>680</v>
      </c>
      <c r="D236" s="19" t="s">
        <v>2968</v>
      </c>
      <c r="E236" s="17">
        <v>1</v>
      </c>
      <c r="F236" s="17">
        <v>50</v>
      </c>
      <c r="G236" s="17">
        <f>E236*F236</f>
        <v>50</v>
      </c>
      <c r="H236" s="611"/>
    </row>
    <row r="237" spans="1:8" ht="18" customHeight="1">
      <c r="A237" s="1156"/>
      <c r="B237" s="1156"/>
      <c r="C237" s="17" t="s">
        <v>49</v>
      </c>
      <c r="D237" s="19" t="s">
        <v>2968</v>
      </c>
      <c r="E237" s="17">
        <v>1</v>
      </c>
      <c r="F237" s="17">
        <v>174</v>
      </c>
      <c r="G237" s="173">
        <f>E237*F237</f>
        <v>174</v>
      </c>
      <c r="H237" s="611"/>
    </row>
    <row r="238" spans="1:8" ht="18" customHeight="1">
      <c r="A238" s="64">
        <v>84</v>
      </c>
      <c r="B238" s="17" t="s">
        <v>3441</v>
      </c>
      <c r="C238" s="16" t="s">
        <v>1957</v>
      </c>
      <c r="D238" s="598" t="s">
        <v>1958</v>
      </c>
      <c r="E238" s="599"/>
      <c r="F238" s="600"/>
      <c r="G238" s="173"/>
      <c r="H238" s="18">
        <v>41043</v>
      </c>
    </row>
    <row r="239" spans="1:8" ht="40.5" customHeight="1">
      <c r="A239" s="64">
        <v>85</v>
      </c>
      <c r="B239" s="17" t="s">
        <v>3442</v>
      </c>
      <c r="C239" s="16" t="s">
        <v>893</v>
      </c>
      <c r="D239" s="598" t="s">
        <v>1959</v>
      </c>
      <c r="E239" s="599"/>
      <c r="F239" s="600"/>
      <c r="G239" s="173"/>
      <c r="H239" s="18">
        <v>41043</v>
      </c>
    </row>
    <row r="240" spans="1:8" ht="41.25" customHeight="1">
      <c r="A240" s="64">
        <v>86</v>
      </c>
      <c r="B240" s="17" t="s">
        <v>1763</v>
      </c>
      <c r="C240" s="16" t="s">
        <v>893</v>
      </c>
      <c r="D240" s="598" t="s">
        <v>1959</v>
      </c>
      <c r="E240" s="599"/>
      <c r="F240" s="600"/>
      <c r="G240" s="173"/>
      <c r="H240" s="18">
        <v>41043</v>
      </c>
    </row>
    <row r="241" spans="1:8" ht="36" customHeight="1">
      <c r="A241" s="64">
        <v>87</v>
      </c>
      <c r="B241" s="17" t="s">
        <v>1648</v>
      </c>
      <c r="C241" s="16" t="s">
        <v>893</v>
      </c>
      <c r="D241" s="598" t="s">
        <v>1959</v>
      </c>
      <c r="E241" s="599"/>
      <c r="F241" s="600"/>
      <c r="G241" s="173"/>
      <c r="H241" s="18">
        <v>41043</v>
      </c>
    </row>
    <row r="242" spans="1:8" ht="35.25" customHeight="1">
      <c r="A242" s="64">
        <v>88</v>
      </c>
      <c r="B242" s="17" t="s">
        <v>3442</v>
      </c>
      <c r="C242" s="16" t="s">
        <v>893</v>
      </c>
      <c r="D242" s="598" t="s">
        <v>268</v>
      </c>
      <c r="E242" s="599"/>
      <c r="F242" s="600"/>
      <c r="G242" s="173"/>
      <c r="H242" s="18">
        <v>41044</v>
      </c>
    </row>
    <row r="243" spans="1:8" ht="37.5" customHeight="1">
      <c r="A243" s="630">
        <v>89</v>
      </c>
      <c r="B243" s="592" t="s">
        <v>1870</v>
      </c>
      <c r="C243" s="46" t="s">
        <v>1246</v>
      </c>
      <c r="D243" s="19"/>
      <c r="E243" s="17"/>
      <c r="F243" s="17"/>
      <c r="G243" s="173"/>
      <c r="H243" s="595">
        <v>41045</v>
      </c>
    </row>
    <row r="244" spans="1:8" ht="18" customHeight="1">
      <c r="A244" s="632"/>
      <c r="B244" s="594"/>
      <c r="C244" s="15" t="s">
        <v>100</v>
      </c>
      <c r="D244" s="19" t="s">
        <v>1109</v>
      </c>
      <c r="E244" s="17">
        <v>1.6</v>
      </c>
      <c r="F244" s="19">
        <v>156.25</v>
      </c>
      <c r="G244" s="173">
        <f>E244*F244</f>
        <v>250</v>
      </c>
      <c r="H244" s="603"/>
    </row>
    <row r="245" spans="1:8" ht="58.5" customHeight="1">
      <c r="A245" s="630">
        <v>90</v>
      </c>
      <c r="B245" s="592" t="s">
        <v>3683</v>
      </c>
      <c r="C245" s="46" t="s">
        <v>3684</v>
      </c>
      <c r="D245" s="19"/>
      <c r="E245" s="19"/>
      <c r="F245" s="19"/>
      <c r="G245" s="20"/>
      <c r="H245" s="595">
        <v>41045</v>
      </c>
    </row>
    <row r="246" spans="1:8" ht="18" customHeight="1">
      <c r="A246" s="632"/>
      <c r="B246" s="594"/>
      <c r="C246" s="15" t="s">
        <v>2846</v>
      </c>
      <c r="D246" s="19" t="s">
        <v>1049</v>
      </c>
      <c r="E246" s="19">
        <v>1</v>
      </c>
      <c r="F246" s="19">
        <v>17</v>
      </c>
      <c r="G246" s="20">
        <f>F246*E246</f>
        <v>17</v>
      </c>
      <c r="H246" s="603"/>
    </row>
    <row r="247" spans="1:8" ht="36.75" customHeight="1">
      <c r="A247" s="64">
        <v>91</v>
      </c>
      <c r="B247" s="17" t="s">
        <v>3685</v>
      </c>
      <c r="C247" s="16" t="s">
        <v>2290</v>
      </c>
      <c r="D247" s="598" t="s">
        <v>67</v>
      </c>
      <c r="E247" s="599"/>
      <c r="F247" s="600"/>
      <c r="G247" s="20"/>
      <c r="H247" s="18">
        <v>41046</v>
      </c>
    </row>
    <row r="248" spans="1:8" ht="18" customHeight="1">
      <c r="A248" s="630">
        <v>92</v>
      </c>
      <c r="B248" s="592" t="s">
        <v>1761</v>
      </c>
      <c r="C248" s="16" t="s">
        <v>2782</v>
      </c>
      <c r="D248" s="19"/>
      <c r="E248" s="17"/>
      <c r="F248" s="17"/>
      <c r="G248" s="20"/>
      <c r="H248" s="595">
        <v>41046</v>
      </c>
    </row>
    <row r="249" spans="1:8" ht="18" customHeight="1">
      <c r="A249" s="631"/>
      <c r="B249" s="593"/>
      <c r="C249" s="17" t="s">
        <v>2049</v>
      </c>
      <c r="D249" s="19" t="s">
        <v>1588</v>
      </c>
      <c r="E249" s="17">
        <v>9.0999999999999998E-2</v>
      </c>
      <c r="F249" s="17">
        <v>1350</v>
      </c>
      <c r="G249" s="20">
        <f>F249*E249</f>
        <v>122.85</v>
      </c>
      <c r="H249" s="605"/>
    </row>
    <row r="250" spans="1:8" ht="18" customHeight="1">
      <c r="A250" s="632"/>
      <c r="B250" s="594"/>
      <c r="C250" s="17" t="s">
        <v>2050</v>
      </c>
      <c r="D250" s="19" t="s">
        <v>1585</v>
      </c>
      <c r="E250" s="17">
        <v>0.28000000000000003</v>
      </c>
      <c r="F250" s="17">
        <v>48.05</v>
      </c>
      <c r="G250" s="20">
        <f>F250*E250</f>
        <v>13.45</v>
      </c>
      <c r="H250" s="603"/>
    </row>
    <row r="251" spans="1:8" ht="18" customHeight="1">
      <c r="A251" s="630">
        <v>93</v>
      </c>
      <c r="B251" s="592" t="s">
        <v>1762</v>
      </c>
      <c r="C251" s="16" t="s">
        <v>2782</v>
      </c>
      <c r="D251" s="19"/>
      <c r="E251" s="17"/>
      <c r="F251" s="17"/>
      <c r="G251" s="20"/>
      <c r="H251" s="595">
        <v>41046</v>
      </c>
    </row>
    <row r="252" spans="1:8" ht="18" customHeight="1">
      <c r="A252" s="631"/>
      <c r="B252" s="593"/>
      <c r="C252" s="17" t="s">
        <v>2049</v>
      </c>
      <c r="D252" s="19" t="s">
        <v>1588</v>
      </c>
      <c r="E252" s="17">
        <v>9.0999999999999998E-2</v>
      </c>
      <c r="F252" s="17">
        <v>1350</v>
      </c>
      <c r="G252" s="20">
        <f>F252*E252</f>
        <v>122.85</v>
      </c>
      <c r="H252" s="605"/>
    </row>
    <row r="253" spans="1:8" ht="18" customHeight="1">
      <c r="A253" s="632"/>
      <c r="B253" s="594"/>
      <c r="C253" s="17" t="s">
        <v>2050</v>
      </c>
      <c r="D253" s="19" t="s">
        <v>1585</v>
      </c>
      <c r="E253" s="17">
        <v>0.28000000000000003</v>
      </c>
      <c r="F253" s="17">
        <v>48.05</v>
      </c>
      <c r="G253" s="20">
        <f>F253*E253</f>
        <v>13.45</v>
      </c>
      <c r="H253" s="603"/>
    </row>
    <row r="254" spans="1:8" ht="18" customHeight="1">
      <c r="A254" s="630">
        <v>94</v>
      </c>
      <c r="B254" s="592" t="s">
        <v>3443</v>
      </c>
      <c r="C254" s="16" t="s">
        <v>2782</v>
      </c>
      <c r="D254" s="19"/>
      <c r="E254" s="17"/>
      <c r="F254" s="17"/>
      <c r="G254" s="20"/>
      <c r="H254" s="595">
        <v>41046</v>
      </c>
    </row>
    <row r="255" spans="1:8" ht="18" customHeight="1">
      <c r="A255" s="631"/>
      <c r="B255" s="593"/>
      <c r="C255" s="17" t="s">
        <v>2049</v>
      </c>
      <c r="D255" s="19" t="s">
        <v>1588</v>
      </c>
      <c r="E255" s="17">
        <v>9.0999999999999998E-2</v>
      </c>
      <c r="F255" s="17">
        <v>1350</v>
      </c>
      <c r="G255" s="20">
        <f>F255*E255</f>
        <v>122.85</v>
      </c>
      <c r="H255" s="605"/>
    </row>
    <row r="256" spans="1:8" ht="18" customHeight="1">
      <c r="A256" s="632"/>
      <c r="B256" s="594"/>
      <c r="C256" s="17" t="s">
        <v>2050</v>
      </c>
      <c r="D256" s="19" t="s">
        <v>1585</v>
      </c>
      <c r="E256" s="17">
        <v>0.28000000000000003</v>
      </c>
      <c r="F256" s="17">
        <v>48.05</v>
      </c>
      <c r="G256" s="20">
        <f>F256*E256</f>
        <v>13.45</v>
      </c>
      <c r="H256" s="603"/>
    </row>
    <row r="257" spans="1:8" ht="18" customHeight="1">
      <c r="A257" s="630">
        <v>95</v>
      </c>
      <c r="B257" s="592" t="s">
        <v>3442</v>
      </c>
      <c r="C257" s="16" t="s">
        <v>2782</v>
      </c>
      <c r="D257" s="19"/>
      <c r="E257" s="17"/>
      <c r="F257" s="17"/>
      <c r="G257" s="20"/>
      <c r="H257" s="595">
        <v>41046</v>
      </c>
    </row>
    <row r="258" spans="1:8" ht="18" customHeight="1">
      <c r="A258" s="631"/>
      <c r="B258" s="593"/>
      <c r="C258" s="17" t="s">
        <v>2049</v>
      </c>
      <c r="D258" s="19" t="s">
        <v>1588</v>
      </c>
      <c r="E258" s="17">
        <v>9.0999999999999998E-2</v>
      </c>
      <c r="F258" s="17">
        <v>1350</v>
      </c>
      <c r="G258" s="20">
        <f>F258*E258</f>
        <v>122.85</v>
      </c>
      <c r="H258" s="605"/>
    </row>
    <row r="259" spans="1:8" ht="18" customHeight="1">
      <c r="A259" s="632"/>
      <c r="B259" s="594"/>
      <c r="C259" s="17" t="s">
        <v>2050</v>
      </c>
      <c r="D259" s="19" t="s">
        <v>1585</v>
      </c>
      <c r="E259" s="17">
        <v>0.28000000000000003</v>
      </c>
      <c r="F259" s="17">
        <v>48.05</v>
      </c>
      <c r="G259" s="20">
        <f>F259*E259</f>
        <v>13.45</v>
      </c>
      <c r="H259" s="603"/>
    </row>
    <row r="260" spans="1:8" ht="18" customHeight="1">
      <c r="A260" s="630">
        <v>96</v>
      </c>
      <c r="B260" s="592" t="s">
        <v>273</v>
      </c>
      <c r="C260" s="16" t="s">
        <v>2782</v>
      </c>
      <c r="D260" s="19"/>
      <c r="E260" s="17"/>
      <c r="F260" s="17"/>
      <c r="G260" s="20"/>
      <c r="H260" s="595">
        <v>41046</v>
      </c>
    </row>
    <row r="261" spans="1:8" ht="18" customHeight="1">
      <c r="A261" s="631"/>
      <c r="B261" s="593"/>
      <c r="C261" s="17" t="s">
        <v>2049</v>
      </c>
      <c r="D261" s="19" t="s">
        <v>1588</v>
      </c>
      <c r="E261" s="17">
        <v>9.0999999999999998E-2</v>
      </c>
      <c r="F261" s="17">
        <v>1350</v>
      </c>
      <c r="G261" s="20">
        <f>F261*E261</f>
        <v>122.85</v>
      </c>
      <c r="H261" s="605"/>
    </row>
    <row r="262" spans="1:8" ht="18" customHeight="1">
      <c r="A262" s="632"/>
      <c r="B262" s="594"/>
      <c r="C262" s="17" t="s">
        <v>2050</v>
      </c>
      <c r="D262" s="19" t="s">
        <v>1585</v>
      </c>
      <c r="E262" s="17">
        <v>0.28000000000000003</v>
      </c>
      <c r="F262" s="17">
        <v>48.05</v>
      </c>
      <c r="G262" s="20">
        <f>F262*E262</f>
        <v>13.45</v>
      </c>
      <c r="H262" s="603"/>
    </row>
    <row r="263" spans="1:8" ht="18" customHeight="1">
      <c r="A263" s="630">
        <v>97</v>
      </c>
      <c r="B263" s="592" t="s">
        <v>2781</v>
      </c>
      <c r="C263" s="16" t="s">
        <v>2782</v>
      </c>
      <c r="D263" s="19"/>
      <c r="E263" s="17"/>
      <c r="F263" s="17"/>
      <c r="G263" s="20"/>
      <c r="H263" s="595">
        <v>41046</v>
      </c>
    </row>
    <row r="264" spans="1:8" ht="18" customHeight="1">
      <c r="A264" s="631"/>
      <c r="B264" s="593"/>
      <c r="C264" s="17" t="s">
        <v>2049</v>
      </c>
      <c r="D264" s="19" t="s">
        <v>1588</v>
      </c>
      <c r="E264" s="17">
        <v>9.0999999999999998E-2</v>
      </c>
      <c r="F264" s="17">
        <v>1350</v>
      </c>
      <c r="G264" s="20">
        <f>F264*E264</f>
        <v>122.85</v>
      </c>
      <c r="H264" s="605"/>
    </row>
    <row r="265" spans="1:8" ht="18" customHeight="1">
      <c r="A265" s="632"/>
      <c r="B265" s="594"/>
      <c r="C265" s="17" t="s">
        <v>2050</v>
      </c>
      <c r="D265" s="19" t="s">
        <v>1585</v>
      </c>
      <c r="E265" s="17">
        <v>0.28000000000000003</v>
      </c>
      <c r="F265" s="17">
        <v>48.05</v>
      </c>
      <c r="G265" s="20">
        <f>F265*E265</f>
        <v>13.45</v>
      </c>
      <c r="H265" s="603"/>
    </row>
    <row r="266" spans="1:8" ht="18" customHeight="1">
      <c r="A266" s="630">
        <v>98</v>
      </c>
      <c r="B266" s="592" t="s">
        <v>831</v>
      </c>
      <c r="C266" s="16" t="s">
        <v>2782</v>
      </c>
      <c r="D266" s="19"/>
      <c r="E266" s="17"/>
      <c r="F266" s="17"/>
      <c r="G266" s="20"/>
      <c r="H266" s="595">
        <v>41046</v>
      </c>
    </row>
    <row r="267" spans="1:8" ht="18" customHeight="1">
      <c r="A267" s="631"/>
      <c r="B267" s="593"/>
      <c r="C267" s="17" t="s">
        <v>2049</v>
      </c>
      <c r="D267" s="19" t="s">
        <v>1588</v>
      </c>
      <c r="E267" s="17">
        <v>9.0999999999999998E-2</v>
      </c>
      <c r="F267" s="17">
        <v>1350</v>
      </c>
      <c r="G267" s="20">
        <f>F267*E267</f>
        <v>122.85</v>
      </c>
      <c r="H267" s="605"/>
    </row>
    <row r="268" spans="1:8" ht="18" customHeight="1">
      <c r="A268" s="632"/>
      <c r="B268" s="594"/>
      <c r="C268" s="17" t="s">
        <v>2050</v>
      </c>
      <c r="D268" s="19" t="s">
        <v>1585</v>
      </c>
      <c r="E268" s="17">
        <v>0.28000000000000003</v>
      </c>
      <c r="F268" s="17">
        <v>48.05</v>
      </c>
      <c r="G268" s="20">
        <f>F268*E268</f>
        <v>13.45</v>
      </c>
      <c r="H268" s="603"/>
    </row>
    <row r="269" spans="1:8" ht="18" customHeight="1">
      <c r="A269" s="630">
        <v>99</v>
      </c>
      <c r="B269" s="592" t="s">
        <v>3441</v>
      </c>
      <c r="C269" s="16" t="s">
        <v>2782</v>
      </c>
      <c r="D269" s="19"/>
      <c r="E269" s="17"/>
      <c r="F269" s="17"/>
      <c r="G269" s="20"/>
      <c r="H269" s="595">
        <v>41046</v>
      </c>
    </row>
    <row r="270" spans="1:8" ht="18" customHeight="1">
      <c r="A270" s="631"/>
      <c r="B270" s="593"/>
      <c r="C270" s="17" t="s">
        <v>2049</v>
      </c>
      <c r="D270" s="19" t="s">
        <v>1588</v>
      </c>
      <c r="E270" s="17">
        <v>9.0999999999999998E-2</v>
      </c>
      <c r="F270" s="17">
        <v>1350</v>
      </c>
      <c r="G270" s="20">
        <f>F270*E270</f>
        <v>122.85</v>
      </c>
      <c r="H270" s="605"/>
    </row>
    <row r="271" spans="1:8" ht="18" customHeight="1">
      <c r="A271" s="632"/>
      <c r="B271" s="594"/>
      <c r="C271" s="17" t="s">
        <v>2050</v>
      </c>
      <c r="D271" s="19" t="s">
        <v>1585</v>
      </c>
      <c r="E271" s="17">
        <v>0.28000000000000003</v>
      </c>
      <c r="F271" s="17">
        <v>48.05</v>
      </c>
      <c r="G271" s="20">
        <f>F271*E271</f>
        <v>13.45</v>
      </c>
      <c r="H271" s="603"/>
    </row>
    <row r="272" spans="1:8" ht="18" customHeight="1">
      <c r="A272" s="630">
        <v>100</v>
      </c>
      <c r="B272" s="592" t="s">
        <v>2657</v>
      </c>
      <c r="C272" s="16" t="s">
        <v>2782</v>
      </c>
      <c r="D272" s="19"/>
      <c r="E272" s="17"/>
      <c r="F272" s="17"/>
      <c r="G272" s="20"/>
      <c r="H272" s="595">
        <v>41046</v>
      </c>
    </row>
    <row r="273" spans="1:8" ht="18" customHeight="1">
      <c r="A273" s="631"/>
      <c r="B273" s="593"/>
      <c r="C273" s="17" t="s">
        <v>2049</v>
      </c>
      <c r="D273" s="19" t="s">
        <v>1588</v>
      </c>
      <c r="E273" s="17">
        <v>9.0999999999999998E-2</v>
      </c>
      <c r="F273" s="17">
        <v>1350</v>
      </c>
      <c r="G273" s="20">
        <f>F273*E273</f>
        <v>122.85</v>
      </c>
      <c r="H273" s="605"/>
    </row>
    <row r="274" spans="1:8" ht="18" customHeight="1">
      <c r="A274" s="632"/>
      <c r="B274" s="594"/>
      <c r="C274" s="17" t="s">
        <v>2050</v>
      </c>
      <c r="D274" s="19" t="s">
        <v>1585</v>
      </c>
      <c r="E274" s="17">
        <v>0.28000000000000003</v>
      </c>
      <c r="F274" s="17">
        <v>48.05</v>
      </c>
      <c r="G274" s="20">
        <f>F274*E274</f>
        <v>13.45</v>
      </c>
      <c r="H274" s="603"/>
    </row>
    <row r="275" spans="1:8" ht="18" customHeight="1">
      <c r="A275" s="633">
        <v>102</v>
      </c>
      <c r="B275" s="606" t="s">
        <v>2659</v>
      </c>
      <c r="C275" s="16" t="s">
        <v>2782</v>
      </c>
      <c r="D275" s="19"/>
      <c r="E275" s="17"/>
      <c r="F275" s="17"/>
      <c r="G275" s="20"/>
      <c r="H275" s="611">
        <v>41046</v>
      </c>
    </row>
    <row r="276" spans="1:8" ht="18" customHeight="1">
      <c r="A276" s="633"/>
      <c r="B276" s="606"/>
      <c r="C276" s="17" t="s">
        <v>2049</v>
      </c>
      <c r="D276" s="19" t="s">
        <v>1588</v>
      </c>
      <c r="E276" s="17">
        <v>9.0999999999999998E-2</v>
      </c>
      <c r="F276" s="17">
        <v>1350</v>
      </c>
      <c r="G276" s="20">
        <f>F276*E276</f>
        <v>122.85</v>
      </c>
      <c r="H276" s="611"/>
    </row>
    <row r="277" spans="1:8" ht="18" customHeight="1">
      <c r="A277" s="633"/>
      <c r="B277" s="606"/>
      <c r="C277" s="17" t="s">
        <v>2050</v>
      </c>
      <c r="D277" s="19" t="s">
        <v>1585</v>
      </c>
      <c r="E277" s="17">
        <v>0.28000000000000003</v>
      </c>
      <c r="F277" s="17">
        <v>48.05</v>
      </c>
      <c r="G277" s="20">
        <f>F277*E277</f>
        <v>13.45</v>
      </c>
      <c r="H277" s="611"/>
    </row>
    <row r="278" spans="1:8" ht="70.5" customHeight="1">
      <c r="A278" s="633">
        <v>103</v>
      </c>
      <c r="B278" s="606" t="s">
        <v>1005</v>
      </c>
      <c r="C278" s="246" t="s">
        <v>946</v>
      </c>
      <c r="D278" s="19"/>
      <c r="E278" s="17"/>
      <c r="F278" s="17"/>
      <c r="G278" s="20"/>
      <c r="H278" s="611">
        <v>41047</v>
      </c>
    </row>
    <row r="279" spans="1:8" ht="18" customHeight="1">
      <c r="A279" s="633"/>
      <c r="B279" s="606"/>
      <c r="C279" s="15" t="s">
        <v>2479</v>
      </c>
      <c r="D279" s="19" t="s">
        <v>1109</v>
      </c>
      <c r="E279" s="19">
        <v>20.3</v>
      </c>
      <c r="F279" s="19">
        <v>88.62</v>
      </c>
      <c r="G279" s="20">
        <f t="shared" ref="G279:G288" si="7">F279*E279</f>
        <v>1798.99</v>
      </c>
      <c r="H279" s="611"/>
    </row>
    <row r="280" spans="1:8" ht="18" customHeight="1">
      <c r="A280" s="633"/>
      <c r="B280" s="606"/>
      <c r="C280" s="15" t="s">
        <v>2479</v>
      </c>
      <c r="D280" s="19" t="s">
        <v>1109</v>
      </c>
      <c r="E280" s="19">
        <v>8.6999999999999993</v>
      </c>
      <c r="F280" s="19">
        <v>131.04</v>
      </c>
      <c r="G280" s="20">
        <f t="shared" si="7"/>
        <v>1140.05</v>
      </c>
      <c r="H280" s="611"/>
    </row>
    <row r="281" spans="1:8" ht="18" customHeight="1">
      <c r="A281" s="633"/>
      <c r="B281" s="606"/>
      <c r="C281" s="15" t="s">
        <v>1241</v>
      </c>
      <c r="D281" s="19" t="s">
        <v>2480</v>
      </c>
      <c r="E281" s="19">
        <v>1</v>
      </c>
      <c r="F281" s="19">
        <v>95</v>
      </c>
      <c r="G281" s="20">
        <f t="shared" si="7"/>
        <v>95</v>
      </c>
      <c r="H281" s="611"/>
    </row>
    <row r="282" spans="1:8" ht="18" customHeight="1">
      <c r="A282" s="633"/>
      <c r="B282" s="606"/>
      <c r="C282" s="15" t="s">
        <v>877</v>
      </c>
      <c r="D282" s="19" t="s">
        <v>2480</v>
      </c>
      <c r="E282" s="19">
        <v>4</v>
      </c>
      <c r="F282" s="19">
        <v>40</v>
      </c>
      <c r="G282" s="20">
        <f t="shared" si="7"/>
        <v>160</v>
      </c>
      <c r="H282" s="611"/>
    </row>
    <row r="283" spans="1:8" ht="18" customHeight="1">
      <c r="A283" s="633"/>
      <c r="B283" s="668" t="s">
        <v>1771</v>
      </c>
      <c r="C283" s="15" t="s">
        <v>457</v>
      </c>
      <c r="D283" s="19" t="s">
        <v>1109</v>
      </c>
      <c r="E283" s="19">
        <v>23.2</v>
      </c>
      <c r="F283" s="19">
        <v>96.56</v>
      </c>
      <c r="G283" s="20">
        <f t="shared" si="7"/>
        <v>2240.19</v>
      </c>
      <c r="H283" s="611">
        <v>41051</v>
      </c>
    </row>
    <row r="284" spans="1:8" ht="18" customHeight="1">
      <c r="A284" s="633"/>
      <c r="B284" s="668"/>
      <c r="C284" s="15" t="s">
        <v>457</v>
      </c>
      <c r="D284" s="19" t="s">
        <v>1109</v>
      </c>
      <c r="E284" s="19">
        <v>5.4</v>
      </c>
      <c r="F284" s="19">
        <v>117.78</v>
      </c>
      <c r="G284" s="20">
        <f t="shared" si="7"/>
        <v>636.01</v>
      </c>
      <c r="H284" s="611"/>
    </row>
    <row r="285" spans="1:8" ht="18" customHeight="1">
      <c r="A285" s="633"/>
      <c r="B285" s="668"/>
      <c r="C285" s="15" t="s">
        <v>1241</v>
      </c>
      <c r="D285" s="19" t="s">
        <v>2480</v>
      </c>
      <c r="E285" s="19">
        <v>1</v>
      </c>
      <c r="F285" s="19">
        <v>95</v>
      </c>
      <c r="G285" s="20">
        <f t="shared" si="7"/>
        <v>95</v>
      </c>
      <c r="H285" s="611"/>
    </row>
    <row r="286" spans="1:8" ht="18" customHeight="1">
      <c r="A286" s="633"/>
      <c r="B286" s="668"/>
      <c r="C286" s="15" t="s">
        <v>877</v>
      </c>
      <c r="D286" s="19" t="s">
        <v>2480</v>
      </c>
      <c r="E286" s="19">
        <v>2</v>
      </c>
      <c r="F286" s="19">
        <v>40</v>
      </c>
      <c r="G286" s="20">
        <f t="shared" si="7"/>
        <v>80</v>
      </c>
      <c r="H286" s="611"/>
    </row>
    <row r="287" spans="1:8" ht="18" customHeight="1">
      <c r="A287" s="633"/>
      <c r="B287" s="668" t="s">
        <v>2535</v>
      </c>
      <c r="C287" s="15" t="s">
        <v>2479</v>
      </c>
      <c r="D287" s="19" t="s">
        <v>1109</v>
      </c>
      <c r="E287" s="19">
        <v>20.3</v>
      </c>
      <c r="F287" s="19">
        <v>96.56</v>
      </c>
      <c r="G287" s="20">
        <f t="shared" si="7"/>
        <v>1960.17</v>
      </c>
      <c r="H287" s="611">
        <v>41054</v>
      </c>
    </row>
    <row r="288" spans="1:8" ht="18" customHeight="1">
      <c r="A288" s="633"/>
      <c r="B288" s="668"/>
      <c r="C288" s="15" t="s">
        <v>2479</v>
      </c>
      <c r="D288" s="19" t="s">
        <v>1109</v>
      </c>
      <c r="E288" s="19">
        <v>6</v>
      </c>
      <c r="F288" s="19">
        <v>110</v>
      </c>
      <c r="G288" s="20">
        <f t="shared" si="7"/>
        <v>660</v>
      </c>
      <c r="H288" s="611"/>
    </row>
    <row r="289" spans="1:8" ht="18" customHeight="1">
      <c r="A289" s="633"/>
      <c r="B289" s="668"/>
      <c r="C289" s="15" t="s">
        <v>1241</v>
      </c>
      <c r="D289" s="19" t="s">
        <v>2480</v>
      </c>
      <c r="E289" s="19">
        <v>1</v>
      </c>
      <c r="F289" s="19">
        <v>95</v>
      </c>
      <c r="G289" s="20">
        <f>F289*E289</f>
        <v>95</v>
      </c>
      <c r="H289" s="611"/>
    </row>
    <row r="290" spans="1:8" ht="18" customHeight="1">
      <c r="A290" s="633"/>
      <c r="B290" s="668"/>
      <c r="C290" s="15" t="s">
        <v>877</v>
      </c>
      <c r="D290" s="19" t="s">
        <v>2480</v>
      </c>
      <c r="E290" s="19">
        <v>4</v>
      </c>
      <c r="F290" s="19">
        <v>40</v>
      </c>
      <c r="G290" s="20">
        <f>F290*E290</f>
        <v>160</v>
      </c>
      <c r="H290" s="611"/>
    </row>
    <row r="291" spans="1:8" ht="36.75" customHeight="1">
      <c r="A291" s="633"/>
      <c r="B291" s="19" t="s">
        <v>3572</v>
      </c>
      <c r="C291" s="15" t="s">
        <v>1601</v>
      </c>
      <c r="D291" s="19" t="s">
        <v>1109</v>
      </c>
      <c r="E291" s="19">
        <v>15</v>
      </c>
      <c r="F291" s="19">
        <v>4.3</v>
      </c>
      <c r="G291" s="20">
        <f>F291*E291</f>
        <v>64.5</v>
      </c>
      <c r="H291" s="611"/>
    </row>
    <row r="292" spans="1:8" ht="18" customHeight="1">
      <c r="A292" s="64">
        <v>104</v>
      </c>
      <c r="B292" s="17" t="s">
        <v>338</v>
      </c>
      <c r="C292" s="46" t="s">
        <v>2917</v>
      </c>
      <c r="D292" s="15"/>
      <c r="E292" s="19"/>
      <c r="F292" s="19"/>
      <c r="G292" s="20"/>
      <c r="H292" s="18"/>
    </row>
    <row r="293" spans="1:8" ht="18" customHeight="1">
      <c r="A293" s="630">
        <v>104</v>
      </c>
      <c r="B293" s="592" t="s">
        <v>338</v>
      </c>
      <c r="C293" s="15" t="s">
        <v>1601</v>
      </c>
      <c r="D293" s="19" t="s">
        <v>1109</v>
      </c>
      <c r="E293" s="19">
        <v>6</v>
      </c>
      <c r="F293" s="19">
        <v>4.2</v>
      </c>
      <c r="G293" s="20">
        <f>F293*E293</f>
        <v>25.2</v>
      </c>
      <c r="H293" s="595">
        <v>41047</v>
      </c>
    </row>
    <row r="294" spans="1:8" ht="18" customHeight="1">
      <c r="A294" s="632"/>
      <c r="B294" s="594"/>
      <c r="C294" s="15" t="s">
        <v>1534</v>
      </c>
      <c r="D294" s="19" t="s">
        <v>1585</v>
      </c>
      <c r="E294" s="19">
        <v>0.03</v>
      </c>
      <c r="F294" s="19">
        <v>400</v>
      </c>
      <c r="G294" s="20">
        <f>F294*E294</f>
        <v>12</v>
      </c>
      <c r="H294" s="603"/>
    </row>
    <row r="295" spans="1:8" ht="35.25" customHeight="1">
      <c r="A295" s="64">
        <v>105</v>
      </c>
      <c r="B295" s="17" t="s">
        <v>2657</v>
      </c>
      <c r="C295" s="46" t="s">
        <v>893</v>
      </c>
      <c r="D295" s="598" t="s">
        <v>412</v>
      </c>
      <c r="E295" s="599"/>
      <c r="F295" s="600"/>
      <c r="G295" s="20"/>
      <c r="H295" s="18">
        <v>41047</v>
      </c>
    </row>
    <row r="296" spans="1:8" ht="36" customHeight="1">
      <c r="A296" s="630">
        <v>107</v>
      </c>
      <c r="B296" s="592" t="s">
        <v>2659</v>
      </c>
      <c r="C296" s="46" t="s">
        <v>893</v>
      </c>
      <c r="D296" s="598" t="s">
        <v>412</v>
      </c>
      <c r="E296" s="599"/>
      <c r="F296" s="600"/>
      <c r="G296" s="20"/>
      <c r="H296" s="595">
        <v>41047</v>
      </c>
    </row>
    <row r="297" spans="1:8" ht="17.25" customHeight="1">
      <c r="A297" s="632"/>
      <c r="B297" s="594"/>
      <c r="C297" s="17" t="s">
        <v>680</v>
      </c>
      <c r="D297" s="19" t="s">
        <v>2968</v>
      </c>
      <c r="E297" s="17">
        <v>1</v>
      </c>
      <c r="F297" s="17">
        <v>50</v>
      </c>
      <c r="G297" s="17">
        <f>F297*E297</f>
        <v>50</v>
      </c>
      <c r="H297" s="603"/>
    </row>
    <row r="298" spans="1:8" ht="36.75" customHeight="1">
      <c r="A298" s="64">
        <v>108</v>
      </c>
      <c r="B298" s="17" t="s">
        <v>2595</v>
      </c>
      <c r="C298" s="46" t="s">
        <v>893</v>
      </c>
      <c r="D298" s="598" t="s">
        <v>412</v>
      </c>
      <c r="E298" s="599"/>
      <c r="F298" s="600"/>
      <c r="G298" s="20"/>
      <c r="H298" s="18">
        <v>41047</v>
      </c>
    </row>
    <row r="299" spans="1:8" ht="37.5" customHeight="1">
      <c r="A299" s="64">
        <v>109</v>
      </c>
      <c r="B299" s="17" t="s">
        <v>2922</v>
      </c>
      <c r="C299" s="16" t="s">
        <v>2844</v>
      </c>
      <c r="D299" s="598" t="s">
        <v>2923</v>
      </c>
      <c r="E299" s="599"/>
      <c r="F299" s="600"/>
      <c r="G299" s="17"/>
      <c r="H299" s="164">
        <v>41047</v>
      </c>
    </row>
    <row r="300" spans="1:8" ht="36" customHeight="1">
      <c r="A300" s="64">
        <v>110</v>
      </c>
      <c r="B300" s="17" t="s">
        <v>2924</v>
      </c>
      <c r="C300" s="16" t="s">
        <v>2844</v>
      </c>
      <c r="D300" s="598" t="s">
        <v>2925</v>
      </c>
      <c r="E300" s="599"/>
      <c r="F300" s="600"/>
      <c r="G300" s="20"/>
      <c r="H300" s="18">
        <v>41047</v>
      </c>
    </row>
    <row r="301" spans="1:8" ht="18" customHeight="1">
      <c r="A301" s="630">
        <v>111</v>
      </c>
      <c r="B301" s="592" t="s">
        <v>2926</v>
      </c>
      <c r="C301" s="46" t="s">
        <v>2270</v>
      </c>
      <c r="D301" s="19"/>
      <c r="E301" s="17"/>
      <c r="F301" s="19"/>
      <c r="G301" s="20"/>
      <c r="H301" s="595">
        <v>41050</v>
      </c>
    </row>
    <row r="302" spans="1:8" ht="18" customHeight="1">
      <c r="A302" s="631"/>
      <c r="B302" s="593"/>
      <c r="C302" s="63" t="s">
        <v>3619</v>
      </c>
      <c r="D302" s="19" t="s">
        <v>1049</v>
      </c>
      <c r="E302" s="17">
        <v>0.5</v>
      </c>
      <c r="F302" s="19">
        <v>5</v>
      </c>
      <c r="G302" s="20">
        <f>F302*E302</f>
        <v>2.5</v>
      </c>
      <c r="H302" s="605"/>
    </row>
    <row r="303" spans="1:8" ht="18" customHeight="1">
      <c r="A303" s="632"/>
      <c r="B303" s="594"/>
      <c r="C303" s="15" t="s">
        <v>2927</v>
      </c>
      <c r="D303" s="19" t="s">
        <v>2968</v>
      </c>
      <c r="E303" s="19">
        <v>2</v>
      </c>
      <c r="F303" s="19">
        <v>5</v>
      </c>
      <c r="G303" s="20"/>
      <c r="H303" s="603"/>
    </row>
    <row r="304" spans="1:8" ht="18" customHeight="1">
      <c r="A304" s="64">
        <v>112</v>
      </c>
      <c r="B304" s="17" t="s">
        <v>1468</v>
      </c>
      <c r="C304" s="46" t="s">
        <v>340</v>
      </c>
      <c r="D304" s="598" t="s">
        <v>67</v>
      </c>
      <c r="E304" s="600"/>
      <c r="F304" s="19"/>
      <c r="G304" s="20"/>
      <c r="H304" s="18">
        <v>41050</v>
      </c>
    </row>
    <row r="305" spans="1:8" ht="36.75" customHeight="1">
      <c r="A305" s="630">
        <v>113</v>
      </c>
      <c r="B305" s="592" t="s">
        <v>3260</v>
      </c>
      <c r="C305" s="46" t="s">
        <v>2928</v>
      </c>
      <c r="D305" s="19"/>
      <c r="E305" s="19"/>
      <c r="F305" s="19"/>
      <c r="G305" s="20"/>
      <c r="H305" s="595">
        <v>41050</v>
      </c>
    </row>
    <row r="306" spans="1:8" ht="19.5" customHeight="1">
      <c r="A306" s="631"/>
      <c r="B306" s="593"/>
      <c r="C306" s="15" t="s">
        <v>1534</v>
      </c>
      <c r="D306" s="19" t="s">
        <v>1585</v>
      </c>
      <c r="E306" s="19">
        <v>0.1</v>
      </c>
      <c r="F306" s="19">
        <v>478</v>
      </c>
      <c r="G306" s="20">
        <f>F306*E306</f>
        <v>47.8</v>
      </c>
      <c r="H306" s="605"/>
    </row>
    <row r="307" spans="1:8" ht="18" customHeight="1">
      <c r="A307" s="632"/>
      <c r="B307" s="594"/>
      <c r="C307" s="15" t="s">
        <v>1601</v>
      </c>
      <c r="D307" s="19" t="s">
        <v>1109</v>
      </c>
      <c r="E307" s="19">
        <v>30</v>
      </c>
      <c r="F307" s="19">
        <v>4.3</v>
      </c>
      <c r="G307" s="20">
        <f>F307*E307</f>
        <v>129</v>
      </c>
      <c r="H307" s="603"/>
    </row>
    <row r="308" spans="1:8" ht="46.5" customHeight="1">
      <c r="A308" s="630">
        <v>115</v>
      </c>
      <c r="B308" s="592" t="s">
        <v>2932</v>
      </c>
      <c r="C308" s="46" t="s">
        <v>582</v>
      </c>
      <c r="D308" s="19"/>
      <c r="E308" s="19"/>
      <c r="F308" s="19"/>
      <c r="G308" s="84"/>
      <c r="H308" s="595">
        <v>41045</v>
      </c>
    </row>
    <row r="309" spans="1:8" ht="18" customHeight="1">
      <c r="A309" s="632"/>
      <c r="B309" s="594"/>
      <c r="C309" s="15" t="s">
        <v>583</v>
      </c>
      <c r="D309" s="19" t="s">
        <v>2968</v>
      </c>
      <c r="E309" s="19">
        <v>1</v>
      </c>
      <c r="F309" s="19">
        <v>35</v>
      </c>
      <c r="G309" s="84">
        <f>F309*E309</f>
        <v>35</v>
      </c>
      <c r="H309" s="603"/>
    </row>
    <row r="310" spans="1:8" ht="18" customHeight="1">
      <c r="A310" s="630">
        <v>116</v>
      </c>
      <c r="B310" s="592" t="s">
        <v>584</v>
      </c>
      <c r="C310" s="46" t="s">
        <v>3386</v>
      </c>
      <c r="D310" s="19"/>
      <c r="E310" s="19"/>
      <c r="F310" s="19"/>
      <c r="G310" s="20"/>
      <c r="H310" s="595">
        <v>41045</v>
      </c>
    </row>
    <row r="311" spans="1:8" ht="18" customHeight="1">
      <c r="A311" s="632"/>
      <c r="B311" s="594"/>
      <c r="C311" s="15" t="s">
        <v>3144</v>
      </c>
      <c r="D311" s="19" t="s">
        <v>2968</v>
      </c>
      <c r="E311" s="19">
        <v>2</v>
      </c>
      <c r="F311" s="19">
        <v>20</v>
      </c>
      <c r="G311" s="84">
        <f>F311*E311</f>
        <v>40</v>
      </c>
      <c r="H311" s="603"/>
    </row>
    <row r="312" spans="1:8" ht="35.25" customHeight="1">
      <c r="A312" s="630">
        <v>117</v>
      </c>
      <c r="B312" s="592" t="s">
        <v>342</v>
      </c>
      <c r="C312" s="46" t="s">
        <v>2202</v>
      </c>
      <c r="D312" s="598" t="s">
        <v>67</v>
      </c>
      <c r="E312" s="599"/>
      <c r="F312" s="600"/>
      <c r="G312" s="20"/>
      <c r="H312" s="595">
        <v>41046</v>
      </c>
    </row>
    <row r="313" spans="1:8" ht="18" customHeight="1">
      <c r="A313" s="631"/>
      <c r="B313" s="593"/>
      <c r="C313" s="17" t="s">
        <v>1048</v>
      </c>
      <c r="D313" s="19" t="s">
        <v>2968</v>
      </c>
      <c r="E313" s="17">
        <v>1</v>
      </c>
      <c r="F313" s="17">
        <v>35</v>
      </c>
      <c r="G313" s="17">
        <f>F313*E313</f>
        <v>35</v>
      </c>
      <c r="H313" s="605"/>
    </row>
    <row r="314" spans="1:8" ht="18" customHeight="1">
      <c r="A314" s="632"/>
      <c r="B314" s="594"/>
      <c r="C314" s="15" t="s">
        <v>1581</v>
      </c>
      <c r="D314" s="19" t="s">
        <v>1109</v>
      </c>
      <c r="E314" s="19">
        <v>1</v>
      </c>
      <c r="F314" s="19">
        <v>90</v>
      </c>
      <c r="G314" s="20">
        <f>F314*E314</f>
        <v>90</v>
      </c>
      <c r="H314" s="603"/>
    </row>
    <row r="315" spans="1:8" ht="18" customHeight="1">
      <c r="A315" s="64">
        <v>118</v>
      </c>
      <c r="B315" s="17" t="s">
        <v>2053</v>
      </c>
      <c r="C315" s="46" t="s">
        <v>1193</v>
      </c>
      <c r="D315" s="598" t="s">
        <v>1050</v>
      </c>
      <c r="E315" s="599"/>
      <c r="F315" s="600"/>
      <c r="G315" s="20"/>
      <c r="H315" s="18">
        <v>41045</v>
      </c>
    </row>
    <row r="316" spans="1:8" ht="36.75" customHeight="1">
      <c r="A316" s="64">
        <v>119</v>
      </c>
      <c r="B316" s="17" t="s">
        <v>2054</v>
      </c>
      <c r="C316" s="16" t="s">
        <v>1463</v>
      </c>
      <c r="D316" s="598" t="s">
        <v>67</v>
      </c>
      <c r="E316" s="599"/>
      <c r="F316" s="600"/>
      <c r="G316" s="20"/>
      <c r="H316" s="21">
        <v>41047</v>
      </c>
    </row>
    <row r="317" spans="1:8" ht="56.25" customHeight="1">
      <c r="A317" s="633">
        <v>120</v>
      </c>
      <c r="B317" s="606" t="s">
        <v>828</v>
      </c>
      <c r="C317" s="16" t="s">
        <v>1002</v>
      </c>
      <c r="D317" s="19"/>
      <c r="E317" s="19"/>
      <c r="F317" s="19"/>
      <c r="G317" s="20"/>
      <c r="H317" s="611">
        <v>41047</v>
      </c>
    </row>
    <row r="318" spans="1:8" ht="18" customHeight="1">
      <c r="A318" s="633"/>
      <c r="B318" s="606"/>
      <c r="C318" s="17" t="s">
        <v>888</v>
      </c>
      <c r="D318" s="19" t="s">
        <v>1585</v>
      </c>
      <c r="E318" s="19">
        <v>0.14000000000000001</v>
      </c>
      <c r="F318" s="19">
        <v>8500</v>
      </c>
      <c r="G318" s="20">
        <f t="shared" ref="G318:G324" si="8">F318*E318</f>
        <v>1190</v>
      </c>
      <c r="H318" s="611"/>
    </row>
    <row r="319" spans="1:8" ht="18" customHeight="1">
      <c r="A319" s="633"/>
      <c r="B319" s="606" t="s">
        <v>828</v>
      </c>
      <c r="C319" s="17" t="s">
        <v>889</v>
      </c>
      <c r="D319" s="19" t="s">
        <v>1585</v>
      </c>
      <c r="E319" s="19">
        <v>3.2000000000000001E-2</v>
      </c>
      <c r="F319" s="19">
        <v>8500</v>
      </c>
      <c r="G319" s="20">
        <f t="shared" si="8"/>
        <v>272</v>
      </c>
      <c r="H319" s="611">
        <v>41047</v>
      </c>
    </row>
    <row r="320" spans="1:8" ht="18" customHeight="1">
      <c r="A320" s="633"/>
      <c r="B320" s="606"/>
      <c r="C320" s="17" t="s">
        <v>2414</v>
      </c>
      <c r="D320" s="19" t="s">
        <v>2968</v>
      </c>
      <c r="E320" s="19">
        <v>2</v>
      </c>
      <c r="F320" s="19">
        <v>65</v>
      </c>
      <c r="G320" s="20">
        <f t="shared" si="8"/>
        <v>130</v>
      </c>
      <c r="H320" s="611"/>
    </row>
    <row r="321" spans="1:8" ht="18" customHeight="1">
      <c r="A321" s="633"/>
      <c r="B321" s="606"/>
      <c r="C321" s="17" t="s">
        <v>2205</v>
      </c>
      <c r="D321" s="19" t="s">
        <v>2968</v>
      </c>
      <c r="E321" s="17">
        <v>10</v>
      </c>
      <c r="F321" s="17">
        <v>2</v>
      </c>
      <c r="G321" s="20">
        <f t="shared" si="8"/>
        <v>20</v>
      </c>
      <c r="H321" s="611"/>
    </row>
    <row r="322" spans="1:8" ht="18" customHeight="1">
      <c r="A322" s="633"/>
      <c r="B322" s="606"/>
      <c r="C322" s="17" t="s">
        <v>3162</v>
      </c>
      <c r="D322" s="19" t="s">
        <v>1109</v>
      </c>
      <c r="E322" s="17">
        <v>0.2</v>
      </c>
      <c r="F322" s="17">
        <v>45</v>
      </c>
      <c r="G322" s="20">
        <f t="shared" si="8"/>
        <v>9</v>
      </c>
      <c r="H322" s="611"/>
    </row>
    <row r="323" spans="1:8" ht="18" customHeight="1">
      <c r="A323" s="633"/>
      <c r="B323" s="606"/>
      <c r="C323" s="17" t="s">
        <v>869</v>
      </c>
      <c r="D323" s="19" t="s">
        <v>1109</v>
      </c>
      <c r="E323" s="17">
        <v>0.15</v>
      </c>
      <c r="F323" s="17">
        <v>45</v>
      </c>
      <c r="G323" s="20">
        <f t="shared" si="8"/>
        <v>6.75</v>
      </c>
      <c r="H323" s="611"/>
    </row>
    <row r="324" spans="1:8" ht="18" customHeight="1">
      <c r="A324" s="633"/>
      <c r="B324" s="606"/>
      <c r="C324" s="15" t="s">
        <v>1003</v>
      </c>
      <c r="D324" s="19" t="s">
        <v>2968</v>
      </c>
      <c r="E324" s="19">
        <v>2</v>
      </c>
      <c r="F324" s="19">
        <v>55</v>
      </c>
      <c r="G324" s="20">
        <f t="shared" si="8"/>
        <v>110</v>
      </c>
      <c r="H324" s="611"/>
    </row>
    <row r="325" spans="1:8" ht="18" customHeight="1">
      <c r="A325" s="633"/>
      <c r="B325" s="606"/>
      <c r="C325" s="17" t="s">
        <v>1004</v>
      </c>
      <c r="D325" s="19"/>
      <c r="E325" s="17"/>
      <c r="F325" s="17"/>
      <c r="G325" s="20"/>
      <c r="H325" s="611"/>
    </row>
    <row r="326" spans="1:8" ht="37.5" customHeight="1">
      <c r="A326" s="630">
        <v>121</v>
      </c>
      <c r="B326" s="592" t="s">
        <v>970</v>
      </c>
      <c r="C326" s="246" t="s">
        <v>947</v>
      </c>
      <c r="D326" s="17"/>
      <c r="E326" s="17"/>
      <c r="F326" s="17"/>
      <c r="G326" s="20"/>
      <c r="H326" s="595">
        <v>41050</v>
      </c>
    </row>
    <row r="327" spans="1:8" ht="18" customHeight="1">
      <c r="A327" s="631"/>
      <c r="B327" s="593"/>
      <c r="C327" s="33" t="s">
        <v>44</v>
      </c>
      <c r="D327" s="35" t="s">
        <v>1109</v>
      </c>
      <c r="E327" s="34">
        <v>45</v>
      </c>
      <c r="F327" s="35">
        <v>24</v>
      </c>
      <c r="G327" s="20">
        <f>F327*E327</f>
        <v>1080</v>
      </c>
      <c r="H327" s="605"/>
    </row>
    <row r="328" spans="1:8" ht="18" customHeight="1">
      <c r="A328" s="632"/>
      <c r="B328" s="594"/>
      <c r="C328" s="17" t="s">
        <v>45</v>
      </c>
      <c r="D328" s="19" t="s">
        <v>2480</v>
      </c>
      <c r="E328" s="17">
        <v>4</v>
      </c>
      <c r="F328" s="17">
        <v>32</v>
      </c>
      <c r="G328" s="20">
        <f>F328*E328</f>
        <v>128</v>
      </c>
      <c r="H328" s="603"/>
    </row>
    <row r="329" spans="1:8" ht="34.5" customHeight="1">
      <c r="A329" s="630">
        <v>122</v>
      </c>
      <c r="B329" s="592" t="s">
        <v>2781</v>
      </c>
      <c r="C329" s="16" t="s">
        <v>3261</v>
      </c>
      <c r="D329" s="17"/>
      <c r="E329" s="17"/>
      <c r="F329" s="17"/>
      <c r="G329" s="20"/>
      <c r="H329" s="595">
        <v>41051</v>
      </c>
    </row>
    <row r="330" spans="1:8" ht="18" customHeight="1">
      <c r="A330" s="631"/>
      <c r="B330" s="593"/>
      <c r="C330" s="15" t="s">
        <v>100</v>
      </c>
      <c r="D330" s="19" t="s">
        <v>1109</v>
      </c>
      <c r="E330" s="17">
        <v>0.5</v>
      </c>
      <c r="F330" s="19">
        <v>138.53</v>
      </c>
      <c r="G330" s="20">
        <f>F330*E330</f>
        <v>69.27</v>
      </c>
      <c r="H330" s="605"/>
    </row>
    <row r="331" spans="1:8" ht="18" customHeight="1">
      <c r="A331" s="632"/>
      <c r="B331" s="594"/>
      <c r="C331" s="17" t="s">
        <v>877</v>
      </c>
      <c r="D331" s="19" t="s">
        <v>1109</v>
      </c>
      <c r="E331" s="17">
        <v>0.3</v>
      </c>
      <c r="F331" s="17">
        <v>80</v>
      </c>
      <c r="G331" s="20">
        <f>F331*E331</f>
        <v>24</v>
      </c>
      <c r="H331" s="603"/>
    </row>
    <row r="332" spans="1:8" ht="18" customHeight="1">
      <c r="A332" s="630">
        <v>123</v>
      </c>
      <c r="B332" s="592" t="s">
        <v>2659</v>
      </c>
      <c r="C332" s="16" t="s">
        <v>1132</v>
      </c>
      <c r="D332" s="19"/>
      <c r="E332" s="17"/>
      <c r="F332" s="17"/>
      <c r="G332" s="20"/>
      <c r="H332" s="595">
        <v>41050</v>
      </c>
    </row>
    <row r="333" spans="1:8" ht="18" customHeight="1">
      <c r="A333" s="631"/>
      <c r="B333" s="593"/>
      <c r="C333" s="17" t="s">
        <v>480</v>
      </c>
      <c r="D333" s="19" t="s">
        <v>481</v>
      </c>
      <c r="E333" s="17">
        <v>1.5</v>
      </c>
      <c r="F333" s="17">
        <v>28</v>
      </c>
      <c r="G333" s="20">
        <f>E333*F333</f>
        <v>42</v>
      </c>
      <c r="H333" s="596"/>
    </row>
    <row r="334" spans="1:8" ht="18" customHeight="1">
      <c r="A334" s="632"/>
      <c r="B334" s="594"/>
      <c r="C334" s="17" t="s">
        <v>1133</v>
      </c>
      <c r="D334" s="19" t="s">
        <v>1049</v>
      </c>
      <c r="E334" s="17">
        <v>4</v>
      </c>
      <c r="F334" s="17">
        <v>5</v>
      </c>
      <c r="G334" s="20">
        <f>E334*F334</f>
        <v>20</v>
      </c>
      <c r="H334" s="597"/>
    </row>
    <row r="335" spans="1:8" ht="36" customHeight="1">
      <c r="A335" s="630">
        <v>124</v>
      </c>
      <c r="B335" s="592" t="s">
        <v>832</v>
      </c>
      <c r="C335" s="16" t="s">
        <v>1322</v>
      </c>
      <c r="D335" s="19"/>
      <c r="E335" s="17"/>
      <c r="F335" s="17"/>
      <c r="G335" s="20"/>
      <c r="H335" s="595">
        <v>41050</v>
      </c>
    </row>
    <row r="336" spans="1:8" ht="18" customHeight="1">
      <c r="A336" s="632"/>
      <c r="B336" s="594"/>
      <c r="C336" s="17" t="s">
        <v>2286</v>
      </c>
      <c r="D336" s="19" t="s">
        <v>2968</v>
      </c>
      <c r="E336" s="17">
        <v>1</v>
      </c>
      <c r="F336" s="17">
        <v>96</v>
      </c>
      <c r="G336" s="20">
        <f>F336*E336</f>
        <v>96</v>
      </c>
      <c r="H336" s="603"/>
    </row>
    <row r="337" spans="1:8" ht="18" customHeight="1">
      <c r="A337" s="630">
        <v>125</v>
      </c>
      <c r="B337" s="592" t="s">
        <v>3553</v>
      </c>
      <c r="C337" s="16" t="s">
        <v>1128</v>
      </c>
      <c r="D337" s="17"/>
      <c r="E337" s="17"/>
      <c r="F337" s="17"/>
      <c r="G337" s="20"/>
      <c r="H337" s="595">
        <v>41050</v>
      </c>
    </row>
    <row r="338" spans="1:8" ht="18" customHeight="1">
      <c r="A338" s="631"/>
      <c r="B338" s="593"/>
      <c r="C338" s="17" t="s">
        <v>1129</v>
      </c>
      <c r="D338" s="19" t="s">
        <v>1588</v>
      </c>
      <c r="E338" s="17">
        <v>0.5</v>
      </c>
      <c r="F338" s="17">
        <v>1500</v>
      </c>
      <c r="G338" s="20">
        <f>E338*F338</f>
        <v>750</v>
      </c>
      <c r="H338" s="596"/>
    </row>
    <row r="339" spans="1:8" ht="18" customHeight="1">
      <c r="A339" s="631"/>
      <c r="B339" s="593"/>
      <c r="C339" s="17" t="s">
        <v>1158</v>
      </c>
      <c r="D339" s="19" t="s">
        <v>1588</v>
      </c>
      <c r="E339" s="17">
        <v>0.5</v>
      </c>
      <c r="F339" s="17">
        <v>1650</v>
      </c>
      <c r="G339" s="20">
        <f>E339*F339</f>
        <v>825</v>
      </c>
      <c r="H339" s="596"/>
    </row>
    <row r="340" spans="1:8" ht="18" customHeight="1">
      <c r="A340" s="632"/>
      <c r="B340" s="594"/>
      <c r="C340" s="17" t="s">
        <v>1130</v>
      </c>
      <c r="D340" s="19" t="s">
        <v>1585</v>
      </c>
      <c r="E340" s="17">
        <v>2</v>
      </c>
      <c r="F340" s="17">
        <v>696</v>
      </c>
      <c r="G340" s="20">
        <f>E340*F340</f>
        <v>1392</v>
      </c>
      <c r="H340" s="597"/>
    </row>
    <row r="341" spans="1:8" ht="36" customHeight="1">
      <c r="A341" s="64">
        <v>126</v>
      </c>
      <c r="B341" s="17" t="s">
        <v>832</v>
      </c>
      <c r="C341" s="46" t="s">
        <v>893</v>
      </c>
      <c r="D341" s="598" t="s">
        <v>2051</v>
      </c>
      <c r="E341" s="599"/>
      <c r="F341" s="600"/>
      <c r="G341" s="20"/>
      <c r="H341" s="18" t="s">
        <v>2039</v>
      </c>
    </row>
    <row r="342" spans="1:8" ht="36.75" customHeight="1">
      <c r="A342" s="64">
        <v>127</v>
      </c>
      <c r="B342" s="17" t="s">
        <v>2659</v>
      </c>
      <c r="C342" s="46" t="s">
        <v>893</v>
      </c>
      <c r="D342" s="598" t="s">
        <v>2051</v>
      </c>
      <c r="E342" s="599"/>
      <c r="F342" s="600"/>
      <c r="G342" s="20"/>
      <c r="H342" s="18" t="s">
        <v>2039</v>
      </c>
    </row>
    <row r="343" spans="1:8" ht="37.5" customHeight="1">
      <c r="A343" s="64">
        <v>128</v>
      </c>
      <c r="B343" s="17" t="s">
        <v>1401</v>
      </c>
      <c r="C343" s="46" t="s">
        <v>893</v>
      </c>
      <c r="D343" s="598" t="s">
        <v>2051</v>
      </c>
      <c r="E343" s="599"/>
      <c r="F343" s="600"/>
      <c r="G343" s="20"/>
      <c r="H343" s="18" t="s">
        <v>2039</v>
      </c>
    </row>
    <row r="344" spans="1:8" ht="36" customHeight="1">
      <c r="A344" s="64">
        <v>129</v>
      </c>
      <c r="B344" s="17" t="s">
        <v>2924</v>
      </c>
      <c r="C344" s="46" t="s">
        <v>893</v>
      </c>
      <c r="D344" s="598" t="s">
        <v>2051</v>
      </c>
      <c r="E344" s="599"/>
      <c r="F344" s="600"/>
      <c r="G344" s="20"/>
      <c r="H344" s="18" t="s">
        <v>2039</v>
      </c>
    </row>
    <row r="345" spans="1:8" ht="37.5" customHeight="1">
      <c r="A345" s="64">
        <v>130</v>
      </c>
      <c r="B345" s="17" t="s">
        <v>3442</v>
      </c>
      <c r="C345" s="46" t="s">
        <v>893</v>
      </c>
      <c r="D345" s="598" t="s">
        <v>2051</v>
      </c>
      <c r="E345" s="599"/>
      <c r="F345" s="600"/>
      <c r="G345" s="20"/>
      <c r="H345" s="18" t="s">
        <v>2039</v>
      </c>
    </row>
    <row r="346" spans="1:8" ht="39" customHeight="1">
      <c r="A346" s="64">
        <v>131</v>
      </c>
      <c r="B346" s="17" t="s">
        <v>273</v>
      </c>
      <c r="C346" s="46" t="s">
        <v>893</v>
      </c>
      <c r="D346" s="598" t="s">
        <v>2051</v>
      </c>
      <c r="E346" s="599"/>
      <c r="F346" s="600"/>
      <c r="G346" s="20"/>
      <c r="H346" s="18" t="s">
        <v>2039</v>
      </c>
    </row>
    <row r="347" spans="1:8" ht="39" customHeight="1">
      <c r="A347" s="198">
        <v>132</v>
      </c>
      <c r="B347" s="45" t="s">
        <v>2595</v>
      </c>
      <c r="C347" s="46" t="s">
        <v>893</v>
      </c>
      <c r="D347" s="598" t="s">
        <v>2051</v>
      </c>
      <c r="E347" s="599"/>
      <c r="F347" s="600"/>
      <c r="G347" s="20"/>
      <c r="H347" s="18" t="s">
        <v>2039</v>
      </c>
    </row>
    <row r="348" spans="1:8" ht="18" customHeight="1">
      <c r="A348" s="630">
        <v>133</v>
      </c>
      <c r="B348" s="592" t="s">
        <v>2781</v>
      </c>
      <c r="C348" s="16" t="s">
        <v>1128</v>
      </c>
      <c r="D348" s="17"/>
      <c r="E348" s="17"/>
      <c r="F348" s="17"/>
      <c r="G348" s="20"/>
      <c r="H348" s="595">
        <v>41051</v>
      </c>
    </row>
    <row r="349" spans="1:8" ht="18" customHeight="1">
      <c r="A349" s="631"/>
      <c r="B349" s="593"/>
      <c r="C349" s="17" t="s">
        <v>1129</v>
      </c>
      <c r="D349" s="19" t="s">
        <v>1588</v>
      </c>
      <c r="E349" s="17">
        <v>0.54</v>
      </c>
      <c r="F349" s="17">
        <v>1500</v>
      </c>
      <c r="G349" s="20">
        <f>E349*F349</f>
        <v>810</v>
      </c>
      <c r="H349" s="596"/>
    </row>
    <row r="350" spans="1:8" ht="18" customHeight="1">
      <c r="A350" s="631"/>
      <c r="B350" s="593"/>
      <c r="C350" s="17" t="s">
        <v>1158</v>
      </c>
      <c r="D350" s="19" t="s">
        <v>1588</v>
      </c>
      <c r="E350" s="17">
        <v>0.54</v>
      </c>
      <c r="F350" s="17">
        <v>1650</v>
      </c>
      <c r="G350" s="20">
        <f>E350*F350</f>
        <v>891</v>
      </c>
      <c r="H350" s="596"/>
    </row>
    <row r="351" spans="1:8" ht="18" customHeight="1">
      <c r="A351" s="632"/>
      <c r="B351" s="594"/>
      <c r="C351" s="17" t="s">
        <v>1130</v>
      </c>
      <c r="D351" s="19" t="s">
        <v>1585</v>
      </c>
      <c r="E351" s="17">
        <v>2</v>
      </c>
      <c r="F351" s="17">
        <v>696</v>
      </c>
      <c r="G351" s="20">
        <f>E351*F351</f>
        <v>1392</v>
      </c>
      <c r="H351" s="597"/>
    </row>
    <row r="352" spans="1:8" ht="18" customHeight="1">
      <c r="A352" s="630">
        <v>134</v>
      </c>
      <c r="B352" s="592" t="s">
        <v>831</v>
      </c>
      <c r="C352" s="16" t="s">
        <v>1128</v>
      </c>
      <c r="D352" s="17"/>
      <c r="E352" s="17"/>
      <c r="F352" s="17"/>
      <c r="G352" s="20"/>
      <c r="H352" s="595">
        <v>41051</v>
      </c>
    </row>
    <row r="353" spans="1:8" ht="18" customHeight="1">
      <c r="A353" s="631"/>
      <c r="B353" s="593"/>
      <c r="C353" s="17" t="s">
        <v>1129</v>
      </c>
      <c r="D353" s="19" t="s">
        <v>1588</v>
      </c>
      <c r="E353" s="17">
        <v>0.54</v>
      </c>
      <c r="F353" s="17">
        <v>1500</v>
      </c>
      <c r="G353" s="20">
        <f>E353*F353</f>
        <v>810</v>
      </c>
      <c r="H353" s="605"/>
    </row>
    <row r="354" spans="1:8" ht="18" customHeight="1">
      <c r="A354" s="631"/>
      <c r="B354" s="593"/>
      <c r="C354" s="17" t="s">
        <v>1158</v>
      </c>
      <c r="D354" s="19" t="s">
        <v>1588</v>
      </c>
      <c r="E354" s="17">
        <v>0.54</v>
      </c>
      <c r="F354" s="17">
        <v>1650</v>
      </c>
      <c r="G354" s="20">
        <f>E354*F354</f>
        <v>891</v>
      </c>
      <c r="H354" s="605"/>
    </row>
    <row r="355" spans="1:8" ht="18" customHeight="1">
      <c r="A355" s="632"/>
      <c r="B355" s="594"/>
      <c r="C355" s="17" t="s">
        <v>1130</v>
      </c>
      <c r="D355" s="19" t="s">
        <v>1585</v>
      </c>
      <c r="E355" s="17">
        <v>2</v>
      </c>
      <c r="F355" s="17">
        <v>696</v>
      </c>
      <c r="G355" s="20">
        <f>E355*F355</f>
        <v>1392</v>
      </c>
      <c r="H355" s="603"/>
    </row>
    <row r="356" spans="1:8" ht="18" customHeight="1">
      <c r="A356" s="630">
        <v>135</v>
      </c>
      <c r="B356" s="592" t="s">
        <v>2595</v>
      </c>
      <c r="C356" s="16" t="s">
        <v>1128</v>
      </c>
      <c r="D356" s="17"/>
      <c r="E356" s="17"/>
      <c r="F356" s="17"/>
      <c r="G356" s="20"/>
      <c r="H356" s="595">
        <v>41051</v>
      </c>
    </row>
    <row r="357" spans="1:8" ht="18" customHeight="1">
      <c r="A357" s="631"/>
      <c r="B357" s="593"/>
      <c r="C357" s="17" t="s">
        <v>1129</v>
      </c>
      <c r="D357" s="19" t="s">
        <v>1588</v>
      </c>
      <c r="E357" s="17">
        <v>0.54</v>
      </c>
      <c r="F357" s="17">
        <v>1500</v>
      </c>
      <c r="G357" s="20">
        <f>E357*F357</f>
        <v>810</v>
      </c>
      <c r="H357" s="596"/>
    </row>
    <row r="358" spans="1:8" ht="18" customHeight="1">
      <c r="A358" s="631"/>
      <c r="B358" s="593"/>
      <c r="C358" s="17" t="s">
        <v>1158</v>
      </c>
      <c r="D358" s="19" t="s">
        <v>1588</v>
      </c>
      <c r="E358" s="17">
        <v>0.54</v>
      </c>
      <c r="F358" s="17">
        <v>1650</v>
      </c>
      <c r="G358" s="20">
        <f>E358*F358</f>
        <v>891</v>
      </c>
      <c r="H358" s="596"/>
    </row>
    <row r="359" spans="1:8" ht="18" customHeight="1">
      <c r="A359" s="632"/>
      <c r="B359" s="594"/>
      <c r="C359" s="17" t="s">
        <v>1130</v>
      </c>
      <c r="D359" s="19" t="s">
        <v>1585</v>
      </c>
      <c r="E359" s="17">
        <v>2</v>
      </c>
      <c r="F359" s="17">
        <v>696</v>
      </c>
      <c r="G359" s="20">
        <f>E359*F359</f>
        <v>1392</v>
      </c>
      <c r="H359" s="597"/>
    </row>
    <row r="360" spans="1:8" ht="18" customHeight="1">
      <c r="A360" s="630">
        <v>136</v>
      </c>
      <c r="B360" s="592" t="s">
        <v>2836</v>
      </c>
      <c r="C360" s="16" t="s">
        <v>1128</v>
      </c>
      <c r="D360" s="17"/>
      <c r="E360" s="17"/>
      <c r="F360" s="17"/>
      <c r="G360" s="20"/>
      <c r="H360" s="595">
        <v>41051</v>
      </c>
    </row>
    <row r="361" spans="1:8" ht="18" customHeight="1">
      <c r="A361" s="631"/>
      <c r="B361" s="593"/>
      <c r="C361" s="17" t="s">
        <v>1129</v>
      </c>
      <c r="D361" s="19" t="s">
        <v>1588</v>
      </c>
      <c r="E361" s="17">
        <v>0.54</v>
      </c>
      <c r="F361" s="17">
        <v>1500</v>
      </c>
      <c r="G361" s="20">
        <f>E361*F361</f>
        <v>810</v>
      </c>
      <c r="H361" s="596"/>
    </row>
    <row r="362" spans="1:8" ht="18" customHeight="1">
      <c r="A362" s="631"/>
      <c r="B362" s="593"/>
      <c r="C362" s="17" t="s">
        <v>1158</v>
      </c>
      <c r="D362" s="19" t="s">
        <v>1588</v>
      </c>
      <c r="E362" s="17">
        <v>0.54</v>
      </c>
      <c r="F362" s="17">
        <v>1650</v>
      </c>
      <c r="G362" s="20">
        <f>E362*F362</f>
        <v>891</v>
      </c>
      <c r="H362" s="596"/>
    </row>
    <row r="363" spans="1:8" ht="18" customHeight="1">
      <c r="A363" s="632"/>
      <c r="B363" s="594"/>
      <c r="C363" s="17" t="s">
        <v>1130</v>
      </c>
      <c r="D363" s="19" t="s">
        <v>1585</v>
      </c>
      <c r="E363" s="17">
        <v>2</v>
      </c>
      <c r="F363" s="17">
        <v>696</v>
      </c>
      <c r="G363" s="20">
        <f>E363*F363</f>
        <v>1392</v>
      </c>
      <c r="H363" s="597"/>
    </row>
    <row r="364" spans="1:8" ht="18" customHeight="1">
      <c r="A364" s="64">
        <v>137</v>
      </c>
      <c r="B364" s="17" t="s">
        <v>3442</v>
      </c>
      <c r="C364" s="16" t="s">
        <v>1128</v>
      </c>
      <c r="D364" s="17"/>
      <c r="E364" s="17"/>
      <c r="F364" s="17"/>
      <c r="G364" s="20"/>
      <c r="H364" s="21">
        <v>41051</v>
      </c>
    </row>
    <row r="365" spans="1:8" ht="18" customHeight="1">
      <c r="A365" s="633">
        <v>137</v>
      </c>
      <c r="B365" s="606" t="s">
        <v>3442</v>
      </c>
      <c r="C365" s="17" t="s">
        <v>1129</v>
      </c>
      <c r="D365" s="19" t="s">
        <v>1588</v>
      </c>
      <c r="E365" s="17">
        <v>0.54</v>
      </c>
      <c r="F365" s="17">
        <v>1500</v>
      </c>
      <c r="G365" s="20">
        <f>E365*F365</f>
        <v>810</v>
      </c>
      <c r="H365" s="611">
        <v>41051</v>
      </c>
    </row>
    <row r="366" spans="1:8" ht="18" customHeight="1">
      <c r="A366" s="633"/>
      <c r="B366" s="606"/>
      <c r="C366" s="17" t="s">
        <v>1158</v>
      </c>
      <c r="D366" s="19" t="s">
        <v>1588</v>
      </c>
      <c r="E366" s="17">
        <v>0.54</v>
      </c>
      <c r="F366" s="17">
        <v>1650</v>
      </c>
      <c r="G366" s="20">
        <f>E366*F366</f>
        <v>891</v>
      </c>
      <c r="H366" s="611"/>
    </row>
    <row r="367" spans="1:8" ht="18" customHeight="1">
      <c r="A367" s="633"/>
      <c r="B367" s="606"/>
      <c r="C367" s="17" t="s">
        <v>1130</v>
      </c>
      <c r="D367" s="19" t="s">
        <v>1585</v>
      </c>
      <c r="E367" s="17">
        <v>2</v>
      </c>
      <c r="F367" s="17">
        <v>696</v>
      </c>
      <c r="G367" s="20">
        <f>E367*F367</f>
        <v>1392</v>
      </c>
      <c r="H367" s="611"/>
    </row>
    <row r="368" spans="1:8" ht="18" customHeight="1">
      <c r="A368" s="630">
        <v>138</v>
      </c>
      <c r="B368" s="592" t="s">
        <v>1402</v>
      </c>
      <c r="C368" s="16" t="s">
        <v>1128</v>
      </c>
      <c r="D368" s="17"/>
      <c r="E368" s="17"/>
      <c r="F368" s="17"/>
      <c r="G368" s="20"/>
      <c r="H368" s="595">
        <v>41051</v>
      </c>
    </row>
    <row r="369" spans="1:8" ht="18" customHeight="1">
      <c r="A369" s="631"/>
      <c r="B369" s="593"/>
      <c r="C369" s="17" t="s">
        <v>1129</v>
      </c>
      <c r="D369" s="19" t="s">
        <v>1588</v>
      </c>
      <c r="E369" s="17">
        <v>0.54</v>
      </c>
      <c r="F369" s="17">
        <v>1500</v>
      </c>
      <c r="G369" s="20">
        <f>E369*F369</f>
        <v>810</v>
      </c>
      <c r="H369" s="596"/>
    </row>
    <row r="370" spans="1:8" ht="18" customHeight="1">
      <c r="A370" s="631"/>
      <c r="B370" s="593"/>
      <c r="C370" s="17" t="s">
        <v>1158</v>
      </c>
      <c r="D370" s="19" t="s">
        <v>1588</v>
      </c>
      <c r="E370" s="17">
        <v>0.54</v>
      </c>
      <c r="F370" s="17">
        <v>1650</v>
      </c>
      <c r="G370" s="20">
        <f>E370*F370</f>
        <v>891</v>
      </c>
      <c r="H370" s="596"/>
    </row>
    <row r="371" spans="1:8" ht="18" customHeight="1">
      <c r="A371" s="632"/>
      <c r="B371" s="594"/>
      <c r="C371" s="17" t="s">
        <v>1130</v>
      </c>
      <c r="D371" s="19" t="s">
        <v>1585</v>
      </c>
      <c r="E371" s="17">
        <v>4</v>
      </c>
      <c r="F371" s="17">
        <v>696</v>
      </c>
      <c r="G371" s="20">
        <f>E371*F371</f>
        <v>2784</v>
      </c>
      <c r="H371" s="597"/>
    </row>
    <row r="372" spans="1:8" ht="18" customHeight="1">
      <c r="A372" s="630">
        <v>139</v>
      </c>
      <c r="B372" s="592" t="s">
        <v>1763</v>
      </c>
      <c r="C372" s="16" t="s">
        <v>1128</v>
      </c>
      <c r="D372" s="17"/>
      <c r="E372" s="17"/>
      <c r="F372" s="17"/>
      <c r="G372" s="20"/>
      <c r="H372" s="595">
        <v>41051</v>
      </c>
    </row>
    <row r="373" spans="1:8" ht="18" customHeight="1">
      <c r="A373" s="631"/>
      <c r="B373" s="593"/>
      <c r="C373" s="17" t="s">
        <v>1129</v>
      </c>
      <c r="D373" s="19" t="s">
        <v>1588</v>
      </c>
      <c r="E373" s="17">
        <v>0.54</v>
      </c>
      <c r="F373" s="17">
        <v>1500</v>
      </c>
      <c r="G373" s="20">
        <f>E373*F373</f>
        <v>810</v>
      </c>
      <c r="H373" s="596"/>
    </row>
    <row r="374" spans="1:8" ht="18" customHeight="1">
      <c r="A374" s="631"/>
      <c r="B374" s="593"/>
      <c r="C374" s="17" t="s">
        <v>1158</v>
      </c>
      <c r="D374" s="19" t="s">
        <v>1588</v>
      </c>
      <c r="E374" s="17">
        <v>0.54</v>
      </c>
      <c r="F374" s="17">
        <v>1650</v>
      </c>
      <c r="G374" s="20">
        <f>E374*F374</f>
        <v>891</v>
      </c>
      <c r="H374" s="596"/>
    </row>
    <row r="375" spans="1:8" ht="18" customHeight="1">
      <c r="A375" s="632"/>
      <c r="B375" s="594"/>
      <c r="C375" s="17" t="s">
        <v>1130</v>
      </c>
      <c r="D375" s="19" t="s">
        <v>1585</v>
      </c>
      <c r="E375" s="17">
        <v>2</v>
      </c>
      <c r="F375" s="17">
        <v>696</v>
      </c>
      <c r="G375" s="20">
        <f>E375*F375</f>
        <v>1392</v>
      </c>
      <c r="H375" s="597"/>
    </row>
    <row r="376" spans="1:8" ht="18" customHeight="1">
      <c r="A376" s="630">
        <v>140</v>
      </c>
      <c r="B376" s="592" t="s">
        <v>338</v>
      </c>
      <c r="C376" s="16" t="s">
        <v>1128</v>
      </c>
      <c r="D376" s="17"/>
      <c r="E376" s="17"/>
      <c r="F376" s="17"/>
      <c r="G376" s="20"/>
      <c r="H376" s="595">
        <v>41051</v>
      </c>
    </row>
    <row r="377" spans="1:8" ht="18" customHeight="1">
      <c r="A377" s="631"/>
      <c r="B377" s="593"/>
      <c r="C377" s="17" t="s">
        <v>1129</v>
      </c>
      <c r="D377" s="19" t="s">
        <v>1588</v>
      </c>
      <c r="E377" s="17">
        <v>0.54</v>
      </c>
      <c r="F377" s="17">
        <v>1500</v>
      </c>
      <c r="G377" s="20">
        <f>E377*F377</f>
        <v>810</v>
      </c>
      <c r="H377" s="596"/>
    </row>
    <row r="378" spans="1:8" ht="18" customHeight="1">
      <c r="A378" s="631"/>
      <c r="B378" s="593"/>
      <c r="C378" s="17" t="s">
        <v>1158</v>
      </c>
      <c r="D378" s="19" t="s">
        <v>1588</v>
      </c>
      <c r="E378" s="17">
        <v>0.54</v>
      </c>
      <c r="F378" s="17">
        <v>1650</v>
      </c>
      <c r="G378" s="20">
        <f>E378*F378</f>
        <v>891</v>
      </c>
      <c r="H378" s="596"/>
    </row>
    <row r="379" spans="1:8" ht="18" customHeight="1">
      <c r="A379" s="632"/>
      <c r="B379" s="594"/>
      <c r="C379" s="17" t="s">
        <v>1130</v>
      </c>
      <c r="D379" s="19" t="s">
        <v>1585</v>
      </c>
      <c r="E379" s="17">
        <v>2</v>
      </c>
      <c r="F379" s="17">
        <v>696</v>
      </c>
      <c r="G379" s="20">
        <f>E379*F379</f>
        <v>1392</v>
      </c>
      <c r="H379" s="597"/>
    </row>
    <row r="380" spans="1:8" ht="18" customHeight="1">
      <c r="A380" s="630">
        <v>141</v>
      </c>
      <c r="B380" s="592" t="s">
        <v>1401</v>
      </c>
      <c r="C380" s="16" t="s">
        <v>1128</v>
      </c>
      <c r="D380" s="17"/>
      <c r="E380" s="17"/>
      <c r="F380" s="17"/>
      <c r="G380" s="20"/>
      <c r="H380" s="595">
        <v>41051</v>
      </c>
    </row>
    <row r="381" spans="1:8" ht="18" customHeight="1">
      <c r="A381" s="631"/>
      <c r="B381" s="593"/>
      <c r="C381" s="17" t="s">
        <v>1129</v>
      </c>
      <c r="D381" s="19" t="s">
        <v>1588</v>
      </c>
      <c r="E381" s="17">
        <v>0.54</v>
      </c>
      <c r="F381" s="17">
        <v>1500</v>
      </c>
      <c r="G381" s="20">
        <f>E381*F381</f>
        <v>810</v>
      </c>
      <c r="H381" s="596"/>
    </row>
    <row r="382" spans="1:8" ht="18" customHeight="1">
      <c r="A382" s="631"/>
      <c r="B382" s="593"/>
      <c r="C382" s="17" t="s">
        <v>1158</v>
      </c>
      <c r="D382" s="19" t="s">
        <v>1588</v>
      </c>
      <c r="E382" s="17">
        <v>0.54</v>
      </c>
      <c r="F382" s="17">
        <v>1650</v>
      </c>
      <c r="G382" s="20">
        <f>E382*F382</f>
        <v>891</v>
      </c>
      <c r="H382" s="596"/>
    </row>
    <row r="383" spans="1:8" ht="18" customHeight="1">
      <c r="A383" s="632"/>
      <c r="B383" s="594"/>
      <c r="C383" s="17" t="s">
        <v>1130</v>
      </c>
      <c r="D383" s="19" t="s">
        <v>1585</v>
      </c>
      <c r="E383" s="17">
        <v>4</v>
      </c>
      <c r="F383" s="17">
        <v>696</v>
      </c>
      <c r="G383" s="20">
        <f>E383*F383</f>
        <v>2784</v>
      </c>
      <c r="H383" s="597"/>
    </row>
    <row r="384" spans="1:8" ht="18" customHeight="1">
      <c r="A384" s="630">
        <v>142</v>
      </c>
      <c r="B384" s="592" t="s">
        <v>2129</v>
      </c>
      <c r="C384" s="16" t="s">
        <v>1128</v>
      </c>
      <c r="D384" s="17"/>
      <c r="E384" s="17"/>
      <c r="F384" s="17"/>
      <c r="G384" s="20"/>
      <c r="H384" s="595">
        <v>41051</v>
      </c>
    </row>
    <row r="385" spans="1:8" ht="18" customHeight="1">
      <c r="A385" s="631"/>
      <c r="B385" s="593"/>
      <c r="C385" s="17" t="s">
        <v>1129</v>
      </c>
      <c r="D385" s="19" t="s">
        <v>1588</v>
      </c>
      <c r="E385" s="17">
        <v>0.54</v>
      </c>
      <c r="F385" s="17">
        <v>1500</v>
      </c>
      <c r="G385" s="20">
        <f>E385*F385</f>
        <v>810</v>
      </c>
      <c r="H385" s="596"/>
    </row>
    <row r="386" spans="1:8" ht="18" customHeight="1">
      <c r="A386" s="631"/>
      <c r="B386" s="593"/>
      <c r="C386" s="17" t="s">
        <v>1158</v>
      </c>
      <c r="D386" s="19" t="s">
        <v>1588</v>
      </c>
      <c r="E386" s="17">
        <v>0.54</v>
      </c>
      <c r="F386" s="17">
        <v>1650</v>
      </c>
      <c r="G386" s="20">
        <f>E386*F386</f>
        <v>891</v>
      </c>
      <c r="H386" s="596"/>
    </row>
    <row r="387" spans="1:8" ht="18" customHeight="1">
      <c r="A387" s="632"/>
      <c r="B387" s="594"/>
      <c r="C387" s="17" t="s">
        <v>1130</v>
      </c>
      <c r="D387" s="19" t="s">
        <v>1585</v>
      </c>
      <c r="E387" s="17">
        <v>4</v>
      </c>
      <c r="F387" s="17">
        <v>696</v>
      </c>
      <c r="G387" s="20">
        <f>E387*F387</f>
        <v>2784</v>
      </c>
      <c r="H387" s="597"/>
    </row>
    <row r="388" spans="1:8" ht="18" customHeight="1">
      <c r="A388" s="630">
        <v>143</v>
      </c>
      <c r="B388" s="592" t="s">
        <v>164</v>
      </c>
      <c r="C388" s="16" t="s">
        <v>1128</v>
      </c>
      <c r="D388" s="17"/>
      <c r="E388" s="17"/>
      <c r="F388" s="17"/>
      <c r="G388" s="20"/>
      <c r="H388" s="595">
        <v>41051</v>
      </c>
    </row>
    <row r="389" spans="1:8" ht="18" customHeight="1">
      <c r="A389" s="631"/>
      <c r="B389" s="593"/>
      <c r="C389" s="17" t="s">
        <v>1129</v>
      </c>
      <c r="D389" s="19" t="s">
        <v>1588</v>
      </c>
      <c r="E389" s="17">
        <v>0.54</v>
      </c>
      <c r="F389" s="17">
        <v>1500</v>
      </c>
      <c r="G389" s="20">
        <f>E389*F389</f>
        <v>810</v>
      </c>
      <c r="H389" s="596"/>
    </row>
    <row r="390" spans="1:8" ht="18" customHeight="1">
      <c r="A390" s="631"/>
      <c r="B390" s="593"/>
      <c r="C390" s="17" t="s">
        <v>1158</v>
      </c>
      <c r="D390" s="19" t="s">
        <v>1588</v>
      </c>
      <c r="E390" s="17">
        <v>0.54</v>
      </c>
      <c r="F390" s="17">
        <v>1650</v>
      </c>
      <c r="G390" s="20">
        <f>E390*F390</f>
        <v>891</v>
      </c>
      <c r="H390" s="596"/>
    </row>
    <row r="391" spans="1:8" ht="18" customHeight="1">
      <c r="A391" s="632"/>
      <c r="B391" s="594"/>
      <c r="C391" s="17" t="s">
        <v>1130</v>
      </c>
      <c r="D391" s="19" t="s">
        <v>1585</v>
      </c>
      <c r="E391" s="17">
        <v>2</v>
      </c>
      <c r="F391" s="17">
        <v>696</v>
      </c>
      <c r="G391" s="20">
        <f>E391*F391</f>
        <v>1392</v>
      </c>
      <c r="H391" s="597"/>
    </row>
    <row r="392" spans="1:8" ht="18" customHeight="1">
      <c r="A392" s="630">
        <v>145</v>
      </c>
      <c r="B392" s="606" t="s">
        <v>3570</v>
      </c>
      <c r="C392" s="16" t="s">
        <v>1132</v>
      </c>
      <c r="D392" s="19"/>
      <c r="E392" s="17"/>
      <c r="F392" s="17"/>
      <c r="G392" s="20"/>
      <c r="H392" s="595">
        <v>41051</v>
      </c>
    </row>
    <row r="393" spans="1:8" ht="18" customHeight="1">
      <c r="A393" s="631"/>
      <c r="B393" s="606"/>
      <c r="C393" s="17" t="s">
        <v>480</v>
      </c>
      <c r="D393" s="19" t="s">
        <v>481</v>
      </c>
      <c r="E393" s="17">
        <v>1.5</v>
      </c>
      <c r="F393" s="17">
        <v>28</v>
      </c>
      <c r="G393" s="20">
        <f>E393*F393</f>
        <v>42</v>
      </c>
      <c r="H393" s="596"/>
    </row>
    <row r="394" spans="1:8" ht="18" customHeight="1">
      <c r="A394" s="632"/>
      <c r="B394" s="606"/>
      <c r="C394" s="17" t="s">
        <v>1133</v>
      </c>
      <c r="D394" s="19" t="s">
        <v>1049</v>
      </c>
      <c r="E394" s="17">
        <v>4</v>
      </c>
      <c r="F394" s="17">
        <v>5</v>
      </c>
      <c r="G394" s="20">
        <f>E394*F394</f>
        <v>20</v>
      </c>
      <c r="H394" s="597"/>
    </row>
    <row r="395" spans="1:8" ht="18" customHeight="1">
      <c r="A395" s="630">
        <v>146</v>
      </c>
      <c r="B395" s="606" t="s">
        <v>1870</v>
      </c>
      <c r="C395" s="16" t="s">
        <v>1132</v>
      </c>
      <c r="D395" s="19"/>
      <c r="E395" s="17"/>
      <c r="F395" s="17"/>
      <c r="G395" s="20"/>
      <c r="H395" s="595">
        <v>41052</v>
      </c>
    </row>
    <row r="396" spans="1:8" ht="18" customHeight="1">
      <c r="A396" s="631"/>
      <c r="B396" s="606"/>
      <c r="C396" s="17" t="s">
        <v>480</v>
      </c>
      <c r="D396" s="19" t="s">
        <v>481</v>
      </c>
      <c r="E396" s="17">
        <v>1.5</v>
      </c>
      <c r="F396" s="17">
        <v>28</v>
      </c>
      <c r="G396" s="20">
        <f>E396*F396</f>
        <v>42</v>
      </c>
      <c r="H396" s="596"/>
    </row>
    <row r="397" spans="1:8" ht="18" customHeight="1">
      <c r="A397" s="632"/>
      <c r="B397" s="606"/>
      <c r="C397" s="17" t="s">
        <v>1133</v>
      </c>
      <c r="D397" s="19" t="s">
        <v>1049</v>
      </c>
      <c r="E397" s="17">
        <v>4</v>
      </c>
      <c r="F397" s="17">
        <v>5</v>
      </c>
      <c r="G397" s="20">
        <f>E397*F397</f>
        <v>20</v>
      </c>
      <c r="H397" s="597"/>
    </row>
    <row r="398" spans="1:8" ht="37.5" customHeight="1">
      <c r="A398" s="630">
        <v>147</v>
      </c>
      <c r="B398" s="592" t="s">
        <v>338</v>
      </c>
      <c r="C398" s="16" t="s">
        <v>1512</v>
      </c>
      <c r="D398" s="17"/>
      <c r="E398" s="17"/>
      <c r="F398" s="17"/>
      <c r="G398" s="20"/>
      <c r="H398" s="595"/>
    </row>
    <row r="399" spans="1:8" ht="18" customHeight="1">
      <c r="A399" s="632"/>
      <c r="B399" s="594"/>
      <c r="C399" s="17" t="s">
        <v>3573</v>
      </c>
      <c r="D399" s="19" t="s">
        <v>1049</v>
      </c>
      <c r="E399" s="17">
        <v>9.6999999999999993</v>
      </c>
      <c r="F399" s="17">
        <v>53.84</v>
      </c>
      <c r="G399" s="20">
        <f>F399*E399</f>
        <v>522.25</v>
      </c>
      <c r="H399" s="603"/>
    </row>
    <row r="400" spans="1:8" ht="18" customHeight="1">
      <c r="A400" s="630">
        <v>148</v>
      </c>
      <c r="B400" s="592" t="s">
        <v>3061</v>
      </c>
      <c r="C400" s="16" t="s">
        <v>1132</v>
      </c>
      <c r="D400" s="19"/>
      <c r="E400" s="17"/>
      <c r="F400" s="17"/>
      <c r="G400" s="20"/>
      <c r="H400" s="595">
        <v>41054</v>
      </c>
    </row>
    <row r="401" spans="1:8" ht="18" customHeight="1">
      <c r="A401" s="631"/>
      <c r="B401" s="593"/>
      <c r="C401" s="17" t="s">
        <v>480</v>
      </c>
      <c r="D401" s="19" t="s">
        <v>481</v>
      </c>
      <c r="E401" s="17">
        <v>1.5</v>
      </c>
      <c r="F401" s="17">
        <v>28</v>
      </c>
      <c r="G401" s="20">
        <f>E401*F401</f>
        <v>42</v>
      </c>
      <c r="H401" s="596"/>
    </row>
    <row r="402" spans="1:8" ht="18" customHeight="1">
      <c r="A402" s="632"/>
      <c r="B402" s="594"/>
      <c r="C402" s="17" t="s">
        <v>1133</v>
      </c>
      <c r="D402" s="19" t="s">
        <v>1049</v>
      </c>
      <c r="E402" s="17">
        <v>4</v>
      </c>
      <c r="F402" s="17">
        <v>7</v>
      </c>
      <c r="G402" s="20">
        <f>E402*F402</f>
        <v>28</v>
      </c>
      <c r="H402" s="597"/>
    </row>
    <row r="403" spans="1:8" ht="18" customHeight="1">
      <c r="A403" s="630">
        <v>149</v>
      </c>
      <c r="B403" s="592" t="s">
        <v>3575</v>
      </c>
      <c r="C403" s="16" t="s">
        <v>1132</v>
      </c>
      <c r="D403" s="19"/>
      <c r="E403" s="17"/>
      <c r="F403" s="17"/>
      <c r="G403" s="20"/>
      <c r="H403" s="595">
        <v>41054</v>
      </c>
    </row>
    <row r="404" spans="1:8" ht="18" customHeight="1">
      <c r="A404" s="631"/>
      <c r="B404" s="593"/>
      <c r="C404" s="17" t="s">
        <v>480</v>
      </c>
      <c r="D404" s="19" t="s">
        <v>481</v>
      </c>
      <c r="E404" s="17">
        <v>1</v>
      </c>
      <c r="F404" s="17">
        <v>28</v>
      </c>
      <c r="G404" s="20">
        <f>E404*F404</f>
        <v>28</v>
      </c>
      <c r="H404" s="596"/>
    </row>
    <row r="405" spans="1:8" ht="18" customHeight="1">
      <c r="A405" s="632"/>
      <c r="B405" s="594"/>
      <c r="C405" s="17" t="s">
        <v>1133</v>
      </c>
      <c r="D405" s="19" t="s">
        <v>1049</v>
      </c>
      <c r="E405" s="17">
        <v>2</v>
      </c>
      <c r="F405" s="17">
        <v>7</v>
      </c>
      <c r="G405" s="20">
        <f>E405*F405</f>
        <v>14</v>
      </c>
      <c r="H405" s="597"/>
    </row>
    <row r="406" spans="1:8" ht="18" customHeight="1">
      <c r="A406" s="630">
        <v>150</v>
      </c>
      <c r="B406" s="592" t="s">
        <v>1646</v>
      </c>
      <c r="C406" s="16" t="s">
        <v>1132</v>
      </c>
      <c r="D406" s="19"/>
      <c r="E406" s="17"/>
      <c r="F406" s="17"/>
      <c r="G406" s="20"/>
      <c r="H406" s="595">
        <v>41054</v>
      </c>
    </row>
    <row r="407" spans="1:8" ht="18" customHeight="1">
      <c r="A407" s="631"/>
      <c r="B407" s="593"/>
      <c r="C407" s="17" t="s">
        <v>480</v>
      </c>
      <c r="D407" s="19" t="s">
        <v>481</v>
      </c>
      <c r="E407" s="17">
        <v>1</v>
      </c>
      <c r="F407" s="17">
        <v>28</v>
      </c>
      <c r="G407" s="20">
        <f>E407*F407</f>
        <v>28</v>
      </c>
      <c r="H407" s="596"/>
    </row>
    <row r="408" spans="1:8" ht="18" customHeight="1">
      <c r="A408" s="632"/>
      <c r="B408" s="594"/>
      <c r="C408" s="17" t="s">
        <v>1133</v>
      </c>
      <c r="D408" s="19" t="s">
        <v>1049</v>
      </c>
      <c r="E408" s="17">
        <v>2</v>
      </c>
      <c r="F408" s="17">
        <v>7</v>
      </c>
      <c r="G408" s="20">
        <f>E408*F408</f>
        <v>14</v>
      </c>
      <c r="H408" s="597"/>
    </row>
    <row r="409" spans="1:8" ht="18" customHeight="1">
      <c r="A409" s="64">
        <v>151</v>
      </c>
      <c r="B409" s="17" t="s">
        <v>2932</v>
      </c>
      <c r="C409" s="16" t="s">
        <v>1106</v>
      </c>
      <c r="D409" s="612" t="s">
        <v>2386</v>
      </c>
      <c r="E409" s="613"/>
      <c r="F409" s="614"/>
      <c r="G409" s="20"/>
      <c r="H409" s="21">
        <v>41050</v>
      </c>
    </row>
    <row r="410" spans="1:8" ht="48.75" customHeight="1">
      <c r="A410" s="64">
        <v>152</v>
      </c>
      <c r="B410" s="17" t="s">
        <v>2381</v>
      </c>
      <c r="C410" s="16" t="s">
        <v>2382</v>
      </c>
      <c r="D410" s="598" t="s">
        <v>1124</v>
      </c>
      <c r="E410" s="599"/>
      <c r="F410" s="600"/>
      <c r="G410" s="20"/>
      <c r="H410" s="21">
        <v>41053</v>
      </c>
    </row>
    <row r="411" spans="1:8" ht="18" customHeight="1">
      <c r="A411" s="64">
        <v>153</v>
      </c>
      <c r="B411" s="17" t="s">
        <v>2104</v>
      </c>
      <c r="C411" s="16" t="s">
        <v>2105</v>
      </c>
      <c r="D411" s="598" t="s">
        <v>67</v>
      </c>
      <c r="E411" s="599"/>
      <c r="F411" s="600"/>
      <c r="G411" s="20"/>
      <c r="H411" s="21">
        <v>41054</v>
      </c>
    </row>
    <row r="412" spans="1:8" ht="36.75" customHeight="1">
      <c r="A412" s="64">
        <v>154</v>
      </c>
      <c r="B412" s="17" t="s">
        <v>2106</v>
      </c>
      <c r="C412" s="16" t="s">
        <v>3045</v>
      </c>
      <c r="D412" s="15"/>
      <c r="E412" s="15"/>
      <c r="F412" s="17"/>
      <c r="G412" s="20"/>
      <c r="H412" s="18">
        <v>41054</v>
      </c>
    </row>
    <row r="413" spans="1:8" ht="36.75" customHeight="1">
      <c r="A413" s="64">
        <v>155</v>
      </c>
      <c r="B413" s="17" t="s">
        <v>3046</v>
      </c>
      <c r="C413" s="16" t="s">
        <v>3635</v>
      </c>
      <c r="D413" s="598" t="s">
        <v>3636</v>
      </c>
      <c r="E413" s="599"/>
      <c r="F413" s="600"/>
      <c r="G413" s="20"/>
      <c r="H413" s="18">
        <v>41054</v>
      </c>
    </row>
    <row r="414" spans="1:8" ht="36" customHeight="1">
      <c r="A414" s="633">
        <v>156</v>
      </c>
      <c r="B414" s="606" t="s">
        <v>857</v>
      </c>
      <c r="C414" s="16" t="s">
        <v>2202</v>
      </c>
      <c r="D414" s="19"/>
      <c r="E414" s="17"/>
      <c r="F414" s="17"/>
      <c r="G414" s="20"/>
      <c r="H414" s="595">
        <v>41050</v>
      </c>
    </row>
    <row r="415" spans="1:8" ht="18" customHeight="1">
      <c r="A415" s="633"/>
      <c r="B415" s="606"/>
      <c r="C415" s="17" t="s">
        <v>1581</v>
      </c>
      <c r="D415" s="19" t="s">
        <v>1109</v>
      </c>
      <c r="E415" s="17">
        <v>1</v>
      </c>
      <c r="F415" s="17">
        <v>90</v>
      </c>
      <c r="G415" s="20">
        <f>F415*E415</f>
        <v>90</v>
      </c>
      <c r="H415" s="603"/>
    </row>
    <row r="416" spans="1:8" ht="18" customHeight="1">
      <c r="A416" s="23"/>
      <c r="B416" s="17"/>
      <c r="C416" s="17" t="s">
        <v>1048</v>
      </c>
      <c r="D416" s="19" t="s">
        <v>2968</v>
      </c>
      <c r="E416" s="17">
        <v>1</v>
      </c>
      <c r="F416" s="17">
        <v>35</v>
      </c>
      <c r="G416" s="17">
        <f>F416*E416</f>
        <v>35</v>
      </c>
      <c r="H416" s="18"/>
    </row>
    <row r="417" spans="1:8" ht="39" customHeight="1">
      <c r="A417" s="630">
        <v>157</v>
      </c>
      <c r="B417" s="592" t="s">
        <v>2932</v>
      </c>
      <c r="C417" s="16" t="s">
        <v>3638</v>
      </c>
      <c r="D417" s="19"/>
      <c r="E417" s="17"/>
      <c r="F417" s="17"/>
      <c r="G417" s="20"/>
      <c r="H417" s="595">
        <v>41050</v>
      </c>
    </row>
    <row r="418" spans="1:8" ht="18" customHeight="1">
      <c r="A418" s="632"/>
      <c r="B418" s="594"/>
      <c r="C418" s="17" t="s">
        <v>3639</v>
      </c>
      <c r="D418" s="19" t="s">
        <v>2968</v>
      </c>
      <c r="E418" s="17">
        <v>1</v>
      </c>
      <c r="F418" s="17">
        <v>24</v>
      </c>
      <c r="G418" s="20">
        <f>F418*E418</f>
        <v>24</v>
      </c>
      <c r="H418" s="603"/>
    </row>
    <row r="419" spans="1:8" ht="38.25" customHeight="1">
      <c r="A419" s="630">
        <v>158</v>
      </c>
      <c r="B419" s="592" t="s">
        <v>3546</v>
      </c>
      <c r="C419" s="16" t="s">
        <v>3420</v>
      </c>
      <c r="D419" s="19"/>
      <c r="E419" s="17"/>
      <c r="F419" s="17"/>
      <c r="G419" s="20"/>
      <c r="H419" s="595">
        <v>41051</v>
      </c>
    </row>
    <row r="420" spans="1:8" ht="18" customHeight="1">
      <c r="A420" s="631"/>
      <c r="B420" s="593"/>
      <c r="C420" s="17" t="s">
        <v>1581</v>
      </c>
      <c r="D420" s="19" t="s">
        <v>1109</v>
      </c>
      <c r="E420" s="17">
        <v>1</v>
      </c>
      <c r="F420" s="17">
        <v>90</v>
      </c>
      <c r="G420" s="20">
        <f>F420*E420</f>
        <v>90</v>
      </c>
      <c r="H420" s="605"/>
    </row>
    <row r="421" spans="1:8" ht="18" customHeight="1">
      <c r="A421" s="632"/>
      <c r="B421" s="594"/>
      <c r="C421" s="17" t="s">
        <v>2552</v>
      </c>
      <c r="D421" s="19" t="s">
        <v>2968</v>
      </c>
      <c r="E421" s="17">
        <v>1</v>
      </c>
      <c r="F421" s="17">
        <v>30</v>
      </c>
      <c r="G421" s="17">
        <f>F421*E421</f>
        <v>30</v>
      </c>
      <c r="H421" s="603"/>
    </row>
    <row r="422" spans="1:8" ht="57" customHeight="1">
      <c r="A422" s="630">
        <v>158</v>
      </c>
      <c r="B422" s="592" t="s">
        <v>3421</v>
      </c>
      <c r="C422" s="16" t="s">
        <v>3422</v>
      </c>
      <c r="D422" s="19"/>
      <c r="E422" s="17"/>
      <c r="F422" s="17"/>
      <c r="G422" s="20"/>
      <c r="H422" s="595">
        <v>41052</v>
      </c>
    </row>
    <row r="423" spans="1:8" ht="36.75" customHeight="1">
      <c r="A423" s="631"/>
      <c r="B423" s="593"/>
      <c r="C423" s="17" t="s">
        <v>1198</v>
      </c>
      <c r="D423" s="19" t="s">
        <v>1049</v>
      </c>
      <c r="E423" s="17">
        <v>16</v>
      </c>
      <c r="F423" s="17">
        <v>149.75</v>
      </c>
      <c r="G423" s="20">
        <f t="shared" ref="G423:G437" si="9">F423*E423</f>
        <v>2396</v>
      </c>
      <c r="H423" s="605"/>
    </row>
    <row r="424" spans="1:8" ht="18" customHeight="1">
      <c r="A424" s="631"/>
      <c r="B424" s="593"/>
      <c r="C424" s="17" t="s">
        <v>2916</v>
      </c>
      <c r="D424" s="19" t="s">
        <v>2968</v>
      </c>
      <c r="E424" s="17">
        <v>1</v>
      </c>
      <c r="F424" s="17">
        <v>178</v>
      </c>
      <c r="G424" s="20">
        <f t="shared" si="9"/>
        <v>178</v>
      </c>
      <c r="H424" s="605"/>
    </row>
    <row r="425" spans="1:8" ht="18" customHeight="1">
      <c r="A425" s="631"/>
      <c r="B425" s="594"/>
      <c r="C425" s="17" t="s">
        <v>1331</v>
      </c>
      <c r="D425" s="19" t="s">
        <v>2968</v>
      </c>
      <c r="E425" s="17">
        <v>2</v>
      </c>
      <c r="F425" s="17">
        <v>69</v>
      </c>
      <c r="G425" s="20">
        <f t="shared" si="9"/>
        <v>138</v>
      </c>
      <c r="H425" s="605"/>
    </row>
    <row r="426" spans="1:8" ht="35.25" customHeight="1">
      <c r="A426" s="631"/>
      <c r="B426" s="592" t="s">
        <v>3421</v>
      </c>
      <c r="C426" s="17" t="s">
        <v>3423</v>
      </c>
      <c r="D426" s="19" t="s">
        <v>2968</v>
      </c>
      <c r="E426" s="17">
        <v>1</v>
      </c>
      <c r="F426" s="17">
        <v>79</v>
      </c>
      <c r="G426" s="20">
        <f t="shared" si="9"/>
        <v>79</v>
      </c>
      <c r="H426" s="605"/>
    </row>
    <row r="427" spans="1:8" ht="34.5" customHeight="1">
      <c r="A427" s="631"/>
      <c r="B427" s="593"/>
      <c r="C427" s="17" t="s">
        <v>679</v>
      </c>
      <c r="D427" s="19" t="s">
        <v>2968</v>
      </c>
      <c r="E427" s="17">
        <v>1</v>
      </c>
      <c r="F427" s="17">
        <v>35</v>
      </c>
      <c r="G427" s="20">
        <f t="shared" si="9"/>
        <v>35</v>
      </c>
      <c r="H427" s="605"/>
    </row>
    <row r="428" spans="1:8" ht="18" customHeight="1">
      <c r="A428" s="631"/>
      <c r="B428" s="593"/>
      <c r="C428" s="592" t="s">
        <v>1931</v>
      </c>
      <c r="D428" s="19" t="s">
        <v>2968</v>
      </c>
      <c r="E428" s="17">
        <v>2</v>
      </c>
      <c r="F428" s="17">
        <v>262</v>
      </c>
      <c r="G428" s="20">
        <f t="shared" si="9"/>
        <v>524</v>
      </c>
      <c r="H428" s="605"/>
    </row>
    <row r="429" spans="1:8" ht="18" customHeight="1">
      <c r="A429" s="631"/>
      <c r="B429" s="593"/>
      <c r="C429" s="593"/>
      <c r="D429" s="19" t="s">
        <v>2968</v>
      </c>
      <c r="E429" s="17">
        <v>1</v>
      </c>
      <c r="F429" s="17">
        <v>197</v>
      </c>
      <c r="G429" s="20">
        <f t="shared" si="9"/>
        <v>197</v>
      </c>
      <c r="H429" s="605"/>
    </row>
    <row r="430" spans="1:8" ht="18" customHeight="1">
      <c r="A430" s="631"/>
      <c r="B430" s="594"/>
      <c r="C430" s="594"/>
      <c r="D430" s="19" t="s">
        <v>2968</v>
      </c>
      <c r="E430" s="17">
        <v>3</v>
      </c>
      <c r="F430" s="17">
        <v>240.34</v>
      </c>
      <c r="G430" s="20">
        <f t="shared" si="9"/>
        <v>721.02</v>
      </c>
      <c r="H430" s="605"/>
    </row>
    <row r="431" spans="1:8" ht="49.5" customHeight="1">
      <c r="A431" s="631"/>
      <c r="B431" s="592" t="s">
        <v>3421</v>
      </c>
      <c r="C431" s="15" t="s">
        <v>1988</v>
      </c>
      <c r="D431" s="19" t="s">
        <v>2968</v>
      </c>
      <c r="E431" s="17">
        <v>3</v>
      </c>
      <c r="F431" s="17">
        <v>37</v>
      </c>
      <c r="G431" s="20">
        <f t="shared" si="9"/>
        <v>111</v>
      </c>
      <c r="H431" s="605"/>
    </row>
    <row r="432" spans="1:8" ht="16.5" customHeight="1">
      <c r="A432" s="631"/>
      <c r="B432" s="593"/>
      <c r="C432" s="592" t="s">
        <v>1368</v>
      </c>
      <c r="D432" s="19" t="s">
        <v>1049</v>
      </c>
      <c r="E432" s="19">
        <v>2</v>
      </c>
      <c r="F432" s="17">
        <v>66</v>
      </c>
      <c r="G432" s="20">
        <f t="shared" si="9"/>
        <v>132</v>
      </c>
      <c r="H432" s="605"/>
    </row>
    <row r="433" spans="1:8" ht="18" customHeight="1">
      <c r="A433" s="631"/>
      <c r="B433" s="593"/>
      <c r="C433" s="593"/>
      <c r="D433" s="19" t="s">
        <v>1049</v>
      </c>
      <c r="E433" s="17">
        <v>1</v>
      </c>
      <c r="F433" s="17">
        <v>69</v>
      </c>
      <c r="G433" s="20">
        <f t="shared" si="9"/>
        <v>69</v>
      </c>
      <c r="H433" s="605"/>
    </row>
    <row r="434" spans="1:8" ht="18" customHeight="1">
      <c r="A434" s="631"/>
      <c r="B434" s="593"/>
      <c r="C434" s="594"/>
      <c r="D434" s="19" t="s">
        <v>1049</v>
      </c>
      <c r="E434" s="19">
        <v>3</v>
      </c>
      <c r="F434" s="17">
        <v>67</v>
      </c>
      <c r="G434" s="20">
        <f t="shared" si="9"/>
        <v>201</v>
      </c>
      <c r="H434" s="605"/>
    </row>
    <row r="435" spans="1:8" ht="36.75" customHeight="1">
      <c r="A435" s="631"/>
      <c r="B435" s="593"/>
      <c r="C435" s="17" t="s">
        <v>1989</v>
      </c>
      <c r="D435" s="19" t="s">
        <v>2968</v>
      </c>
      <c r="E435" s="17">
        <v>1</v>
      </c>
      <c r="F435" s="17">
        <v>122</v>
      </c>
      <c r="G435" s="20">
        <f t="shared" si="9"/>
        <v>122</v>
      </c>
      <c r="H435" s="605"/>
    </row>
    <row r="436" spans="1:8" ht="18" customHeight="1">
      <c r="A436" s="631"/>
      <c r="B436" s="593"/>
      <c r="C436" s="17" t="s">
        <v>1990</v>
      </c>
      <c r="D436" s="19" t="s">
        <v>2968</v>
      </c>
      <c r="E436" s="17">
        <v>2</v>
      </c>
      <c r="F436" s="17">
        <v>46</v>
      </c>
      <c r="G436" s="20">
        <f t="shared" si="9"/>
        <v>92</v>
      </c>
      <c r="H436" s="605"/>
    </row>
    <row r="437" spans="1:8" ht="33.75" customHeight="1">
      <c r="A437" s="632"/>
      <c r="B437" s="594"/>
      <c r="C437" s="15" t="s">
        <v>1991</v>
      </c>
      <c r="D437" s="19" t="s">
        <v>2968</v>
      </c>
      <c r="E437" s="17">
        <v>1</v>
      </c>
      <c r="F437" s="17">
        <v>110</v>
      </c>
      <c r="G437" s="20">
        <f t="shared" si="9"/>
        <v>110</v>
      </c>
      <c r="H437" s="603"/>
    </row>
    <row r="438" spans="1:8" ht="18" customHeight="1">
      <c r="A438" s="630">
        <v>159</v>
      </c>
      <c r="B438" s="592" t="s">
        <v>2649</v>
      </c>
      <c r="C438" s="16" t="s">
        <v>2650</v>
      </c>
      <c r="D438" s="19"/>
      <c r="E438" s="17"/>
      <c r="F438" s="17"/>
      <c r="G438" s="20"/>
      <c r="H438" s="595">
        <v>41053</v>
      </c>
    </row>
    <row r="439" spans="1:8" ht="18" customHeight="1">
      <c r="A439" s="631"/>
      <c r="B439" s="593"/>
      <c r="C439" s="17" t="s">
        <v>1581</v>
      </c>
      <c r="D439" s="19" t="s">
        <v>1109</v>
      </c>
      <c r="E439" s="17">
        <v>2</v>
      </c>
      <c r="F439" s="17">
        <v>90</v>
      </c>
      <c r="G439" s="20">
        <f>F439*E439</f>
        <v>180</v>
      </c>
      <c r="H439" s="605"/>
    </row>
    <row r="440" spans="1:8" ht="18" customHeight="1">
      <c r="A440" s="631"/>
      <c r="B440" s="593"/>
      <c r="C440" s="17" t="s">
        <v>1462</v>
      </c>
      <c r="D440" s="19" t="s">
        <v>1049</v>
      </c>
      <c r="E440" s="17">
        <v>4</v>
      </c>
      <c r="F440" s="17">
        <v>92</v>
      </c>
      <c r="G440" s="17">
        <f>E440*F440</f>
        <v>368</v>
      </c>
      <c r="H440" s="605"/>
    </row>
    <row r="441" spans="1:8" ht="18" customHeight="1">
      <c r="A441" s="632"/>
      <c r="B441" s="594"/>
      <c r="C441" s="15" t="s">
        <v>884</v>
      </c>
      <c r="D441" s="19" t="s">
        <v>2968</v>
      </c>
      <c r="E441" s="19">
        <v>1</v>
      </c>
      <c r="F441" s="19">
        <v>58</v>
      </c>
      <c r="G441" s="84">
        <f>F441*E441</f>
        <v>58</v>
      </c>
      <c r="H441" s="603"/>
    </row>
    <row r="442" spans="1:8" ht="35.25" customHeight="1">
      <c r="A442" s="64">
        <v>160</v>
      </c>
      <c r="B442" s="17" t="s">
        <v>2651</v>
      </c>
      <c r="C442" s="16" t="s">
        <v>1627</v>
      </c>
      <c r="D442" s="598" t="s">
        <v>2652</v>
      </c>
      <c r="E442" s="599"/>
      <c r="F442" s="600"/>
      <c r="G442" s="20"/>
      <c r="H442" s="18">
        <v>41053</v>
      </c>
    </row>
    <row r="443" spans="1:8" ht="35.25" customHeight="1">
      <c r="A443" s="630">
        <v>161</v>
      </c>
      <c r="B443" s="592" t="s">
        <v>2653</v>
      </c>
      <c r="C443" s="16" t="s">
        <v>1627</v>
      </c>
      <c r="D443" s="598" t="s">
        <v>67</v>
      </c>
      <c r="E443" s="599"/>
      <c r="F443" s="600"/>
      <c r="G443" s="20"/>
      <c r="H443" s="595">
        <v>41053</v>
      </c>
    </row>
    <row r="444" spans="1:8" ht="18" customHeight="1">
      <c r="A444" s="632"/>
      <c r="B444" s="594"/>
      <c r="C444" s="17" t="s">
        <v>2265</v>
      </c>
      <c r="D444" s="19" t="s">
        <v>1109</v>
      </c>
      <c r="E444" s="17">
        <v>0.02</v>
      </c>
      <c r="F444" s="17">
        <v>178</v>
      </c>
      <c r="G444" s="20">
        <f>F444*E444</f>
        <v>3.56</v>
      </c>
      <c r="H444" s="603"/>
    </row>
    <row r="445" spans="1:8" ht="37.5" customHeight="1">
      <c r="A445" s="64">
        <v>162</v>
      </c>
      <c r="B445" s="17" t="s">
        <v>338</v>
      </c>
      <c r="C445" s="16" t="s">
        <v>893</v>
      </c>
      <c r="D445" s="598" t="s">
        <v>594</v>
      </c>
      <c r="E445" s="599"/>
      <c r="F445" s="600"/>
      <c r="G445" s="20"/>
      <c r="H445" s="18">
        <v>41054</v>
      </c>
    </row>
    <row r="446" spans="1:8" ht="36.75" customHeight="1">
      <c r="A446" s="64">
        <v>163</v>
      </c>
      <c r="B446" s="17" t="s">
        <v>3442</v>
      </c>
      <c r="C446" s="16" t="s">
        <v>893</v>
      </c>
      <c r="D446" s="598" t="s">
        <v>594</v>
      </c>
      <c r="E446" s="599"/>
      <c r="F446" s="600"/>
      <c r="G446" s="20"/>
      <c r="H446" s="18">
        <v>41054</v>
      </c>
    </row>
    <row r="447" spans="1:8" ht="37.5" customHeight="1">
      <c r="A447" s="64">
        <v>164</v>
      </c>
      <c r="B447" s="17" t="s">
        <v>1763</v>
      </c>
      <c r="C447" s="16" t="s">
        <v>893</v>
      </c>
      <c r="D447" s="598" t="s">
        <v>594</v>
      </c>
      <c r="E447" s="599"/>
      <c r="F447" s="600"/>
      <c r="G447" s="20"/>
      <c r="H447" s="18">
        <v>41054</v>
      </c>
    </row>
    <row r="448" spans="1:8" ht="38.25" customHeight="1">
      <c r="A448" s="64">
        <v>165</v>
      </c>
      <c r="B448" s="17" t="s">
        <v>2781</v>
      </c>
      <c r="C448" s="16" t="s">
        <v>893</v>
      </c>
      <c r="D448" s="598" t="s">
        <v>594</v>
      </c>
      <c r="E448" s="599"/>
      <c r="F448" s="600"/>
      <c r="G448" s="20"/>
      <c r="H448" s="18">
        <v>41054</v>
      </c>
    </row>
    <row r="449" spans="1:8" ht="37.5" customHeight="1">
      <c r="A449" s="64">
        <v>166</v>
      </c>
      <c r="B449" s="17" t="s">
        <v>2659</v>
      </c>
      <c r="C449" s="16" t="s">
        <v>893</v>
      </c>
      <c r="D449" s="598" t="s">
        <v>3581</v>
      </c>
      <c r="E449" s="599"/>
      <c r="F449" s="600"/>
      <c r="G449" s="20"/>
      <c r="H449" s="21">
        <v>41057</v>
      </c>
    </row>
    <row r="450" spans="1:8" ht="18" customHeight="1">
      <c r="A450" s="633">
        <v>167</v>
      </c>
      <c r="B450" s="606" t="s">
        <v>338</v>
      </c>
      <c r="C450" s="16" t="s">
        <v>1128</v>
      </c>
      <c r="D450" s="17"/>
      <c r="E450" s="17"/>
      <c r="F450" s="17"/>
      <c r="G450" s="20"/>
      <c r="H450" s="611">
        <v>41054</v>
      </c>
    </row>
    <row r="451" spans="1:8" ht="18" customHeight="1">
      <c r="A451" s="633"/>
      <c r="B451" s="606"/>
      <c r="C451" s="17" t="s">
        <v>1129</v>
      </c>
      <c r="D451" s="19" t="s">
        <v>1588</v>
      </c>
      <c r="E451" s="17">
        <v>0.5</v>
      </c>
      <c r="F451" s="17">
        <v>1500</v>
      </c>
      <c r="G451" s="20">
        <f>E451*F451</f>
        <v>750</v>
      </c>
      <c r="H451" s="610"/>
    </row>
    <row r="452" spans="1:8" ht="18" customHeight="1">
      <c r="A452" s="633"/>
      <c r="B452" s="606"/>
      <c r="C452" s="17" t="s">
        <v>1158</v>
      </c>
      <c r="D452" s="19" t="s">
        <v>1588</v>
      </c>
      <c r="E452" s="17">
        <v>0.5</v>
      </c>
      <c r="F452" s="17">
        <v>1650</v>
      </c>
      <c r="G452" s="20">
        <f>E452*F452</f>
        <v>825</v>
      </c>
      <c r="H452" s="610"/>
    </row>
    <row r="453" spans="1:8" ht="18" customHeight="1">
      <c r="A453" s="633"/>
      <c r="B453" s="606"/>
      <c r="C453" s="17" t="s">
        <v>1130</v>
      </c>
      <c r="D453" s="19" t="s">
        <v>1585</v>
      </c>
      <c r="E453" s="17">
        <v>2</v>
      </c>
      <c r="F453" s="17">
        <v>696</v>
      </c>
      <c r="G453" s="20">
        <f>E453*F453</f>
        <v>1392</v>
      </c>
      <c r="H453" s="610"/>
    </row>
    <row r="454" spans="1:8" ht="18" customHeight="1">
      <c r="A454" s="633">
        <v>168</v>
      </c>
      <c r="B454" s="606" t="s">
        <v>2659</v>
      </c>
      <c r="C454" s="16" t="s">
        <v>1128</v>
      </c>
      <c r="D454" s="17"/>
      <c r="E454" s="17"/>
      <c r="F454" s="17"/>
      <c r="G454" s="20"/>
      <c r="H454" s="611">
        <v>41054</v>
      </c>
    </row>
    <row r="455" spans="1:8" ht="18" customHeight="1">
      <c r="A455" s="633"/>
      <c r="B455" s="606"/>
      <c r="C455" s="17" t="s">
        <v>1129</v>
      </c>
      <c r="D455" s="19" t="s">
        <v>1588</v>
      </c>
      <c r="E455" s="17">
        <v>0.5</v>
      </c>
      <c r="F455" s="17">
        <v>1500</v>
      </c>
      <c r="G455" s="20">
        <f>E455*F455</f>
        <v>750</v>
      </c>
      <c r="H455" s="610"/>
    </row>
    <row r="456" spans="1:8" ht="18" customHeight="1">
      <c r="A456" s="633"/>
      <c r="B456" s="606"/>
      <c r="C456" s="17" t="s">
        <v>1158</v>
      </c>
      <c r="D456" s="19" t="s">
        <v>1588</v>
      </c>
      <c r="E456" s="17">
        <v>0.5</v>
      </c>
      <c r="F456" s="17">
        <v>1650</v>
      </c>
      <c r="G456" s="20">
        <f>E456*F456</f>
        <v>825</v>
      </c>
      <c r="H456" s="610"/>
    </row>
    <row r="457" spans="1:8" ht="18" customHeight="1">
      <c r="A457" s="633"/>
      <c r="B457" s="606"/>
      <c r="C457" s="17" t="s">
        <v>1130</v>
      </c>
      <c r="D457" s="19" t="s">
        <v>1585</v>
      </c>
      <c r="E457" s="17">
        <v>2</v>
      </c>
      <c r="F457" s="17">
        <v>696</v>
      </c>
      <c r="G457" s="20">
        <f>E457*F457</f>
        <v>1392</v>
      </c>
      <c r="H457" s="610"/>
    </row>
    <row r="458" spans="1:8" ht="18" customHeight="1">
      <c r="A458" s="630">
        <v>169</v>
      </c>
      <c r="B458" s="592" t="s">
        <v>831</v>
      </c>
      <c r="C458" s="16" t="s">
        <v>1128</v>
      </c>
      <c r="D458" s="17"/>
      <c r="E458" s="17"/>
      <c r="F458" s="17"/>
      <c r="G458" s="20"/>
      <c r="H458" s="595">
        <v>41054</v>
      </c>
    </row>
    <row r="459" spans="1:8" ht="18" customHeight="1">
      <c r="A459" s="631"/>
      <c r="B459" s="593"/>
      <c r="C459" s="17" t="s">
        <v>1129</v>
      </c>
      <c r="D459" s="19" t="s">
        <v>1588</v>
      </c>
      <c r="E459" s="17">
        <v>0.5</v>
      </c>
      <c r="F459" s="17">
        <v>1500</v>
      </c>
      <c r="G459" s="20">
        <f>E459*F459</f>
        <v>750</v>
      </c>
      <c r="H459" s="596"/>
    </row>
    <row r="460" spans="1:8" ht="18" customHeight="1">
      <c r="A460" s="631"/>
      <c r="B460" s="593"/>
      <c r="C460" s="17" t="s">
        <v>1158</v>
      </c>
      <c r="D460" s="19" t="s">
        <v>1588</v>
      </c>
      <c r="E460" s="17">
        <v>0.5</v>
      </c>
      <c r="F460" s="17">
        <v>1650</v>
      </c>
      <c r="G460" s="20">
        <f>E460*F460</f>
        <v>825</v>
      </c>
      <c r="H460" s="596"/>
    </row>
    <row r="461" spans="1:8" ht="18" customHeight="1">
      <c r="A461" s="632"/>
      <c r="B461" s="594"/>
      <c r="C461" s="17" t="s">
        <v>1130</v>
      </c>
      <c r="D461" s="19" t="s">
        <v>1585</v>
      </c>
      <c r="E461" s="17">
        <v>2</v>
      </c>
      <c r="F461" s="17">
        <v>696</v>
      </c>
      <c r="G461" s="20">
        <f>E461*F461</f>
        <v>1392</v>
      </c>
      <c r="H461" s="597"/>
    </row>
    <row r="462" spans="1:8" ht="21.75" customHeight="1">
      <c r="A462" s="630">
        <v>170</v>
      </c>
      <c r="B462" s="592" t="s">
        <v>211</v>
      </c>
      <c r="C462" s="16" t="s">
        <v>2844</v>
      </c>
      <c r="D462" s="17"/>
      <c r="E462" s="17"/>
      <c r="F462" s="17"/>
      <c r="G462" s="20"/>
      <c r="H462" s="595">
        <v>41050</v>
      </c>
    </row>
    <row r="463" spans="1:8" ht="18" customHeight="1">
      <c r="A463" s="631"/>
      <c r="B463" s="593"/>
      <c r="C463" s="17" t="s">
        <v>1878</v>
      </c>
      <c r="D463" s="19" t="s">
        <v>2968</v>
      </c>
      <c r="E463" s="19">
        <v>1</v>
      </c>
      <c r="F463" s="19">
        <v>170</v>
      </c>
      <c r="G463" s="20">
        <f>F463*E463</f>
        <v>170</v>
      </c>
      <c r="H463" s="605"/>
    </row>
    <row r="464" spans="1:8" ht="18" customHeight="1">
      <c r="A464" s="631"/>
      <c r="B464" s="593"/>
      <c r="C464" s="15" t="s">
        <v>1879</v>
      </c>
      <c r="D464" s="19" t="s">
        <v>2968</v>
      </c>
      <c r="E464" s="19">
        <v>1</v>
      </c>
      <c r="F464" s="19">
        <v>320</v>
      </c>
      <c r="G464" s="20">
        <f>F464*E464</f>
        <v>320</v>
      </c>
      <c r="H464" s="605"/>
    </row>
    <row r="465" spans="1:8" ht="18" customHeight="1">
      <c r="A465" s="631"/>
      <c r="B465" s="593"/>
      <c r="C465" s="17" t="s">
        <v>1880</v>
      </c>
      <c r="D465" s="19" t="s">
        <v>2968</v>
      </c>
      <c r="E465" s="19">
        <v>1</v>
      </c>
      <c r="F465" s="19">
        <v>13</v>
      </c>
      <c r="G465" s="20">
        <f>F465*E465</f>
        <v>13</v>
      </c>
      <c r="H465" s="605"/>
    </row>
    <row r="466" spans="1:8" ht="18" customHeight="1">
      <c r="A466" s="631"/>
      <c r="B466" s="593"/>
      <c r="C466" s="17" t="s">
        <v>259</v>
      </c>
      <c r="D466" s="19" t="s">
        <v>1049</v>
      </c>
      <c r="E466" s="17">
        <v>1</v>
      </c>
      <c r="F466" s="17">
        <v>8</v>
      </c>
      <c r="G466" s="20">
        <f>E466*F466</f>
        <v>8</v>
      </c>
      <c r="H466" s="605"/>
    </row>
    <row r="467" spans="1:8" ht="18" customHeight="1">
      <c r="A467" s="632"/>
      <c r="B467" s="594"/>
      <c r="C467" s="17" t="s">
        <v>212</v>
      </c>
      <c r="D467" s="19" t="s">
        <v>1049</v>
      </c>
      <c r="E467" s="17">
        <v>1</v>
      </c>
      <c r="F467" s="17">
        <v>45</v>
      </c>
      <c r="G467" s="20">
        <f>F467*E467</f>
        <v>45</v>
      </c>
      <c r="H467" s="603"/>
    </row>
    <row r="468" spans="1:8" ht="38.25" customHeight="1">
      <c r="A468" s="64">
        <v>171</v>
      </c>
      <c r="B468" s="15" t="s">
        <v>3099</v>
      </c>
      <c r="C468" s="16" t="s">
        <v>1705</v>
      </c>
      <c r="D468" s="598" t="s">
        <v>67</v>
      </c>
      <c r="E468" s="599"/>
      <c r="F468" s="600"/>
      <c r="G468" s="20"/>
      <c r="H468" s="21">
        <v>41057</v>
      </c>
    </row>
    <row r="469" spans="1:8" ht="55.5" customHeight="1">
      <c r="A469" s="64">
        <v>172</v>
      </c>
      <c r="B469" s="15" t="s">
        <v>1709</v>
      </c>
      <c r="C469" s="16" t="s">
        <v>1710</v>
      </c>
      <c r="D469" s="598" t="s">
        <v>67</v>
      </c>
      <c r="E469" s="599"/>
      <c r="F469" s="600"/>
      <c r="G469" s="20"/>
      <c r="H469" s="21">
        <v>41057</v>
      </c>
    </row>
    <row r="470" spans="1:8" ht="18" customHeight="1">
      <c r="A470" s="630">
        <v>173</v>
      </c>
      <c r="B470" s="592" t="s">
        <v>3701</v>
      </c>
      <c r="C470" s="16" t="s">
        <v>1132</v>
      </c>
      <c r="D470" s="19"/>
      <c r="E470" s="17"/>
      <c r="F470" s="17"/>
      <c r="G470" s="20"/>
      <c r="H470" s="595">
        <v>41057</v>
      </c>
    </row>
    <row r="471" spans="1:8" ht="18" customHeight="1">
      <c r="A471" s="631"/>
      <c r="B471" s="593"/>
      <c r="C471" s="17" t="s">
        <v>480</v>
      </c>
      <c r="D471" s="19" t="s">
        <v>481</v>
      </c>
      <c r="E471" s="17">
        <v>0.75</v>
      </c>
      <c r="F471" s="17">
        <v>28</v>
      </c>
      <c r="G471" s="20">
        <f>E471*F471</f>
        <v>21</v>
      </c>
      <c r="H471" s="596"/>
    </row>
    <row r="472" spans="1:8" ht="18" customHeight="1">
      <c r="A472" s="632"/>
      <c r="B472" s="594"/>
      <c r="C472" s="17" t="s">
        <v>1133</v>
      </c>
      <c r="D472" s="19" t="s">
        <v>1049</v>
      </c>
      <c r="E472" s="17">
        <v>2</v>
      </c>
      <c r="F472" s="17">
        <v>7</v>
      </c>
      <c r="G472" s="20">
        <f>E472*F472</f>
        <v>14</v>
      </c>
      <c r="H472" s="597"/>
    </row>
    <row r="473" spans="1:8" ht="18" customHeight="1">
      <c r="A473" s="630">
        <v>174</v>
      </c>
      <c r="B473" s="592" t="s">
        <v>2785</v>
      </c>
      <c r="C473" s="16" t="s">
        <v>1132</v>
      </c>
      <c r="D473" s="19"/>
      <c r="E473" s="17"/>
      <c r="F473" s="17"/>
      <c r="G473" s="20"/>
      <c r="H473" s="595">
        <v>41057</v>
      </c>
    </row>
    <row r="474" spans="1:8" ht="18" customHeight="1">
      <c r="A474" s="631"/>
      <c r="B474" s="593"/>
      <c r="C474" s="17" t="s">
        <v>480</v>
      </c>
      <c r="D474" s="19" t="s">
        <v>481</v>
      </c>
      <c r="E474" s="17">
        <v>0.75</v>
      </c>
      <c r="F474" s="17">
        <v>28</v>
      </c>
      <c r="G474" s="20">
        <f>E474*F474</f>
        <v>21</v>
      </c>
      <c r="H474" s="596"/>
    </row>
    <row r="475" spans="1:8" ht="18" customHeight="1">
      <c r="A475" s="632"/>
      <c r="B475" s="594"/>
      <c r="C475" s="17" t="s">
        <v>1133</v>
      </c>
      <c r="D475" s="19" t="s">
        <v>1049</v>
      </c>
      <c r="E475" s="17">
        <v>2</v>
      </c>
      <c r="F475" s="17">
        <v>7</v>
      </c>
      <c r="G475" s="20">
        <f>E475*F475</f>
        <v>14</v>
      </c>
      <c r="H475" s="597"/>
    </row>
    <row r="476" spans="1:8" ht="38.25" customHeight="1">
      <c r="A476" s="64">
        <v>175</v>
      </c>
      <c r="B476" s="17" t="s">
        <v>517</v>
      </c>
      <c r="C476" s="16" t="s">
        <v>745</v>
      </c>
      <c r="D476" s="598" t="s">
        <v>67</v>
      </c>
      <c r="E476" s="599"/>
      <c r="F476" s="600"/>
      <c r="G476" s="47"/>
      <c r="H476" s="18">
        <v>41058</v>
      </c>
    </row>
    <row r="477" spans="1:8" ht="18" customHeight="1">
      <c r="A477" s="630">
        <v>176</v>
      </c>
      <c r="B477" s="592" t="s">
        <v>1647</v>
      </c>
      <c r="C477" s="16" t="s">
        <v>1132</v>
      </c>
      <c r="D477" s="19"/>
      <c r="E477" s="17"/>
      <c r="F477" s="17"/>
      <c r="G477" s="20"/>
      <c r="H477" s="595">
        <v>41058</v>
      </c>
    </row>
    <row r="478" spans="1:8" ht="18" customHeight="1">
      <c r="A478" s="631"/>
      <c r="B478" s="593"/>
      <c r="C478" s="17" t="s">
        <v>480</v>
      </c>
      <c r="D478" s="19" t="s">
        <v>481</v>
      </c>
      <c r="E478" s="17">
        <v>1.34</v>
      </c>
      <c r="F478" s="17">
        <v>28</v>
      </c>
      <c r="G478" s="20">
        <f>E478*F478</f>
        <v>37.520000000000003</v>
      </c>
      <c r="H478" s="596"/>
    </row>
    <row r="479" spans="1:8" ht="18" customHeight="1">
      <c r="A479" s="632"/>
      <c r="B479" s="594"/>
      <c r="C479" s="17" t="s">
        <v>1133</v>
      </c>
      <c r="D479" s="19" t="s">
        <v>1049</v>
      </c>
      <c r="E479" s="17">
        <v>2</v>
      </c>
      <c r="F479" s="17">
        <v>7</v>
      </c>
      <c r="G479" s="20">
        <f>E479*F479</f>
        <v>14</v>
      </c>
      <c r="H479" s="597"/>
    </row>
    <row r="480" spans="1:8" ht="18" customHeight="1">
      <c r="A480" s="630">
        <v>177</v>
      </c>
      <c r="B480" s="592" t="s">
        <v>1648</v>
      </c>
      <c r="C480" s="16" t="s">
        <v>1132</v>
      </c>
      <c r="D480" s="19"/>
      <c r="E480" s="17"/>
      <c r="F480" s="17"/>
      <c r="G480" s="20"/>
      <c r="H480" s="595">
        <v>41058</v>
      </c>
    </row>
    <row r="481" spans="1:8" ht="18" customHeight="1">
      <c r="A481" s="631"/>
      <c r="B481" s="593"/>
      <c r="C481" s="17" t="s">
        <v>480</v>
      </c>
      <c r="D481" s="19" t="s">
        <v>481</v>
      </c>
      <c r="E481" s="17">
        <v>1.34</v>
      </c>
      <c r="F481" s="17">
        <v>28</v>
      </c>
      <c r="G481" s="20">
        <f>E481*F481</f>
        <v>37.520000000000003</v>
      </c>
      <c r="H481" s="596"/>
    </row>
    <row r="482" spans="1:8" ht="18" customHeight="1">
      <c r="A482" s="632"/>
      <c r="B482" s="594"/>
      <c r="C482" s="17" t="s">
        <v>1133</v>
      </c>
      <c r="D482" s="19" t="s">
        <v>1049</v>
      </c>
      <c r="E482" s="17">
        <v>2</v>
      </c>
      <c r="F482" s="17">
        <v>7</v>
      </c>
      <c r="G482" s="20">
        <f>E482*F482</f>
        <v>14</v>
      </c>
      <c r="H482" s="597"/>
    </row>
    <row r="483" spans="1:8" ht="18" customHeight="1">
      <c r="A483" s="630">
        <v>178</v>
      </c>
      <c r="B483" s="592" t="s">
        <v>1960</v>
      </c>
      <c r="C483" s="16" t="s">
        <v>1132</v>
      </c>
      <c r="D483" s="19"/>
      <c r="E483" s="17"/>
      <c r="F483" s="17"/>
      <c r="G483" s="20"/>
      <c r="H483" s="595">
        <v>41058</v>
      </c>
    </row>
    <row r="484" spans="1:8" ht="18" customHeight="1">
      <c r="A484" s="631"/>
      <c r="B484" s="593"/>
      <c r="C484" s="17" t="s">
        <v>480</v>
      </c>
      <c r="D484" s="19" t="s">
        <v>481</v>
      </c>
      <c r="E484" s="17">
        <v>1.34</v>
      </c>
      <c r="F484" s="17">
        <v>28</v>
      </c>
      <c r="G484" s="20">
        <f>E484*F484</f>
        <v>37.520000000000003</v>
      </c>
      <c r="H484" s="596"/>
    </row>
    <row r="485" spans="1:8" ht="18" customHeight="1">
      <c r="A485" s="632"/>
      <c r="B485" s="594"/>
      <c r="C485" s="17" t="s">
        <v>1133</v>
      </c>
      <c r="D485" s="19" t="s">
        <v>1049</v>
      </c>
      <c r="E485" s="17">
        <v>2</v>
      </c>
      <c r="F485" s="17">
        <v>7</v>
      </c>
      <c r="G485" s="20">
        <f>E485*F485</f>
        <v>14</v>
      </c>
      <c r="H485" s="597"/>
    </row>
    <row r="486" spans="1:8" ht="35.25" customHeight="1">
      <c r="A486" s="630">
        <v>179</v>
      </c>
      <c r="B486" s="592" t="s">
        <v>338</v>
      </c>
      <c r="C486" s="259" t="s">
        <v>1038</v>
      </c>
      <c r="D486" s="598" t="s">
        <v>412</v>
      </c>
      <c r="E486" s="599"/>
      <c r="F486" s="600"/>
      <c r="G486" s="20"/>
      <c r="H486" s="595">
        <v>41058</v>
      </c>
    </row>
    <row r="487" spans="1:8" ht="18" customHeight="1">
      <c r="A487" s="632"/>
      <c r="B487" s="594"/>
      <c r="C487" s="260" t="s">
        <v>1039</v>
      </c>
      <c r="D487" s="19" t="s">
        <v>3491</v>
      </c>
      <c r="E487" s="17">
        <v>1.53</v>
      </c>
      <c r="F487" s="17">
        <v>1.6</v>
      </c>
      <c r="G487" s="20">
        <f>F487*E487</f>
        <v>2.4500000000000002</v>
      </c>
      <c r="H487" s="603"/>
    </row>
    <row r="488" spans="1:8" ht="48" customHeight="1">
      <c r="A488" s="630">
        <v>180</v>
      </c>
      <c r="B488" s="592" t="s">
        <v>2660</v>
      </c>
      <c r="C488" s="259" t="s">
        <v>1038</v>
      </c>
      <c r="D488" s="598" t="s">
        <v>412</v>
      </c>
      <c r="E488" s="599"/>
      <c r="F488" s="600"/>
      <c r="G488" s="20"/>
      <c r="H488" s="595">
        <v>41058</v>
      </c>
    </row>
    <row r="489" spans="1:8" ht="18" customHeight="1">
      <c r="A489" s="632"/>
      <c r="B489" s="594"/>
      <c r="C489" s="260" t="s">
        <v>1039</v>
      </c>
      <c r="D489" s="19" t="s">
        <v>3491</v>
      </c>
      <c r="E489" s="17">
        <v>1.53</v>
      </c>
      <c r="F489" s="17">
        <v>1.6</v>
      </c>
      <c r="G489" s="20">
        <f>F489*E489</f>
        <v>2.4500000000000002</v>
      </c>
      <c r="H489" s="603"/>
    </row>
    <row r="490" spans="1:8" ht="37.5" customHeight="1">
      <c r="A490" s="630">
        <v>181</v>
      </c>
      <c r="B490" s="592" t="s">
        <v>1761</v>
      </c>
      <c r="C490" s="259" t="s">
        <v>1038</v>
      </c>
      <c r="D490" s="598" t="s">
        <v>412</v>
      </c>
      <c r="E490" s="599"/>
      <c r="F490" s="600"/>
      <c r="G490" s="20"/>
      <c r="H490" s="595">
        <v>41058</v>
      </c>
    </row>
    <row r="491" spans="1:8" ht="18" customHeight="1">
      <c r="A491" s="632"/>
      <c r="B491" s="594"/>
      <c r="C491" s="260" t="s">
        <v>1039</v>
      </c>
      <c r="D491" s="19" t="s">
        <v>3491</v>
      </c>
      <c r="E491" s="17">
        <v>1.53</v>
      </c>
      <c r="F491" s="17">
        <v>1.6</v>
      </c>
      <c r="G491" s="20">
        <f>F491*E491</f>
        <v>2.4500000000000002</v>
      </c>
      <c r="H491" s="603"/>
    </row>
    <row r="492" spans="1:8" ht="36" customHeight="1">
      <c r="A492" s="630">
        <v>182</v>
      </c>
      <c r="B492" s="592" t="s">
        <v>1040</v>
      </c>
      <c r="C492" s="259" t="s">
        <v>1038</v>
      </c>
      <c r="D492" s="598" t="s">
        <v>412</v>
      </c>
      <c r="E492" s="599"/>
      <c r="F492" s="600"/>
      <c r="G492" s="20"/>
      <c r="H492" s="595">
        <v>41058</v>
      </c>
    </row>
    <row r="493" spans="1:8" ht="18" customHeight="1">
      <c r="A493" s="632"/>
      <c r="B493" s="594"/>
      <c r="C493" s="260" t="s">
        <v>1039</v>
      </c>
      <c r="D493" s="19" t="s">
        <v>3491</v>
      </c>
      <c r="E493" s="17">
        <v>1.53</v>
      </c>
      <c r="F493" s="17">
        <v>1.6</v>
      </c>
      <c r="G493" s="20">
        <f>F493*E493</f>
        <v>2.4500000000000002</v>
      </c>
      <c r="H493" s="603"/>
    </row>
    <row r="494" spans="1:8" ht="36" customHeight="1">
      <c r="A494" s="630">
        <v>183</v>
      </c>
      <c r="B494" s="592" t="s">
        <v>1401</v>
      </c>
      <c r="C494" s="259" t="s">
        <v>1038</v>
      </c>
      <c r="D494" s="598" t="s">
        <v>412</v>
      </c>
      <c r="E494" s="599"/>
      <c r="F494" s="600"/>
      <c r="G494" s="20"/>
      <c r="H494" s="595">
        <v>41058</v>
      </c>
    </row>
    <row r="495" spans="1:8" ht="18" customHeight="1">
      <c r="A495" s="632"/>
      <c r="B495" s="594"/>
      <c r="C495" s="260" t="s">
        <v>1039</v>
      </c>
      <c r="D495" s="19" t="s">
        <v>3491</v>
      </c>
      <c r="E495" s="17">
        <v>1.53</v>
      </c>
      <c r="F495" s="17">
        <v>1.6</v>
      </c>
      <c r="G495" s="20">
        <f>F495*E495</f>
        <v>2.4500000000000002</v>
      </c>
      <c r="H495" s="603"/>
    </row>
    <row r="496" spans="1:8" ht="35.25" customHeight="1">
      <c r="A496" s="630">
        <v>184</v>
      </c>
      <c r="B496" s="592" t="s">
        <v>273</v>
      </c>
      <c r="C496" s="259" t="s">
        <v>1038</v>
      </c>
      <c r="D496" s="598" t="s">
        <v>412</v>
      </c>
      <c r="E496" s="599"/>
      <c r="F496" s="600"/>
      <c r="G496" s="20"/>
      <c r="H496" s="595">
        <v>41058</v>
      </c>
    </row>
    <row r="497" spans="1:8" ht="18" customHeight="1">
      <c r="A497" s="632"/>
      <c r="B497" s="594"/>
      <c r="C497" s="260" t="s">
        <v>1039</v>
      </c>
      <c r="D497" s="19" t="s">
        <v>3491</v>
      </c>
      <c r="E497" s="17">
        <v>1.53</v>
      </c>
      <c r="F497" s="17">
        <v>1.6</v>
      </c>
      <c r="G497" s="20">
        <f>F497*E497</f>
        <v>2.4500000000000002</v>
      </c>
      <c r="H497" s="603"/>
    </row>
    <row r="498" spans="1:8" ht="34.5" customHeight="1">
      <c r="A498" s="64">
        <v>185</v>
      </c>
      <c r="B498" s="17" t="s">
        <v>1041</v>
      </c>
      <c r="C498" s="259" t="s">
        <v>1038</v>
      </c>
      <c r="D498" s="606" t="s">
        <v>412</v>
      </c>
      <c r="E498" s="606"/>
      <c r="F498" s="606"/>
      <c r="G498" s="20"/>
      <c r="H498" s="18">
        <v>41058</v>
      </c>
    </row>
    <row r="499" spans="1:8" ht="18" customHeight="1">
      <c r="A499" s="23"/>
      <c r="B499" s="17"/>
      <c r="C499" s="260" t="s">
        <v>1039</v>
      </c>
      <c r="D499" s="19" t="s">
        <v>3491</v>
      </c>
      <c r="E499" s="17">
        <v>1.5</v>
      </c>
      <c r="F499" s="17">
        <v>1.6</v>
      </c>
      <c r="G499" s="20">
        <f>F499*E499</f>
        <v>2.4</v>
      </c>
      <c r="H499" s="18"/>
    </row>
    <row r="500" spans="1:8" ht="38.25" customHeight="1">
      <c r="A500" s="630">
        <v>186</v>
      </c>
      <c r="B500" s="592" t="s">
        <v>1762</v>
      </c>
      <c r="C500" s="259" t="s">
        <v>1038</v>
      </c>
      <c r="D500" s="598" t="s">
        <v>412</v>
      </c>
      <c r="E500" s="599"/>
      <c r="F500" s="600"/>
      <c r="G500" s="20"/>
      <c r="H500" s="595">
        <v>41058</v>
      </c>
    </row>
    <row r="501" spans="1:8" ht="18" customHeight="1">
      <c r="A501" s="632"/>
      <c r="B501" s="594"/>
      <c r="C501" s="260" t="s">
        <v>1039</v>
      </c>
      <c r="D501" s="19" t="s">
        <v>3491</v>
      </c>
      <c r="E501" s="17">
        <v>1.5</v>
      </c>
      <c r="F501" s="17">
        <v>1.6</v>
      </c>
      <c r="G501" s="20">
        <f>F501*E501</f>
        <v>2.4</v>
      </c>
      <c r="H501" s="603"/>
    </row>
    <row r="502" spans="1:8" ht="36.75" customHeight="1">
      <c r="A502" s="630">
        <v>187</v>
      </c>
      <c r="B502" s="592" t="s">
        <v>273</v>
      </c>
      <c r="C502" s="259" t="s">
        <v>1038</v>
      </c>
      <c r="D502" s="598" t="s">
        <v>412</v>
      </c>
      <c r="E502" s="599"/>
      <c r="F502" s="600"/>
      <c r="G502" s="20"/>
      <c r="H502" s="595">
        <v>41058</v>
      </c>
    </row>
    <row r="503" spans="1:8" ht="18" customHeight="1">
      <c r="A503" s="632"/>
      <c r="B503" s="594"/>
      <c r="C503" s="260" t="s">
        <v>1039</v>
      </c>
      <c r="D503" s="19" t="s">
        <v>3491</v>
      </c>
      <c r="E503" s="17">
        <v>1.5</v>
      </c>
      <c r="F503" s="17">
        <v>1.6</v>
      </c>
      <c r="G503" s="20">
        <f>F503*E503</f>
        <v>2.4</v>
      </c>
      <c r="H503" s="603"/>
    </row>
    <row r="504" spans="1:8" ht="35.25" customHeight="1">
      <c r="A504" s="630">
        <v>188</v>
      </c>
      <c r="B504" s="592" t="s">
        <v>1043</v>
      </c>
      <c r="C504" s="259" t="s">
        <v>1038</v>
      </c>
      <c r="D504" s="598" t="s">
        <v>412</v>
      </c>
      <c r="E504" s="599"/>
      <c r="F504" s="600"/>
      <c r="G504" s="20"/>
      <c r="H504" s="595">
        <v>41058</v>
      </c>
    </row>
    <row r="505" spans="1:8" ht="18" customHeight="1">
      <c r="A505" s="632"/>
      <c r="B505" s="594"/>
      <c r="C505" s="260" t="s">
        <v>1039</v>
      </c>
      <c r="D505" s="19" t="s">
        <v>3491</v>
      </c>
      <c r="E505" s="17">
        <v>1.5</v>
      </c>
      <c r="F505" s="17">
        <v>1.6</v>
      </c>
      <c r="G505" s="20">
        <f>F505*E505</f>
        <v>2.4</v>
      </c>
      <c r="H505" s="603"/>
    </row>
    <row r="506" spans="1:8" ht="38.25" customHeight="1">
      <c r="A506" s="630">
        <v>190</v>
      </c>
      <c r="B506" s="592" t="s">
        <v>2659</v>
      </c>
      <c r="C506" s="259" t="s">
        <v>1038</v>
      </c>
      <c r="D506" s="598" t="s">
        <v>412</v>
      </c>
      <c r="E506" s="599"/>
      <c r="F506" s="600"/>
      <c r="G506" s="20"/>
      <c r="H506" s="595">
        <v>41058</v>
      </c>
    </row>
    <row r="507" spans="1:8" ht="18" customHeight="1">
      <c r="A507" s="632"/>
      <c r="B507" s="594"/>
      <c r="C507" s="260" t="s">
        <v>1039</v>
      </c>
      <c r="D507" s="19" t="s">
        <v>3491</v>
      </c>
      <c r="E507" s="17">
        <v>1.5</v>
      </c>
      <c r="F507" s="17">
        <v>1.6</v>
      </c>
      <c r="G507" s="20">
        <f>F507*E507</f>
        <v>2.4</v>
      </c>
      <c r="H507" s="603"/>
    </row>
    <row r="508" spans="1:8" ht="37.5" customHeight="1">
      <c r="A508" s="630">
        <v>191</v>
      </c>
      <c r="B508" s="592" t="s">
        <v>3570</v>
      </c>
      <c r="C508" s="259" t="s">
        <v>1038</v>
      </c>
      <c r="D508" s="598" t="s">
        <v>412</v>
      </c>
      <c r="E508" s="599"/>
      <c r="F508" s="600"/>
      <c r="G508" s="20"/>
      <c r="H508" s="595">
        <v>41058</v>
      </c>
    </row>
    <row r="509" spans="1:8" ht="18" customHeight="1">
      <c r="A509" s="632"/>
      <c r="B509" s="594"/>
      <c r="C509" s="260" t="s">
        <v>1039</v>
      </c>
      <c r="D509" s="19" t="s">
        <v>3491</v>
      </c>
      <c r="E509" s="17">
        <v>1.5</v>
      </c>
      <c r="F509" s="17">
        <v>1.6</v>
      </c>
      <c r="G509" s="20">
        <f>F509*E509</f>
        <v>2.4</v>
      </c>
      <c r="H509" s="603"/>
    </row>
    <row r="510" spans="1:8" ht="37.5" customHeight="1">
      <c r="A510" s="630">
        <v>192</v>
      </c>
      <c r="B510" s="592" t="s">
        <v>2836</v>
      </c>
      <c r="C510" s="259" t="s">
        <v>1038</v>
      </c>
      <c r="D510" s="598" t="s">
        <v>412</v>
      </c>
      <c r="E510" s="599"/>
      <c r="F510" s="600"/>
      <c r="G510" s="20"/>
      <c r="H510" s="595">
        <v>41058</v>
      </c>
    </row>
    <row r="511" spans="1:8" ht="18" customHeight="1">
      <c r="A511" s="632"/>
      <c r="B511" s="594"/>
      <c r="C511" s="260" t="s">
        <v>1039</v>
      </c>
      <c r="D511" s="19" t="s">
        <v>3491</v>
      </c>
      <c r="E511" s="17">
        <v>1.5</v>
      </c>
      <c r="F511" s="17">
        <v>1.6</v>
      </c>
      <c r="G511" s="20">
        <f>F511*E511</f>
        <v>2.4</v>
      </c>
      <c r="H511" s="603"/>
    </row>
    <row r="512" spans="1:8" ht="36.75" customHeight="1">
      <c r="A512" s="630">
        <v>193</v>
      </c>
      <c r="B512" s="592" t="s">
        <v>3442</v>
      </c>
      <c r="C512" s="259" t="s">
        <v>1038</v>
      </c>
      <c r="D512" s="598" t="s">
        <v>412</v>
      </c>
      <c r="E512" s="599"/>
      <c r="F512" s="600"/>
      <c r="G512" s="20"/>
      <c r="H512" s="595">
        <v>41058</v>
      </c>
    </row>
    <row r="513" spans="1:8" ht="18" customHeight="1">
      <c r="A513" s="632"/>
      <c r="B513" s="594"/>
      <c r="C513" s="260" t="s">
        <v>1039</v>
      </c>
      <c r="D513" s="19" t="s">
        <v>3491</v>
      </c>
      <c r="E513" s="17">
        <v>1.5</v>
      </c>
      <c r="F513" s="17">
        <v>1.6</v>
      </c>
      <c r="G513" s="20">
        <f>F513*E513</f>
        <v>2.4</v>
      </c>
      <c r="H513" s="603"/>
    </row>
    <row r="514" spans="1:8" ht="36.75" customHeight="1">
      <c r="A514" s="630">
        <v>194</v>
      </c>
      <c r="B514" s="592" t="s">
        <v>1402</v>
      </c>
      <c r="C514" s="259" t="s">
        <v>1038</v>
      </c>
      <c r="D514" s="598" t="s">
        <v>412</v>
      </c>
      <c r="E514" s="599"/>
      <c r="F514" s="600"/>
      <c r="G514" s="20"/>
      <c r="H514" s="595">
        <v>41058</v>
      </c>
    </row>
    <row r="515" spans="1:8" ht="18" customHeight="1">
      <c r="A515" s="632"/>
      <c r="B515" s="594"/>
      <c r="C515" s="260" t="s">
        <v>1039</v>
      </c>
      <c r="D515" s="19" t="s">
        <v>3491</v>
      </c>
      <c r="E515" s="17">
        <v>1.5</v>
      </c>
      <c r="F515" s="17">
        <v>1.6</v>
      </c>
      <c r="G515" s="20">
        <f>F515*E515</f>
        <v>2.4</v>
      </c>
      <c r="H515" s="603"/>
    </row>
    <row r="516" spans="1:8" ht="37.5" customHeight="1">
      <c r="A516" s="630">
        <v>195</v>
      </c>
      <c r="B516" s="592" t="s">
        <v>1763</v>
      </c>
      <c r="C516" s="259" t="s">
        <v>1038</v>
      </c>
      <c r="D516" s="598" t="s">
        <v>412</v>
      </c>
      <c r="E516" s="599"/>
      <c r="F516" s="600"/>
      <c r="G516" s="20"/>
      <c r="H516" s="595">
        <v>41058</v>
      </c>
    </row>
    <row r="517" spans="1:8" ht="18" customHeight="1">
      <c r="A517" s="632"/>
      <c r="B517" s="594"/>
      <c r="C517" s="260" t="s">
        <v>1039</v>
      </c>
      <c r="D517" s="19" t="s">
        <v>3491</v>
      </c>
      <c r="E517" s="17">
        <v>1.5</v>
      </c>
      <c r="F517" s="17">
        <v>1.6</v>
      </c>
      <c r="G517" s="20">
        <f>F517*E517</f>
        <v>2.4</v>
      </c>
      <c r="H517" s="603"/>
    </row>
    <row r="518" spans="1:8" ht="35.25" customHeight="1">
      <c r="A518" s="630">
        <v>196</v>
      </c>
      <c r="B518" s="592" t="s">
        <v>1536</v>
      </c>
      <c r="C518" s="259" t="s">
        <v>1038</v>
      </c>
      <c r="D518" s="598" t="s">
        <v>412</v>
      </c>
      <c r="E518" s="599"/>
      <c r="F518" s="600"/>
      <c r="G518" s="20"/>
      <c r="H518" s="595">
        <v>41058</v>
      </c>
    </row>
    <row r="519" spans="1:8" ht="18" customHeight="1">
      <c r="A519" s="632"/>
      <c r="B519" s="594"/>
      <c r="C519" s="260" t="s">
        <v>1039</v>
      </c>
      <c r="D519" s="19" t="s">
        <v>3491</v>
      </c>
      <c r="E519" s="17">
        <v>1.5</v>
      </c>
      <c r="F519" s="17">
        <v>1.6</v>
      </c>
      <c r="G519" s="20">
        <f>F519*E519</f>
        <v>2.4</v>
      </c>
      <c r="H519" s="603"/>
    </row>
    <row r="520" spans="1:8" ht="36.75" customHeight="1">
      <c r="A520" s="630">
        <v>197</v>
      </c>
      <c r="B520" s="592" t="s">
        <v>2097</v>
      </c>
      <c r="C520" s="16" t="s">
        <v>2098</v>
      </c>
      <c r="D520" s="598" t="s">
        <v>2099</v>
      </c>
      <c r="E520" s="599"/>
      <c r="F520" s="600"/>
      <c r="G520" s="20"/>
      <c r="H520" s="595">
        <v>41058</v>
      </c>
    </row>
    <row r="521" spans="1:8" ht="18" customHeight="1">
      <c r="A521" s="632"/>
      <c r="B521" s="594"/>
      <c r="C521" s="17" t="s">
        <v>2100</v>
      </c>
      <c r="D521" s="17" t="s">
        <v>2968</v>
      </c>
      <c r="E521" s="17">
        <v>5</v>
      </c>
      <c r="F521" s="17">
        <v>53</v>
      </c>
      <c r="G521" s="20">
        <f>F521*E521</f>
        <v>265</v>
      </c>
      <c r="H521" s="603"/>
    </row>
    <row r="522" spans="1:8" ht="37.5" customHeight="1">
      <c r="A522" s="64">
        <v>198</v>
      </c>
      <c r="B522" s="15" t="s">
        <v>3536</v>
      </c>
      <c r="C522" s="16" t="s">
        <v>3386</v>
      </c>
      <c r="D522" s="598" t="s">
        <v>2101</v>
      </c>
      <c r="E522" s="599"/>
      <c r="F522" s="600"/>
      <c r="G522" s="20"/>
      <c r="H522" s="21">
        <v>41058</v>
      </c>
    </row>
    <row r="523" spans="1:8" ht="37.5" customHeight="1">
      <c r="A523" s="64">
        <v>199</v>
      </c>
      <c r="B523" s="15" t="s">
        <v>1420</v>
      </c>
      <c r="C523" s="16" t="s">
        <v>2981</v>
      </c>
      <c r="D523" s="598" t="s">
        <v>67</v>
      </c>
      <c r="E523" s="599"/>
      <c r="F523" s="600"/>
      <c r="G523" s="20"/>
      <c r="H523" s="21">
        <v>41057</v>
      </c>
    </row>
    <row r="524" spans="1:8" ht="39.75" customHeight="1">
      <c r="A524" s="64">
        <v>200</v>
      </c>
      <c r="B524" s="15" t="s">
        <v>1421</v>
      </c>
      <c r="C524" s="16" t="s">
        <v>1422</v>
      </c>
      <c r="D524" s="598" t="s">
        <v>67</v>
      </c>
      <c r="E524" s="599"/>
      <c r="F524" s="600"/>
      <c r="G524" s="20"/>
      <c r="H524" s="21">
        <v>41058</v>
      </c>
    </row>
    <row r="525" spans="1:8" ht="18" customHeight="1">
      <c r="A525" s="64">
        <v>201</v>
      </c>
      <c r="B525" s="15" t="s">
        <v>3624</v>
      </c>
      <c r="C525" s="16" t="s">
        <v>2844</v>
      </c>
      <c r="D525" s="598" t="s">
        <v>1050</v>
      </c>
      <c r="E525" s="599"/>
      <c r="F525" s="600"/>
      <c r="G525" s="20"/>
      <c r="H525" s="21">
        <v>41058</v>
      </c>
    </row>
    <row r="526" spans="1:8" ht="18" customHeight="1">
      <c r="A526" s="64">
        <v>202</v>
      </c>
      <c r="B526" s="15" t="s">
        <v>1423</v>
      </c>
      <c r="C526" s="16" t="s">
        <v>1584</v>
      </c>
      <c r="D526" s="598" t="s">
        <v>67</v>
      </c>
      <c r="E526" s="599"/>
      <c r="F526" s="600"/>
      <c r="G526" s="20"/>
      <c r="H526" s="21">
        <v>41058</v>
      </c>
    </row>
    <row r="527" spans="1:8" ht="39.75" customHeight="1">
      <c r="A527" s="630">
        <v>203</v>
      </c>
      <c r="B527" s="592" t="s">
        <v>1424</v>
      </c>
      <c r="C527" s="16" t="s">
        <v>813</v>
      </c>
      <c r="D527" s="17"/>
      <c r="E527" s="17"/>
      <c r="F527" s="17"/>
      <c r="G527" s="20"/>
      <c r="H527" s="595">
        <v>41059</v>
      </c>
    </row>
    <row r="528" spans="1:8" ht="18" customHeight="1">
      <c r="A528" s="631"/>
      <c r="B528" s="593"/>
      <c r="C528" s="17" t="s">
        <v>1878</v>
      </c>
      <c r="D528" s="19" t="s">
        <v>2968</v>
      </c>
      <c r="E528" s="19">
        <v>2</v>
      </c>
      <c r="F528" s="19">
        <v>170</v>
      </c>
      <c r="G528" s="20">
        <f t="shared" ref="G528:G534" si="10">F528*E528</f>
        <v>340</v>
      </c>
      <c r="H528" s="605"/>
    </row>
    <row r="529" spans="1:8" ht="18" customHeight="1">
      <c r="A529" s="631"/>
      <c r="B529" s="593"/>
      <c r="C529" s="15" t="s">
        <v>1879</v>
      </c>
      <c r="D529" s="19" t="s">
        <v>2968</v>
      </c>
      <c r="E529" s="19">
        <v>2</v>
      </c>
      <c r="F529" s="19">
        <v>320</v>
      </c>
      <c r="G529" s="20">
        <f t="shared" si="10"/>
        <v>640</v>
      </c>
      <c r="H529" s="605"/>
    </row>
    <row r="530" spans="1:8" ht="18" customHeight="1">
      <c r="A530" s="631"/>
      <c r="B530" s="593"/>
      <c r="C530" s="17" t="s">
        <v>1880</v>
      </c>
      <c r="D530" s="19" t="s">
        <v>2968</v>
      </c>
      <c r="E530" s="19">
        <v>6</v>
      </c>
      <c r="F530" s="19">
        <v>13</v>
      </c>
      <c r="G530" s="20">
        <f t="shared" si="10"/>
        <v>78</v>
      </c>
      <c r="H530" s="605"/>
    </row>
    <row r="531" spans="1:8" ht="18" customHeight="1">
      <c r="A531" s="631"/>
      <c r="B531" s="593"/>
      <c r="C531" s="63" t="s">
        <v>3789</v>
      </c>
      <c r="D531" s="19" t="s">
        <v>2968</v>
      </c>
      <c r="E531" s="17">
        <v>4</v>
      </c>
      <c r="F531" s="19">
        <v>0.6</v>
      </c>
      <c r="G531" s="20">
        <f t="shared" si="10"/>
        <v>2.4</v>
      </c>
      <c r="H531" s="605"/>
    </row>
    <row r="532" spans="1:8" ht="18" customHeight="1">
      <c r="A532" s="631"/>
      <c r="B532" s="593"/>
      <c r="C532" s="17" t="s">
        <v>212</v>
      </c>
      <c r="D532" s="19" t="s">
        <v>1049</v>
      </c>
      <c r="E532" s="17">
        <v>1</v>
      </c>
      <c r="F532" s="17">
        <v>45</v>
      </c>
      <c r="G532" s="20">
        <f t="shared" si="10"/>
        <v>45</v>
      </c>
      <c r="H532" s="605"/>
    </row>
    <row r="533" spans="1:8" ht="18" customHeight="1">
      <c r="A533" s="631"/>
      <c r="B533" s="593"/>
      <c r="C533" s="63" t="s">
        <v>3768</v>
      </c>
      <c r="D533" s="19" t="s">
        <v>2968</v>
      </c>
      <c r="E533" s="17">
        <v>8</v>
      </c>
      <c r="F533" s="19">
        <v>0.5</v>
      </c>
      <c r="G533" s="20">
        <f t="shared" si="10"/>
        <v>4</v>
      </c>
      <c r="H533" s="605"/>
    </row>
    <row r="534" spans="1:8" ht="18" customHeight="1">
      <c r="A534" s="632"/>
      <c r="B534" s="594"/>
      <c r="C534" s="17" t="s">
        <v>3163</v>
      </c>
      <c r="D534" s="19" t="s">
        <v>1049</v>
      </c>
      <c r="E534" s="17">
        <v>3</v>
      </c>
      <c r="F534" s="17">
        <v>8</v>
      </c>
      <c r="G534" s="17">
        <f t="shared" si="10"/>
        <v>24</v>
      </c>
      <c r="H534" s="603"/>
    </row>
    <row r="535" spans="1:8" ht="18" customHeight="1">
      <c r="A535" s="633">
        <v>204</v>
      </c>
      <c r="B535" s="606" t="s">
        <v>3441</v>
      </c>
      <c r="C535" s="16" t="s">
        <v>1425</v>
      </c>
      <c r="D535" s="17"/>
      <c r="E535" s="17"/>
      <c r="F535" s="17"/>
      <c r="G535" s="20"/>
      <c r="H535" s="611">
        <v>41059</v>
      </c>
    </row>
    <row r="536" spans="1:8" ht="18" customHeight="1">
      <c r="A536" s="633"/>
      <c r="B536" s="606"/>
      <c r="C536" s="17" t="s">
        <v>1426</v>
      </c>
      <c r="D536" s="19" t="s">
        <v>1588</v>
      </c>
      <c r="E536" s="17">
        <v>0.5</v>
      </c>
      <c r="F536" s="17">
        <v>750</v>
      </c>
      <c r="G536" s="20">
        <f>F536*E536</f>
        <v>375</v>
      </c>
      <c r="H536" s="611"/>
    </row>
    <row r="537" spans="1:8" ht="18" customHeight="1">
      <c r="A537" s="633"/>
      <c r="B537" s="606"/>
      <c r="C537" s="17" t="s">
        <v>480</v>
      </c>
      <c r="D537" s="19" t="s">
        <v>481</v>
      </c>
      <c r="E537" s="17">
        <v>3</v>
      </c>
      <c r="F537" s="17">
        <v>28</v>
      </c>
      <c r="G537" s="20">
        <f>F537*E537</f>
        <v>84</v>
      </c>
      <c r="H537" s="611"/>
    </row>
    <row r="538" spans="1:8" ht="18" customHeight="1">
      <c r="A538" s="633"/>
      <c r="B538" s="606"/>
      <c r="C538" s="17" t="s">
        <v>1427</v>
      </c>
      <c r="D538" s="19" t="s">
        <v>1109</v>
      </c>
      <c r="E538" s="17">
        <v>0.5</v>
      </c>
      <c r="F538" s="17">
        <v>56</v>
      </c>
      <c r="G538" s="20">
        <f>F538*E538</f>
        <v>28</v>
      </c>
      <c r="H538" s="611"/>
    </row>
    <row r="539" spans="1:8" ht="48.75" customHeight="1">
      <c r="A539" s="633">
        <v>205</v>
      </c>
      <c r="B539" s="610" t="s">
        <v>1428</v>
      </c>
      <c r="C539" s="16" t="s">
        <v>1429</v>
      </c>
      <c r="D539" s="19"/>
      <c r="E539" s="17"/>
      <c r="F539" s="17"/>
      <c r="G539" s="20"/>
      <c r="H539" s="611">
        <v>41059</v>
      </c>
    </row>
    <row r="540" spans="1:8" ht="18" customHeight="1">
      <c r="A540" s="633"/>
      <c r="B540" s="610"/>
      <c r="C540" s="17" t="s">
        <v>2725</v>
      </c>
      <c r="D540" s="19" t="s">
        <v>1046</v>
      </c>
      <c r="E540" s="17">
        <v>4</v>
      </c>
      <c r="F540" s="17">
        <v>799</v>
      </c>
      <c r="G540" s="20">
        <f t="shared" ref="G540:G547" si="11">F540*E540</f>
        <v>3196</v>
      </c>
      <c r="H540" s="611"/>
    </row>
    <row r="541" spans="1:8" ht="18" customHeight="1">
      <c r="A541" s="633"/>
      <c r="B541" s="610"/>
      <c r="C541" s="17" t="s">
        <v>2726</v>
      </c>
      <c r="D541" s="19" t="s">
        <v>1049</v>
      </c>
      <c r="E541" s="17">
        <v>12</v>
      </c>
      <c r="F541" s="17">
        <v>88.2</v>
      </c>
      <c r="G541" s="20">
        <f t="shared" si="11"/>
        <v>1058.4000000000001</v>
      </c>
      <c r="H541" s="611"/>
    </row>
    <row r="542" spans="1:8" ht="18" customHeight="1">
      <c r="A542" s="633"/>
      <c r="B542" s="610"/>
      <c r="C542" s="17" t="s">
        <v>2727</v>
      </c>
      <c r="D542" s="19" t="s">
        <v>1109</v>
      </c>
      <c r="E542" s="17">
        <v>5</v>
      </c>
      <c r="F542" s="17">
        <v>59</v>
      </c>
      <c r="G542" s="20">
        <f t="shared" si="11"/>
        <v>295</v>
      </c>
      <c r="H542" s="611"/>
    </row>
    <row r="543" spans="1:8" ht="18" customHeight="1">
      <c r="A543" s="633"/>
      <c r="B543" s="610"/>
      <c r="C543" s="17" t="s">
        <v>2728</v>
      </c>
      <c r="D543" s="19" t="s">
        <v>1049</v>
      </c>
      <c r="E543" s="17">
        <v>12</v>
      </c>
      <c r="F543" s="17">
        <v>112.35</v>
      </c>
      <c r="G543" s="20">
        <f t="shared" si="11"/>
        <v>1348.2</v>
      </c>
      <c r="H543" s="611"/>
    </row>
    <row r="544" spans="1:8" ht="18" customHeight="1">
      <c r="A544" s="633"/>
      <c r="B544" s="610"/>
      <c r="C544" s="17" t="s">
        <v>2012</v>
      </c>
      <c r="D544" s="19" t="s">
        <v>2480</v>
      </c>
      <c r="E544" s="17">
        <v>0.5</v>
      </c>
      <c r="F544" s="17">
        <v>240</v>
      </c>
      <c r="G544" s="20">
        <f t="shared" si="11"/>
        <v>120</v>
      </c>
      <c r="H544" s="611"/>
    </row>
    <row r="545" spans="1:8" ht="18" customHeight="1">
      <c r="A545" s="633"/>
      <c r="B545" s="610"/>
      <c r="C545" s="17" t="s">
        <v>2479</v>
      </c>
      <c r="D545" s="19" t="s">
        <v>1109</v>
      </c>
      <c r="E545" s="17">
        <v>0.8</v>
      </c>
      <c r="F545" s="17">
        <v>157.5</v>
      </c>
      <c r="G545" s="20">
        <f t="shared" si="11"/>
        <v>126</v>
      </c>
      <c r="H545" s="611"/>
    </row>
    <row r="546" spans="1:8" ht="48.75" customHeight="1">
      <c r="A546" s="633"/>
      <c r="B546" s="610"/>
      <c r="C546" s="17" t="s">
        <v>2729</v>
      </c>
      <c r="D546" s="19" t="s">
        <v>2968</v>
      </c>
      <c r="E546" s="17">
        <v>2</v>
      </c>
      <c r="F546" s="17">
        <v>210</v>
      </c>
      <c r="G546" s="20">
        <f t="shared" si="11"/>
        <v>420</v>
      </c>
      <c r="H546" s="611"/>
    </row>
    <row r="547" spans="1:8" ht="18" customHeight="1">
      <c r="A547" s="633"/>
      <c r="B547" s="610"/>
      <c r="C547" s="17" t="s">
        <v>2286</v>
      </c>
      <c r="D547" s="19" t="s">
        <v>2968</v>
      </c>
      <c r="E547" s="17">
        <v>1</v>
      </c>
      <c r="F547" s="17">
        <v>440</v>
      </c>
      <c r="G547" s="20">
        <f t="shared" si="11"/>
        <v>440</v>
      </c>
      <c r="H547" s="611"/>
    </row>
    <row r="548" spans="1:8" ht="67.5" customHeight="1">
      <c r="A548" s="630">
        <v>206</v>
      </c>
      <c r="B548" s="592" t="s">
        <v>1401</v>
      </c>
      <c r="C548" s="16" t="s">
        <v>2731</v>
      </c>
      <c r="D548" s="19"/>
      <c r="E548" s="17"/>
      <c r="F548" s="17"/>
      <c r="G548" s="20"/>
      <c r="H548" s="595">
        <v>41059</v>
      </c>
    </row>
    <row r="549" spans="1:8" ht="18" customHeight="1">
      <c r="A549" s="631"/>
      <c r="B549" s="593"/>
      <c r="C549" s="17" t="s">
        <v>44</v>
      </c>
      <c r="D549" s="19" t="s">
        <v>1109</v>
      </c>
      <c r="E549" s="17">
        <v>2.5</v>
      </c>
      <c r="F549" s="17">
        <v>24</v>
      </c>
      <c r="G549" s="20">
        <f>F549*E549</f>
        <v>60</v>
      </c>
      <c r="H549" s="605"/>
    </row>
    <row r="550" spans="1:8" ht="18" customHeight="1">
      <c r="A550" s="631"/>
      <c r="B550" s="593"/>
      <c r="C550" s="17" t="s">
        <v>2479</v>
      </c>
      <c r="D550" s="19" t="s">
        <v>1109</v>
      </c>
      <c r="E550" s="17">
        <v>1.9</v>
      </c>
      <c r="F550" s="17">
        <v>89.48</v>
      </c>
      <c r="G550" s="20">
        <f>F550*E550</f>
        <v>170.01</v>
      </c>
      <c r="H550" s="605"/>
    </row>
    <row r="551" spans="1:8" ht="18" customHeight="1">
      <c r="A551" s="632"/>
      <c r="B551" s="594"/>
      <c r="C551" s="17" t="s">
        <v>2479</v>
      </c>
      <c r="D551" s="19" t="s">
        <v>1109</v>
      </c>
      <c r="E551" s="17">
        <v>2</v>
      </c>
      <c r="F551" s="17">
        <v>118.5</v>
      </c>
      <c r="G551" s="20">
        <f>F551*E551</f>
        <v>237</v>
      </c>
      <c r="H551" s="603"/>
    </row>
    <row r="552" spans="1:8" ht="40.5" customHeight="1">
      <c r="A552" s="64">
        <v>207</v>
      </c>
      <c r="B552" s="15" t="s">
        <v>1763</v>
      </c>
      <c r="C552" s="16" t="s">
        <v>893</v>
      </c>
      <c r="D552" s="598" t="s">
        <v>3284</v>
      </c>
      <c r="E552" s="599"/>
      <c r="F552" s="600"/>
      <c r="G552" s="20"/>
      <c r="H552" s="21">
        <v>41059</v>
      </c>
    </row>
    <row r="553" spans="1:8" ht="36" customHeight="1">
      <c r="A553" s="630">
        <v>208</v>
      </c>
      <c r="B553" s="592" t="s">
        <v>273</v>
      </c>
      <c r="C553" s="16" t="s">
        <v>893</v>
      </c>
      <c r="D553" s="17"/>
      <c r="E553" s="17"/>
      <c r="F553" s="17"/>
      <c r="G553" s="20"/>
      <c r="H553" s="595">
        <v>41059</v>
      </c>
    </row>
    <row r="554" spans="1:8" ht="19.5" customHeight="1">
      <c r="A554" s="632"/>
      <c r="B554" s="594"/>
      <c r="C554" s="16" t="s">
        <v>1600</v>
      </c>
      <c r="D554" s="19" t="s">
        <v>1588</v>
      </c>
      <c r="E554" s="17">
        <v>0.5</v>
      </c>
      <c r="F554" s="17">
        <v>1700</v>
      </c>
      <c r="G554" s="20">
        <f>F554*E554</f>
        <v>850</v>
      </c>
      <c r="H554" s="603"/>
    </row>
    <row r="555" spans="1:8" ht="35.25" customHeight="1">
      <c r="A555" s="64">
        <v>209</v>
      </c>
      <c r="B555" s="15" t="s">
        <v>2595</v>
      </c>
      <c r="C555" s="16" t="s">
        <v>893</v>
      </c>
      <c r="D555" s="598" t="s">
        <v>3284</v>
      </c>
      <c r="E555" s="599"/>
      <c r="F555" s="600"/>
      <c r="G555" s="20"/>
      <c r="H555" s="21">
        <v>41059</v>
      </c>
    </row>
    <row r="556" spans="1:8" ht="33.75" customHeight="1">
      <c r="A556" s="64">
        <v>210</v>
      </c>
      <c r="B556" s="15" t="s">
        <v>3441</v>
      </c>
      <c r="C556" s="16" t="s">
        <v>893</v>
      </c>
      <c r="D556" s="598" t="s">
        <v>3284</v>
      </c>
      <c r="E556" s="599"/>
      <c r="F556" s="600"/>
      <c r="G556" s="20"/>
      <c r="H556" s="21">
        <v>41059</v>
      </c>
    </row>
    <row r="557" spans="1:8" ht="33.75" customHeight="1">
      <c r="A557" s="64">
        <v>211</v>
      </c>
      <c r="B557" s="15" t="s">
        <v>1762</v>
      </c>
      <c r="C557" s="16" t="s">
        <v>893</v>
      </c>
      <c r="D557" s="598" t="s">
        <v>3284</v>
      </c>
      <c r="E557" s="599"/>
      <c r="F557" s="600"/>
      <c r="G557" s="20"/>
      <c r="H557" s="21">
        <v>41059</v>
      </c>
    </row>
    <row r="558" spans="1:8" ht="39.75" customHeight="1">
      <c r="A558" s="64">
        <v>212</v>
      </c>
      <c r="B558" s="15" t="s">
        <v>1401</v>
      </c>
      <c r="C558" s="16" t="s">
        <v>893</v>
      </c>
      <c r="D558" s="598" t="s">
        <v>3284</v>
      </c>
      <c r="E558" s="599"/>
      <c r="F558" s="600"/>
      <c r="G558" s="20"/>
      <c r="H558" s="21">
        <v>41059</v>
      </c>
    </row>
    <row r="559" spans="1:8" ht="36" customHeight="1">
      <c r="A559" s="64">
        <v>213</v>
      </c>
      <c r="B559" s="15" t="s">
        <v>2659</v>
      </c>
      <c r="C559" s="16" t="s">
        <v>893</v>
      </c>
      <c r="D559" s="598" t="s">
        <v>3284</v>
      </c>
      <c r="E559" s="599"/>
      <c r="F559" s="600"/>
      <c r="G559" s="20"/>
      <c r="H559" s="21">
        <v>41059</v>
      </c>
    </row>
    <row r="560" spans="1:8" ht="37.5" customHeight="1">
      <c r="A560" s="630">
        <v>214</v>
      </c>
      <c r="B560" s="592" t="s">
        <v>423</v>
      </c>
      <c r="C560" s="259" t="s">
        <v>1038</v>
      </c>
      <c r="D560" s="598" t="s">
        <v>412</v>
      </c>
      <c r="E560" s="599"/>
      <c r="F560" s="600"/>
      <c r="G560" s="20"/>
      <c r="H560" s="595">
        <v>41059</v>
      </c>
    </row>
    <row r="561" spans="1:8" ht="18" customHeight="1">
      <c r="A561" s="632"/>
      <c r="B561" s="594"/>
      <c r="C561" s="260" t="s">
        <v>1039</v>
      </c>
      <c r="D561" s="19" t="s">
        <v>3492</v>
      </c>
      <c r="E561" s="17">
        <v>3.5</v>
      </c>
      <c r="F561" s="17">
        <v>1.6</v>
      </c>
      <c r="G561" s="20">
        <f>F561*E561</f>
        <v>5.6</v>
      </c>
      <c r="H561" s="603"/>
    </row>
    <row r="562" spans="1:8" ht="37.5" customHeight="1">
      <c r="A562" s="630">
        <v>215</v>
      </c>
      <c r="B562" s="592" t="s">
        <v>3443</v>
      </c>
      <c r="C562" s="259" t="s">
        <v>1038</v>
      </c>
      <c r="D562" s="598" t="s">
        <v>412</v>
      </c>
      <c r="E562" s="599"/>
      <c r="F562" s="600"/>
      <c r="G562" s="20"/>
      <c r="H562" s="595">
        <v>41059</v>
      </c>
    </row>
    <row r="563" spans="1:8" ht="18" customHeight="1">
      <c r="A563" s="632"/>
      <c r="B563" s="594"/>
      <c r="C563" s="260" t="s">
        <v>1039</v>
      </c>
      <c r="D563" s="19" t="s">
        <v>3492</v>
      </c>
      <c r="E563" s="17">
        <v>3.5</v>
      </c>
      <c r="F563" s="17">
        <v>1.6</v>
      </c>
      <c r="G563" s="20">
        <f>F563*E563</f>
        <v>5.6</v>
      </c>
      <c r="H563" s="603"/>
    </row>
    <row r="564" spans="1:8" ht="38.25" customHeight="1">
      <c r="A564" s="630">
        <v>216</v>
      </c>
      <c r="B564" s="592" t="s">
        <v>2129</v>
      </c>
      <c r="C564" s="259" t="s">
        <v>1038</v>
      </c>
      <c r="D564" s="598" t="s">
        <v>412</v>
      </c>
      <c r="E564" s="599"/>
      <c r="F564" s="600"/>
      <c r="G564" s="20"/>
      <c r="H564" s="595">
        <v>41059</v>
      </c>
    </row>
    <row r="565" spans="1:8" ht="18" customHeight="1">
      <c r="A565" s="632"/>
      <c r="B565" s="594"/>
      <c r="C565" s="260" t="s">
        <v>1039</v>
      </c>
      <c r="D565" s="19" t="s">
        <v>3492</v>
      </c>
      <c r="E565" s="17">
        <v>3.5</v>
      </c>
      <c r="F565" s="17">
        <v>1.6</v>
      </c>
      <c r="G565" s="20">
        <f>F565*E565</f>
        <v>5.6</v>
      </c>
      <c r="H565" s="603"/>
    </row>
    <row r="566" spans="1:8" ht="18" customHeight="1">
      <c r="A566" s="630">
        <v>217</v>
      </c>
      <c r="B566" s="592" t="s">
        <v>424</v>
      </c>
      <c r="C566" s="16" t="s">
        <v>1132</v>
      </c>
      <c r="D566" s="19"/>
      <c r="E566" s="17"/>
      <c r="F566" s="17"/>
      <c r="G566" s="20"/>
      <c r="H566" s="595">
        <v>41059</v>
      </c>
    </row>
    <row r="567" spans="1:8" ht="18" customHeight="1">
      <c r="A567" s="631"/>
      <c r="B567" s="593"/>
      <c r="C567" s="17" t="s">
        <v>480</v>
      </c>
      <c r="D567" s="19" t="s">
        <v>481</v>
      </c>
      <c r="E567" s="17">
        <v>1</v>
      </c>
      <c r="F567" s="17">
        <v>28</v>
      </c>
      <c r="G567" s="20">
        <f>E567*F567</f>
        <v>28</v>
      </c>
      <c r="H567" s="596"/>
    </row>
    <row r="568" spans="1:8" ht="18" customHeight="1">
      <c r="A568" s="632"/>
      <c r="B568" s="594"/>
      <c r="C568" s="17" t="s">
        <v>1133</v>
      </c>
      <c r="D568" s="19" t="s">
        <v>1049</v>
      </c>
      <c r="E568" s="17">
        <v>2</v>
      </c>
      <c r="F568" s="17">
        <v>7</v>
      </c>
      <c r="G568" s="20">
        <f>E568*F568</f>
        <v>14</v>
      </c>
      <c r="H568" s="597"/>
    </row>
    <row r="569" spans="1:8" ht="30.75" customHeight="1">
      <c r="A569" s="630">
        <v>218</v>
      </c>
      <c r="B569" s="592" t="s">
        <v>831</v>
      </c>
      <c r="C569" s="259" t="s">
        <v>1038</v>
      </c>
      <c r="D569" s="598" t="s">
        <v>412</v>
      </c>
      <c r="E569" s="599"/>
      <c r="F569" s="600"/>
      <c r="G569" s="20"/>
      <c r="H569" s="595">
        <v>41060</v>
      </c>
    </row>
    <row r="570" spans="1:8" ht="18" customHeight="1">
      <c r="A570" s="632"/>
      <c r="B570" s="594"/>
      <c r="C570" s="260" t="s">
        <v>1039</v>
      </c>
      <c r="D570" s="19" t="s">
        <v>3492</v>
      </c>
      <c r="E570" s="17">
        <v>2</v>
      </c>
      <c r="F570" s="17">
        <v>1.6</v>
      </c>
      <c r="G570" s="20">
        <f>F570*E570</f>
        <v>3.2</v>
      </c>
      <c r="H570" s="603"/>
    </row>
    <row r="571" spans="1:8" ht="36.75" customHeight="1">
      <c r="A571" s="630">
        <v>219</v>
      </c>
      <c r="B571" s="592" t="s">
        <v>3441</v>
      </c>
      <c r="C571" s="259" t="s">
        <v>1038</v>
      </c>
      <c r="D571" s="598" t="s">
        <v>412</v>
      </c>
      <c r="E571" s="599"/>
      <c r="F571" s="600"/>
      <c r="G571" s="20"/>
      <c r="H571" s="595">
        <v>41060</v>
      </c>
    </row>
    <row r="572" spans="1:8" ht="18" customHeight="1">
      <c r="A572" s="632"/>
      <c r="B572" s="594"/>
      <c r="C572" s="260" t="s">
        <v>1039</v>
      </c>
      <c r="D572" s="19" t="s">
        <v>3492</v>
      </c>
      <c r="E572" s="17">
        <v>2</v>
      </c>
      <c r="F572" s="17">
        <v>1.6</v>
      </c>
      <c r="G572" s="20">
        <f>F572*E572</f>
        <v>3.2</v>
      </c>
      <c r="H572" s="603"/>
    </row>
    <row r="573" spans="1:8" ht="35.25" customHeight="1">
      <c r="A573" s="633">
        <v>220</v>
      </c>
      <c r="B573" s="606" t="s">
        <v>3700</v>
      </c>
      <c r="C573" s="259" t="s">
        <v>1038</v>
      </c>
      <c r="D573" s="606" t="s">
        <v>412</v>
      </c>
      <c r="E573" s="606"/>
      <c r="F573" s="606"/>
      <c r="G573" s="20"/>
      <c r="H573" s="611">
        <v>41060</v>
      </c>
    </row>
    <row r="574" spans="1:8" ht="18" customHeight="1">
      <c r="A574" s="633"/>
      <c r="B574" s="606"/>
      <c r="C574" s="260" t="s">
        <v>1039</v>
      </c>
      <c r="D574" s="19" t="s">
        <v>3492</v>
      </c>
      <c r="E574" s="17">
        <v>2</v>
      </c>
      <c r="F574" s="17">
        <v>1.6</v>
      </c>
      <c r="G574" s="20">
        <f>F574*E574</f>
        <v>3.2</v>
      </c>
      <c r="H574" s="611"/>
    </row>
    <row r="575" spans="1:8" ht="32.25" customHeight="1">
      <c r="A575" s="633">
        <v>221</v>
      </c>
      <c r="B575" s="606" t="s">
        <v>3738</v>
      </c>
      <c r="C575" s="259" t="s">
        <v>1038</v>
      </c>
      <c r="D575" s="606" t="s">
        <v>412</v>
      </c>
      <c r="E575" s="606"/>
      <c r="F575" s="606"/>
      <c r="G575" s="20"/>
      <c r="H575" s="611">
        <v>41060</v>
      </c>
    </row>
    <row r="576" spans="1:8" ht="18" customHeight="1">
      <c r="A576" s="633"/>
      <c r="B576" s="606"/>
      <c r="C576" s="260" t="s">
        <v>1039</v>
      </c>
      <c r="D576" s="19" t="s">
        <v>3492</v>
      </c>
      <c r="E576" s="17">
        <v>2</v>
      </c>
      <c r="F576" s="17">
        <v>1.6</v>
      </c>
      <c r="G576" s="20">
        <f>F576*E576</f>
        <v>3.2</v>
      </c>
      <c r="H576" s="611"/>
    </row>
    <row r="577" spans="1:8" ht="32.25" customHeight="1">
      <c r="A577" s="630">
        <v>222</v>
      </c>
      <c r="B577" s="592" t="s">
        <v>1960</v>
      </c>
      <c r="C577" s="259" t="s">
        <v>1038</v>
      </c>
      <c r="D577" s="598" t="s">
        <v>412</v>
      </c>
      <c r="E577" s="599"/>
      <c r="F577" s="600"/>
      <c r="G577" s="20"/>
      <c r="H577" s="595">
        <v>41060</v>
      </c>
    </row>
    <row r="578" spans="1:8" ht="18" customHeight="1">
      <c r="A578" s="632"/>
      <c r="B578" s="594"/>
      <c r="C578" s="260" t="s">
        <v>1039</v>
      </c>
      <c r="D578" s="19" t="s">
        <v>3492</v>
      </c>
      <c r="E578" s="17">
        <v>2</v>
      </c>
      <c r="F578" s="17">
        <v>1.6</v>
      </c>
      <c r="G578" s="20">
        <f>F578*E578</f>
        <v>3.2</v>
      </c>
      <c r="H578" s="603"/>
    </row>
    <row r="579" spans="1:8" ht="36.75" customHeight="1">
      <c r="A579" s="630">
        <v>223</v>
      </c>
      <c r="B579" s="592" t="s">
        <v>1647</v>
      </c>
      <c r="C579" s="259" t="s">
        <v>1038</v>
      </c>
      <c r="D579" s="598" t="s">
        <v>412</v>
      </c>
      <c r="E579" s="599"/>
      <c r="F579" s="600"/>
      <c r="G579" s="20"/>
      <c r="H579" s="595">
        <v>41060</v>
      </c>
    </row>
    <row r="580" spans="1:8" ht="18" customHeight="1">
      <c r="A580" s="632"/>
      <c r="B580" s="594"/>
      <c r="C580" s="260" t="s">
        <v>1039</v>
      </c>
      <c r="D580" s="19" t="s">
        <v>3492</v>
      </c>
      <c r="E580" s="17">
        <v>2</v>
      </c>
      <c r="F580" s="17">
        <v>1.6</v>
      </c>
      <c r="G580" s="20">
        <f>F580*E580</f>
        <v>3.2</v>
      </c>
      <c r="H580" s="603"/>
    </row>
    <row r="581" spans="1:8" ht="31.5" customHeight="1">
      <c r="A581" s="630">
        <v>224</v>
      </c>
      <c r="B581" s="592" t="s">
        <v>1648</v>
      </c>
      <c r="C581" s="259" t="s">
        <v>1038</v>
      </c>
      <c r="D581" s="598" t="s">
        <v>412</v>
      </c>
      <c r="E581" s="599"/>
      <c r="F581" s="600"/>
      <c r="G581" s="20"/>
      <c r="H581" s="595">
        <v>41060</v>
      </c>
    </row>
    <row r="582" spans="1:8" ht="18" customHeight="1">
      <c r="A582" s="632"/>
      <c r="B582" s="594"/>
      <c r="C582" s="260" t="s">
        <v>1039</v>
      </c>
      <c r="D582" s="19" t="s">
        <v>3491</v>
      </c>
      <c r="E582" s="17">
        <v>0.03</v>
      </c>
      <c r="F582" s="17">
        <v>1485</v>
      </c>
      <c r="G582" s="20">
        <f>F582*E582</f>
        <v>44.55</v>
      </c>
      <c r="H582" s="603"/>
    </row>
    <row r="583" spans="1:8" ht="18" customHeight="1">
      <c r="A583" s="633">
        <v>225</v>
      </c>
      <c r="B583" s="606" t="s">
        <v>2595</v>
      </c>
      <c r="C583" s="16" t="s">
        <v>1132</v>
      </c>
      <c r="D583" s="19"/>
      <c r="E583" s="17"/>
      <c r="F583" s="17"/>
      <c r="G583" s="20"/>
      <c r="H583" s="611">
        <v>41060</v>
      </c>
    </row>
    <row r="584" spans="1:8" ht="17.25" customHeight="1">
      <c r="A584" s="633"/>
      <c r="B584" s="606"/>
      <c r="C584" s="17" t="s">
        <v>480</v>
      </c>
      <c r="D584" s="19" t="s">
        <v>481</v>
      </c>
      <c r="E584" s="17">
        <v>1</v>
      </c>
      <c r="F584" s="17">
        <v>28</v>
      </c>
      <c r="G584" s="20">
        <f>E584*F584</f>
        <v>28</v>
      </c>
      <c r="H584" s="610"/>
    </row>
    <row r="585" spans="1:8" ht="18" customHeight="1">
      <c r="A585" s="633"/>
      <c r="B585" s="606"/>
      <c r="C585" s="17" t="s">
        <v>1133</v>
      </c>
      <c r="D585" s="19" t="s">
        <v>1049</v>
      </c>
      <c r="E585" s="17">
        <v>2</v>
      </c>
      <c r="F585" s="17">
        <v>7</v>
      </c>
      <c r="G585" s="20">
        <f>E585*F585</f>
        <v>14</v>
      </c>
      <c r="H585" s="610"/>
    </row>
    <row r="586" spans="1:8" ht="18" customHeight="1">
      <c r="A586" s="633">
        <v>226</v>
      </c>
      <c r="B586" s="606" t="s">
        <v>3441</v>
      </c>
      <c r="C586" s="16" t="s">
        <v>1132</v>
      </c>
      <c r="D586" s="19"/>
      <c r="E586" s="17"/>
      <c r="F586" s="17"/>
      <c r="G586" s="20"/>
      <c r="H586" s="611">
        <v>41060</v>
      </c>
    </row>
    <row r="587" spans="1:8" ht="18" customHeight="1">
      <c r="A587" s="633"/>
      <c r="B587" s="606"/>
      <c r="C587" s="17" t="s">
        <v>480</v>
      </c>
      <c r="D587" s="19" t="s">
        <v>481</v>
      </c>
      <c r="E587" s="17">
        <v>1</v>
      </c>
      <c r="F587" s="17">
        <v>28</v>
      </c>
      <c r="G587" s="20">
        <f>E587*F587</f>
        <v>28</v>
      </c>
      <c r="H587" s="610"/>
    </row>
    <row r="588" spans="1:8" ht="18" customHeight="1">
      <c r="A588" s="633"/>
      <c r="B588" s="606"/>
      <c r="C588" s="17" t="s">
        <v>1133</v>
      </c>
      <c r="D588" s="19" t="s">
        <v>1049</v>
      </c>
      <c r="E588" s="17">
        <v>2</v>
      </c>
      <c r="F588" s="17">
        <v>7</v>
      </c>
      <c r="G588" s="20">
        <f>E588*F588</f>
        <v>14</v>
      </c>
      <c r="H588" s="610"/>
    </row>
    <row r="589" spans="1:8" ht="39" customHeight="1">
      <c r="A589" s="64">
        <v>227</v>
      </c>
      <c r="B589" s="15" t="s">
        <v>338</v>
      </c>
      <c r="C589" s="16" t="s">
        <v>893</v>
      </c>
      <c r="D589" s="598" t="s">
        <v>594</v>
      </c>
      <c r="E589" s="599"/>
      <c r="F589" s="600"/>
      <c r="G589" s="20"/>
      <c r="H589" s="21">
        <v>41060</v>
      </c>
    </row>
    <row r="590" spans="1:8" ht="38.25" customHeight="1">
      <c r="A590" s="64">
        <v>228</v>
      </c>
      <c r="B590" s="15" t="s">
        <v>2660</v>
      </c>
      <c r="C590" s="16" t="s">
        <v>893</v>
      </c>
      <c r="D590" s="598" t="s">
        <v>594</v>
      </c>
      <c r="E590" s="599"/>
      <c r="F590" s="600"/>
      <c r="G590" s="20"/>
      <c r="H590" s="21">
        <v>41060</v>
      </c>
    </row>
    <row r="591" spans="1:8" ht="36.75" customHeight="1">
      <c r="A591" s="64">
        <v>229</v>
      </c>
      <c r="B591" s="15" t="s">
        <v>1761</v>
      </c>
      <c r="C591" s="16" t="s">
        <v>893</v>
      </c>
      <c r="D591" s="598" t="s">
        <v>594</v>
      </c>
      <c r="E591" s="599"/>
      <c r="F591" s="600"/>
      <c r="G591" s="20"/>
      <c r="H591" s="21">
        <v>41060</v>
      </c>
    </row>
    <row r="592" spans="1:8" ht="35.25" customHeight="1">
      <c r="A592" s="64">
        <v>230</v>
      </c>
      <c r="B592" s="15" t="s">
        <v>1762</v>
      </c>
      <c r="C592" s="16" t="s">
        <v>893</v>
      </c>
      <c r="D592" s="598" t="s">
        <v>594</v>
      </c>
      <c r="E592" s="599"/>
      <c r="F592" s="600"/>
      <c r="G592" s="20"/>
      <c r="H592" s="21">
        <v>41060</v>
      </c>
    </row>
    <row r="593" spans="1:8" ht="36.75" customHeight="1">
      <c r="A593" s="64">
        <v>231</v>
      </c>
      <c r="B593" s="15" t="s">
        <v>2129</v>
      </c>
      <c r="C593" s="16" t="s">
        <v>893</v>
      </c>
      <c r="D593" s="598" t="s">
        <v>594</v>
      </c>
      <c r="E593" s="599"/>
      <c r="F593" s="600"/>
      <c r="G593" s="20"/>
      <c r="H593" s="21">
        <v>41060</v>
      </c>
    </row>
    <row r="594" spans="1:8" ht="35.25" customHeight="1">
      <c r="A594" s="64">
        <v>232</v>
      </c>
      <c r="B594" s="15" t="s">
        <v>164</v>
      </c>
      <c r="C594" s="16" t="s">
        <v>893</v>
      </c>
      <c r="D594" s="598" t="s">
        <v>594</v>
      </c>
      <c r="E594" s="599"/>
      <c r="F594" s="600"/>
      <c r="G594" s="20"/>
      <c r="H594" s="21">
        <v>41060</v>
      </c>
    </row>
    <row r="595" spans="1:8" ht="36" customHeight="1">
      <c r="A595" s="64">
        <v>233</v>
      </c>
      <c r="B595" s="15" t="s">
        <v>3442</v>
      </c>
      <c r="C595" s="16" t="s">
        <v>893</v>
      </c>
      <c r="D595" s="598" t="s">
        <v>594</v>
      </c>
      <c r="E595" s="599"/>
      <c r="F595" s="600"/>
      <c r="G595" s="20"/>
      <c r="H595" s="21">
        <v>41060</v>
      </c>
    </row>
    <row r="596" spans="1:8" ht="38.25" customHeight="1">
      <c r="A596" s="64">
        <v>234</v>
      </c>
      <c r="B596" s="15" t="s">
        <v>1763</v>
      </c>
      <c r="C596" s="16" t="s">
        <v>893</v>
      </c>
      <c r="D596" s="598" t="s">
        <v>594</v>
      </c>
      <c r="E596" s="599"/>
      <c r="F596" s="600"/>
      <c r="G596" s="20"/>
      <c r="H596" s="21">
        <v>41060</v>
      </c>
    </row>
    <row r="597" spans="1:8" ht="18" customHeight="1">
      <c r="A597" s="64">
        <v>235</v>
      </c>
      <c r="B597" s="15" t="s">
        <v>2004</v>
      </c>
      <c r="C597" s="16" t="s">
        <v>1584</v>
      </c>
      <c r="D597" s="598" t="s">
        <v>67</v>
      </c>
      <c r="E597" s="599"/>
      <c r="F597" s="600"/>
      <c r="G597" s="20"/>
      <c r="H597" s="21">
        <v>41060</v>
      </c>
    </row>
    <row r="598" spans="1:8" ht="33" customHeight="1">
      <c r="A598" s="630">
        <v>236</v>
      </c>
      <c r="B598" s="592" t="s">
        <v>503</v>
      </c>
      <c r="C598" s="16" t="s">
        <v>3381</v>
      </c>
      <c r="D598" s="17"/>
      <c r="E598" s="17"/>
      <c r="F598" s="17"/>
      <c r="G598" s="20"/>
      <c r="H598" s="595">
        <v>41059</v>
      </c>
    </row>
    <row r="599" spans="1:8" ht="18" customHeight="1">
      <c r="A599" s="631"/>
      <c r="B599" s="593"/>
      <c r="C599" s="15" t="s">
        <v>3144</v>
      </c>
      <c r="D599" s="19" t="s">
        <v>2968</v>
      </c>
      <c r="E599" s="19">
        <v>1</v>
      </c>
      <c r="F599" s="19">
        <v>72</v>
      </c>
      <c r="G599" s="84">
        <f>F599*E599</f>
        <v>72</v>
      </c>
      <c r="H599" s="605"/>
    </row>
    <row r="600" spans="1:8" ht="18" customHeight="1">
      <c r="A600" s="632"/>
      <c r="B600" s="594"/>
      <c r="C600" s="17" t="s">
        <v>1048</v>
      </c>
      <c r="D600" s="19" t="s">
        <v>2968</v>
      </c>
      <c r="E600" s="17">
        <v>1</v>
      </c>
      <c r="F600" s="17">
        <v>35</v>
      </c>
      <c r="G600" s="17">
        <f>F600*E600</f>
        <v>35</v>
      </c>
      <c r="H600" s="603"/>
    </row>
    <row r="601" spans="1:8">
      <c r="A601" s="6"/>
      <c r="B601" s="7" t="s">
        <v>1337</v>
      </c>
      <c r="C601" s="8"/>
      <c r="D601" s="8"/>
      <c r="E601" s="8"/>
      <c r="F601" s="8"/>
      <c r="G601" s="9">
        <f>SUM(G4:G600)</f>
        <v>181914.57</v>
      </c>
      <c r="H601" s="10"/>
    </row>
    <row r="602" spans="1:8" ht="21" hidden="1" customHeight="1">
      <c r="A602" s="4"/>
      <c r="B602" s="3" t="s">
        <v>1338</v>
      </c>
      <c r="C602" s="3"/>
      <c r="D602" s="3"/>
      <c r="E602" s="3"/>
      <c r="F602" s="3">
        <v>10</v>
      </c>
      <c r="G602" s="77">
        <f>9000*F602</f>
        <v>90000</v>
      </c>
      <c r="H602" s="66"/>
    </row>
    <row r="603" spans="1:8" ht="20.25" hidden="1" customHeight="1">
      <c r="A603" s="4"/>
      <c r="B603" s="3" t="s">
        <v>1580</v>
      </c>
      <c r="C603" s="3"/>
      <c r="D603" s="3"/>
      <c r="E603" s="3"/>
      <c r="F603" s="3">
        <v>2</v>
      </c>
      <c r="G603" s="77">
        <f>7000*F603</f>
        <v>14000</v>
      </c>
      <c r="H603" s="66"/>
    </row>
    <row r="604" spans="1:8" ht="21" hidden="1" customHeight="1">
      <c r="A604" s="4"/>
      <c r="B604" s="3" t="s">
        <v>1032</v>
      </c>
      <c r="C604" s="3"/>
      <c r="D604" s="3"/>
      <c r="E604" s="3"/>
      <c r="F604" s="3">
        <v>2</v>
      </c>
      <c r="G604" s="77">
        <f>10000*F604</f>
        <v>20000</v>
      </c>
      <c r="H604" s="66"/>
    </row>
    <row r="605" spans="1:8" ht="19.5" hidden="1" customHeight="1">
      <c r="A605" s="4"/>
      <c r="B605" s="3" t="s">
        <v>1336</v>
      </c>
      <c r="C605" s="3"/>
      <c r="D605" s="3"/>
      <c r="E605" s="3"/>
      <c r="F605" s="3">
        <v>3</v>
      </c>
      <c r="G605" s="77">
        <f>10000*F605</f>
        <v>30000</v>
      </c>
      <c r="H605" s="66"/>
    </row>
    <row r="606" spans="1:8" ht="18.75" hidden="1" customHeight="1">
      <c r="A606" s="4"/>
      <c r="B606" s="24" t="s">
        <v>323</v>
      </c>
      <c r="C606" s="3"/>
      <c r="D606" s="3"/>
      <c r="E606" s="3"/>
      <c r="F606" s="3">
        <v>3</v>
      </c>
      <c r="G606" s="77">
        <f>8000*F606</f>
        <v>24000</v>
      </c>
      <c r="H606" s="66"/>
    </row>
    <row r="607" spans="1:8" ht="50.25" hidden="1" customHeight="1">
      <c r="A607" s="4"/>
      <c r="B607" s="3" t="s">
        <v>3682</v>
      </c>
      <c r="C607" s="3"/>
      <c r="D607" s="3"/>
      <c r="E607" s="3"/>
      <c r="F607" s="3">
        <v>1</v>
      </c>
      <c r="G607" s="3">
        <v>7000</v>
      </c>
      <c r="H607" s="66"/>
    </row>
    <row r="608" spans="1:8" ht="33.75" hidden="1" customHeight="1">
      <c r="A608" s="4"/>
      <c r="B608" s="3" t="s">
        <v>1934</v>
      </c>
      <c r="C608" s="3"/>
      <c r="D608" s="3"/>
      <c r="E608" s="3"/>
      <c r="F608" s="3">
        <v>1</v>
      </c>
      <c r="G608" s="77">
        <f>8000*F608</f>
        <v>8000</v>
      </c>
      <c r="H608" s="66"/>
    </row>
    <row r="609" spans="1:9" ht="17.25" hidden="1" customHeight="1">
      <c r="A609" s="4"/>
      <c r="B609" s="3" t="s">
        <v>1935</v>
      </c>
      <c r="C609" s="3"/>
      <c r="D609" s="3"/>
      <c r="E609" s="3"/>
      <c r="F609" s="3">
        <v>1</v>
      </c>
      <c r="G609" s="77">
        <f>F609*10000</f>
        <v>10000</v>
      </c>
      <c r="H609" s="66"/>
    </row>
    <row r="610" spans="1:9" ht="50.25" hidden="1" customHeight="1">
      <c r="A610" s="4"/>
      <c r="B610" s="3" t="s">
        <v>3335</v>
      </c>
      <c r="C610" s="3"/>
      <c r="D610" s="3"/>
      <c r="E610" s="3"/>
      <c r="F610" s="3">
        <v>1</v>
      </c>
      <c r="G610" s="77">
        <v>3000</v>
      </c>
      <c r="H610" s="66"/>
    </row>
    <row r="611" spans="1:9" ht="17.25" hidden="1" customHeight="1">
      <c r="A611" s="4"/>
      <c r="B611" s="3" t="s">
        <v>3681</v>
      </c>
      <c r="C611" s="3"/>
      <c r="D611" s="3"/>
      <c r="E611" s="3"/>
      <c r="F611" s="3">
        <v>1</v>
      </c>
      <c r="G611" s="77">
        <f>F611*10000</f>
        <v>10000</v>
      </c>
      <c r="H611" s="66"/>
    </row>
    <row r="612" spans="1:9" ht="20.25" hidden="1" customHeight="1">
      <c r="A612" s="4"/>
      <c r="B612" s="3" t="s">
        <v>479</v>
      </c>
      <c r="C612" s="3"/>
      <c r="D612" s="3"/>
      <c r="E612" s="3"/>
      <c r="F612" s="3">
        <v>2</v>
      </c>
      <c r="G612" s="77">
        <f>7000+8000</f>
        <v>15000</v>
      </c>
      <c r="H612" s="66"/>
    </row>
    <row r="613" spans="1:9" ht="95.25" customHeight="1">
      <c r="A613" s="39"/>
      <c r="B613" s="86" t="s">
        <v>2076</v>
      </c>
      <c r="C613" s="38"/>
      <c r="D613" s="38"/>
      <c r="E613" s="38"/>
      <c r="F613" s="38"/>
      <c r="G613" s="87">
        <f>SUM(G602:G612)</f>
        <v>231000</v>
      </c>
      <c r="H613" s="88"/>
    </row>
    <row r="614" spans="1:9" ht="31.5">
      <c r="A614" s="41"/>
      <c r="B614" s="74" t="s">
        <v>65</v>
      </c>
      <c r="C614" s="17"/>
      <c r="D614" s="17"/>
      <c r="E614" s="17"/>
      <c r="F614" s="17"/>
      <c r="G614" s="75">
        <f>G613*33.2%+G616*6%</f>
        <v>96728.62</v>
      </c>
      <c r="H614" s="76"/>
    </row>
    <row r="615" spans="1:9">
      <c r="A615" s="41"/>
      <c r="B615" s="74" t="s">
        <v>1583</v>
      </c>
      <c r="C615" s="17"/>
      <c r="D615" s="17"/>
      <c r="E615" s="17"/>
      <c r="F615" s="17"/>
      <c r="G615" s="75">
        <v>8649</v>
      </c>
      <c r="H615" s="76"/>
    </row>
    <row r="616" spans="1:9" ht="31.5">
      <c r="A616" s="41"/>
      <c r="B616" s="74" t="s">
        <v>66</v>
      </c>
      <c r="C616" s="17"/>
      <c r="D616" s="17"/>
      <c r="E616" s="17"/>
      <c r="F616" s="17"/>
      <c r="G616" s="75">
        <f>4.36*'[2]Итого Блюхера'!$N$49</f>
        <v>333943.74</v>
      </c>
      <c r="H616" s="76"/>
    </row>
    <row r="617" spans="1:9">
      <c r="A617" s="11"/>
      <c r="B617" s="25" t="s">
        <v>3689</v>
      </c>
      <c r="C617" s="25"/>
      <c r="D617" s="25"/>
      <c r="E617" s="25"/>
      <c r="F617" s="25"/>
      <c r="G617" s="26">
        <f>SUM(G613:G616)+G601</f>
        <v>852235.93</v>
      </c>
      <c r="H617" s="12"/>
      <c r="I617" s="220">
        <f>(G613+G614+G615+G616)/'[2]Итого Блюхера'!$N$49</f>
        <v>8.7517770650000006</v>
      </c>
    </row>
    <row r="618" spans="1:9" ht="34.5" customHeight="1">
      <c r="A618" s="5"/>
      <c r="B618" s="52"/>
      <c r="C618" s="52"/>
      <c r="D618" s="52"/>
      <c r="E618" s="52"/>
      <c r="F618" s="52"/>
      <c r="G618" s="52"/>
      <c r="H618" s="5"/>
    </row>
    <row r="619" spans="1:9" ht="31.5">
      <c r="A619" s="5"/>
      <c r="B619" s="52" t="s">
        <v>487</v>
      </c>
      <c r="C619" s="52"/>
      <c r="D619" s="53"/>
      <c r="E619" s="53"/>
      <c r="F619" s="1182" t="s">
        <v>1595</v>
      </c>
      <c r="G619" s="1182"/>
      <c r="H619" s="5"/>
    </row>
    <row r="620" spans="1:9">
      <c r="A620" s="5"/>
      <c r="B620" s="52"/>
      <c r="C620" s="52"/>
      <c r="D620" s="52"/>
      <c r="E620" s="52"/>
      <c r="F620" s="80"/>
      <c r="G620" s="80"/>
      <c r="H620" s="5"/>
    </row>
    <row r="621" spans="1:9" ht="31.5">
      <c r="B621" s="54" t="s">
        <v>1596</v>
      </c>
      <c r="C621" s="54"/>
      <c r="D621" s="53"/>
      <c r="E621" s="53"/>
      <c r="F621" s="1183" t="s">
        <v>1597</v>
      </c>
      <c r="G621" s="1183"/>
    </row>
  </sheetData>
  <mergeCells count="555">
    <mergeCell ref="D597:F597"/>
    <mergeCell ref="H598:H600"/>
    <mergeCell ref="B598:B600"/>
    <mergeCell ref="A598:A600"/>
    <mergeCell ref="B586:B588"/>
    <mergeCell ref="H586:H588"/>
    <mergeCell ref="A586:A588"/>
    <mergeCell ref="D589:F589"/>
    <mergeCell ref="D590:F590"/>
    <mergeCell ref="D591:F591"/>
    <mergeCell ref="H31:H45"/>
    <mergeCell ref="B38:B45"/>
    <mergeCell ref="A31:A45"/>
    <mergeCell ref="A579:A580"/>
    <mergeCell ref="A581:A582"/>
    <mergeCell ref="H583:H585"/>
    <mergeCell ref="B583:B585"/>
    <mergeCell ref="A583:A585"/>
    <mergeCell ref="A571:A572"/>
    <mergeCell ref="A573:A574"/>
    <mergeCell ref="A575:A576"/>
    <mergeCell ref="A577:A578"/>
    <mergeCell ref="B579:B580"/>
    <mergeCell ref="D579:F579"/>
    <mergeCell ref="H579:H580"/>
    <mergeCell ref="B581:B582"/>
    <mergeCell ref="D581:F581"/>
    <mergeCell ref="H581:H582"/>
    <mergeCell ref="B575:B576"/>
    <mergeCell ref="D575:F575"/>
    <mergeCell ref="H575:H576"/>
    <mergeCell ref="B577:B578"/>
    <mergeCell ref="D577:F577"/>
    <mergeCell ref="H577:H578"/>
    <mergeCell ref="B571:B572"/>
    <mergeCell ref="D571:F571"/>
    <mergeCell ref="H571:H572"/>
    <mergeCell ref="B573:B574"/>
    <mergeCell ref="D573:F573"/>
    <mergeCell ref="H573:H574"/>
    <mergeCell ref="D569:F569"/>
    <mergeCell ref="H569:H570"/>
    <mergeCell ref="B569:B570"/>
    <mergeCell ref="A569:A570"/>
    <mergeCell ref="A562:A563"/>
    <mergeCell ref="A564:A565"/>
    <mergeCell ref="H566:H568"/>
    <mergeCell ref="B566:B568"/>
    <mergeCell ref="A566:A568"/>
    <mergeCell ref="H562:H563"/>
    <mergeCell ref="D564:F564"/>
    <mergeCell ref="H564:H565"/>
    <mergeCell ref="B562:B563"/>
    <mergeCell ref="B564:B565"/>
    <mergeCell ref="A553:A554"/>
    <mergeCell ref="D560:F560"/>
    <mergeCell ref="H560:H561"/>
    <mergeCell ref="B560:B561"/>
    <mergeCell ref="A560:A561"/>
    <mergeCell ref="D557:F557"/>
    <mergeCell ref="D558:F558"/>
    <mergeCell ref="D559:F559"/>
    <mergeCell ref="H553:H554"/>
    <mergeCell ref="D555:F555"/>
    <mergeCell ref="D556:F556"/>
    <mergeCell ref="D562:F562"/>
    <mergeCell ref="B553:B554"/>
    <mergeCell ref="H548:H551"/>
    <mergeCell ref="B548:B551"/>
    <mergeCell ref="D552:F552"/>
    <mergeCell ref="A527:A534"/>
    <mergeCell ref="A548:A551"/>
    <mergeCell ref="H535:H538"/>
    <mergeCell ref="B535:B538"/>
    <mergeCell ref="A535:A538"/>
    <mergeCell ref="B539:B547"/>
    <mergeCell ref="H539:H547"/>
    <mergeCell ref="A539:A547"/>
    <mergeCell ref="D525:F525"/>
    <mergeCell ref="D526:F526"/>
    <mergeCell ref="H527:H534"/>
    <mergeCell ref="B527:B534"/>
    <mergeCell ref="D522:F522"/>
    <mergeCell ref="D520:F520"/>
    <mergeCell ref="D523:F523"/>
    <mergeCell ref="D524:F524"/>
    <mergeCell ref="A508:A509"/>
    <mergeCell ref="A510:A511"/>
    <mergeCell ref="A512:A513"/>
    <mergeCell ref="H520:H521"/>
    <mergeCell ref="B520:B521"/>
    <mergeCell ref="A520:A521"/>
    <mergeCell ref="D518:F518"/>
    <mergeCell ref="D516:F516"/>
    <mergeCell ref="A514:A515"/>
    <mergeCell ref="A516:A517"/>
    <mergeCell ref="H518:H519"/>
    <mergeCell ref="H514:H515"/>
    <mergeCell ref="A500:A501"/>
    <mergeCell ref="A502:A503"/>
    <mergeCell ref="A504:A505"/>
    <mergeCell ref="A506:A507"/>
    <mergeCell ref="A518:A519"/>
    <mergeCell ref="B514:B515"/>
    <mergeCell ref="B516:B517"/>
    <mergeCell ref="B518:B519"/>
    <mergeCell ref="B500:B501"/>
    <mergeCell ref="B502:B503"/>
    <mergeCell ref="B504:B505"/>
    <mergeCell ref="B506:B507"/>
    <mergeCell ref="B508:B509"/>
    <mergeCell ref="B510:B511"/>
    <mergeCell ref="B512:B513"/>
    <mergeCell ref="D514:F514"/>
    <mergeCell ref="D508:F508"/>
    <mergeCell ref="H508:H509"/>
    <mergeCell ref="H516:H517"/>
    <mergeCell ref="D510:F510"/>
    <mergeCell ref="H510:H511"/>
    <mergeCell ref="D512:F512"/>
    <mergeCell ref="H512:H513"/>
    <mergeCell ref="D498:F498"/>
    <mergeCell ref="D506:F506"/>
    <mergeCell ref="H506:H507"/>
    <mergeCell ref="D504:F504"/>
    <mergeCell ref="H504:H505"/>
    <mergeCell ref="D500:F500"/>
    <mergeCell ref="H500:H501"/>
    <mergeCell ref="D502:F502"/>
    <mergeCell ref="H502:H503"/>
    <mergeCell ref="A488:A489"/>
    <mergeCell ref="A490:A491"/>
    <mergeCell ref="A492:A493"/>
    <mergeCell ref="A494:A495"/>
    <mergeCell ref="A496:A497"/>
    <mergeCell ref="B490:B491"/>
    <mergeCell ref="B492:B493"/>
    <mergeCell ref="B488:B489"/>
    <mergeCell ref="D492:F492"/>
    <mergeCell ref="B494:B495"/>
    <mergeCell ref="B496:B497"/>
    <mergeCell ref="D496:F496"/>
    <mergeCell ref="H492:H493"/>
    <mergeCell ref="D494:F494"/>
    <mergeCell ref="H494:H495"/>
    <mergeCell ref="H496:H497"/>
    <mergeCell ref="D488:F488"/>
    <mergeCell ref="H488:H489"/>
    <mergeCell ref="D490:F490"/>
    <mergeCell ref="H490:H491"/>
    <mergeCell ref="H486:H487"/>
    <mergeCell ref="D486:F486"/>
    <mergeCell ref="B486:B487"/>
    <mergeCell ref="A486:A487"/>
    <mergeCell ref="B483:B485"/>
    <mergeCell ref="H483:H485"/>
    <mergeCell ref="A480:A482"/>
    <mergeCell ref="A483:A485"/>
    <mergeCell ref="H477:H479"/>
    <mergeCell ref="B477:B479"/>
    <mergeCell ref="A477:A479"/>
    <mergeCell ref="B480:B482"/>
    <mergeCell ref="H480:H482"/>
    <mergeCell ref="D468:F468"/>
    <mergeCell ref="D469:F469"/>
    <mergeCell ref="D449:F449"/>
    <mergeCell ref="H352:H355"/>
    <mergeCell ref="H462:H467"/>
    <mergeCell ref="H438:H441"/>
    <mergeCell ref="H419:H421"/>
    <mergeCell ref="D410:F410"/>
    <mergeCell ref="D411:F411"/>
    <mergeCell ref="H368:H371"/>
    <mergeCell ref="H372:H375"/>
    <mergeCell ref="H376:H379"/>
    <mergeCell ref="B462:B467"/>
    <mergeCell ref="A462:A467"/>
    <mergeCell ref="A454:A457"/>
    <mergeCell ref="A458:A461"/>
    <mergeCell ref="D448:F448"/>
    <mergeCell ref="H450:H453"/>
    <mergeCell ref="B450:B453"/>
    <mergeCell ref="A450:A453"/>
    <mergeCell ref="H454:H457"/>
    <mergeCell ref="H458:H461"/>
    <mergeCell ref="A337:A340"/>
    <mergeCell ref="B454:B457"/>
    <mergeCell ref="B458:B461"/>
    <mergeCell ref="D447:F447"/>
    <mergeCell ref="A352:A355"/>
    <mergeCell ref="A417:A418"/>
    <mergeCell ref="D443:F443"/>
    <mergeCell ref="B431:B437"/>
    <mergeCell ref="C432:C434"/>
    <mergeCell ref="A422:A437"/>
    <mergeCell ref="H312:H314"/>
    <mergeCell ref="H326:H328"/>
    <mergeCell ref="B326:B328"/>
    <mergeCell ref="H348:H351"/>
    <mergeCell ref="H337:H340"/>
    <mergeCell ref="B337:B340"/>
    <mergeCell ref="D341:F341"/>
    <mergeCell ref="D202:F202"/>
    <mergeCell ref="D203:F203"/>
    <mergeCell ref="D446:F446"/>
    <mergeCell ref="B438:B441"/>
    <mergeCell ref="D442:F442"/>
    <mergeCell ref="B419:B421"/>
    <mergeCell ref="D445:F445"/>
    <mergeCell ref="D238:F238"/>
    <mergeCell ref="D239:F239"/>
    <mergeCell ref="D240:F240"/>
    <mergeCell ref="D217:F217"/>
    <mergeCell ref="D241:F241"/>
    <mergeCell ref="D242:F242"/>
    <mergeCell ref="D247:F247"/>
    <mergeCell ref="H269:H271"/>
    <mergeCell ref="H251:H253"/>
    <mergeCell ref="H243:H244"/>
    <mergeCell ref="H266:H268"/>
    <mergeCell ref="H257:H259"/>
    <mergeCell ref="H245:H246"/>
    <mergeCell ref="H263:H265"/>
    <mergeCell ref="H248:H250"/>
    <mergeCell ref="H260:H262"/>
    <mergeCell ref="H254:H256"/>
    <mergeCell ref="B213:B216"/>
    <mergeCell ref="A213:A216"/>
    <mergeCell ref="A257:A259"/>
    <mergeCell ref="A254:A256"/>
    <mergeCell ref="A245:A246"/>
    <mergeCell ref="B243:B244"/>
    <mergeCell ref="B245:B246"/>
    <mergeCell ref="B248:B250"/>
    <mergeCell ref="B257:B259"/>
    <mergeCell ref="B254:B256"/>
    <mergeCell ref="A406:A408"/>
    <mergeCell ref="A263:A265"/>
    <mergeCell ref="B272:B274"/>
    <mergeCell ref="A260:A262"/>
    <mergeCell ref="B260:B262"/>
    <mergeCell ref="B263:B265"/>
    <mergeCell ref="A269:A271"/>
    <mergeCell ref="B269:B271"/>
    <mergeCell ref="A266:A268"/>
    <mergeCell ref="B266:B268"/>
    <mergeCell ref="A163:A167"/>
    <mergeCell ref="B179:B191"/>
    <mergeCell ref="A168:A191"/>
    <mergeCell ref="B163:B167"/>
    <mergeCell ref="B168:B171"/>
    <mergeCell ref="A220:A221"/>
    <mergeCell ref="H130:H132"/>
    <mergeCell ref="B130:B132"/>
    <mergeCell ref="D205:F205"/>
    <mergeCell ref="D148:F148"/>
    <mergeCell ref="B149:B151"/>
    <mergeCell ref="D141:F141"/>
    <mergeCell ref="D138:F138"/>
    <mergeCell ref="D139:F139"/>
    <mergeCell ref="D140:F140"/>
    <mergeCell ref="H185:H191"/>
    <mergeCell ref="D208:F208"/>
    <mergeCell ref="B194:B195"/>
    <mergeCell ref="D192:F192"/>
    <mergeCell ref="H163:H167"/>
    <mergeCell ref="H168:H171"/>
    <mergeCell ref="H179:H184"/>
    <mergeCell ref="D204:F204"/>
    <mergeCell ref="D206:F206"/>
    <mergeCell ref="D207:F207"/>
    <mergeCell ref="D201:F201"/>
    <mergeCell ref="D126:F126"/>
    <mergeCell ref="D127:F127"/>
    <mergeCell ref="A130:A132"/>
    <mergeCell ref="D128:F128"/>
    <mergeCell ref="D129:F129"/>
    <mergeCell ref="A121:A122"/>
    <mergeCell ref="D124:F124"/>
    <mergeCell ref="D125:F125"/>
    <mergeCell ref="B121:B122"/>
    <mergeCell ref="A98:A103"/>
    <mergeCell ref="A107:A109"/>
    <mergeCell ref="B118:B120"/>
    <mergeCell ref="A118:A120"/>
    <mergeCell ref="B107:B109"/>
    <mergeCell ref="A104:A106"/>
    <mergeCell ref="H91:H93"/>
    <mergeCell ref="D123:F123"/>
    <mergeCell ref="D96:F96"/>
    <mergeCell ref="H121:H122"/>
    <mergeCell ref="H98:H103"/>
    <mergeCell ref="H107:H109"/>
    <mergeCell ref="H118:H120"/>
    <mergeCell ref="D88:F88"/>
    <mergeCell ref="D89:F89"/>
    <mergeCell ref="D90:F90"/>
    <mergeCell ref="B98:B103"/>
    <mergeCell ref="B77:B78"/>
    <mergeCell ref="A77:A78"/>
    <mergeCell ref="D79:F79"/>
    <mergeCell ref="A80:A87"/>
    <mergeCell ref="B91:B93"/>
    <mergeCell ref="H80:H87"/>
    <mergeCell ref="B80:B87"/>
    <mergeCell ref="A1:H1"/>
    <mergeCell ref="A2:H2"/>
    <mergeCell ref="F619:G619"/>
    <mergeCell ref="F621:G621"/>
    <mergeCell ref="H4:H8"/>
    <mergeCell ref="B4:B8"/>
    <mergeCell ref="A4:A8"/>
    <mergeCell ref="D9:F9"/>
    <mergeCell ref="D10:F10"/>
    <mergeCell ref="B13:B15"/>
    <mergeCell ref="A73:A76"/>
    <mergeCell ref="A13:A15"/>
    <mergeCell ref="B31:B33"/>
    <mergeCell ref="B68:B69"/>
    <mergeCell ref="A68:A69"/>
    <mergeCell ref="B70:B72"/>
    <mergeCell ref="A70:A72"/>
    <mergeCell ref="B66:B67"/>
    <mergeCell ref="A66:A67"/>
    <mergeCell ref="B64:B65"/>
    <mergeCell ref="D11:F11"/>
    <mergeCell ref="D12:F12"/>
    <mergeCell ref="H13:H15"/>
    <mergeCell ref="H68:H69"/>
    <mergeCell ref="H66:H67"/>
    <mergeCell ref="H49:H50"/>
    <mergeCell ref="H29:H30"/>
    <mergeCell ref="H64:H65"/>
    <mergeCell ref="H16:H19"/>
    <mergeCell ref="D48:F48"/>
    <mergeCell ref="D51:F51"/>
    <mergeCell ref="H56:H59"/>
    <mergeCell ref="B16:B19"/>
    <mergeCell ref="A64:A65"/>
    <mergeCell ref="B49:B50"/>
    <mergeCell ref="A49:A50"/>
    <mergeCell ref="A16:A30"/>
    <mergeCell ref="B29:B30"/>
    <mergeCell ref="B34:B35"/>
    <mergeCell ref="A56:A59"/>
    <mergeCell ref="B56:B59"/>
    <mergeCell ref="A91:A93"/>
    <mergeCell ref="D52:F52"/>
    <mergeCell ref="D53:F53"/>
    <mergeCell ref="D54:F54"/>
    <mergeCell ref="D55:F55"/>
    <mergeCell ref="B61:B63"/>
    <mergeCell ref="A61:A63"/>
    <mergeCell ref="B73:B76"/>
    <mergeCell ref="A133:A137"/>
    <mergeCell ref="H94:H95"/>
    <mergeCell ref="B94:B95"/>
    <mergeCell ref="A94:A95"/>
    <mergeCell ref="H110:H116"/>
    <mergeCell ref="B110:B116"/>
    <mergeCell ref="A110:A116"/>
    <mergeCell ref="H104:H106"/>
    <mergeCell ref="B104:B106"/>
    <mergeCell ref="H308:H309"/>
    <mergeCell ref="B308:B309"/>
    <mergeCell ref="A308:A309"/>
    <mergeCell ref="D156:F156"/>
    <mergeCell ref="B157:B162"/>
    <mergeCell ref="A157:A162"/>
    <mergeCell ref="D300:F300"/>
    <mergeCell ref="D193:F193"/>
    <mergeCell ref="H157:H162"/>
    <mergeCell ref="H213:H216"/>
    <mergeCell ref="B209:B212"/>
    <mergeCell ref="H233:H237"/>
    <mergeCell ref="B233:B237"/>
    <mergeCell ref="H225:H227"/>
    <mergeCell ref="A149:A151"/>
    <mergeCell ref="H152:H153"/>
    <mergeCell ref="B152:B153"/>
    <mergeCell ref="A152:A153"/>
    <mergeCell ref="H209:H212"/>
    <mergeCell ref="B222:B224"/>
    <mergeCell ref="H228:H229"/>
    <mergeCell ref="B228:B231"/>
    <mergeCell ref="A233:A237"/>
    <mergeCell ref="B225:B227"/>
    <mergeCell ref="B218:B219"/>
    <mergeCell ref="H218:H219"/>
    <mergeCell ref="H222:H224"/>
    <mergeCell ref="A218:A219"/>
    <mergeCell ref="H220:H221"/>
    <mergeCell ref="B220:B221"/>
    <mergeCell ref="H173:H178"/>
    <mergeCell ref="B172:B178"/>
    <mergeCell ref="H142:H147"/>
    <mergeCell ref="B142:B147"/>
    <mergeCell ref="D154:F154"/>
    <mergeCell ref="D155:F155"/>
    <mergeCell ref="H149:H151"/>
    <mergeCell ref="B301:B303"/>
    <mergeCell ref="D304:E304"/>
    <mergeCell ref="D295:F295"/>
    <mergeCell ref="H278:H282"/>
    <mergeCell ref="B293:B294"/>
    <mergeCell ref="H283:H286"/>
    <mergeCell ref="H293:H294"/>
    <mergeCell ref="B283:B286"/>
    <mergeCell ref="A142:A147"/>
    <mergeCell ref="A305:A307"/>
    <mergeCell ref="A301:A303"/>
    <mergeCell ref="A296:A297"/>
    <mergeCell ref="A293:A294"/>
    <mergeCell ref="A275:A277"/>
    <mergeCell ref="A194:A195"/>
    <mergeCell ref="A243:A244"/>
    <mergeCell ref="A222:A224"/>
    <mergeCell ref="A209:A212"/>
    <mergeCell ref="A329:A331"/>
    <mergeCell ref="H332:H334"/>
    <mergeCell ref="B332:B334"/>
    <mergeCell ref="A332:A334"/>
    <mergeCell ref="A310:A311"/>
    <mergeCell ref="A312:A314"/>
    <mergeCell ref="D315:F315"/>
    <mergeCell ref="D316:F316"/>
    <mergeCell ref="B312:B314"/>
    <mergeCell ref="D312:F312"/>
    <mergeCell ref="H335:H336"/>
    <mergeCell ref="A335:A336"/>
    <mergeCell ref="B335:B336"/>
    <mergeCell ref="A326:A328"/>
    <mergeCell ref="B317:B318"/>
    <mergeCell ref="A319:A325"/>
    <mergeCell ref="H319:H325"/>
    <mergeCell ref="A317:A318"/>
    <mergeCell ref="H329:H331"/>
    <mergeCell ref="B329:B331"/>
    <mergeCell ref="A348:A351"/>
    <mergeCell ref="D347:F347"/>
    <mergeCell ref="D342:F342"/>
    <mergeCell ref="D343:F343"/>
    <mergeCell ref="D344:F344"/>
    <mergeCell ref="D345:F345"/>
    <mergeCell ref="D346:F346"/>
    <mergeCell ref="B348:B351"/>
    <mergeCell ref="H310:H311"/>
    <mergeCell ref="B310:B311"/>
    <mergeCell ref="H296:H297"/>
    <mergeCell ref="D299:F299"/>
    <mergeCell ref="B296:B297"/>
    <mergeCell ref="D298:F298"/>
    <mergeCell ref="D296:F296"/>
    <mergeCell ref="H305:H307"/>
    <mergeCell ref="B305:B307"/>
    <mergeCell ref="H301:H303"/>
    <mergeCell ref="H356:H359"/>
    <mergeCell ref="H360:H363"/>
    <mergeCell ref="H365:H367"/>
    <mergeCell ref="H388:H391"/>
    <mergeCell ref="A384:A387"/>
    <mergeCell ref="A388:A391"/>
    <mergeCell ref="B388:B391"/>
    <mergeCell ref="A356:A359"/>
    <mergeCell ref="A365:A367"/>
    <mergeCell ref="B360:B363"/>
    <mergeCell ref="H61:H63"/>
    <mergeCell ref="H73:H76"/>
    <mergeCell ref="H70:H72"/>
    <mergeCell ref="H77:H78"/>
    <mergeCell ref="B133:B137"/>
    <mergeCell ref="B20:B26"/>
    <mergeCell ref="H20:H26"/>
    <mergeCell ref="B27:B28"/>
    <mergeCell ref="H133:H137"/>
    <mergeCell ref="H27:H28"/>
    <mergeCell ref="H395:H397"/>
    <mergeCell ref="H287:H291"/>
    <mergeCell ref="B287:B290"/>
    <mergeCell ref="H317:H318"/>
    <mergeCell ref="H194:H195"/>
    <mergeCell ref="B278:B282"/>
    <mergeCell ref="B319:B325"/>
    <mergeCell ref="B356:B359"/>
    <mergeCell ref="B352:B355"/>
    <mergeCell ref="B365:B367"/>
    <mergeCell ref="A360:A363"/>
    <mergeCell ref="B368:B371"/>
    <mergeCell ref="B392:B394"/>
    <mergeCell ref="A392:A394"/>
    <mergeCell ref="B372:B375"/>
    <mergeCell ref="A372:A375"/>
    <mergeCell ref="A376:A379"/>
    <mergeCell ref="A380:A383"/>
    <mergeCell ref="A368:A371"/>
    <mergeCell ref="H380:H383"/>
    <mergeCell ref="A400:A402"/>
    <mergeCell ref="A403:A405"/>
    <mergeCell ref="H398:H399"/>
    <mergeCell ref="H400:H402"/>
    <mergeCell ref="H403:H405"/>
    <mergeCell ref="B400:B402"/>
    <mergeCell ref="B403:B405"/>
    <mergeCell ref="H392:H394"/>
    <mergeCell ref="H384:H387"/>
    <mergeCell ref="D409:F409"/>
    <mergeCell ref="H417:H418"/>
    <mergeCell ref="B395:B397"/>
    <mergeCell ref="B398:B399"/>
    <mergeCell ref="A398:A399"/>
    <mergeCell ref="A395:A397"/>
    <mergeCell ref="H406:H408"/>
    <mergeCell ref="B406:B408"/>
    <mergeCell ref="D413:F413"/>
    <mergeCell ref="H414:H415"/>
    <mergeCell ref="B473:B475"/>
    <mergeCell ref="B376:B379"/>
    <mergeCell ref="B380:B383"/>
    <mergeCell ref="B384:B387"/>
    <mergeCell ref="B414:B415"/>
    <mergeCell ref="A414:A415"/>
    <mergeCell ref="B417:B418"/>
    <mergeCell ref="A443:A444"/>
    <mergeCell ref="A438:A441"/>
    <mergeCell ref="B422:B425"/>
    <mergeCell ref="H473:H475"/>
    <mergeCell ref="A473:A475"/>
    <mergeCell ref="H470:H472"/>
    <mergeCell ref="B470:B472"/>
    <mergeCell ref="H422:H437"/>
    <mergeCell ref="B426:B430"/>
    <mergeCell ref="C428:C430"/>
    <mergeCell ref="H443:H444"/>
    <mergeCell ref="B443:B444"/>
    <mergeCell ref="A470:A472"/>
    <mergeCell ref="D592:F592"/>
    <mergeCell ref="D593:F593"/>
    <mergeCell ref="D594:F594"/>
    <mergeCell ref="D595:F595"/>
    <mergeCell ref="D596:F596"/>
    <mergeCell ref="A196:A200"/>
    <mergeCell ref="B196:B200"/>
    <mergeCell ref="A419:A421"/>
    <mergeCell ref="A278:A291"/>
    <mergeCell ref="D476:F476"/>
    <mergeCell ref="H196:H200"/>
    <mergeCell ref="B275:B277"/>
    <mergeCell ref="H272:H274"/>
    <mergeCell ref="H275:H277"/>
    <mergeCell ref="A248:A250"/>
    <mergeCell ref="A251:A253"/>
    <mergeCell ref="B251:B253"/>
    <mergeCell ref="A272:A274"/>
    <mergeCell ref="A225:A232"/>
    <mergeCell ref="H230:H231"/>
  </mergeCells>
  <phoneticPr fontId="6" type="noConversion"/>
  <pageMargins left="0.75" right="0.17" top="0.26" bottom="0.26" header="0.17" footer="0.18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 enableFormatConditionsCalculation="0">
    <tabColor indexed="24"/>
  </sheetPr>
  <dimension ref="A1:I650"/>
  <sheetViews>
    <sheetView view="pageBreakPreview" topLeftCell="A628" workbookViewId="0">
      <selection activeCell="I647" sqref="I647"/>
    </sheetView>
  </sheetViews>
  <sheetFormatPr defaultRowHeight="15.75"/>
  <cols>
    <col min="1" max="1" width="6.42578125" style="1" customWidth="1"/>
    <col min="2" max="2" width="24.85546875" style="1" customWidth="1"/>
    <col min="3" max="3" width="26.5703125" style="1" customWidth="1"/>
    <col min="4" max="4" width="9.5703125" style="1" customWidth="1"/>
    <col min="5" max="5" width="12.140625" style="1" customWidth="1"/>
    <col min="6" max="6" width="9.140625" style="1"/>
    <col min="7" max="7" width="13.140625" style="1" customWidth="1"/>
    <col min="8" max="8" width="12" style="1" customWidth="1"/>
    <col min="9" max="9" width="13.140625" style="1" bestFit="1" customWidth="1"/>
    <col min="10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37.5" customHeight="1">
      <c r="A2" s="663" t="s">
        <v>2560</v>
      </c>
      <c r="B2" s="663"/>
      <c r="C2" s="663"/>
      <c r="D2" s="663"/>
      <c r="E2" s="663"/>
      <c r="F2" s="663"/>
      <c r="G2" s="663"/>
      <c r="H2" s="663"/>
    </row>
    <row r="3" spans="1:8" ht="43.5" customHeight="1">
      <c r="A3" s="132" t="s">
        <v>1033</v>
      </c>
      <c r="B3" s="132" t="s">
        <v>1034</v>
      </c>
      <c r="C3" s="132" t="s">
        <v>1035</v>
      </c>
      <c r="D3" s="132" t="s">
        <v>1036</v>
      </c>
      <c r="E3" s="132" t="s">
        <v>1334</v>
      </c>
      <c r="F3" s="132" t="s">
        <v>1335</v>
      </c>
      <c r="G3" s="132" t="s">
        <v>1555</v>
      </c>
      <c r="H3" s="132" t="s">
        <v>1586</v>
      </c>
    </row>
    <row r="4" spans="1:8" ht="36" customHeight="1">
      <c r="A4" s="64">
        <v>1</v>
      </c>
      <c r="B4" s="17" t="s">
        <v>1401</v>
      </c>
      <c r="C4" s="46" t="s">
        <v>893</v>
      </c>
      <c r="D4" s="598" t="s">
        <v>3581</v>
      </c>
      <c r="E4" s="599"/>
      <c r="F4" s="600"/>
      <c r="G4" s="41"/>
      <c r="H4" s="18">
        <v>40998</v>
      </c>
    </row>
    <row r="5" spans="1:8" ht="35.25" customHeight="1">
      <c r="A5" s="64">
        <v>2</v>
      </c>
      <c r="B5" s="17" t="s">
        <v>832</v>
      </c>
      <c r="C5" s="46" t="s">
        <v>893</v>
      </c>
      <c r="D5" s="598" t="s">
        <v>3581</v>
      </c>
      <c r="E5" s="599"/>
      <c r="F5" s="600"/>
      <c r="G5" s="41"/>
      <c r="H5" s="18">
        <v>40998</v>
      </c>
    </row>
    <row r="6" spans="1:8" ht="36.75" customHeight="1">
      <c r="A6" s="64">
        <v>3</v>
      </c>
      <c r="B6" s="17" t="s">
        <v>3441</v>
      </c>
      <c r="C6" s="46" t="s">
        <v>893</v>
      </c>
      <c r="D6" s="598" t="s">
        <v>3581</v>
      </c>
      <c r="E6" s="599"/>
      <c r="F6" s="600"/>
      <c r="G6" s="41"/>
      <c r="H6" s="18">
        <v>40998</v>
      </c>
    </row>
    <row r="7" spans="1:8" ht="39.75" customHeight="1">
      <c r="A7" s="630">
        <v>4</v>
      </c>
      <c r="B7" s="592" t="s">
        <v>3244</v>
      </c>
      <c r="C7" s="16" t="s">
        <v>1202</v>
      </c>
      <c r="D7" s="19"/>
      <c r="E7" s="17"/>
      <c r="F7" s="17"/>
      <c r="G7" s="20"/>
      <c r="H7" s="595">
        <v>41001</v>
      </c>
    </row>
    <row r="8" spans="1:8" ht="18" customHeight="1">
      <c r="A8" s="632"/>
      <c r="B8" s="594"/>
      <c r="C8" s="17" t="s">
        <v>1203</v>
      </c>
      <c r="D8" s="19" t="s">
        <v>2968</v>
      </c>
      <c r="E8" s="17">
        <v>3</v>
      </c>
      <c r="F8" s="17">
        <v>25</v>
      </c>
      <c r="G8" s="20">
        <f>E8*F8</f>
        <v>75</v>
      </c>
      <c r="H8" s="603"/>
    </row>
    <row r="9" spans="1:8" ht="40.5" customHeight="1">
      <c r="A9" s="64">
        <v>5</v>
      </c>
      <c r="B9" s="17" t="s">
        <v>1204</v>
      </c>
      <c r="C9" s="16" t="s">
        <v>2844</v>
      </c>
      <c r="D9" s="598" t="s">
        <v>1205</v>
      </c>
      <c r="E9" s="599"/>
      <c r="F9" s="600"/>
      <c r="G9" s="20"/>
      <c r="H9" s="18">
        <v>41001</v>
      </c>
    </row>
    <row r="10" spans="1:8" ht="33" customHeight="1">
      <c r="A10" s="64">
        <v>6</v>
      </c>
      <c r="B10" s="17" t="s">
        <v>1206</v>
      </c>
      <c r="C10" s="16" t="s">
        <v>2594</v>
      </c>
      <c r="D10" s="598" t="s">
        <v>67</v>
      </c>
      <c r="E10" s="599"/>
      <c r="F10" s="600"/>
      <c r="G10" s="20"/>
      <c r="H10" s="18">
        <v>41001</v>
      </c>
    </row>
    <row r="11" spans="1:8" ht="36.75" customHeight="1">
      <c r="A11" s="64">
        <v>7</v>
      </c>
      <c r="B11" s="17" t="s">
        <v>1207</v>
      </c>
      <c r="C11" s="16" t="s">
        <v>2270</v>
      </c>
      <c r="D11" s="598" t="s">
        <v>1208</v>
      </c>
      <c r="E11" s="599"/>
      <c r="F11" s="600"/>
      <c r="G11" s="20"/>
      <c r="H11" s="18">
        <v>41001</v>
      </c>
    </row>
    <row r="12" spans="1:8" ht="36.75" customHeight="1">
      <c r="A12" s="64">
        <v>8</v>
      </c>
      <c r="B12" s="17" t="s">
        <v>3167</v>
      </c>
      <c r="C12" s="16" t="s">
        <v>2844</v>
      </c>
      <c r="D12" s="598" t="s">
        <v>3168</v>
      </c>
      <c r="E12" s="599"/>
      <c r="F12" s="600"/>
      <c r="G12" s="20"/>
      <c r="H12" s="18">
        <v>41001</v>
      </c>
    </row>
    <row r="13" spans="1:8" ht="36.75" customHeight="1">
      <c r="A13" s="64">
        <v>9</v>
      </c>
      <c r="B13" s="17" t="s">
        <v>3169</v>
      </c>
      <c r="C13" s="16" t="s">
        <v>2270</v>
      </c>
      <c r="D13" s="598" t="s">
        <v>1208</v>
      </c>
      <c r="E13" s="599"/>
      <c r="F13" s="600"/>
      <c r="G13" s="20"/>
      <c r="H13" s="18">
        <v>41002</v>
      </c>
    </row>
    <row r="14" spans="1:8" ht="37.5" customHeight="1">
      <c r="A14" s="64">
        <v>10</v>
      </c>
      <c r="B14" s="17" t="s">
        <v>1719</v>
      </c>
      <c r="C14" s="16" t="s">
        <v>278</v>
      </c>
      <c r="D14" s="606" t="s">
        <v>1718</v>
      </c>
      <c r="E14" s="606"/>
      <c r="F14" s="606"/>
      <c r="G14" s="20"/>
      <c r="H14" s="18">
        <v>41001</v>
      </c>
    </row>
    <row r="15" spans="1:8" ht="37.5" customHeight="1">
      <c r="A15" s="64">
        <v>11</v>
      </c>
      <c r="B15" s="17" t="s">
        <v>2129</v>
      </c>
      <c r="C15" s="46" t="s">
        <v>893</v>
      </c>
      <c r="D15" s="598" t="s">
        <v>3581</v>
      </c>
      <c r="E15" s="599"/>
      <c r="F15" s="600"/>
      <c r="G15" s="20"/>
      <c r="H15" s="18">
        <v>41001</v>
      </c>
    </row>
    <row r="16" spans="1:8" ht="36" customHeight="1">
      <c r="A16" s="64">
        <v>12</v>
      </c>
      <c r="B16" s="17" t="s">
        <v>1762</v>
      </c>
      <c r="C16" s="46" t="s">
        <v>893</v>
      </c>
      <c r="D16" s="598" t="s">
        <v>3581</v>
      </c>
      <c r="E16" s="599"/>
      <c r="F16" s="600"/>
      <c r="G16" s="20"/>
      <c r="H16" s="18">
        <v>41001</v>
      </c>
    </row>
    <row r="17" spans="1:8" ht="36.75" customHeight="1">
      <c r="A17" s="64">
        <v>13</v>
      </c>
      <c r="B17" s="17" t="s">
        <v>338</v>
      </c>
      <c r="C17" s="46" t="s">
        <v>893</v>
      </c>
      <c r="D17" s="598" t="s">
        <v>3581</v>
      </c>
      <c r="E17" s="599"/>
      <c r="F17" s="600"/>
      <c r="G17" s="20"/>
      <c r="H17" s="18">
        <v>41001</v>
      </c>
    </row>
    <row r="18" spans="1:8" ht="37.5" customHeight="1">
      <c r="A18" s="602">
        <v>14</v>
      </c>
      <c r="B18" s="592" t="s">
        <v>821</v>
      </c>
      <c r="C18" s="16" t="s">
        <v>2154</v>
      </c>
      <c r="D18" s="19"/>
      <c r="E18" s="17"/>
      <c r="F18" s="17"/>
      <c r="G18" s="20"/>
      <c r="H18" s="595">
        <v>41002</v>
      </c>
    </row>
    <row r="19" spans="1:8" ht="18" customHeight="1">
      <c r="A19" s="596"/>
      <c r="B19" s="593"/>
      <c r="C19" s="17" t="s">
        <v>32</v>
      </c>
      <c r="D19" s="19" t="s">
        <v>1588</v>
      </c>
      <c r="E19" s="17">
        <v>1.2</v>
      </c>
      <c r="F19" s="17">
        <v>1500</v>
      </c>
      <c r="G19" s="20">
        <f>E19*F19</f>
        <v>1800</v>
      </c>
      <c r="H19" s="605"/>
    </row>
    <row r="20" spans="1:8" ht="18" customHeight="1">
      <c r="A20" s="596"/>
      <c r="B20" s="593"/>
      <c r="C20" s="17" t="s">
        <v>166</v>
      </c>
      <c r="D20" s="19" t="s">
        <v>1588</v>
      </c>
      <c r="E20" s="17">
        <v>1.2</v>
      </c>
      <c r="F20" s="17">
        <v>1650</v>
      </c>
      <c r="G20" s="20">
        <f>E20*F20</f>
        <v>1980</v>
      </c>
      <c r="H20" s="605"/>
    </row>
    <row r="21" spans="1:8" ht="18" customHeight="1">
      <c r="A21" s="596"/>
      <c r="B21" s="593"/>
      <c r="C21" s="17" t="s">
        <v>3437</v>
      </c>
      <c r="D21" s="19"/>
      <c r="E21" s="17">
        <v>1</v>
      </c>
      <c r="F21" s="17">
        <v>25</v>
      </c>
      <c r="G21" s="20">
        <f>E21*F21</f>
        <v>25</v>
      </c>
      <c r="H21" s="605"/>
    </row>
    <row r="22" spans="1:8" ht="18" customHeight="1">
      <c r="A22" s="597"/>
      <c r="B22" s="594"/>
      <c r="C22" s="17" t="s">
        <v>480</v>
      </c>
      <c r="D22" s="19" t="s">
        <v>481</v>
      </c>
      <c r="E22" s="17">
        <v>1</v>
      </c>
      <c r="F22" s="17">
        <v>28.6</v>
      </c>
      <c r="G22" s="20">
        <f>E22*F22</f>
        <v>28.6</v>
      </c>
      <c r="H22" s="603"/>
    </row>
    <row r="23" spans="1:8" ht="35.25" customHeight="1">
      <c r="A23" s="602">
        <v>15</v>
      </c>
      <c r="B23" s="592" t="s">
        <v>2660</v>
      </c>
      <c r="C23" s="16" t="s">
        <v>2154</v>
      </c>
      <c r="D23" s="19"/>
      <c r="E23" s="17"/>
      <c r="F23" s="17"/>
      <c r="G23" s="20"/>
      <c r="H23" s="595">
        <v>41002</v>
      </c>
    </row>
    <row r="24" spans="1:8" ht="18" customHeight="1">
      <c r="A24" s="596"/>
      <c r="B24" s="593"/>
      <c r="C24" s="17" t="s">
        <v>32</v>
      </c>
      <c r="D24" s="19" t="s">
        <v>1588</v>
      </c>
      <c r="E24" s="17">
        <v>1.2</v>
      </c>
      <c r="F24" s="17">
        <v>1500</v>
      </c>
      <c r="G24" s="20">
        <f>E24*F24</f>
        <v>1800</v>
      </c>
      <c r="H24" s="605"/>
    </row>
    <row r="25" spans="1:8" ht="18" customHeight="1">
      <c r="A25" s="596"/>
      <c r="B25" s="593"/>
      <c r="C25" s="17" t="s">
        <v>166</v>
      </c>
      <c r="D25" s="19" t="s">
        <v>1588</v>
      </c>
      <c r="E25" s="17">
        <v>1.2</v>
      </c>
      <c r="F25" s="17">
        <v>1650</v>
      </c>
      <c r="G25" s="20">
        <f>E25*F25</f>
        <v>1980</v>
      </c>
      <c r="H25" s="605"/>
    </row>
    <row r="26" spans="1:8" ht="18" customHeight="1">
      <c r="A26" s="596"/>
      <c r="B26" s="593"/>
      <c r="C26" s="17" t="s">
        <v>3437</v>
      </c>
      <c r="D26" s="19"/>
      <c r="E26" s="17">
        <v>1</v>
      </c>
      <c r="F26" s="17">
        <v>25</v>
      </c>
      <c r="G26" s="20">
        <f>E26*F26</f>
        <v>25</v>
      </c>
      <c r="H26" s="605"/>
    </row>
    <row r="27" spans="1:8" ht="18" customHeight="1">
      <c r="A27" s="597"/>
      <c r="B27" s="594"/>
      <c r="C27" s="17" t="s">
        <v>480</v>
      </c>
      <c r="D27" s="19" t="s">
        <v>481</v>
      </c>
      <c r="E27" s="17">
        <v>1</v>
      </c>
      <c r="F27" s="17">
        <v>28.6</v>
      </c>
      <c r="G27" s="20">
        <f>E27*F27</f>
        <v>28.6</v>
      </c>
      <c r="H27" s="603"/>
    </row>
    <row r="28" spans="1:8" ht="38.25" customHeight="1">
      <c r="A28" s="602">
        <v>16</v>
      </c>
      <c r="B28" s="592" t="s">
        <v>3441</v>
      </c>
      <c r="C28" s="16" t="s">
        <v>2154</v>
      </c>
      <c r="D28" s="19"/>
      <c r="E28" s="17"/>
      <c r="F28" s="17"/>
      <c r="G28" s="20"/>
      <c r="H28" s="595">
        <v>41002</v>
      </c>
    </row>
    <row r="29" spans="1:8" ht="18" customHeight="1">
      <c r="A29" s="596"/>
      <c r="B29" s="593"/>
      <c r="C29" s="17" t="s">
        <v>32</v>
      </c>
      <c r="D29" s="19" t="s">
        <v>1588</v>
      </c>
      <c r="E29" s="17">
        <v>1.2</v>
      </c>
      <c r="F29" s="17">
        <v>1500</v>
      </c>
      <c r="G29" s="20">
        <f>E29*F29</f>
        <v>1800</v>
      </c>
      <c r="H29" s="605"/>
    </row>
    <row r="30" spans="1:8" ht="18" customHeight="1">
      <c r="A30" s="596"/>
      <c r="B30" s="593"/>
      <c r="C30" s="17" t="s">
        <v>166</v>
      </c>
      <c r="D30" s="19" t="s">
        <v>1588</v>
      </c>
      <c r="E30" s="17">
        <v>1.2</v>
      </c>
      <c r="F30" s="17">
        <v>1650</v>
      </c>
      <c r="G30" s="20">
        <f>E30*F30</f>
        <v>1980</v>
      </c>
      <c r="H30" s="605"/>
    </row>
    <row r="31" spans="1:8" ht="18" customHeight="1">
      <c r="A31" s="596"/>
      <c r="B31" s="593"/>
      <c r="C31" s="17" t="s">
        <v>3437</v>
      </c>
      <c r="D31" s="19"/>
      <c r="E31" s="17">
        <v>1</v>
      </c>
      <c r="F31" s="17">
        <v>25</v>
      </c>
      <c r="G31" s="20">
        <f>E31*F31</f>
        <v>25</v>
      </c>
      <c r="H31" s="605"/>
    </row>
    <row r="32" spans="1:8" ht="18" customHeight="1">
      <c r="A32" s="597"/>
      <c r="B32" s="594"/>
      <c r="C32" s="17" t="s">
        <v>480</v>
      </c>
      <c r="D32" s="19" t="s">
        <v>481</v>
      </c>
      <c r="E32" s="17">
        <v>1</v>
      </c>
      <c r="F32" s="17">
        <v>28.6</v>
      </c>
      <c r="G32" s="20">
        <f>E32*F32</f>
        <v>28.6</v>
      </c>
      <c r="H32" s="603"/>
    </row>
    <row r="33" spans="1:8" ht="37.5" customHeight="1">
      <c r="A33" s="610">
        <v>17</v>
      </c>
      <c r="B33" s="606" t="s">
        <v>3738</v>
      </c>
      <c r="C33" s="16" t="s">
        <v>2154</v>
      </c>
      <c r="D33" s="19"/>
      <c r="E33" s="17"/>
      <c r="F33" s="17"/>
      <c r="G33" s="20"/>
      <c r="H33" s="611">
        <v>41002</v>
      </c>
    </row>
    <row r="34" spans="1:8" ht="18" customHeight="1">
      <c r="A34" s="610"/>
      <c r="B34" s="606"/>
      <c r="C34" s="17" t="s">
        <v>32</v>
      </c>
      <c r="D34" s="19" t="s">
        <v>1588</v>
      </c>
      <c r="E34" s="17">
        <v>1.2</v>
      </c>
      <c r="F34" s="17">
        <v>1500</v>
      </c>
      <c r="G34" s="20">
        <f>E34*F34</f>
        <v>1800</v>
      </c>
      <c r="H34" s="611"/>
    </row>
    <row r="35" spans="1:8" ht="18" customHeight="1">
      <c r="A35" s="610"/>
      <c r="B35" s="606"/>
      <c r="C35" s="17" t="s">
        <v>166</v>
      </c>
      <c r="D35" s="19" t="s">
        <v>1588</v>
      </c>
      <c r="E35" s="17">
        <v>1.2</v>
      </c>
      <c r="F35" s="17">
        <v>1650</v>
      </c>
      <c r="G35" s="20">
        <f>E35*F35</f>
        <v>1980</v>
      </c>
      <c r="H35" s="611"/>
    </row>
    <row r="36" spans="1:8" ht="18" customHeight="1">
      <c r="A36" s="610"/>
      <c r="B36" s="606"/>
      <c r="C36" s="17" t="s">
        <v>3437</v>
      </c>
      <c r="D36" s="19"/>
      <c r="E36" s="17">
        <v>1</v>
      </c>
      <c r="F36" s="17">
        <v>25</v>
      </c>
      <c r="G36" s="20">
        <f>E36*F36</f>
        <v>25</v>
      </c>
      <c r="H36" s="611"/>
    </row>
    <row r="37" spans="1:8" ht="18" customHeight="1">
      <c r="A37" s="610"/>
      <c r="B37" s="606"/>
      <c r="C37" s="17" t="s">
        <v>480</v>
      </c>
      <c r="D37" s="19" t="s">
        <v>481</v>
      </c>
      <c r="E37" s="17">
        <v>1</v>
      </c>
      <c r="F37" s="17">
        <v>28.6</v>
      </c>
      <c r="G37" s="20">
        <f>E37*F37</f>
        <v>28.6</v>
      </c>
      <c r="H37" s="611"/>
    </row>
    <row r="38" spans="1:8" ht="39.75" customHeight="1">
      <c r="A38" s="633">
        <v>18</v>
      </c>
      <c r="B38" s="606" t="s">
        <v>1960</v>
      </c>
      <c r="C38" s="16" t="s">
        <v>2154</v>
      </c>
      <c r="D38" s="19"/>
      <c r="E38" s="17"/>
      <c r="F38" s="17"/>
      <c r="G38" s="20"/>
      <c r="H38" s="611">
        <v>41002</v>
      </c>
    </row>
    <row r="39" spans="1:8" ht="18" customHeight="1">
      <c r="A39" s="633"/>
      <c r="B39" s="606"/>
      <c r="C39" s="17" t="s">
        <v>32</v>
      </c>
      <c r="D39" s="19" t="s">
        <v>1588</v>
      </c>
      <c r="E39" s="17">
        <v>1.2</v>
      </c>
      <c r="F39" s="17">
        <v>1500</v>
      </c>
      <c r="G39" s="20">
        <f>E39*F39</f>
        <v>1800</v>
      </c>
      <c r="H39" s="611"/>
    </row>
    <row r="40" spans="1:8" ht="18" customHeight="1">
      <c r="A40" s="633"/>
      <c r="B40" s="606"/>
      <c r="C40" s="17" t="s">
        <v>166</v>
      </c>
      <c r="D40" s="19" t="s">
        <v>1588</v>
      </c>
      <c r="E40" s="17">
        <v>1.2</v>
      </c>
      <c r="F40" s="17">
        <v>1650</v>
      </c>
      <c r="G40" s="20">
        <f>E40*F40</f>
        <v>1980</v>
      </c>
      <c r="H40" s="611"/>
    </row>
    <row r="41" spans="1:8" ht="18" customHeight="1">
      <c r="A41" s="633"/>
      <c r="B41" s="606"/>
      <c r="C41" s="17" t="s">
        <v>3437</v>
      </c>
      <c r="D41" s="19"/>
      <c r="E41" s="17">
        <v>1</v>
      </c>
      <c r="F41" s="17">
        <v>25</v>
      </c>
      <c r="G41" s="20">
        <f>E41*F41</f>
        <v>25</v>
      </c>
      <c r="H41" s="611"/>
    </row>
    <row r="42" spans="1:8" ht="18" customHeight="1">
      <c r="A42" s="633"/>
      <c r="B42" s="606"/>
      <c r="C42" s="17" t="s">
        <v>480</v>
      </c>
      <c r="D42" s="19" t="s">
        <v>481</v>
      </c>
      <c r="E42" s="17">
        <v>1</v>
      </c>
      <c r="F42" s="17">
        <v>28.6</v>
      </c>
      <c r="G42" s="20">
        <f>E42*F42</f>
        <v>28.6</v>
      </c>
      <c r="H42" s="611"/>
    </row>
    <row r="43" spans="1:8" ht="34.5" customHeight="1">
      <c r="A43" s="64">
        <v>19</v>
      </c>
      <c r="B43" s="17" t="s">
        <v>832</v>
      </c>
      <c r="C43" s="46" t="s">
        <v>893</v>
      </c>
      <c r="D43" s="598" t="s">
        <v>3581</v>
      </c>
      <c r="E43" s="599"/>
      <c r="F43" s="600"/>
      <c r="G43" s="20"/>
      <c r="H43" s="18">
        <v>41002</v>
      </c>
    </row>
    <row r="44" spans="1:8" ht="35.25" customHeight="1">
      <c r="A44" s="64">
        <v>20</v>
      </c>
      <c r="B44" s="17" t="s">
        <v>274</v>
      </c>
      <c r="C44" s="46" t="s">
        <v>893</v>
      </c>
      <c r="D44" s="598" t="s">
        <v>3581</v>
      </c>
      <c r="E44" s="599"/>
      <c r="F44" s="600"/>
      <c r="G44" s="20"/>
      <c r="H44" s="18">
        <v>41002</v>
      </c>
    </row>
    <row r="45" spans="1:8" ht="36" customHeight="1">
      <c r="A45" s="64">
        <v>21</v>
      </c>
      <c r="B45" s="17" t="s">
        <v>1763</v>
      </c>
      <c r="C45" s="46" t="s">
        <v>893</v>
      </c>
      <c r="D45" s="598" t="s">
        <v>3581</v>
      </c>
      <c r="E45" s="599"/>
      <c r="F45" s="600"/>
      <c r="G45" s="20"/>
      <c r="H45" s="18">
        <v>41002</v>
      </c>
    </row>
    <row r="46" spans="1:8" ht="36.75" customHeight="1">
      <c r="A46" s="630">
        <v>22</v>
      </c>
      <c r="B46" s="592" t="s">
        <v>2659</v>
      </c>
      <c r="C46" s="46" t="s">
        <v>893</v>
      </c>
      <c r="D46" s="19"/>
      <c r="E46" s="17"/>
      <c r="F46" s="17"/>
      <c r="G46" s="20"/>
      <c r="H46" s="595">
        <v>41002</v>
      </c>
    </row>
    <row r="47" spans="1:8" ht="18" customHeight="1">
      <c r="A47" s="632"/>
      <c r="B47" s="594"/>
      <c r="C47" s="17" t="s">
        <v>1600</v>
      </c>
      <c r="D47" s="19" t="s">
        <v>1588</v>
      </c>
      <c r="E47" s="17">
        <v>0.5</v>
      </c>
      <c r="F47" s="17">
        <v>1700</v>
      </c>
      <c r="G47" s="20">
        <f>E47*F47</f>
        <v>850</v>
      </c>
      <c r="H47" s="603"/>
    </row>
    <row r="48" spans="1:8" ht="18" customHeight="1">
      <c r="A48" s="630">
        <v>23</v>
      </c>
      <c r="B48" s="592" t="s">
        <v>352</v>
      </c>
      <c r="C48" s="16" t="s">
        <v>353</v>
      </c>
      <c r="D48" s="17"/>
      <c r="E48" s="17"/>
      <c r="F48" s="17"/>
      <c r="G48" s="20"/>
      <c r="H48" s="595">
        <v>41001</v>
      </c>
    </row>
    <row r="49" spans="1:8" ht="18" customHeight="1">
      <c r="A49" s="632"/>
      <c r="B49" s="594"/>
      <c r="C49" s="17" t="s">
        <v>1650</v>
      </c>
      <c r="D49" s="19" t="s">
        <v>2968</v>
      </c>
      <c r="E49" s="17">
        <v>1</v>
      </c>
      <c r="F49" s="17">
        <v>50</v>
      </c>
      <c r="G49" s="20">
        <f>E49*F49</f>
        <v>50</v>
      </c>
      <c r="H49" s="603"/>
    </row>
    <row r="50" spans="1:8" ht="34.5" customHeight="1">
      <c r="A50" s="630">
        <v>24</v>
      </c>
      <c r="B50" s="592" t="s">
        <v>1651</v>
      </c>
      <c r="C50" s="46" t="s">
        <v>692</v>
      </c>
      <c r="D50" s="17"/>
      <c r="E50" s="17"/>
      <c r="F50" s="19"/>
      <c r="G50" s="20"/>
      <c r="H50" s="595">
        <v>41001</v>
      </c>
    </row>
    <row r="51" spans="1:8" ht="18" customHeight="1">
      <c r="A51" s="631"/>
      <c r="B51" s="593"/>
      <c r="C51" s="15" t="s">
        <v>1570</v>
      </c>
      <c r="D51" s="19" t="s">
        <v>2968</v>
      </c>
      <c r="E51" s="19">
        <v>1</v>
      </c>
      <c r="F51" s="19">
        <v>98.75</v>
      </c>
      <c r="G51" s="20">
        <f>F51*E51</f>
        <v>98.75</v>
      </c>
      <c r="H51" s="605"/>
    </row>
    <row r="52" spans="1:8" ht="18" customHeight="1">
      <c r="A52" s="631"/>
      <c r="B52" s="593"/>
      <c r="C52" s="17" t="s">
        <v>512</v>
      </c>
      <c r="D52" s="19" t="s">
        <v>2968</v>
      </c>
      <c r="E52" s="17">
        <v>1</v>
      </c>
      <c r="F52" s="17">
        <v>50</v>
      </c>
      <c r="G52" s="44">
        <f>E52*F52</f>
        <v>50</v>
      </c>
      <c r="H52" s="605"/>
    </row>
    <row r="53" spans="1:8" ht="18" customHeight="1">
      <c r="A53" s="632"/>
      <c r="B53" s="594"/>
      <c r="C53" s="17" t="s">
        <v>513</v>
      </c>
      <c r="D53" s="19" t="s">
        <v>2968</v>
      </c>
      <c r="E53" s="17">
        <v>1</v>
      </c>
      <c r="F53" s="17">
        <v>25</v>
      </c>
      <c r="G53" s="44">
        <f>E53*F53</f>
        <v>25</v>
      </c>
      <c r="H53" s="603"/>
    </row>
    <row r="54" spans="1:8" ht="36" customHeight="1">
      <c r="A54" s="64">
        <v>25</v>
      </c>
      <c r="B54" s="17" t="s">
        <v>1652</v>
      </c>
      <c r="C54" s="16" t="s">
        <v>1653</v>
      </c>
      <c r="D54" s="598" t="s">
        <v>2829</v>
      </c>
      <c r="E54" s="599"/>
      <c r="F54" s="600"/>
      <c r="G54" s="20"/>
      <c r="H54" s="18">
        <v>41001</v>
      </c>
    </row>
    <row r="55" spans="1:8" ht="36.75" customHeight="1">
      <c r="A55" s="630">
        <v>26</v>
      </c>
      <c r="B55" s="592" t="s">
        <v>1395</v>
      </c>
      <c r="C55" s="46" t="s">
        <v>692</v>
      </c>
      <c r="D55" s="17"/>
      <c r="E55" s="17"/>
      <c r="F55" s="19"/>
      <c r="G55" s="20"/>
      <c r="H55" s="595">
        <v>41002</v>
      </c>
    </row>
    <row r="56" spans="1:8" ht="18" customHeight="1">
      <c r="A56" s="631"/>
      <c r="B56" s="593"/>
      <c r="C56" s="15" t="s">
        <v>1570</v>
      </c>
      <c r="D56" s="19" t="s">
        <v>2968</v>
      </c>
      <c r="E56" s="19">
        <v>2</v>
      </c>
      <c r="F56" s="19">
        <v>98.75</v>
      </c>
      <c r="G56" s="20">
        <f>F56*E56</f>
        <v>197.5</v>
      </c>
      <c r="H56" s="605"/>
    </row>
    <row r="57" spans="1:8" ht="18" customHeight="1">
      <c r="A57" s="631"/>
      <c r="B57" s="593"/>
      <c r="C57" s="17" t="s">
        <v>512</v>
      </c>
      <c r="D57" s="19" t="s">
        <v>2968</v>
      </c>
      <c r="E57" s="17">
        <v>2</v>
      </c>
      <c r="F57" s="17">
        <v>50</v>
      </c>
      <c r="G57" s="44">
        <f>E57*F57</f>
        <v>100</v>
      </c>
      <c r="H57" s="605"/>
    </row>
    <row r="58" spans="1:8" ht="18" customHeight="1">
      <c r="A58" s="631"/>
      <c r="B58" s="593"/>
      <c r="C58" s="17" t="s">
        <v>513</v>
      </c>
      <c r="D58" s="19" t="s">
        <v>2968</v>
      </c>
      <c r="E58" s="17">
        <v>2</v>
      </c>
      <c r="F58" s="17">
        <v>25</v>
      </c>
      <c r="G58" s="44">
        <f>E58*F58</f>
        <v>50</v>
      </c>
      <c r="H58" s="605"/>
    </row>
    <row r="59" spans="1:8" ht="18" customHeight="1">
      <c r="A59" s="631"/>
      <c r="B59" s="593"/>
      <c r="C59" s="17" t="s">
        <v>1680</v>
      </c>
      <c r="D59" s="19" t="s">
        <v>2968</v>
      </c>
      <c r="E59" s="17">
        <v>1</v>
      </c>
      <c r="F59" s="17">
        <v>56</v>
      </c>
      <c r="G59" s="17">
        <f>E59*F59</f>
        <v>56</v>
      </c>
      <c r="H59" s="605"/>
    </row>
    <row r="60" spans="1:8" ht="18" customHeight="1">
      <c r="A60" s="632"/>
      <c r="B60" s="594"/>
      <c r="C60" s="17" t="s">
        <v>2150</v>
      </c>
      <c r="D60" s="19" t="s">
        <v>2968</v>
      </c>
      <c r="E60" s="17">
        <v>2</v>
      </c>
      <c r="F60" s="17">
        <v>45</v>
      </c>
      <c r="G60" s="20">
        <f>E60*F60</f>
        <v>90</v>
      </c>
      <c r="H60" s="603"/>
    </row>
    <row r="61" spans="1:8" ht="18" customHeight="1">
      <c r="A61" s="64">
        <v>27</v>
      </c>
      <c r="B61" s="17" t="s">
        <v>2151</v>
      </c>
      <c r="C61" s="16" t="s">
        <v>2036</v>
      </c>
      <c r="D61" s="598" t="s">
        <v>2152</v>
      </c>
      <c r="E61" s="599"/>
      <c r="F61" s="600"/>
      <c r="G61" s="20"/>
      <c r="H61" s="21">
        <v>41002</v>
      </c>
    </row>
    <row r="62" spans="1:8" ht="37.5" customHeight="1">
      <c r="A62" s="630">
        <v>28</v>
      </c>
      <c r="B62" s="592" t="s">
        <v>1811</v>
      </c>
      <c r="C62" s="16" t="s">
        <v>1154</v>
      </c>
      <c r="D62" s="19"/>
      <c r="E62" s="17"/>
      <c r="F62" s="17"/>
      <c r="G62" s="20"/>
      <c r="H62" s="595">
        <v>41003</v>
      </c>
    </row>
    <row r="63" spans="1:8" ht="18" customHeight="1">
      <c r="A63" s="632"/>
      <c r="B63" s="594"/>
      <c r="C63" s="15" t="s">
        <v>2204</v>
      </c>
      <c r="D63" s="19" t="s">
        <v>2968</v>
      </c>
      <c r="E63" s="17">
        <v>1</v>
      </c>
      <c r="F63" s="19">
        <v>10</v>
      </c>
      <c r="G63" s="20">
        <f>E63*F63</f>
        <v>10</v>
      </c>
      <c r="H63" s="603"/>
    </row>
    <row r="64" spans="1:8" ht="18" customHeight="1">
      <c r="A64" s="630">
        <v>29</v>
      </c>
      <c r="B64" s="592" t="s">
        <v>1155</v>
      </c>
      <c r="C64" s="16" t="s">
        <v>2844</v>
      </c>
      <c r="D64" s="17"/>
      <c r="E64" s="17"/>
      <c r="F64" s="17"/>
      <c r="G64" s="20"/>
      <c r="H64" s="595">
        <v>41004</v>
      </c>
    </row>
    <row r="65" spans="1:8" ht="18" customHeight="1">
      <c r="A65" s="632"/>
      <c r="B65" s="594"/>
      <c r="C65" s="17" t="s">
        <v>3619</v>
      </c>
      <c r="D65" s="19" t="s">
        <v>1049</v>
      </c>
      <c r="E65" s="17">
        <v>3</v>
      </c>
      <c r="F65" s="17">
        <v>5</v>
      </c>
      <c r="G65" s="20">
        <f>E65*F65</f>
        <v>15</v>
      </c>
      <c r="H65" s="603"/>
    </row>
    <row r="66" spans="1:8" ht="18" customHeight="1">
      <c r="A66" s="630">
        <v>30</v>
      </c>
      <c r="B66" s="592" t="s">
        <v>1156</v>
      </c>
      <c r="C66" s="16" t="s">
        <v>2844</v>
      </c>
      <c r="D66" s="17"/>
      <c r="E66" s="17"/>
      <c r="F66" s="17"/>
      <c r="G66" s="20"/>
      <c r="H66" s="595">
        <v>41004</v>
      </c>
    </row>
    <row r="67" spans="1:8" ht="18" customHeight="1">
      <c r="A67" s="632"/>
      <c r="B67" s="594"/>
      <c r="C67" s="17" t="s">
        <v>3619</v>
      </c>
      <c r="D67" s="19" t="s">
        <v>1049</v>
      </c>
      <c r="E67" s="17">
        <v>1</v>
      </c>
      <c r="F67" s="17">
        <v>5</v>
      </c>
      <c r="G67" s="20">
        <f>E67*F67</f>
        <v>5</v>
      </c>
      <c r="H67" s="603"/>
    </row>
    <row r="68" spans="1:8" ht="39" customHeight="1">
      <c r="A68" s="64">
        <v>31</v>
      </c>
      <c r="B68" s="17" t="s">
        <v>183</v>
      </c>
      <c r="C68" s="16" t="s">
        <v>2689</v>
      </c>
      <c r="D68" s="598" t="s">
        <v>2690</v>
      </c>
      <c r="E68" s="599"/>
      <c r="F68" s="600"/>
      <c r="G68" s="20"/>
      <c r="H68" s="18">
        <v>41005</v>
      </c>
    </row>
    <row r="69" spans="1:8" ht="18" customHeight="1">
      <c r="A69" s="64">
        <v>32</v>
      </c>
      <c r="B69" s="17" t="s">
        <v>2691</v>
      </c>
      <c r="C69" s="16" t="s">
        <v>616</v>
      </c>
      <c r="D69" s="598" t="s">
        <v>67</v>
      </c>
      <c r="E69" s="599"/>
      <c r="F69" s="600"/>
      <c r="G69" s="20"/>
      <c r="H69" s="18">
        <v>41005</v>
      </c>
    </row>
    <row r="70" spans="1:8" ht="70.5" customHeight="1">
      <c r="A70" s="64">
        <v>33</v>
      </c>
      <c r="B70" s="17" t="s">
        <v>2692</v>
      </c>
      <c r="C70" s="46" t="s">
        <v>2693</v>
      </c>
      <c r="D70" s="598" t="s">
        <v>67</v>
      </c>
      <c r="E70" s="599"/>
      <c r="F70" s="600"/>
      <c r="G70" s="20"/>
      <c r="H70" s="18">
        <v>41008</v>
      </c>
    </row>
    <row r="71" spans="1:8" ht="18" customHeight="1">
      <c r="A71" s="64">
        <v>34</v>
      </c>
      <c r="B71" s="17" t="s">
        <v>2208</v>
      </c>
      <c r="C71" s="46" t="s">
        <v>2177</v>
      </c>
      <c r="D71" s="598" t="s">
        <v>67</v>
      </c>
      <c r="E71" s="599"/>
      <c r="F71" s="600"/>
      <c r="G71" s="20"/>
      <c r="H71" s="18">
        <v>41008</v>
      </c>
    </row>
    <row r="72" spans="1:8" ht="36.75" customHeight="1">
      <c r="A72" s="630">
        <v>35</v>
      </c>
      <c r="B72" s="592" t="s">
        <v>3582</v>
      </c>
      <c r="C72" s="46" t="s">
        <v>276</v>
      </c>
      <c r="D72" s="15"/>
      <c r="E72" s="19"/>
      <c r="F72" s="19"/>
      <c r="G72" s="20"/>
      <c r="H72" s="595">
        <v>40983</v>
      </c>
    </row>
    <row r="73" spans="1:8" ht="18" customHeight="1">
      <c r="A73" s="631"/>
      <c r="B73" s="593"/>
      <c r="C73" s="15" t="s">
        <v>731</v>
      </c>
      <c r="D73" s="19" t="s">
        <v>1585</v>
      </c>
      <c r="E73" s="19">
        <v>5.0000000000000001E-3</v>
      </c>
      <c r="F73" s="19">
        <v>8500</v>
      </c>
      <c r="G73" s="20">
        <f>E73*F73</f>
        <v>42.5</v>
      </c>
      <c r="H73" s="605"/>
    </row>
    <row r="74" spans="1:8" ht="18" customHeight="1">
      <c r="A74" s="631"/>
      <c r="B74" s="593"/>
      <c r="C74" s="15" t="s">
        <v>2694</v>
      </c>
      <c r="D74" s="19" t="s">
        <v>1585</v>
      </c>
      <c r="E74" s="19">
        <v>2E-3</v>
      </c>
      <c r="F74" s="19">
        <v>8500</v>
      </c>
      <c r="G74" s="20">
        <f>E74*F74</f>
        <v>17</v>
      </c>
      <c r="H74" s="605"/>
    </row>
    <row r="75" spans="1:8" ht="18" customHeight="1">
      <c r="A75" s="631"/>
      <c r="B75" s="593"/>
      <c r="C75" s="15" t="s">
        <v>2695</v>
      </c>
      <c r="D75" s="19" t="s">
        <v>1109</v>
      </c>
      <c r="E75" s="19">
        <v>0.1</v>
      </c>
      <c r="F75" s="19">
        <v>58</v>
      </c>
      <c r="G75" s="20">
        <f>E75*F75</f>
        <v>5.8</v>
      </c>
      <c r="H75" s="605"/>
    </row>
    <row r="76" spans="1:8" ht="18" customHeight="1">
      <c r="A76" s="632"/>
      <c r="B76" s="594"/>
      <c r="C76" s="15" t="s">
        <v>890</v>
      </c>
      <c r="D76" s="19" t="s">
        <v>1109</v>
      </c>
      <c r="E76" s="19">
        <v>0.1</v>
      </c>
      <c r="F76" s="19">
        <v>54</v>
      </c>
      <c r="G76" s="20">
        <f>E76*F76</f>
        <v>5.4</v>
      </c>
      <c r="H76" s="603"/>
    </row>
    <row r="77" spans="1:8" ht="38.25" customHeight="1">
      <c r="A77" s="633">
        <v>36</v>
      </c>
      <c r="B77" s="606" t="s">
        <v>2482</v>
      </c>
      <c r="C77" s="46" t="s">
        <v>2696</v>
      </c>
      <c r="D77" s="15"/>
      <c r="E77" s="19"/>
      <c r="F77" s="19"/>
      <c r="G77" s="20"/>
      <c r="H77" s="611">
        <v>41003</v>
      </c>
    </row>
    <row r="78" spans="1:8" ht="18" customHeight="1">
      <c r="A78" s="633"/>
      <c r="B78" s="606"/>
      <c r="C78" s="15" t="s">
        <v>2697</v>
      </c>
      <c r="D78" s="19" t="s">
        <v>2968</v>
      </c>
      <c r="E78" s="19">
        <v>1</v>
      </c>
      <c r="F78" s="19">
        <v>440</v>
      </c>
      <c r="G78" s="20">
        <f>E78*F78</f>
        <v>440</v>
      </c>
      <c r="H78" s="611"/>
    </row>
    <row r="79" spans="1:8" ht="49.5" customHeight="1">
      <c r="A79" s="633">
        <v>37</v>
      </c>
      <c r="B79" s="606" t="s">
        <v>1761</v>
      </c>
      <c r="C79" s="16" t="s">
        <v>387</v>
      </c>
      <c r="D79" s="606" t="s">
        <v>388</v>
      </c>
      <c r="E79" s="606"/>
      <c r="F79" s="606"/>
      <c r="G79" s="20"/>
      <c r="H79" s="611">
        <v>41004</v>
      </c>
    </row>
    <row r="80" spans="1:8" ht="18" customHeight="1">
      <c r="A80" s="633"/>
      <c r="B80" s="606"/>
      <c r="C80" s="15" t="s">
        <v>450</v>
      </c>
      <c r="D80" s="19" t="s">
        <v>1049</v>
      </c>
      <c r="E80" s="19">
        <v>4.5</v>
      </c>
      <c r="F80" s="19">
        <v>42</v>
      </c>
      <c r="G80" s="20">
        <f>E80*F80</f>
        <v>189</v>
      </c>
      <c r="H80" s="611"/>
    </row>
    <row r="81" spans="1:8" ht="54" customHeight="1">
      <c r="A81" s="630">
        <v>38</v>
      </c>
      <c r="B81" s="592" t="s">
        <v>1763</v>
      </c>
      <c r="C81" s="16" t="s">
        <v>387</v>
      </c>
      <c r="D81" s="598" t="s">
        <v>388</v>
      </c>
      <c r="E81" s="599"/>
      <c r="F81" s="600"/>
      <c r="G81" s="20"/>
      <c r="H81" s="595">
        <v>41004</v>
      </c>
    </row>
    <row r="82" spans="1:8" ht="18" customHeight="1">
      <c r="A82" s="632"/>
      <c r="B82" s="594"/>
      <c r="C82" s="15" t="s">
        <v>450</v>
      </c>
      <c r="D82" s="19" t="s">
        <v>1049</v>
      </c>
      <c r="E82" s="19">
        <v>4.5</v>
      </c>
      <c r="F82" s="19">
        <v>42</v>
      </c>
      <c r="G82" s="20">
        <f>E82*F82</f>
        <v>189</v>
      </c>
      <c r="H82" s="603"/>
    </row>
    <row r="83" spans="1:8" ht="33" customHeight="1">
      <c r="A83" s="630">
        <v>39</v>
      </c>
      <c r="B83" s="873" t="s">
        <v>451</v>
      </c>
      <c r="C83" s="203" t="s">
        <v>1390</v>
      </c>
      <c r="D83" s="205"/>
      <c r="E83" s="204"/>
      <c r="F83" s="204"/>
      <c r="G83" s="218"/>
      <c r="H83" s="898">
        <v>41004</v>
      </c>
    </row>
    <row r="84" spans="1:8" ht="18" customHeight="1">
      <c r="A84" s="631"/>
      <c r="B84" s="874"/>
      <c r="C84" s="204" t="s">
        <v>166</v>
      </c>
      <c r="D84" s="205" t="s">
        <v>1588</v>
      </c>
      <c r="E84" s="204">
        <v>7</v>
      </c>
      <c r="F84" s="204">
        <v>1650</v>
      </c>
      <c r="G84" s="218">
        <f>E84*F84</f>
        <v>11550</v>
      </c>
      <c r="H84" s="900"/>
    </row>
    <row r="85" spans="1:8" ht="18" customHeight="1">
      <c r="A85" s="632"/>
      <c r="B85" s="875"/>
      <c r="C85" s="204" t="s">
        <v>480</v>
      </c>
      <c r="D85" s="205" t="s">
        <v>481</v>
      </c>
      <c r="E85" s="204">
        <v>1</v>
      </c>
      <c r="F85" s="204">
        <v>28.6</v>
      </c>
      <c r="G85" s="218">
        <f>E85*F85</f>
        <v>28.6</v>
      </c>
      <c r="H85" s="899"/>
    </row>
    <row r="86" spans="1:8" ht="36" customHeight="1">
      <c r="A86" s="630">
        <v>40</v>
      </c>
      <c r="B86" s="592" t="s">
        <v>273</v>
      </c>
      <c r="C86" s="16" t="s">
        <v>2789</v>
      </c>
      <c r="D86" s="19"/>
      <c r="E86" s="17"/>
      <c r="F86" s="17"/>
      <c r="G86" s="20"/>
      <c r="H86" s="595">
        <v>41004</v>
      </c>
    </row>
    <row r="87" spans="1:8" ht="18" customHeight="1">
      <c r="A87" s="631"/>
      <c r="B87" s="593"/>
      <c r="C87" s="17" t="s">
        <v>2413</v>
      </c>
      <c r="D87" s="19" t="s">
        <v>1585</v>
      </c>
      <c r="E87" s="19">
        <v>0.06</v>
      </c>
      <c r="F87" s="17">
        <v>8500</v>
      </c>
      <c r="G87" s="17">
        <f>E87*F87</f>
        <v>510</v>
      </c>
      <c r="H87" s="605"/>
    </row>
    <row r="88" spans="1:8" ht="18" customHeight="1">
      <c r="A88" s="631"/>
      <c r="B88" s="593"/>
      <c r="C88" s="17" t="s">
        <v>891</v>
      </c>
      <c r="D88" s="19" t="s">
        <v>1109</v>
      </c>
      <c r="E88" s="17">
        <v>0.1</v>
      </c>
      <c r="F88" s="17">
        <v>78</v>
      </c>
      <c r="G88" s="17">
        <f>E88*F88</f>
        <v>7.8</v>
      </c>
      <c r="H88" s="605"/>
    </row>
    <row r="89" spans="1:8" ht="18" customHeight="1">
      <c r="A89" s="631"/>
      <c r="B89" s="593"/>
      <c r="C89" s="17" t="s">
        <v>2792</v>
      </c>
      <c r="D89" s="19" t="s">
        <v>1046</v>
      </c>
      <c r="E89" s="17">
        <v>9.9</v>
      </c>
      <c r="F89" s="17">
        <v>200</v>
      </c>
      <c r="G89" s="17">
        <f>E89*F89</f>
        <v>1980</v>
      </c>
      <c r="H89" s="605"/>
    </row>
    <row r="90" spans="1:8" ht="18" customHeight="1">
      <c r="A90" s="631"/>
      <c r="B90" s="593"/>
      <c r="C90" s="17" t="s">
        <v>890</v>
      </c>
      <c r="D90" s="19" t="s">
        <v>1109</v>
      </c>
      <c r="E90" s="17">
        <v>0.6</v>
      </c>
      <c r="F90" s="17">
        <v>76</v>
      </c>
      <c r="G90" s="17">
        <f>E90*F90</f>
        <v>45.6</v>
      </c>
      <c r="H90" s="605"/>
    </row>
    <row r="91" spans="1:8" ht="18" customHeight="1">
      <c r="A91" s="632"/>
      <c r="B91" s="594"/>
      <c r="C91" s="15" t="s">
        <v>2793</v>
      </c>
      <c r="D91" s="19" t="s">
        <v>2968</v>
      </c>
      <c r="E91" s="17">
        <v>9</v>
      </c>
      <c r="F91" s="17">
        <v>15</v>
      </c>
      <c r="G91" s="20">
        <f>E91*F91</f>
        <v>135</v>
      </c>
      <c r="H91" s="603"/>
    </row>
    <row r="92" spans="1:8" ht="36.75" customHeight="1">
      <c r="A92" s="630">
        <v>41</v>
      </c>
      <c r="B92" s="592" t="s">
        <v>1762</v>
      </c>
      <c r="C92" s="249" t="s">
        <v>2789</v>
      </c>
      <c r="D92" s="19"/>
      <c r="E92" s="17"/>
      <c r="F92" s="17"/>
      <c r="G92" s="20"/>
      <c r="H92" s="595">
        <v>41004</v>
      </c>
    </row>
    <row r="93" spans="1:8" ht="18" customHeight="1">
      <c r="A93" s="631"/>
      <c r="B93" s="593"/>
      <c r="C93" s="250" t="s">
        <v>2413</v>
      </c>
      <c r="D93" s="19" t="s">
        <v>1585</v>
      </c>
      <c r="E93" s="19">
        <v>0.08</v>
      </c>
      <c r="F93" s="17">
        <v>8500</v>
      </c>
      <c r="G93" s="17">
        <f>E93*F93</f>
        <v>680</v>
      </c>
      <c r="H93" s="605"/>
    </row>
    <row r="94" spans="1:8" ht="18" customHeight="1">
      <c r="A94" s="631"/>
      <c r="B94" s="593"/>
      <c r="C94" s="250" t="s">
        <v>891</v>
      </c>
      <c r="D94" s="19" t="s">
        <v>1109</v>
      </c>
      <c r="E94" s="17">
        <v>0.2</v>
      </c>
      <c r="F94" s="17">
        <v>78</v>
      </c>
      <c r="G94" s="17">
        <f>E94*F94</f>
        <v>15.6</v>
      </c>
      <c r="H94" s="605"/>
    </row>
    <row r="95" spans="1:8" ht="18" customHeight="1">
      <c r="A95" s="631"/>
      <c r="B95" s="593"/>
      <c r="C95" s="250" t="s">
        <v>2792</v>
      </c>
      <c r="D95" s="19" t="s">
        <v>1046</v>
      </c>
      <c r="E95" s="17">
        <v>12.87</v>
      </c>
      <c r="F95" s="17">
        <v>768</v>
      </c>
      <c r="G95" s="17">
        <f>E95*F95</f>
        <v>9884.16</v>
      </c>
      <c r="H95" s="605"/>
    </row>
    <row r="96" spans="1:8" ht="18" customHeight="1">
      <c r="A96" s="631"/>
      <c r="B96" s="593"/>
      <c r="C96" s="250" t="s">
        <v>890</v>
      </c>
      <c r="D96" s="19" t="s">
        <v>1109</v>
      </c>
      <c r="E96" s="17">
        <v>0.7</v>
      </c>
      <c r="F96" s="17">
        <v>76</v>
      </c>
      <c r="G96" s="17">
        <f>E96*F96</f>
        <v>53.2</v>
      </c>
      <c r="H96" s="605"/>
    </row>
    <row r="97" spans="1:9" ht="18" customHeight="1">
      <c r="A97" s="632"/>
      <c r="B97" s="594"/>
      <c r="C97" s="251" t="s">
        <v>2793</v>
      </c>
      <c r="D97" s="19" t="s">
        <v>2968</v>
      </c>
      <c r="E97" s="17">
        <v>12</v>
      </c>
      <c r="F97" s="17">
        <v>15</v>
      </c>
      <c r="G97" s="20">
        <f>E97*F97</f>
        <v>180</v>
      </c>
      <c r="H97" s="603"/>
      <c r="I97" s="1">
        <f>SUM(G93:G97)</f>
        <v>10812.96</v>
      </c>
    </row>
    <row r="98" spans="1:9" ht="52.5" customHeight="1">
      <c r="A98" s="630">
        <v>42</v>
      </c>
      <c r="B98" s="592" t="s">
        <v>273</v>
      </c>
      <c r="C98" s="16" t="s">
        <v>387</v>
      </c>
      <c r="D98" s="598" t="s">
        <v>1321</v>
      </c>
      <c r="E98" s="599"/>
      <c r="F98" s="600"/>
      <c r="G98" s="20"/>
      <c r="H98" s="595">
        <v>41005</v>
      </c>
    </row>
    <row r="99" spans="1:9" ht="18" customHeight="1">
      <c r="A99" s="632"/>
      <c r="B99" s="594"/>
      <c r="C99" s="15" t="s">
        <v>450</v>
      </c>
      <c r="D99" s="19" t="s">
        <v>1049</v>
      </c>
      <c r="E99" s="19">
        <v>7</v>
      </c>
      <c r="F99" s="19">
        <v>42</v>
      </c>
      <c r="G99" s="20">
        <f>E99*F99</f>
        <v>294</v>
      </c>
      <c r="H99" s="603"/>
    </row>
    <row r="100" spans="1:9" ht="37.5" customHeight="1">
      <c r="A100" s="64">
        <v>43</v>
      </c>
      <c r="B100" s="17" t="s">
        <v>2129</v>
      </c>
      <c r="C100" s="46" t="s">
        <v>893</v>
      </c>
      <c r="D100" s="598" t="s">
        <v>3698</v>
      </c>
      <c r="E100" s="599"/>
      <c r="F100" s="600"/>
      <c r="G100" s="20"/>
      <c r="H100" s="18">
        <v>41005</v>
      </c>
    </row>
    <row r="101" spans="1:9" ht="36" customHeight="1">
      <c r="A101" s="64">
        <v>44</v>
      </c>
      <c r="B101" s="17" t="s">
        <v>1401</v>
      </c>
      <c r="C101" s="46" t="s">
        <v>893</v>
      </c>
      <c r="D101" s="598" t="s">
        <v>3698</v>
      </c>
      <c r="E101" s="599"/>
      <c r="F101" s="600"/>
      <c r="G101" s="20"/>
      <c r="H101" s="18">
        <v>41005</v>
      </c>
    </row>
    <row r="102" spans="1:9" ht="36.75" customHeight="1">
      <c r="A102" s="64">
        <v>45</v>
      </c>
      <c r="B102" s="17" t="s">
        <v>164</v>
      </c>
      <c r="C102" s="46" t="s">
        <v>893</v>
      </c>
      <c r="D102" s="598" t="s">
        <v>3698</v>
      </c>
      <c r="E102" s="599"/>
      <c r="F102" s="600"/>
      <c r="G102" s="20"/>
      <c r="H102" s="18">
        <v>41005</v>
      </c>
    </row>
    <row r="103" spans="1:9" ht="36.75" customHeight="1">
      <c r="A103" s="64">
        <v>46</v>
      </c>
      <c r="B103" s="17" t="s">
        <v>273</v>
      </c>
      <c r="C103" s="46" t="s">
        <v>893</v>
      </c>
      <c r="D103" s="598" t="s">
        <v>3698</v>
      </c>
      <c r="E103" s="599"/>
      <c r="F103" s="600"/>
      <c r="G103" s="20"/>
      <c r="H103" s="18">
        <v>41005</v>
      </c>
    </row>
    <row r="104" spans="1:9" ht="20.25" customHeight="1">
      <c r="A104" s="630">
        <v>47</v>
      </c>
      <c r="B104" s="592" t="s">
        <v>3699</v>
      </c>
      <c r="C104" s="16" t="s">
        <v>1187</v>
      </c>
      <c r="D104" s="17"/>
      <c r="E104" s="17"/>
      <c r="F104" s="17"/>
      <c r="G104" s="20"/>
      <c r="H104" s="602" t="s">
        <v>1242</v>
      </c>
    </row>
    <row r="105" spans="1:9" ht="18" customHeight="1">
      <c r="A105" s="631"/>
      <c r="B105" s="593"/>
      <c r="C105" s="17" t="s">
        <v>1240</v>
      </c>
      <c r="D105" s="19" t="s">
        <v>1109</v>
      </c>
      <c r="E105" s="17">
        <v>90</v>
      </c>
      <c r="F105" s="17">
        <v>14</v>
      </c>
      <c r="G105" s="20">
        <f>E105*F105</f>
        <v>1260</v>
      </c>
      <c r="H105" s="596"/>
    </row>
    <row r="106" spans="1:9" ht="18" customHeight="1">
      <c r="A106" s="631"/>
      <c r="B106" s="593"/>
      <c r="C106" s="17" t="s">
        <v>1241</v>
      </c>
      <c r="D106" s="19" t="s">
        <v>481</v>
      </c>
      <c r="E106" s="17">
        <v>1.5</v>
      </c>
      <c r="F106" s="17">
        <v>66.67</v>
      </c>
      <c r="G106" s="20">
        <f>E106*F106</f>
        <v>100.01</v>
      </c>
      <c r="H106" s="596"/>
    </row>
    <row r="107" spans="1:9" ht="18" customHeight="1">
      <c r="A107" s="631"/>
      <c r="B107" s="593"/>
      <c r="C107" s="17" t="s">
        <v>44</v>
      </c>
      <c r="D107" s="19" t="s">
        <v>1109</v>
      </c>
      <c r="E107" s="17">
        <v>35</v>
      </c>
      <c r="F107" s="17">
        <v>24</v>
      </c>
      <c r="G107" s="20">
        <f>E107*F107</f>
        <v>840</v>
      </c>
      <c r="H107" s="596"/>
    </row>
    <row r="108" spans="1:9" ht="18" customHeight="1">
      <c r="A108" s="631"/>
      <c r="B108" s="593"/>
      <c r="C108" s="17" t="s">
        <v>45</v>
      </c>
      <c r="D108" s="19" t="s">
        <v>2480</v>
      </c>
      <c r="E108" s="17">
        <v>2</v>
      </c>
      <c r="F108" s="17">
        <v>35</v>
      </c>
      <c r="G108" s="20">
        <f>E108*F108</f>
        <v>70</v>
      </c>
      <c r="H108" s="596"/>
    </row>
    <row r="109" spans="1:9" ht="18" customHeight="1">
      <c r="A109" s="632"/>
      <c r="B109" s="594"/>
      <c r="C109" s="17" t="s">
        <v>1601</v>
      </c>
      <c r="D109" s="19" t="s">
        <v>1109</v>
      </c>
      <c r="E109" s="17">
        <v>10</v>
      </c>
      <c r="F109" s="17">
        <v>4.2</v>
      </c>
      <c r="G109" s="20">
        <f>E109*F109</f>
        <v>42</v>
      </c>
      <c r="H109" s="597"/>
    </row>
    <row r="110" spans="1:9" ht="55.5" customHeight="1">
      <c r="A110" s="630">
        <v>48</v>
      </c>
      <c r="B110" s="592" t="s">
        <v>2660</v>
      </c>
      <c r="C110" s="16" t="s">
        <v>387</v>
      </c>
      <c r="D110" s="598" t="s">
        <v>388</v>
      </c>
      <c r="E110" s="599"/>
      <c r="F110" s="600"/>
      <c r="G110" s="20"/>
      <c r="H110" s="595">
        <v>41008</v>
      </c>
    </row>
    <row r="111" spans="1:9" ht="18" customHeight="1">
      <c r="A111" s="632"/>
      <c r="B111" s="594"/>
      <c r="C111" s="15" t="s">
        <v>450</v>
      </c>
      <c r="D111" s="19" t="s">
        <v>1049</v>
      </c>
      <c r="E111" s="19">
        <v>4.5</v>
      </c>
      <c r="F111" s="19">
        <v>42</v>
      </c>
      <c r="G111" s="20">
        <f>E111*F111</f>
        <v>189</v>
      </c>
      <c r="H111" s="603"/>
    </row>
    <row r="112" spans="1:9" ht="36" customHeight="1">
      <c r="A112" s="630">
        <v>49</v>
      </c>
      <c r="B112" s="592" t="s">
        <v>1243</v>
      </c>
      <c r="C112" s="16" t="s">
        <v>1244</v>
      </c>
      <c r="D112" s="19"/>
      <c r="E112" s="17"/>
      <c r="F112" s="17"/>
      <c r="G112" s="20"/>
      <c r="H112" s="595">
        <v>41008</v>
      </c>
    </row>
    <row r="113" spans="1:8" ht="18" customHeight="1">
      <c r="A113" s="632"/>
      <c r="B113" s="594"/>
      <c r="C113" s="17" t="s">
        <v>1245</v>
      </c>
      <c r="D113" s="19" t="s">
        <v>2968</v>
      </c>
      <c r="E113" s="17">
        <v>12</v>
      </c>
      <c r="F113" s="17">
        <v>0.5</v>
      </c>
      <c r="G113" s="20">
        <f>E113*F113</f>
        <v>6</v>
      </c>
      <c r="H113" s="597"/>
    </row>
    <row r="114" spans="1:8" ht="37.5" customHeight="1">
      <c r="A114" s="630">
        <v>50</v>
      </c>
      <c r="B114" s="592" t="s">
        <v>2657</v>
      </c>
      <c r="C114" s="16" t="s">
        <v>1246</v>
      </c>
      <c r="D114" s="19"/>
      <c r="E114" s="17"/>
      <c r="F114" s="17"/>
      <c r="G114" s="20"/>
      <c r="H114" s="595">
        <v>41009</v>
      </c>
    </row>
    <row r="115" spans="1:8" ht="18" customHeight="1">
      <c r="A115" s="631"/>
      <c r="B115" s="593"/>
      <c r="C115" s="17" t="s">
        <v>2479</v>
      </c>
      <c r="D115" s="19" t="s">
        <v>1109</v>
      </c>
      <c r="E115" s="17">
        <v>1.9</v>
      </c>
      <c r="F115" s="17">
        <v>89.48</v>
      </c>
      <c r="G115" s="20">
        <f>E115*F115</f>
        <v>170.01</v>
      </c>
      <c r="H115" s="596"/>
    </row>
    <row r="116" spans="1:8" ht="18" customHeight="1">
      <c r="A116" s="631"/>
      <c r="B116" s="593"/>
      <c r="C116" s="17" t="s">
        <v>2479</v>
      </c>
      <c r="D116" s="19" t="s">
        <v>1109</v>
      </c>
      <c r="E116" s="17">
        <v>0.9</v>
      </c>
      <c r="F116" s="17">
        <v>177.78</v>
      </c>
      <c r="G116" s="20">
        <f>E116*F116</f>
        <v>160</v>
      </c>
      <c r="H116" s="596"/>
    </row>
    <row r="117" spans="1:8" ht="18" customHeight="1">
      <c r="A117" s="631"/>
      <c r="B117" s="593"/>
      <c r="C117" s="17" t="s">
        <v>2479</v>
      </c>
      <c r="D117" s="19" t="s">
        <v>1109</v>
      </c>
      <c r="E117" s="17">
        <v>2.7</v>
      </c>
      <c r="F117" s="17">
        <v>98.52</v>
      </c>
      <c r="G117" s="20">
        <f>E117*F117</f>
        <v>266</v>
      </c>
      <c r="H117" s="596"/>
    </row>
    <row r="118" spans="1:8" ht="18" customHeight="1">
      <c r="A118" s="632"/>
      <c r="B118" s="594"/>
      <c r="C118" s="17" t="s">
        <v>2479</v>
      </c>
      <c r="D118" s="19" t="s">
        <v>1109</v>
      </c>
      <c r="E118" s="17">
        <v>1.8</v>
      </c>
      <c r="F118" s="17">
        <v>127.78</v>
      </c>
      <c r="G118" s="20">
        <f>E118*F118</f>
        <v>230</v>
      </c>
      <c r="H118" s="597"/>
    </row>
    <row r="119" spans="1:8" ht="18" customHeight="1">
      <c r="A119" s="64">
        <v>51</v>
      </c>
      <c r="B119" s="17" t="s">
        <v>474</v>
      </c>
      <c r="C119" s="16" t="s">
        <v>353</v>
      </c>
      <c r="D119" s="19"/>
      <c r="E119" s="17"/>
      <c r="F119" s="17"/>
      <c r="G119" s="20"/>
      <c r="H119" s="18">
        <v>41008</v>
      </c>
    </row>
    <row r="120" spans="1:8" ht="18" customHeight="1">
      <c r="A120" s="633">
        <v>51</v>
      </c>
      <c r="B120" s="606" t="s">
        <v>474</v>
      </c>
      <c r="C120" s="15" t="s">
        <v>3144</v>
      </c>
      <c r="D120" s="19" t="s">
        <v>2968</v>
      </c>
      <c r="E120" s="19">
        <v>1</v>
      </c>
      <c r="F120" s="19">
        <v>72</v>
      </c>
      <c r="G120" s="84">
        <f>F120*E120</f>
        <v>72</v>
      </c>
      <c r="H120" s="611">
        <v>41008</v>
      </c>
    </row>
    <row r="121" spans="1:8" ht="18" customHeight="1">
      <c r="A121" s="633"/>
      <c r="B121" s="606"/>
      <c r="C121" s="15" t="s">
        <v>3382</v>
      </c>
      <c r="D121" s="19" t="s">
        <v>1049</v>
      </c>
      <c r="E121" s="17">
        <v>1.5</v>
      </c>
      <c r="F121" s="17">
        <v>60</v>
      </c>
      <c r="G121" s="20">
        <f>F121*E121</f>
        <v>90</v>
      </c>
      <c r="H121" s="611"/>
    </row>
    <row r="122" spans="1:8" ht="18" customHeight="1">
      <c r="A122" s="633"/>
      <c r="B122" s="606"/>
      <c r="C122" s="17" t="s">
        <v>1344</v>
      </c>
      <c r="D122" s="19" t="s">
        <v>2968</v>
      </c>
      <c r="E122" s="17">
        <v>2</v>
      </c>
      <c r="F122" s="17">
        <v>60</v>
      </c>
      <c r="G122" s="17">
        <f>E122*F122</f>
        <v>120</v>
      </c>
      <c r="H122" s="611"/>
    </row>
    <row r="123" spans="1:8" ht="18" customHeight="1">
      <c r="A123" s="64">
        <v>52</v>
      </c>
      <c r="B123" s="17" t="s">
        <v>475</v>
      </c>
      <c r="C123" s="16" t="s">
        <v>1627</v>
      </c>
      <c r="D123" s="598" t="s">
        <v>67</v>
      </c>
      <c r="E123" s="599"/>
      <c r="F123" s="600"/>
      <c r="G123" s="20"/>
      <c r="H123" s="21">
        <v>41004</v>
      </c>
    </row>
    <row r="124" spans="1:8" ht="36" customHeight="1">
      <c r="A124" s="64">
        <v>53</v>
      </c>
      <c r="B124" s="17" t="s">
        <v>2987</v>
      </c>
      <c r="C124" s="16" t="s">
        <v>1873</v>
      </c>
      <c r="D124" s="598" t="s">
        <v>67</v>
      </c>
      <c r="E124" s="599"/>
      <c r="F124" s="600"/>
      <c r="G124" s="20"/>
      <c r="H124" s="18">
        <v>41004</v>
      </c>
    </row>
    <row r="125" spans="1:8" ht="18" customHeight="1">
      <c r="A125" s="64">
        <v>54</v>
      </c>
      <c r="B125" s="17" t="s">
        <v>476</v>
      </c>
      <c r="C125" s="16" t="s">
        <v>2860</v>
      </c>
      <c r="D125" s="17"/>
      <c r="E125" s="17"/>
      <c r="F125" s="17"/>
      <c r="G125" s="20"/>
      <c r="H125" s="18">
        <v>41005</v>
      </c>
    </row>
    <row r="126" spans="1:8" ht="18" customHeight="1">
      <c r="A126" s="64">
        <v>55</v>
      </c>
      <c r="B126" s="17" t="s">
        <v>477</v>
      </c>
      <c r="C126" s="16" t="s">
        <v>696</v>
      </c>
      <c r="D126" s="598" t="s">
        <v>1050</v>
      </c>
      <c r="E126" s="599"/>
      <c r="F126" s="600"/>
      <c r="G126" s="20"/>
      <c r="H126" s="18">
        <v>41004</v>
      </c>
    </row>
    <row r="127" spans="1:8" ht="18" customHeight="1">
      <c r="A127" s="64">
        <v>56</v>
      </c>
      <c r="B127" s="17" t="s">
        <v>1347</v>
      </c>
      <c r="C127" s="16" t="s">
        <v>741</v>
      </c>
      <c r="D127" s="598" t="s">
        <v>1050</v>
      </c>
      <c r="E127" s="599"/>
      <c r="F127" s="600"/>
      <c r="G127" s="20"/>
      <c r="H127" s="18">
        <v>41008</v>
      </c>
    </row>
    <row r="128" spans="1:8" ht="18" customHeight="1">
      <c r="A128" s="64">
        <v>57</v>
      </c>
      <c r="B128" s="17" t="s">
        <v>2219</v>
      </c>
      <c r="C128" s="16" t="s">
        <v>1567</v>
      </c>
      <c r="D128" s="19"/>
      <c r="E128" s="17"/>
      <c r="F128" s="17"/>
      <c r="G128" s="20"/>
      <c r="H128" s="18">
        <v>41009</v>
      </c>
    </row>
    <row r="129" spans="1:8" ht="40.5" customHeight="1">
      <c r="A129" s="64">
        <v>58</v>
      </c>
      <c r="B129" s="17" t="s">
        <v>2135</v>
      </c>
      <c r="C129" s="46" t="s">
        <v>2305</v>
      </c>
      <c r="D129" s="598" t="s">
        <v>67</v>
      </c>
      <c r="E129" s="599"/>
      <c r="F129" s="600"/>
      <c r="G129" s="20"/>
      <c r="H129" s="18">
        <v>41009</v>
      </c>
    </row>
    <row r="130" spans="1:8" ht="36.75" customHeight="1">
      <c r="A130" s="630">
        <v>59</v>
      </c>
      <c r="B130" s="592" t="s">
        <v>2914</v>
      </c>
      <c r="C130" s="16" t="s">
        <v>1659</v>
      </c>
      <c r="D130" s="19"/>
      <c r="E130" s="17"/>
      <c r="F130" s="17"/>
      <c r="G130" s="20"/>
      <c r="H130" s="595">
        <v>41010</v>
      </c>
    </row>
    <row r="131" spans="1:8" ht="18" customHeight="1">
      <c r="A131" s="631"/>
      <c r="B131" s="593"/>
      <c r="C131" s="17" t="s">
        <v>1180</v>
      </c>
      <c r="D131" s="19" t="s">
        <v>1049</v>
      </c>
      <c r="E131" s="17">
        <v>3.5</v>
      </c>
      <c r="F131" s="17">
        <v>163.72</v>
      </c>
      <c r="G131" s="20">
        <f>E131*F131</f>
        <v>573.02</v>
      </c>
      <c r="H131" s="605"/>
    </row>
    <row r="132" spans="1:8" ht="18" customHeight="1">
      <c r="A132" s="631"/>
      <c r="B132" s="593"/>
      <c r="C132" s="17" t="s">
        <v>678</v>
      </c>
      <c r="D132" s="19" t="s">
        <v>2968</v>
      </c>
      <c r="E132" s="17">
        <v>2</v>
      </c>
      <c r="F132" s="17">
        <v>82</v>
      </c>
      <c r="G132" s="20">
        <f>E132*F132</f>
        <v>164</v>
      </c>
      <c r="H132" s="605"/>
    </row>
    <row r="133" spans="1:8" ht="18" customHeight="1">
      <c r="A133" s="631"/>
      <c r="B133" s="593"/>
      <c r="C133" s="15" t="s">
        <v>1601</v>
      </c>
      <c r="D133" s="19" t="s">
        <v>1109</v>
      </c>
      <c r="E133" s="17">
        <v>2</v>
      </c>
      <c r="F133" s="19">
        <v>4.2</v>
      </c>
      <c r="G133" s="20">
        <f>E133*F133</f>
        <v>8.4</v>
      </c>
      <c r="H133" s="605"/>
    </row>
    <row r="134" spans="1:8" ht="18" customHeight="1">
      <c r="A134" s="632"/>
      <c r="B134" s="594"/>
      <c r="C134" s="15" t="s">
        <v>1875</v>
      </c>
      <c r="D134" s="19" t="s">
        <v>2968</v>
      </c>
      <c r="E134" s="19">
        <v>1</v>
      </c>
      <c r="F134" s="19">
        <v>56</v>
      </c>
      <c r="G134" s="84">
        <f>F134*E134</f>
        <v>56</v>
      </c>
      <c r="H134" s="603"/>
    </row>
    <row r="135" spans="1:8" ht="36.75" customHeight="1">
      <c r="A135" s="64">
        <v>60</v>
      </c>
      <c r="B135" s="17" t="s">
        <v>2781</v>
      </c>
      <c r="C135" s="46" t="s">
        <v>893</v>
      </c>
      <c r="D135" s="598" t="s">
        <v>3581</v>
      </c>
      <c r="E135" s="599"/>
      <c r="F135" s="600"/>
      <c r="G135" s="20"/>
      <c r="H135" s="18">
        <v>41009</v>
      </c>
    </row>
    <row r="136" spans="1:8" ht="36.75" customHeight="1">
      <c r="A136" s="64">
        <v>61</v>
      </c>
      <c r="B136" s="17" t="s">
        <v>3441</v>
      </c>
      <c r="C136" s="46" t="s">
        <v>893</v>
      </c>
      <c r="D136" s="598" t="s">
        <v>3581</v>
      </c>
      <c r="E136" s="599"/>
      <c r="F136" s="600"/>
      <c r="G136" s="20"/>
      <c r="H136" s="18">
        <v>41009</v>
      </c>
    </row>
    <row r="137" spans="1:8" ht="40.5" customHeight="1">
      <c r="A137" s="64">
        <v>62</v>
      </c>
      <c r="B137" s="17" t="s">
        <v>2657</v>
      </c>
      <c r="C137" s="46" t="s">
        <v>893</v>
      </c>
      <c r="D137" s="598" t="s">
        <v>3581</v>
      </c>
      <c r="E137" s="599"/>
      <c r="F137" s="600"/>
      <c r="G137" s="20"/>
      <c r="H137" s="18">
        <v>41009</v>
      </c>
    </row>
    <row r="138" spans="1:8" ht="36" customHeight="1">
      <c r="A138" s="64">
        <v>63</v>
      </c>
      <c r="B138" s="17" t="s">
        <v>164</v>
      </c>
      <c r="C138" s="46" t="s">
        <v>893</v>
      </c>
      <c r="D138" s="598" t="s">
        <v>3581</v>
      </c>
      <c r="E138" s="599"/>
      <c r="F138" s="600"/>
      <c r="G138" s="20"/>
      <c r="H138" s="18">
        <v>41009</v>
      </c>
    </row>
    <row r="139" spans="1:8" ht="36" customHeight="1">
      <c r="A139" s="64">
        <v>64</v>
      </c>
      <c r="B139" s="17" t="s">
        <v>273</v>
      </c>
      <c r="C139" s="46" t="s">
        <v>893</v>
      </c>
      <c r="D139" s="598" t="s">
        <v>3581</v>
      </c>
      <c r="E139" s="599"/>
      <c r="F139" s="600"/>
      <c r="G139" s="20"/>
      <c r="H139" s="18">
        <v>41009</v>
      </c>
    </row>
    <row r="140" spans="1:8" ht="37.5" customHeight="1">
      <c r="A140" s="630">
        <v>65</v>
      </c>
      <c r="B140" s="883" t="s">
        <v>585</v>
      </c>
      <c r="C140" s="249" t="s">
        <v>1385</v>
      </c>
      <c r="D140" s="19"/>
      <c r="E140" s="17"/>
      <c r="F140" s="17"/>
      <c r="G140" s="20"/>
      <c r="H140" s="595">
        <v>41009</v>
      </c>
    </row>
    <row r="141" spans="1:8" ht="18" customHeight="1">
      <c r="A141" s="631"/>
      <c r="B141" s="884"/>
      <c r="C141" s="250" t="s">
        <v>586</v>
      </c>
      <c r="D141" s="19" t="s">
        <v>1588</v>
      </c>
      <c r="E141" s="17">
        <v>4</v>
      </c>
      <c r="F141" s="17">
        <v>1650</v>
      </c>
      <c r="G141" s="20">
        <f>E141*F141</f>
        <v>6600</v>
      </c>
      <c r="H141" s="605"/>
    </row>
    <row r="142" spans="1:8" ht="18" customHeight="1">
      <c r="A142" s="631"/>
      <c r="B142" s="884"/>
      <c r="C142" s="251" t="s">
        <v>32</v>
      </c>
      <c r="D142" s="19" t="s">
        <v>1588</v>
      </c>
      <c r="E142" s="19">
        <v>4</v>
      </c>
      <c r="F142" s="19">
        <v>1500</v>
      </c>
      <c r="G142" s="20">
        <f>E142*F142</f>
        <v>6000</v>
      </c>
      <c r="H142" s="605"/>
    </row>
    <row r="143" spans="1:8" ht="18" customHeight="1">
      <c r="A143" s="632"/>
      <c r="B143" s="885"/>
      <c r="C143" s="251" t="s">
        <v>1386</v>
      </c>
      <c r="D143" s="19" t="s">
        <v>1387</v>
      </c>
      <c r="E143" s="19">
        <v>5</v>
      </c>
      <c r="F143" s="19">
        <v>42</v>
      </c>
      <c r="G143" s="20">
        <f>E143*F143</f>
        <v>210</v>
      </c>
      <c r="H143" s="603"/>
    </row>
    <row r="144" spans="1:8" ht="35.25" customHeight="1">
      <c r="A144" s="630">
        <v>66</v>
      </c>
      <c r="B144" s="592" t="s">
        <v>3442</v>
      </c>
      <c r="C144" s="16" t="s">
        <v>2955</v>
      </c>
      <c r="D144" s="19"/>
      <c r="E144" s="17"/>
      <c r="F144" s="17"/>
      <c r="G144" s="20"/>
      <c r="H144" s="595">
        <v>41010</v>
      </c>
    </row>
    <row r="145" spans="1:8" ht="18" customHeight="1">
      <c r="A145" s="631"/>
      <c r="B145" s="593"/>
      <c r="C145" s="17" t="s">
        <v>587</v>
      </c>
      <c r="D145" s="19" t="s">
        <v>1049</v>
      </c>
      <c r="E145" s="17">
        <f>30.8+60</f>
        <v>90.8</v>
      </c>
      <c r="F145" s="17">
        <v>47.05</v>
      </c>
      <c r="G145" s="20">
        <f>E145*F145</f>
        <v>4272.1400000000003</v>
      </c>
      <c r="H145" s="605"/>
    </row>
    <row r="146" spans="1:8" ht="18" customHeight="1">
      <c r="A146" s="631"/>
      <c r="B146" s="593"/>
      <c r="C146" s="17" t="s">
        <v>1240</v>
      </c>
      <c r="D146" s="19" t="s">
        <v>1109</v>
      </c>
      <c r="E146" s="17">
        <v>90</v>
      </c>
      <c r="F146" s="17">
        <v>14</v>
      </c>
      <c r="G146" s="20">
        <f>E146*F146</f>
        <v>1260</v>
      </c>
      <c r="H146" s="605"/>
    </row>
    <row r="147" spans="1:8" ht="18" customHeight="1">
      <c r="A147" s="631"/>
      <c r="B147" s="593"/>
      <c r="C147" s="17" t="s">
        <v>1241</v>
      </c>
      <c r="D147" s="19" t="s">
        <v>481</v>
      </c>
      <c r="E147" s="17">
        <v>1.5</v>
      </c>
      <c r="F147" s="17">
        <v>63.34</v>
      </c>
      <c r="G147" s="20">
        <f>E147*F147</f>
        <v>95.01</v>
      </c>
      <c r="H147" s="605"/>
    </row>
    <row r="148" spans="1:8" ht="18" customHeight="1">
      <c r="A148" s="631"/>
      <c r="B148" s="593"/>
      <c r="C148" s="17" t="s">
        <v>764</v>
      </c>
      <c r="D148" s="19" t="s">
        <v>1109</v>
      </c>
      <c r="E148" s="17">
        <v>6</v>
      </c>
      <c r="F148" s="17">
        <v>52</v>
      </c>
      <c r="G148" s="20">
        <f>E148*F148</f>
        <v>312</v>
      </c>
      <c r="H148" s="605"/>
    </row>
    <row r="149" spans="1:8" ht="18" customHeight="1">
      <c r="A149" s="631"/>
      <c r="B149" s="593"/>
      <c r="C149" s="17" t="s">
        <v>1384</v>
      </c>
      <c r="D149" s="19" t="s">
        <v>1046</v>
      </c>
      <c r="E149" s="17">
        <v>5</v>
      </c>
      <c r="F149" s="17">
        <v>380</v>
      </c>
      <c r="G149" s="20">
        <f t="shared" ref="G149:G155" si="0">F149*E149</f>
        <v>1900</v>
      </c>
      <c r="H149" s="605">
        <v>41012</v>
      </c>
    </row>
    <row r="150" spans="1:8" ht="18" customHeight="1">
      <c r="A150" s="631"/>
      <c r="B150" s="593"/>
      <c r="C150" s="17" t="s">
        <v>1602</v>
      </c>
      <c r="D150" s="19" t="s">
        <v>1109</v>
      </c>
      <c r="E150" s="17">
        <v>0.1</v>
      </c>
      <c r="F150" s="17">
        <v>64</v>
      </c>
      <c r="G150" s="20">
        <f t="shared" si="0"/>
        <v>6.4</v>
      </c>
      <c r="H150" s="605"/>
    </row>
    <row r="151" spans="1:8" ht="18" customHeight="1">
      <c r="A151" s="631"/>
      <c r="B151" s="593"/>
      <c r="C151" s="17" t="s">
        <v>1047</v>
      </c>
      <c r="D151" s="19" t="s">
        <v>1049</v>
      </c>
      <c r="E151" s="17">
        <v>10</v>
      </c>
      <c r="F151" s="17">
        <v>22</v>
      </c>
      <c r="G151" s="20">
        <f t="shared" si="0"/>
        <v>220</v>
      </c>
      <c r="H151" s="605"/>
    </row>
    <row r="152" spans="1:8" ht="18" customHeight="1">
      <c r="A152" s="631"/>
      <c r="B152" s="593"/>
      <c r="C152" s="17" t="s">
        <v>2268</v>
      </c>
      <c r="D152" s="19" t="s">
        <v>1046</v>
      </c>
      <c r="E152" s="17">
        <v>1</v>
      </c>
      <c r="F152" s="17">
        <v>350</v>
      </c>
      <c r="G152" s="20">
        <f t="shared" si="0"/>
        <v>350</v>
      </c>
      <c r="H152" s="605"/>
    </row>
    <row r="153" spans="1:8" ht="18" customHeight="1">
      <c r="A153" s="631"/>
      <c r="B153" s="594"/>
      <c r="C153" s="17" t="s">
        <v>1602</v>
      </c>
      <c r="D153" s="19" t="s">
        <v>1109</v>
      </c>
      <c r="E153" s="17">
        <v>0.02</v>
      </c>
      <c r="F153" s="17">
        <v>58</v>
      </c>
      <c r="G153" s="20">
        <f t="shared" si="0"/>
        <v>1.1599999999999999</v>
      </c>
      <c r="H153" s="605"/>
    </row>
    <row r="154" spans="1:8" ht="18" customHeight="1">
      <c r="A154" s="631"/>
      <c r="B154" s="615" t="s">
        <v>2416</v>
      </c>
      <c r="C154" s="17" t="s">
        <v>44</v>
      </c>
      <c r="D154" s="19" t="s">
        <v>1109</v>
      </c>
      <c r="E154" s="17">
        <v>32.5</v>
      </c>
      <c r="F154" s="17">
        <v>24</v>
      </c>
      <c r="G154" s="20">
        <f t="shared" si="0"/>
        <v>780</v>
      </c>
      <c r="H154" s="605"/>
    </row>
    <row r="155" spans="1:8" ht="18" customHeight="1">
      <c r="A155" s="632"/>
      <c r="B155" s="616"/>
      <c r="C155" s="17" t="s">
        <v>45</v>
      </c>
      <c r="D155" s="19" t="s">
        <v>2480</v>
      </c>
      <c r="E155" s="17">
        <v>2</v>
      </c>
      <c r="F155" s="17">
        <v>35</v>
      </c>
      <c r="G155" s="20">
        <f t="shared" si="0"/>
        <v>70</v>
      </c>
      <c r="H155" s="603"/>
    </row>
    <row r="156" spans="1:8" ht="36.75" customHeight="1">
      <c r="A156" s="633">
        <v>67</v>
      </c>
      <c r="B156" s="606" t="s">
        <v>1388</v>
      </c>
      <c r="C156" s="249" t="s">
        <v>2789</v>
      </c>
      <c r="D156" s="19"/>
      <c r="E156" s="17"/>
      <c r="F156" s="17"/>
      <c r="G156" s="20"/>
      <c r="H156" s="611">
        <v>41010</v>
      </c>
    </row>
    <row r="157" spans="1:8" ht="18" customHeight="1">
      <c r="A157" s="633"/>
      <c r="B157" s="606"/>
      <c r="C157" s="250" t="s">
        <v>2413</v>
      </c>
      <c r="D157" s="19" t="s">
        <v>1585</v>
      </c>
      <c r="E157" s="19">
        <v>0.06</v>
      </c>
      <c r="F157" s="17">
        <v>8500</v>
      </c>
      <c r="G157" s="17">
        <f t="shared" ref="G157:G162" si="1">E157*F157</f>
        <v>510</v>
      </c>
      <c r="H157" s="611"/>
    </row>
    <row r="158" spans="1:8" ht="18" customHeight="1">
      <c r="A158" s="633"/>
      <c r="B158" s="606"/>
      <c r="C158" s="250" t="s">
        <v>1556</v>
      </c>
      <c r="D158" s="19" t="s">
        <v>1109</v>
      </c>
      <c r="E158" s="17">
        <v>4</v>
      </c>
      <c r="F158" s="17">
        <v>56</v>
      </c>
      <c r="G158" s="17">
        <f t="shared" si="1"/>
        <v>224</v>
      </c>
      <c r="H158" s="611"/>
    </row>
    <row r="159" spans="1:8" ht="18" customHeight="1">
      <c r="A159" s="633"/>
      <c r="B159" s="606"/>
      <c r="C159" s="250" t="s">
        <v>588</v>
      </c>
      <c r="D159" s="19" t="s">
        <v>1046</v>
      </c>
      <c r="E159" s="17">
        <v>18.48</v>
      </c>
      <c r="F159" s="17">
        <v>768</v>
      </c>
      <c r="G159" s="17">
        <f t="shared" si="1"/>
        <v>14192.64</v>
      </c>
      <c r="H159" s="611"/>
    </row>
    <row r="160" spans="1:8" ht="18" customHeight="1">
      <c r="A160" s="633"/>
      <c r="B160" s="606"/>
      <c r="C160" s="250" t="s">
        <v>890</v>
      </c>
      <c r="D160" s="19" t="s">
        <v>1109</v>
      </c>
      <c r="E160" s="17">
        <v>0.6</v>
      </c>
      <c r="F160" s="17">
        <v>76</v>
      </c>
      <c r="G160" s="17">
        <f t="shared" si="1"/>
        <v>45.6</v>
      </c>
      <c r="H160" s="611"/>
    </row>
    <row r="161" spans="1:8" ht="18" customHeight="1">
      <c r="A161" s="633"/>
      <c r="B161" s="606"/>
      <c r="C161" s="251" t="s">
        <v>592</v>
      </c>
      <c r="D161" s="19" t="s">
        <v>2968</v>
      </c>
      <c r="E161" s="17">
        <v>16</v>
      </c>
      <c r="F161" s="17">
        <v>2</v>
      </c>
      <c r="G161" s="20">
        <f t="shared" si="1"/>
        <v>32</v>
      </c>
      <c r="H161" s="611"/>
    </row>
    <row r="162" spans="1:8" ht="18" customHeight="1">
      <c r="A162" s="633"/>
      <c r="B162" s="606"/>
      <c r="C162" s="251" t="s">
        <v>593</v>
      </c>
      <c r="D162" s="19" t="s">
        <v>2968</v>
      </c>
      <c r="E162" s="17">
        <v>16</v>
      </c>
      <c r="F162" s="17">
        <v>1</v>
      </c>
      <c r="G162" s="20">
        <f t="shared" si="1"/>
        <v>16</v>
      </c>
      <c r="H162" s="611"/>
    </row>
    <row r="163" spans="1:8" ht="18" customHeight="1">
      <c r="A163" s="633"/>
      <c r="B163" s="606"/>
      <c r="C163" s="251" t="s">
        <v>589</v>
      </c>
      <c r="D163" s="19" t="s">
        <v>1049</v>
      </c>
      <c r="E163" s="17">
        <v>8</v>
      </c>
      <c r="F163" s="19">
        <v>166.4</v>
      </c>
      <c r="G163" s="20">
        <f>E163*F163</f>
        <v>1331.2</v>
      </c>
      <c r="H163" s="611"/>
    </row>
    <row r="164" spans="1:8" ht="18" customHeight="1">
      <c r="A164" s="633"/>
      <c r="B164" s="606"/>
      <c r="C164" s="251" t="s">
        <v>590</v>
      </c>
      <c r="D164" s="19" t="s">
        <v>1049</v>
      </c>
      <c r="E164" s="47">
        <v>20</v>
      </c>
      <c r="F164" s="17">
        <v>115.2</v>
      </c>
      <c r="G164" s="20">
        <f>E164*F164</f>
        <v>2304</v>
      </c>
      <c r="H164" s="611"/>
    </row>
    <row r="165" spans="1:8" ht="18" customHeight="1">
      <c r="A165" s="633"/>
      <c r="B165" s="606"/>
      <c r="C165" s="251" t="s">
        <v>591</v>
      </c>
      <c r="D165" s="19" t="s">
        <v>1049</v>
      </c>
      <c r="E165" s="17">
        <v>36</v>
      </c>
      <c r="F165" s="17">
        <v>80</v>
      </c>
      <c r="G165" s="20">
        <f>E165*F165</f>
        <v>2880</v>
      </c>
      <c r="H165" s="611"/>
    </row>
    <row r="166" spans="1:8" ht="18" customHeight="1">
      <c r="A166" s="633"/>
      <c r="B166" s="606"/>
      <c r="C166" s="251" t="s">
        <v>1389</v>
      </c>
      <c r="D166" s="19" t="s">
        <v>2968</v>
      </c>
      <c r="E166" s="17">
        <v>50</v>
      </c>
      <c r="F166" s="17">
        <v>1.28</v>
      </c>
      <c r="G166" s="20">
        <f>E166*F166</f>
        <v>64</v>
      </c>
      <c r="H166" s="611"/>
    </row>
    <row r="167" spans="1:8" ht="39.75" customHeight="1">
      <c r="A167" s="64">
        <v>68</v>
      </c>
      <c r="B167" s="17" t="s">
        <v>2657</v>
      </c>
      <c r="C167" s="46" t="s">
        <v>893</v>
      </c>
      <c r="D167" s="606" t="s">
        <v>594</v>
      </c>
      <c r="E167" s="606"/>
      <c r="F167" s="606"/>
      <c r="G167" s="20"/>
      <c r="H167" s="18">
        <v>41010</v>
      </c>
    </row>
    <row r="168" spans="1:8" ht="35.25" customHeight="1">
      <c r="A168" s="64">
        <v>69</v>
      </c>
      <c r="B168" s="17" t="s">
        <v>2781</v>
      </c>
      <c r="C168" s="46" t="s">
        <v>893</v>
      </c>
      <c r="D168" s="598" t="s">
        <v>594</v>
      </c>
      <c r="E168" s="599"/>
      <c r="F168" s="600"/>
      <c r="G168" s="20"/>
      <c r="H168" s="18">
        <v>41010</v>
      </c>
    </row>
    <row r="169" spans="1:8" ht="35.25" customHeight="1">
      <c r="A169" s="64">
        <v>70</v>
      </c>
      <c r="B169" s="17" t="s">
        <v>3441</v>
      </c>
      <c r="C169" s="46" t="s">
        <v>893</v>
      </c>
      <c r="D169" s="598" t="s">
        <v>594</v>
      </c>
      <c r="E169" s="599"/>
      <c r="F169" s="600"/>
      <c r="G169" s="20"/>
      <c r="H169" s="18">
        <v>41010</v>
      </c>
    </row>
    <row r="170" spans="1:8" ht="35.25" customHeight="1">
      <c r="A170" s="64">
        <v>71</v>
      </c>
      <c r="B170" s="17" t="s">
        <v>1762</v>
      </c>
      <c r="C170" s="46" t="s">
        <v>893</v>
      </c>
      <c r="D170" s="598" t="s">
        <v>594</v>
      </c>
      <c r="E170" s="599"/>
      <c r="F170" s="600"/>
      <c r="G170" s="20"/>
      <c r="H170" s="18">
        <v>41010</v>
      </c>
    </row>
    <row r="171" spans="1:8" ht="36" customHeight="1">
      <c r="A171" s="64">
        <v>72</v>
      </c>
      <c r="B171" s="17" t="s">
        <v>2129</v>
      </c>
      <c r="C171" s="46" t="s">
        <v>893</v>
      </c>
      <c r="D171" s="598" t="s">
        <v>594</v>
      </c>
      <c r="E171" s="599"/>
      <c r="F171" s="600"/>
      <c r="G171" s="20"/>
      <c r="H171" s="18">
        <v>41010</v>
      </c>
    </row>
    <row r="172" spans="1:8" ht="36.75" customHeight="1">
      <c r="A172" s="64">
        <v>73</v>
      </c>
      <c r="B172" s="17" t="s">
        <v>1401</v>
      </c>
      <c r="C172" s="46" t="s">
        <v>893</v>
      </c>
      <c r="D172" s="598" t="s">
        <v>594</v>
      </c>
      <c r="E172" s="599"/>
      <c r="F172" s="600"/>
      <c r="G172" s="20"/>
      <c r="H172" s="18">
        <v>41010</v>
      </c>
    </row>
    <row r="173" spans="1:8" ht="38.25" customHeight="1">
      <c r="A173" s="64">
        <v>74</v>
      </c>
      <c r="B173" s="17" t="s">
        <v>3442</v>
      </c>
      <c r="C173" s="46" t="s">
        <v>893</v>
      </c>
      <c r="D173" s="598" t="s">
        <v>594</v>
      </c>
      <c r="E173" s="599"/>
      <c r="F173" s="600"/>
      <c r="G173" s="20"/>
      <c r="H173" s="18">
        <v>41010</v>
      </c>
    </row>
    <row r="174" spans="1:8" ht="36" customHeight="1">
      <c r="A174" s="64">
        <v>75</v>
      </c>
      <c r="B174" s="17" t="s">
        <v>1763</v>
      </c>
      <c r="C174" s="46" t="s">
        <v>893</v>
      </c>
      <c r="D174" s="598" t="s">
        <v>594</v>
      </c>
      <c r="E174" s="599"/>
      <c r="F174" s="600"/>
      <c r="G174" s="20"/>
      <c r="H174" s="18">
        <v>41010</v>
      </c>
    </row>
    <row r="175" spans="1:8" ht="39" customHeight="1">
      <c r="A175" s="630">
        <v>77</v>
      </c>
      <c r="B175" s="592" t="s">
        <v>3443</v>
      </c>
      <c r="C175" s="46" t="s">
        <v>893</v>
      </c>
      <c r="D175" s="19"/>
      <c r="E175" s="17"/>
      <c r="F175" s="17"/>
      <c r="G175" s="20"/>
      <c r="H175" s="595">
        <v>41011</v>
      </c>
    </row>
    <row r="176" spans="1:8" ht="18" customHeight="1">
      <c r="A176" s="632"/>
      <c r="B176" s="594"/>
      <c r="C176" s="15" t="s">
        <v>2462</v>
      </c>
      <c r="D176" s="19" t="s">
        <v>1588</v>
      </c>
      <c r="E176" s="15">
        <v>0.5</v>
      </c>
      <c r="F176" s="15">
        <v>1700</v>
      </c>
      <c r="G176" s="20">
        <f>E176*F176</f>
        <v>850</v>
      </c>
      <c r="H176" s="603"/>
    </row>
    <row r="177" spans="1:8" ht="37.5" customHeight="1">
      <c r="A177" s="198">
        <v>78</v>
      </c>
      <c r="B177" s="140" t="s">
        <v>338</v>
      </c>
      <c r="C177" s="46" t="s">
        <v>893</v>
      </c>
      <c r="D177" s="598" t="s">
        <v>850</v>
      </c>
      <c r="E177" s="599"/>
      <c r="F177" s="600"/>
      <c r="G177" s="20"/>
      <c r="H177" s="139">
        <v>41011</v>
      </c>
    </row>
    <row r="178" spans="1:8" ht="18" customHeight="1">
      <c r="A178" s="630">
        <v>79</v>
      </c>
      <c r="B178" s="592" t="s">
        <v>623</v>
      </c>
      <c r="C178" s="46" t="s">
        <v>1396</v>
      </c>
      <c r="D178" s="598" t="s">
        <v>67</v>
      </c>
      <c r="E178" s="599"/>
      <c r="F178" s="600"/>
      <c r="G178" s="20"/>
      <c r="H178" s="595">
        <v>41011</v>
      </c>
    </row>
    <row r="179" spans="1:8" ht="18" customHeight="1">
      <c r="A179" s="632"/>
      <c r="B179" s="594"/>
      <c r="C179" s="17" t="s">
        <v>1680</v>
      </c>
      <c r="D179" s="19" t="s">
        <v>2968</v>
      </c>
      <c r="E179" s="17">
        <v>1</v>
      </c>
      <c r="F179" s="17">
        <v>56</v>
      </c>
      <c r="G179" s="17">
        <f>E179*F179</f>
        <v>56</v>
      </c>
      <c r="H179" s="603"/>
    </row>
    <row r="180" spans="1:8" ht="36.75" customHeight="1">
      <c r="A180" s="64">
        <v>80</v>
      </c>
      <c r="B180" s="17" t="s">
        <v>7</v>
      </c>
      <c r="C180" s="46" t="s">
        <v>8</v>
      </c>
      <c r="D180" s="598" t="s">
        <v>67</v>
      </c>
      <c r="E180" s="599"/>
      <c r="F180" s="600"/>
      <c r="G180" s="20"/>
      <c r="H180" s="21">
        <v>41012</v>
      </c>
    </row>
    <row r="181" spans="1:8" ht="32.25" customHeight="1">
      <c r="A181" s="64">
        <v>81</v>
      </c>
      <c r="B181" s="17" t="s">
        <v>1872</v>
      </c>
      <c r="C181" s="46" t="s">
        <v>10</v>
      </c>
      <c r="D181" s="598" t="s">
        <v>67</v>
      </c>
      <c r="E181" s="599"/>
      <c r="F181" s="600"/>
      <c r="G181" s="20"/>
      <c r="H181" s="21">
        <v>41015</v>
      </c>
    </row>
    <row r="182" spans="1:8" ht="36.75" customHeight="1">
      <c r="A182" s="64">
        <v>82</v>
      </c>
      <c r="B182" s="17" t="s">
        <v>11</v>
      </c>
      <c r="C182" s="16" t="s">
        <v>12</v>
      </c>
      <c r="D182" s="598" t="s">
        <v>67</v>
      </c>
      <c r="E182" s="599"/>
      <c r="F182" s="600"/>
      <c r="G182" s="20"/>
      <c r="H182" s="18">
        <v>41012</v>
      </c>
    </row>
    <row r="183" spans="1:8" ht="21.75" customHeight="1">
      <c r="A183" s="630">
        <v>83</v>
      </c>
      <c r="B183" s="932" t="s">
        <v>18</v>
      </c>
      <c r="C183" s="46" t="s">
        <v>19</v>
      </c>
      <c r="D183" s="19"/>
      <c r="E183" s="19"/>
      <c r="F183" s="19"/>
      <c r="G183" s="20"/>
      <c r="H183" s="595">
        <v>41016</v>
      </c>
    </row>
    <row r="184" spans="1:8" ht="18" customHeight="1">
      <c r="A184" s="631"/>
      <c r="B184" s="933"/>
      <c r="C184" s="17" t="s">
        <v>1181</v>
      </c>
      <c r="D184" s="19" t="s">
        <v>2968</v>
      </c>
      <c r="E184" s="17">
        <v>1</v>
      </c>
      <c r="F184" s="17">
        <v>25</v>
      </c>
      <c r="G184" s="20">
        <f t="shared" ref="G184:G190" si="2">E184*F184</f>
        <v>25</v>
      </c>
      <c r="H184" s="605"/>
    </row>
    <row r="185" spans="1:8" ht="18" customHeight="1">
      <c r="A185" s="631"/>
      <c r="B185" s="933"/>
      <c r="C185" s="15" t="s">
        <v>2797</v>
      </c>
      <c r="D185" s="19" t="s">
        <v>1109</v>
      </c>
      <c r="E185" s="19">
        <v>3</v>
      </c>
      <c r="F185" s="19">
        <v>90</v>
      </c>
      <c r="G185" s="20">
        <f t="shared" si="2"/>
        <v>270</v>
      </c>
      <c r="H185" s="605"/>
    </row>
    <row r="186" spans="1:8" ht="18" customHeight="1">
      <c r="A186" s="631"/>
      <c r="B186" s="933"/>
      <c r="C186" s="17" t="s">
        <v>20</v>
      </c>
      <c r="D186" s="19" t="s">
        <v>2968</v>
      </c>
      <c r="E186" s="17">
        <v>4</v>
      </c>
      <c r="F186" s="17">
        <v>97</v>
      </c>
      <c r="G186" s="20">
        <f t="shared" si="2"/>
        <v>388</v>
      </c>
      <c r="H186" s="605"/>
    </row>
    <row r="187" spans="1:8" ht="18" customHeight="1">
      <c r="A187" s="631"/>
      <c r="B187" s="933"/>
      <c r="C187" s="15" t="s">
        <v>1462</v>
      </c>
      <c r="D187" s="19" t="s">
        <v>1049</v>
      </c>
      <c r="E187" s="19">
        <v>3</v>
      </c>
      <c r="F187" s="19">
        <v>59</v>
      </c>
      <c r="G187" s="20">
        <f t="shared" si="2"/>
        <v>177</v>
      </c>
      <c r="H187" s="605"/>
    </row>
    <row r="188" spans="1:8" ht="18" customHeight="1">
      <c r="A188" s="631"/>
      <c r="B188" s="933"/>
      <c r="C188" s="15" t="s">
        <v>21</v>
      </c>
      <c r="D188" s="19" t="s">
        <v>2968</v>
      </c>
      <c r="E188" s="17">
        <v>2</v>
      </c>
      <c r="F188" s="19">
        <v>26</v>
      </c>
      <c r="G188" s="20">
        <f t="shared" si="2"/>
        <v>52</v>
      </c>
      <c r="H188" s="605"/>
    </row>
    <row r="189" spans="1:8" ht="18" customHeight="1">
      <c r="A189" s="631"/>
      <c r="B189" s="933"/>
      <c r="C189" s="15" t="s">
        <v>1180</v>
      </c>
      <c r="D189" s="19" t="s">
        <v>1049</v>
      </c>
      <c r="E189" s="17">
        <v>3</v>
      </c>
      <c r="F189" s="19">
        <v>164.34</v>
      </c>
      <c r="G189" s="20">
        <f t="shared" si="2"/>
        <v>493.02</v>
      </c>
      <c r="H189" s="605"/>
    </row>
    <row r="190" spans="1:8" ht="18" customHeight="1">
      <c r="A190" s="632"/>
      <c r="B190" s="934"/>
      <c r="C190" s="15" t="s">
        <v>501</v>
      </c>
      <c r="D190" s="19" t="s">
        <v>2968</v>
      </c>
      <c r="E190" s="17">
        <v>1</v>
      </c>
      <c r="F190" s="19">
        <v>123</v>
      </c>
      <c r="G190" s="20">
        <f t="shared" si="2"/>
        <v>123</v>
      </c>
      <c r="H190" s="603"/>
    </row>
    <row r="191" spans="1:8" ht="37.5" customHeight="1">
      <c r="A191" s="64">
        <v>84</v>
      </c>
      <c r="B191" s="17" t="s">
        <v>274</v>
      </c>
      <c r="C191" s="46" t="s">
        <v>893</v>
      </c>
      <c r="D191" s="598" t="s">
        <v>850</v>
      </c>
      <c r="E191" s="599"/>
      <c r="F191" s="600"/>
      <c r="G191" s="20"/>
      <c r="H191" s="139">
        <v>41011</v>
      </c>
    </row>
    <row r="192" spans="1:8" ht="36.75" customHeight="1">
      <c r="A192" s="64">
        <v>85</v>
      </c>
      <c r="B192" s="17" t="s">
        <v>273</v>
      </c>
      <c r="C192" s="46" t="s">
        <v>893</v>
      </c>
      <c r="D192" s="598" t="s">
        <v>850</v>
      </c>
      <c r="E192" s="599"/>
      <c r="F192" s="600"/>
      <c r="G192" s="20"/>
      <c r="H192" s="139">
        <v>41011</v>
      </c>
    </row>
    <row r="193" spans="1:8" ht="33.75" customHeight="1">
      <c r="A193" s="630">
        <v>86</v>
      </c>
      <c r="B193" s="592" t="s">
        <v>1761</v>
      </c>
      <c r="C193" s="16" t="s">
        <v>852</v>
      </c>
      <c r="D193" s="19"/>
      <c r="E193" s="17"/>
      <c r="F193" s="17"/>
      <c r="G193" s="20"/>
      <c r="H193" s="611">
        <v>41011</v>
      </c>
    </row>
    <row r="194" spans="1:8" ht="18" customHeight="1">
      <c r="A194" s="631"/>
      <c r="B194" s="593"/>
      <c r="C194" s="17" t="s">
        <v>2783</v>
      </c>
      <c r="D194" s="19" t="s">
        <v>1588</v>
      </c>
      <c r="E194" s="17">
        <v>3</v>
      </c>
      <c r="F194" s="17">
        <v>1350</v>
      </c>
      <c r="G194" s="20">
        <f>E194*F194</f>
        <v>4050</v>
      </c>
      <c r="H194" s="611"/>
    </row>
    <row r="195" spans="1:8" ht="18" customHeight="1">
      <c r="A195" s="632"/>
      <c r="B195" s="594"/>
      <c r="C195" s="17" t="s">
        <v>480</v>
      </c>
      <c r="D195" s="19" t="s">
        <v>481</v>
      </c>
      <c r="E195" s="17">
        <v>3</v>
      </c>
      <c r="F195" s="17">
        <v>28.6</v>
      </c>
      <c r="G195" s="20">
        <f>E195*F195</f>
        <v>85.8</v>
      </c>
      <c r="H195" s="611"/>
    </row>
    <row r="196" spans="1:8" ht="18" customHeight="1">
      <c r="A196" s="630">
        <v>87</v>
      </c>
      <c r="B196" s="592" t="s">
        <v>2128</v>
      </c>
      <c r="C196" s="16" t="s">
        <v>856</v>
      </c>
      <c r="D196" s="19"/>
      <c r="E196" s="17"/>
      <c r="F196" s="17"/>
      <c r="G196" s="20"/>
      <c r="H196" s="595">
        <v>41012</v>
      </c>
    </row>
    <row r="197" spans="1:8" ht="18" customHeight="1">
      <c r="A197" s="631"/>
      <c r="B197" s="593"/>
      <c r="C197" s="17" t="s">
        <v>1556</v>
      </c>
      <c r="D197" s="19" t="s">
        <v>1109</v>
      </c>
      <c r="E197" s="17">
        <v>2</v>
      </c>
      <c r="F197" s="17">
        <v>54</v>
      </c>
      <c r="G197" s="20">
        <f>E197*F197</f>
        <v>108</v>
      </c>
      <c r="H197" s="605"/>
    </row>
    <row r="198" spans="1:8" ht="18" customHeight="1">
      <c r="A198" s="631"/>
      <c r="B198" s="593"/>
      <c r="C198" s="17" t="s">
        <v>3569</v>
      </c>
      <c r="D198" s="19" t="s">
        <v>1049</v>
      </c>
      <c r="E198" s="17">
        <v>6</v>
      </c>
      <c r="F198" s="17">
        <v>118.37</v>
      </c>
      <c r="G198" s="20">
        <f>E198*F198</f>
        <v>710.22</v>
      </c>
      <c r="H198" s="605"/>
    </row>
    <row r="199" spans="1:8" ht="18" customHeight="1">
      <c r="A199" s="632"/>
      <c r="B199" s="594"/>
      <c r="C199" s="17" t="s">
        <v>591</v>
      </c>
      <c r="D199" s="19" t="s">
        <v>1049</v>
      </c>
      <c r="E199" s="17">
        <v>27</v>
      </c>
      <c r="F199" s="17">
        <v>55.14</v>
      </c>
      <c r="G199" s="20">
        <f>E199*F199</f>
        <v>1488.78</v>
      </c>
      <c r="H199" s="603"/>
    </row>
    <row r="200" spans="1:8" ht="18" customHeight="1">
      <c r="A200" s="630">
        <v>88</v>
      </c>
      <c r="B200" s="592" t="s">
        <v>857</v>
      </c>
      <c r="C200" s="16" t="s">
        <v>858</v>
      </c>
      <c r="D200" s="19"/>
      <c r="E200" s="17"/>
      <c r="F200" s="17"/>
      <c r="G200" s="20"/>
      <c r="H200" s="595">
        <v>41012</v>
      </c>
    </row>
    <row r="201" spans="1:8" ht="18" customHeight="1">
      <c r="A201" s="632"/>
      <c r="B201" s="594"/>
      <c r="C201" s="17" t="s">
        <v>891</v>
      </c>
      <c r="D201" s="19" t="s">
        <v>1109</v>
      </c>
      <c r="E201" s="17">
        <v>0.1</v>
      </c>
      <c r="F201" s="17">
        <v>75</v>
      </c>
      <c r="G201" s="20">
        <f>E201*F201</f>
        <v>7.5</v>
      </c>
      <c r="H201" s="597"/>
    </row>
    <row r="202" spans="1:8" ht="50.25" customHeight="1">
      <c r="A202" s="633">
        <v>89</v>
      </c>
      <c r="B202" s="606" t="s">
        <v>2781</v>
      </c>
      <c r="C202" s="46" t="s">
        <v>853</v>
      </c>
      <c r="D202" s="19"/>
      <c r="E202" s="17"/>
      <c r="F202" s="17"/>
      <c r="G202" s="17"/>
      <c r="H202" s="611">
        <v>41012</v>
      </c>
    </row>
    <row r="203" spans="1:8" ht="18.75" customHeight="1">
      <c r="A203" s="633"/>
      <c r="B203" s="606"/>
      <c r="C203" s="17" t="s">
        <v>2783</v>
      </c>
      <c r="D203" s="19" t="s">
        <v>1588</v>
      </c>
      <c r="E203" s="17">
        <v>0.28999999999999998</v>
      </c>
      <c r="F203" s="17">
        <v>1350</v>
      </c>
      <c r="G203" s="20">
        <f>E203*F203</f>
        <v>391.5</v>
      </c>
      <c r="H203" s="611"/>
    </row>
    <row r="204" spans="1:8" ht="18" customHeight="1">
      <c r="A204" s="633"/>
      <c r="B204" s="606"/>
      <c r="C204" s="15" t="s">
        <v>854</v>
      </c>
      <c r="D204" s="19" t="s">
        <v>1585</v>
      </c>
      <c r="E204" s="17">
        <v>0.1</v>
      </c>
      <c r="F204" s="17">
        <v>48.05</v>
      </c>
      <c r="G204" s="20">
        <f>E204*F204</f>
        <v>4.8099999999999996</v>
      </c>
      <c r="H204" s="611"/>
    </row>
    <row r="205" spans="1:8" ht="50.25" customHeight="1">
      <c r="A205" s="633">
        <v>90</v>
      </c>
      <c r="B205" s="606" t="s">
        <v>3441</v>
      </c>
      <c r="C205" s="46" t="s">
        <v>853</v>
      </c>
      <c r="D205" s="19"/>
      <c r="E205" s="17"/>
      <c r="F205" s="17"/>
      <c r="G205" s="17"/>
      <c r="H205" s="611">
        <v>41012</v>
      </c>
    </row>
    <row r="206" spans="1:8" ht="18" customHeight="1">
      <c r="A206" s="633"/>
      <c r="B206" s="606"/>
      <c r="C206" s="17" t="s">
        <v>2783</v>
      </c>
      <c r="D206" s="19" t="s">
        <v>1588</v>
      </c>
      <c r="E206" s="17">
        <v>0.28999999999999998</v>
      </c>
      <c r="F206" s="17">
        <v>1350</v>
      </c>
      <c r="G206" s="20">
        <f>E206*F206</f>
        <v>391.5</v>
      </c>
      <c r="H206" s="611"/>
    </row>
    <row r="207" spans="1:8" ht="18" customHeight="1">
      <c r="A207" s="633"/>
      <c r="B207" s="606"/>
      <c r="C207" s="15" t="s">
        <v>854</v>
      </c>
      <c r="D207" s="19" t="s">
        <v>1585</v>
      </c>
      <c r="E207" s="17">
        <v>0.1</v>
      </c>
      <c r="F207" s="17">
        <v>48.05</v>
      </c>
      <c r="G207" s="20">
        <f>E207*F207</f>
        <v>4.8099999999999996</v>
      </c>
      <c r="H207" s="611"/>
    </row>
    <row r="208" spans="1:8" ht="54.75" customHeight="1">
      <c r="A208" s="630">
        <v>91</v>
      </c>
      <c r="B208" s="592" t="s">
        <v>3728</v>
      </c>
      <c r="C208" s="46" t="s">
        <v>853</v>
      </c>
      <c r="D208" s="19"/>
      <c r="E208" s="17"/>
      <c r="F208" s="17"/>
      <c r="G208" s="17"/>
      <c r="H208" s="611">
        <v>41012</v>
      </c>
    </row>
    <row r="209" spans="1:8" ht="18" customHeight="1">
      <c r="A209" s="631"/>
      <c r="B209" s="593"/>
      <c r="C209" s="17" t="s">
        <v>2783</v>
      </c>
      <c r="D209" s="19" t="s">
        <v>1588</v>
      </c>
      <c r="E209" s="17">
        <v>0.28999999999999998</v>
      </c>
      <c r="F209" s="17">
        <v>1350</v>
      </c>
      <c r="G209" s="20">
        <f>E209*F209</f>
        <v>391.5</v>
      </c>
      <c r="H209" s="611"/>
    </row>
    <row r="210" spans="1:8" ht="18" customHeight="1">
      <c r="A210" s="632"/>
      <c r="B210" s="594"/>
      <c r="C210" s="15" t="s">
        <v>854</v>
      </c>
      <c r="D210" s="19" t="s">
        <v>1585</v>
      </c>
      <c r="E210" s="17">
        <v>0.1</v>
      </c>
      <c r="F210" s="17">
        <v>48.05</v>
      </c>
      <c r="G210" s="20">
        <f>E210*F210</f>
        <v>4.8099999999999996</v>
      </c>
      <c r="H210" s="611"/>
    </row>
    <row r="211" spans="1:8" ht="55.5" customHeight="1">
      <c r="A211" s="630">
        <v>92</v>
      </c>
      <c r="B211" s="592" t="s">
        <v>3729</v>
      </c>
      <c r="C211" s="46" t="s">
        <v>853</v>
      </c>
      <c r="D211" s="19"/>
      <c r="E211" s="17"/>
      <c r="F211" s="17"/>
      <c r="G211" s="17"/>
      <c r="H211" s="611">
        <v>41012</v>
      </c>
    </row>
    <row r="212" spans="1:8" ht="18" customHeight="1">
      <c r="A212" s="631"/>
      <c r="B212" s="593"/>
      <c r="C212" s="17" t="s">
        <v>2783</v>
      </c>
      <c r="D212" s="19" t="s">
        <v>1588</v>
      </c>
      <c r="E212" s="17">
        <v>0.28999999999999998</v>
      </c>
      <c r="F212" s="17">
        <v>1350</v>
      </c>
      <c r="G212" s="20">
        <f>E212*F212</f>
        <v>391.5</v>
      </c>
      <c r="H212" s="611"/>
    </row>
    <row r="213" spans="1:8" ht="18" customHeight="1">
      <c r="A213" s="632"/>
      <c r="B213" s="594"/>
      <c r="C213" s="15" t="s">
        <v>854</v>
      </c>
      <c r="D213" s="19" t="s">
        <v>1585</v>
      </c>
      <c r="E213" s="17">
        <v>0.1</v>
      </c>
      <c r="F213" s="17">
        <v>48.05</v>
      </c>
      <c r="G213" s="20">
        <f>E213*F213</f>
        <v>4.8099999999999996</v>
      </c>
      <c r="H213" s="611"/>
    </row>
    <row r="214" spans="1:8" ht="50.25" customHeight="1">
      <c r="A214" s="630">
        <v>93</v>
      </c>
      <c r="B214" s="592" t="s">
        <v>3442</v>
      </c>
      <c r="C214" s="46" t="s">
        <v>853</v>
      </c>
      <c r="D214" s="19"/>
      <c r="E214" s="17"/>
      <c r="F214" s="17"/>
      <c r="G214" s="17"/>
      <c r="H214" s="611">
        <v>41012</v>
      </c>
    </row>
    <row r="215" spans="1:8" ht="18" customHeight="1">
      <c r="A215" s="631"/>
      <c r="B215" s="593"/>
      <c r="C215" s="17" t="s">
        <v>2783</v>
      </c>
      <c r="D215" s="19" t="s">
        <v>1588</v>
      </c>
      <c r="E215" s="17">
        <v>0.28999999999999998</v>
      </c>
      <c r="F215" s="17">
        <v>1350</v>
      </c>
      <c r="G215" s="20">
        <f>E215*F215</f>
        <v>391.5</v>
      </c>
      <c r="H215" s="611"/>
    </row>
    <row r="216" spans="1:8" ht="18" customHeight="1">
      <c r="A216" s="632"/>
      <c r="B216" s="594"/>
      <c r="C216" s="15" t="s">
        <v>854</v>
      </c>
      <c r="D216" s="19" t="s">
        <v>1585</v>
      </c>
      <c r="E216" s="17">
        <v>0.1</v>
      </c>
      <c r="F216" s="17">
        <v>48.05</v>
      </c>
      <c r="G216" s="20">
        <f>E216*F216</f>
        <v>4.8099999999999996</v>
      </c>
      <c r="H216" s="611"/>
    </row>
    <row r="217" spans="1:8" ht="52.5" customHeight="1">
      <c r="A217" s="630">
        <v>94</v>
      </c>
      <c r="B217" s="592" t="s">
        <v>451</v>
      </c>
      <c r="C217" s="46" t="s">
        <v>853</v>
      </c>
      <c r="D217" s="19"/>
      <c r="E217" s="17"/>
      <c r="F217" s="17"/>
      <c r="G217" s="17"/>
      <c r="H217" s="611">
        <v>41012</v>
      </c>
    </row>
    <row r="218" spans="1:8" ht="18" customHeight="1">
      <c r="A218" s="631"/>
      <c r="B218" s="593"/>
      <c r="C218" s="17" t="s">
        <v>2783</v>
      </c>
      <c r="D218" s="19" t="s">
        <v>1588</v>
      </c>
      <c r="E218" s="17">
        <v>0.28999999999999998</v>
      </c>
      <c r="F218" s="17">
        <v>1350</v>
      </c>
      <c r="G218" s="20">
        <f>E218*F218</f>
        <v>391.5</v>
      </c>
      <c r="H218" s="611"/>
    </row>
    <row r="219" spans="1:8" ht="18" customHeight="1">
      <c r="A219" s="632"/>
      <c r="B219" s="594"/>
      <c r="C219" s="15" t="s">
        <v>854</v>
      </c>
      <c r="D219" s="19" t="s">
        <v>1585</v>
      </c>
      <c r="E219" s="17">
        <v>0.1</v>
      </c>
      <c r="F219" s="17">
        <v>48.05</v>
      </c>
      <c r="G219" s="20">
        <f>E219*F219</f>
        <v>4.8099999999999996</v>
      </c>
      <c r="H219" s="611"/>
    </row>
    <row r="220" spans="1:8" ht="49.5" customHeight="1">
      <c r="A220" s="630">
        <v>95</v>
      </c>
      <c r="B220" s="592" t="s">
        <v>1762</v>
      </c>
      <c r="C220" s="46" t="s">
        <v>853</v>
      </c>
      <c r="D220" s="19"/>
      <c r="E220" s="17"/>
      <c r="F220" s="17"/>
      <c r="G220" s="17"/>
      <c r="H220" s="611">
        <v>41012</v>
      </c>
    </row>
    <row r="221" spans="1:8" ht="18" customHeight="1">
      <c r="A221" s="631"/>
      <c r="B221" s="593"/>
      <c r="C221" s="17" t="s">
        <v>2783</v>
      </c>
      <c r="D221" s="19" t="s">
        <v>1588</v>
      </c>
      <c r="E221" s="17">
        <v>0.28999999999999998</v>
      </c>
      <c r="F221" s="17">
        <v>1350</v>
      </c>
      <c r="G221" s="20">
        <f>E221*F221</f>
        <v>391.5</v>
      </c>
      <c r="H221" s="611"/>
    </row>
    <row r="222" spans="1:8" ht="18" customHeight="1">
      <c r="A222" s="632"/>
      <c r="B222" s="594"/>
      <c r="C222" s="15" t="s">
        <v>854</v>
      </c>
      <c r="D222" s="19" t="s">
        <v>1585</v>
      </c>
      <c r="E222" s="17">
        <v>0.1</v>
      </c>
      <c r="F222" s="17">
        <v>48.05</v>
      </c>
      <c r="G222" s="20">
        <f>E222*F222</f>
        <v>4.8099999999999996</v>
      </c>
      <c r="H222" s="611"/>
    </row>
    <row r="223" spans="1:8" ht="37.5" customHeight="1">
      <c r="A223" s="630">
        <v>96</v>
      </c>
      <c r="B223" s="592" t="s">
        <v>3730</v>
      </c>
      <c r="C223" s="46" t="s">
        <v>3731</v>
      </c>
      <c r="D223" s="19"/>
      <c r="E223" s="17"/>
      <c r="F223" s="19"/>
      <c r="G223" s="20"/>
      <c r="H223" s="595">
        <v>41012</v>
      </c>
    </row>
    <row r="224" spans="1:8" ht="18" customHeight="1">
      <c r="A224" s="631"/>
      <c r="B224" s="593"/>
      <c r="C224" s="17" t="s">
        <v>586</v>
      </c>
      <c r="D224" s="19" t="s">
        <v>1588</v>
      </c>
      <c r="E224" s="17">
        <v>4</v>
      </c>
      <c r="F224" s="17">
        <v>1650</v>
      </c>
      <c r="G224" s="20">
        <f>E224*F224</f>
        <v>6600</v>
      </c>
      <c r="H224" s="605"/>
    </row>
    <row r="225" spans="1:9" ht="18" customHeight="1">
      <c r="A225" s="631"/>
      <c r="B225" s="594"/>
      <c r="C225" s="15" t="s">
        <v>1599</v>
      </c>
      <c r="D225" s="19" t="s">
        <v>1588</v>
      </c>
      <c r="E225" s="19">
        <v>4</v>
      </c>
      <c r="F225" s="19">
        <v>1650</v>
      </c>
      <c r="G225" s="20">
        <f>E225*F225</f>
        <v>6600</v>
      </c>
      <c r="H225" s="605"/>
    </row>
    <row r="226" spans="1:9" ht="18" customHeight="1">
      <c r="A226" s="631"/>
      <c r="B226" s="615" t="s">
        <v>3734</v>
      </c>
      <c r="C226" s="252" t="s">
        <v>3732</v>
      </c>
      <c r="D226" s="19"/>
      <c r="E226" s="17"/>
      <c r="F226" s="19"/>
      <c r="G226" s="20"/>
      <c r="H226" s="605"/>
    </row>
    <row r="227" spans="1:9" ht="18" customHeight="1">
      <c r="A227" s="631"/>
      <c r="B227" s="618"/>
      <c r="C227" s="251" t="s">
        <v>3733</v>
      </c>
      <c r="D227" s="19" t="s">
        <v>2968</v>
      </c>
      <c r="E227" s="17">
        <v>1</v>
      </c>
      <c r="F227" s="19"/>
      <c r="G227" s="20"/>
      <c r="H227" s="605"/>
    </row>
    <row r="228" spans="1:9" ht="18" customHeight="1">
      <c r="A228" s="631"/>
      <c r="B228" s="618"/>
      <c r="C228" s="250" t="s">
        <v>2413</v>
      </c>
      <c r="D228" s="19" t="s">
        <v>1585</v>
      </c>
      <c r="E228" s="19">
        <v>0.12</v>
      </c>
      <c r="F228" s="17">
        <v>8500</v>
      </c>
      <c r="G228" s="17">
        <f t="shared" ref="G228:G235" si="3">E228*F228</f>
        <v>1020</v>
      </c>
      <c r="H228" s="605"/>
    </row>
    <row r="229" spans="1:9" ht="18" customHeight="1">
      <c r="A229" s="631"/>
      <c r="B229" s="618"/>
      <c r="C229" s="250" t="s">
        <v>588</v>
      </c>
      <c r="D229" s="19" t="s">
        <v>1046</v>
      </c>
      <c r="E229" s="17">
        <v>6.6</v>
      </c>
      <c r="F229" s="17">
        <v>768</v>
      </c>
      <c r="G229" s="17">
        <f t="shared" si="3"/>
        <v>5068.8</v>
      </c>
      <c r="H229" s="605"/>
    </row>
    <row r="230" spans="1:9" ht="18" customHeight="1">
      <c r="A230" s="631"/>
      <c r="B230" s="618"/>
      <c r="C230" s="250" t="s">
        <v>890</v>
      </c>
      <c r="D230" s="19" t="s">
        <v>1109</v>
      </c>
      <c r="E230" s="17">
        <v>0.6</v>
      </c>
      <c r="F230" s="17">
        <v>76</v>
      </c>
      <c r="G230" s="17">
        <f t="shared" si="3"/>
        <v>45.6</v>
      </c>
      <c r="H230" s="605"/>
    </row>
    <row r="231" spans="1:9" ht="18" customHeight="1">
      <c r="A231" s="631"/>
      <c r="B231" s="618"/>
      <c r="C231" s="251" t="s">
        <v>592</v>
      </c>
      <c r="D231" s="19" t="s">
        <v>2968</v>
      </c>
      <c r="E231" s="17">
        <v>12</v>
      </c>
      <c r="F231" s="17">
        <v>2</v>
      </c>
      <c r="G231" s="20">
        <f t="shared" si="3"/>
        <v>24</v>
      </c>
      <c r="H231" s="605"/>
    </row>
    <row r="232" spans="1:9" ht="18" customHeight="1">
      <c r="A232" s="631"/>
      <c r="B232" s="618"/>
      <c r="C232" s="251" t="s">
        <v>593</v>
      </c>
      <c r="D232" s="19" t="s">
        <v>2968</v>
      </c>
      <c r="E232" s="17">
        <v>12</v>
      </c>
      <c r="F232" s="17">
        <v>1</v>
      </c>
      <c r="G232" s="20">
        <f t="shared" si="3"/>
        <v>12</v>
      </c>
      <c r="H232" s="605"/>
    </row>
    <row r="233" spans="1:9" ht="18" customHeight="1">
      <c r="A233" s="632"/>
      <c r="B233" s="616"/>
      <c r="C233" s="251" t="s">
        <v>2205</v>
      </c>
      <c r="D233" s="19" t="s">
        <v>2968</v>
      </c>
      <c r="E233" s="17">
        <v>47</v>
      </c>
      <c r="F233" s="19">
        <v>2</v>
      </c>
      <c r="G233" s="20">
        <f t="shared" si="3"/>
        <v>94</v>
      </c>
      <c r="H233" s="603"/>
      <c r="I233" s="1">
        <f>SUM(G228:G233)</f>
        <v>6264.4</v>
      </c>
    </row>
    <row r="234" spans="1:9" ht="18" customHeight="1">
      <c r="A234" s="630">
        <v>97</v>
      </c>
      <c r="B234" s="592" t="s">
        <v>3735</v>
      </c>
      <c r="C234" s="46" t="s">
        <v>1187</v>
      </c>
      <c r="D234" s="19"/>
      <c r="E234" s="47"/>
      <c r="F234" s="17"/>
      <c r="G234" s="20"/>
      <c r="H234" s="595">
        <v>41012</v>
      </c>
    </row>
    <row r="235" spans="1:9" ht="18" customHeight="1">
      <c r="A235" s="631"/>
      <c r="B235" s="593"/>
      <c r="C235" s="15" t="s">
        <v>1240</v>
      </c>
      <c r="D235" s="19" t="s">
        <v>1109</v>
      </c>
      <c r="E235" s="17">
        <v>60</v>
      </c>
      <c r="F235" s="17">
        <v>14</v>
      </c>
      <c r="G235" s="20">
        <f t="shared" si="3"/>
        <v>840</v>
      </c>
      <c r="H235" s="605"/>
    </row>
    <row r="236" spans="1:9" ht="18" customHeight="1">
      <c r="A236" s="632"/>
      <c r="B236" s="594"/>
      <c r="C236" s="15" t="s">
        <v>1241</v>
      </c>
      <c r="D236" s="19" t="s">
        <v>481</v>
      </c>
      <c r="E236" s="17">
        <f>1.5+1.5</f>
        <v>3</v>
      </c>
      <c r="F236" s="17">
        <v>63.34</v>
      </c>
      <c r="G236" s="20">
        <f>E236*F236</f>
        <v>190.02</v>
      </c>
      <c r="H236" s="603"/>
    </row>
    <row r="237" spans="1:9" ht="35.25" customHeight="1">
      <c r="A237" s="64">
        <v>99</v>
      </c>
      <c r="B237" s="17" t="s">
        <v>2659</v>
      </c>
      <c r="C237" s="46" t="s">
        <v>893</v>
      </c>
      <c r="D237" s="598" t="s">
        <v>849</v>
      </c>
      <c r="E237" s="599"/>
      <c r="F237" s="600"/>
      <c r="G237" s="20"/>
      <c r="H237" s="18">
        <v>41015</v>
      </c>
    </row>
    <row r="238" spans="1:9" ht="37.5" customHeight="1">
      <c r="A238" s="64">
        <v>100</v>
      </c>
      <c r="B238" s="17" t="s">
        <v>3442</v>
      </c>
      <c r="C238" s="46" t="s">
        <v>893</v>
      </c>
      <c r="D238" s="598" t="s">
        <v>849</v>
      </c>
      <c r="E238" s="599"/>
      <c r="F238" s="600"/>
      <c r="G238" s="20"/>
      <c r="H238" s="18">
        <v>41015</v>
      </c>
    </row>
    <row r="239" spans="1:9" ht="37.5" customHeight="1">
      <c r="A239" s="64">
        <v>101</v>
      </c>
      <c r="B239" s="17" t="s">
        <v>1763</v>
      </c>
      <c r="C239" s="46" t="s">
        <v>893</v>
      </c>
      <c r="D239" s="598" t="s">
        <v>849</v>
      </c>
      <c r="E239" s="599"/>
      <c r="F239" s="600"/>
      <c r="G239" s="20"/>
      <c r="H239" s="18">
        <v>41015</v>
      </c>
    </row>
    <row r="240" spans="1:9" ht="35.25" customHeight="1">
      <c r="A240" s="64">
        <v>102</v>
      </c>
      <c r="B240" s="17" t="s">
        <v>273</v>
      </c>
      <c r="C240" s="46" t="s">
        <v>893</v>
      </c>
      <c r="D240" s="598" t="s">
        <v>849</v>
      </c>
      <c r="E240" s="599"/>
      <c r="F240" s="600"/>
      <c r="G240" s="20"/>
      <c r="H240" s="18">
        <v>41015</v>
      </c>
    </row>
    <row r="241" spans="1:8" ht="37.5" customHeight="1">
      <c r="A241" s="64">
        <v>103</v>
      </c>
      <c r="B241" s="17" t="s">
        <v>2595</v>
      </c>
      <c r="C241" s="46" t="s">
        <v>893</v>
      </c>
      <c r="D241" s="598" t="s">
        <v>849</v>
      </c>
      <c r="E241" s="599"/>
      <c r="F241" s="600"/>
      <c r="G241" s="20"/>
      <c r="H241" s="18">
        <v>41015</v>
      </c>
    </row>
    <row r="242" spans="1:8" ht="37.5" customHeight="1">
      <c r="A242" s="64">
        <v>104</v>
      </c>
      <c r="B242" s="17" t="s">
        <v>3441</v>
      </c>
      <c r="C242" s="46" t="s">
        <v>893</v>
      </c>
      <c r="D242" s="598" t="s">
        <v>849</v>
      </c>
      <c r="E242" s="599"/>
      <c r="F242" s="600"/>
      <c r="G242" s="20"/>
      <c r="H242" s="18">
        <v>41015</v>
      </c>
    </row>
    <row r="243" spans="1:8" ht="38.25" customHeight="1">
      <c r="A243" s="64">
        <v>105</v>
      </c>
      <c r="B243" s="17" t="s">
        <v>1401</v>
      </c>
      <c r="C243" s="46" t="s">
        <v>893</v>
      </c>
      <c r="D243" s="606" t="s">
        <v>849</v>
      </c>
      <c r="E243" s="606"/>
      <c r="F243" s="606"/>
      <c r="G243" s="20"/>
      <c r="H243" s="18">
        <v>41015</v>
      </c>
    </row>
    <row r="244" spans="1:8" ht="37.5" customHeight="1">
      <c r="A244" s="633">
        <v>106</v>
      </c>
      <c r="B244" s="17" t="s">
        <v>1770</v>
      </c>
      <c r="C244" s="16" t="s">
        <v>3737</v>
      </c>
      <c r="D244" s="19"/>
      <c r="E244" s="17"/>
      <c r="F244" s="17"/>
      <c r="G244" s="20"/>
      <c r="H244" s="611">
        <v>41015</v>
      </c>
    </row>
    <row r="245" spans="1:8" ht="18" customHeight="1">
      <c r="A245" s="633"/>
      <c r="B245" s="668" t="s">
        <v>1771</v>
      </c>
      <c r="C245" s="17" t="s">
        <v>2533</v>
      </c>
      <c r="D245" s="19" t="s">
        <v>1046</v>
      </c>
      <c r="E245" s="17">
        <v>2.86</v>
      </c>
      <c r="F245" s="17">
        <v>380</v>
      </c>
      <c r="G245" s="20">
        <f t="shared" ref="G245:G251" si="4">F245*E245</f>
        <v>1086.8</v>
      </c>
      <c r="H245" s="611"/>
    </row>
    <row r="246" spans="1:8" ht="18" customHeight="1">
      <c r="A246" s="633"/>
      <c r="B246" s="668"/>
      <c r="C246" s="17" t="s">
        <v>731</v>
      </c>
      <c r="D246" s="19" t="s">
        <v>1585</v>
      </c>
      <c r="E246" s="17">
        <v>0.02</v>
      </c>
      <c r="F246" s="17">
        <v>8500</v>
      </c>
      <c r="G246" s="20">
        <f t="shared" si="4"/>
        <v>170</v>
      </c>
      <c r="H246" s="611"/>
    </row>
    <row r="247" spans="1:8" ht="18" customHeight="1">
      <c r="A247" s="633"/>
      <c r="B247" s="668"/>
      <c r="C247" s="17" t="s">
        <v>2534</v>
      </c>
      <c r="D247" s="19" t="s">
        <v>1585</v>
      </c>
      <c r="E247" s="17">
        <v>0.06</v>
      </c>
      <c r="F247" s="17">
        <v>8500</v>
      </c>
      <c r="G247" s="20">
        <f t="shared" si="4"/>
        <v>510</v>
      </c>
      <c r="H247" s="611"/>
    </row>
    <row r="248" spans="1:8" ht="18" customHeight="1">
      <c r="A248" s="633"/>
      <c r="B248" s="668" t="s">
        <v>2535</v>
      </c>
      <c r="C248" s="17" t="s">
        <v>221</v>
      </c>
      <c r="D248" s="19" t="s">
        <v>1046</v>
      </c>
      <c r="E248" s="17">
        <v>2.08</v>
      </c>
      <c r="F248" s="17">
        <v>380</v>
      </c>
      <c r="G248" s="20">
        <f t="shared" si="4"/>
        <v>790.4</v>
      </c>
      <c r="H248" s="611"/>
    </row>
    <row r="249" spans="1:8" ht="18" customHeight="1">
      <c r="A249" s="633"/>
      <c r="B249" s="668"/>
      <c r="C249" s="17" t="s">
        <v>2044</v>
      </c>
      <c r="D249" s="19" t="s">
        <v>2968</v>
      </c>
      <c r="E249" s="17">
        <v>1</v>
      </c>
      <c r="F249" s="17">
        <v>45</v>
      </c>
      <c r="G249" s="20">
        <f t="shared" si="4"/>
        <v>45</v>
      </c>
      <c r="H249" s="611"/>
    </row>
    <row r="250" spans="1:8" ht="18" customHeight="1">
      <c r="A250" s="630">
        <v>106</v>
      </c>
      <c r="B250" s="19" t="s">
        <v>2535</v>
      </c>
      <c r="C250" s="17" t="s">
        <v>1602</v>
      </c>
      <c r="D250" s="19" t="s">
        <v>1109</v>
      </c>
      <c r="E250" s="17">
        <v>0.3</v>
      </c>
      <c r="F250" s="17">
        <v>56</v>
      </c>
      <c r="G250" s="20">
        <f t="shared" si="4"/>
        <v>16.8</v>
      </c>
      <c r="H250" s="595">
        <v>41015</v>
      </c>
    </row>
    <row r="251" spans="1:8" ht="18" customHeight="1">
      <c r="A251" s="632"/>
      <c r="B251" s="19" t="s">
        <v>222</v>
      </c>
      <c r="C251" s="17" t="s">
        <v>223</v>
      </c>
      <c r="D251" s="19" t="s">
        <v>1046</v>
      </c>
      <c r="E251" s="17">
        <v>1.32</v>
      </c>
      <c r="F251" s="17">
        <v>380</v>
      </c>
      <c r="G251" s="20">
        <f t="shared" si="4"/>
        <v>501.6</v>
      </c>
      <c r="H251" s="603"/>
    </row>
    <row r="252" spans="1:8" ht="42" customHeight="1">
      <c r="A252" s="630">
        <v>107</v>
      </c>
      <c r="B252" s="592" t="s">
        <v>2914</v>
      </c>
      <c r="C252" s="16" t="s">
        <v>224</v>
      </c>
      <c r="D252" s="19"/>
      <c r="E252" s="17"/>
      <c r="F252" s="17"/>
      <c r="G252" s="20"/>
      <c r="H252" s="595" t="s">
        <v>1090</v>
      </c>
    </row>
    <row r="253" spans="1:8" ht="18" customHeight="1">
      <c r="A253" s="631"/>
      <c r="B253" s="593"/>
      <c r="C253" s="15" t="s">
        <v>1240</v>
      </c>
      <c r="D253" s="19" t="s">
        <v>1109</v>
      </c>
      <c r="E253" s="17">
        <v>3</v>
      </c>
      <c r="F253" s="17">
        <v>14</v>
      </c>
      <c r="G253" s="20">
        <f>E253*F253</f>
        <v>42</v>
      </c>
      <c r="H253" s="605"/>
    </row>
    <row r="254" spans="1:8" ht="18" customHeight="1">
      <c r="A254" s="631"/>
      <c r="B254" s="593"/>
      <c r="C254" s="17" t="s">
        <v>1086</v>
      </c>
      <c r="D254" s="19" t="s">
        <v>1046</v>
      </c>
      <c r="E254" s="17">
        <v>1.56</v>
      </c>
      <c r="F254" s="17">
        <v>380</v>
      </c>
      <c r="G254" s="20">
        <f t="shared" ref="G254:G259" si="5">F254*E254</f>
        <v>592.79999999999995</v>
      </c>
      <c r="H254" s="605"/>
    </row>
    <row r="255" spans="1:8" ht="18" customHeight="1">
      <c r="A255" s="631"/>
      <c r="B255" s="593"/>
      <c r="C255" s="17" t="s">
        <v>1087</v>
      </c>
      <c r="D255" s="19" t="s">
        <v>1109</v>
      </c>
      <c r="E255" s="17">
        <v>0.02</v>
      </c>
      <c r="F255" s="17">
        <v>55</v>
      </c>
      <c r="G255" s="20">
        <f t="shared" si="5"/>
        <v>1.1000000000000001</v>
      </c>
      <c r="H255" s="605"/>
    </row>
    <row r="256" spans="1:8" ht="18" customHeight="1">
      <c r="A256" s="631"/>
      <c r="B256" s="593"/>
      <c r="C256" s="17" t="s">
        <v>1089</v>
      </c>
      <c r="D256" s="19" t="s">
        <v>1109</v>
      </c>
      <c r="E256" s="17">
        <v>0.1</v>
      </c>
      <c r="F256" s="17">
        <v>65</v>
      </c>
      <c r="G256" s="20">
        <f t="shared" si="5"/>
        <v>6.5</v>
      </c>
      <c r="H256" s="605"/>
    </row>
    <row r="257" spans="1:8" ht="18" customHeight="1">
      <c r="A257" s="631"/>
      <c r="B257" s="593"/>
      <c r="C257" s="17" t="s">
        <v>2268</v>
      </c>
      <c r="D257" s="19" t="s">
        <v>1046</v>
      </c>
      <c r="E257" s="17">
        <v>10</v>
      </c>
      <c r="F257" s="17">
        <v>350</v>
      </c>
      <c r="G257" s="20">
        <f t="shared" si="5"/>
        <v>3500</v>
      </c>
      <c r="H257" s="605"/>
    </row>
    <row r="258" spans="1:8" ht="18" customHeight="1">
      <c r="A258" s="631"/>
      <c r="B258" s="593"/>
      <c r="C258" s="17" t="s">
        <v>1047</v>
      </c>
      <c r="D258" s="19" t="s">
        <v>1517</v>
      </c>
      <c r="E258" s="17">
        <v>1</v>
      </c>
      <c r="F258" s="17">
        <v>22</v>
      </c>
      <c r="G258" s="20">
        <f t="shared" si="5"/>
        <v>22</v>
      </c>
      <c r="H258" s="605"/>
    </row>
    <row r="259" spans="1:8" ht="18" customHeight="1">
      <c r="A259" s="631"/>
      <c r="B259" s="593"/>
      <c r="C259" s="15" t="s">
        <v>1088</v>
      </c>
      <c r="D259" s="19" t="s">
        <v>1585</v>
      </c>
      <c r="E259" s="17">
        <v>0.01</v>
      </c>
      <c r="F259" s="17">
        <v>8500</v>
      </c>
      <c r="G259" s="20">
        <f t="shared" si="5"/>
        <v>85</v>
      </c>
      <c r="H259" s="605"/>
    </row>
    <row r="260" spans="1:8" ht="18" customHeight="1">
      <c r="A260" s="632"/>
      <c r="B260" s="594"/>
      <c r="C260" s="28" t="s">
        <v>1601</v>
      </c>
      <c r="D260" s="29" t="s">
        <v>1109</v>
      </c>
      <c r="E260" s="30">
        <v>2</v>
      </c>
      <c r="F260" s="29">
        <v>4.2</v>
      </c>
      <c r="G260" s="20">
        <f>F260*E260</f>
        <v>8.4</v>
      </c>
      <c r="H260" s="603"/>
    </row>
    <row r="261" spans="1:8" ht="49.5" customHeight="1">
      <c r="A261" s="630">
        <v>108</v>
      </c>
      <c r="B261" s="592" t="s">
        <v>2781</v>
      </c>
      <c r="C261" s="16" t="s">
        <v>1135</v>
      </c>
      <c r="D261" s="19"/>
      <c r="E261" s="17"/>
      <c r="F261" s="17"/>
      <c r="G261" s="20"/>
      <c r="H261" s="595">
        <v>41016</v>
      </c>
    </row>
    <row r="262" spans="1:8" ht="18" customHeight="1">
      <c r="A262" s="631"/>
      <c r="B262" s="593"/>
      <c r="C262" s="17" t="s">
        <v>2190</v>
      </c>
      <c r="D262" s="19" t="s">
        <v>2968</v>
      </c>
      <c r="E262" s="17">
        <v>1</v>
      </c>
      <c r="F262" s="17">
        <v>98</v>
      </c>
      <c r="G262" s="20">
        <f>F262*E262</f>
        <v>98</v>
      </c>
      <c r="H262" s="605"/>
    </row>
    <row r="263" spans="1:8" ht="18" customHeight="1">
      <c r="A263" s="631"/>
      <c r="B263" s="593"/>
      <c r="C263" s="17" t="s">
        <v>680</v>
      </c>
      <c r="D263" s="19" t="s">
        <v>2968</v>
      </c>
      <c r="E263" s="17">
        <v>1</v>
      </c>
      <c r="F263" s="17">
        <v>50</v>
      </c>
      <c r="G263" s="17">
        <f>E263*F263</f>
        <v>50</v>
      </c>
      <c r="H263" s="605"/>
    </row>
    <row r="264" spans="1:8" ht="18" customHeight="1">
      <c r="A264" s="631"/>
      <c r="B264" s="593"/>
      <c r="C264" s="17" t="s">
        <v>1181</v>
      </c>
      <c r="D264" s="19" t="s">
        <v>2968</v>
      </c>
      <c r="E264" s="17">
        <v>1</v>
      </c>
      <c r="F264" s="17">
        <v>90</v>
      </c>
      <c r="G264" s="17">
        <f>E264*F264</f>
        <v>90</v>
      </c>
      <c r="H264" s="605"/>
    </row>
    <row r="265" spans="1:8" ht="18" customHeight="1">
      <c r="A265" s="632"/>
      <c r="B265" s="594"/>
      <c r="C265" s="17" t="s">
        <v>49</v>
      </c>
      <c r="D265" s="19" t="s">
        <v>2968</v>
      </c>
      <c r="E265" s="17">
        <v>1</v>
      </c>
      <c r="F265" s="17">
        <v>174</v>
      </c>
      <c r="G265" s="173">
        <f>E265*F265</f>
        <v>174</v>
      </c>
      <c r="H265" s="603"/>
    </row>
    <row r="266" spans="1:8" ht="18" customHeight="1">
      <c r="A266" s="630">
        <v>109</v>
      </c>
      <c r="B266" s="592" t="s">
        <v>2129</v>
      </c>
      <c r="C266" s="16" t="s">
        <v>225</v>
      </c>
      <c r="D266" s="19"/>
      <c r="E266" s="17"/>
      <c r="F266" s="17"/>
      <c r="G266" s="17"/>
      <c r="H266" s="595">
        <v>41016</v>
      </c>
    </row>
    <row r="267" spans="1:8" ht="18" customHeight="1">
      <c r="A267" s="631"/>
      <c r="B267" s="593"/>
      <c r="C267" s="17" t="s">
        <v>1601</v>
      </c>
      <c r="D267" s="19" t="s">
        <v>1109</v>
      </c>
      <c r="E267" s="17">
        <v>4</v>
      </c>
      <c r="F267" s="17">
        <v>4.2</v>
      </c>
      <c r="G267" s="17">
        <f>E267*F267</f>
        <v>16.8</v>
      </c>
      <c r="H267" s="605"/>
    </row>
    <row r="268" spans="1:8" ht="18" customHeight="1">
      <c r="A268" s="631"/>
      <c r="B268" s="593"/>
      <c r="C268" s="15" t="s">
        <v>1534</v>
      </c>
      <c r="D268" s="19" t="s">
        <v>1585</v>
      </c>
      <c r="E268" s="17">
        <v>0.02</v>
      </c>
      <c r="F268" s="17">
        <v>400</v>
      </c>
      <c r="G268" s="20">
        <f>F268*E268</f>
        <v>8</v>
      </c>
      <c r="H268" s="605"/>
    </row>
    <row r="269" spans="1:8" ht="18" customHeight="1">
      <c r="A269" s="632"/>
      <c r="B269" s="594"/>
      <c r="C269" s="17" t="s">
        <v>1535</v>
      </c>
      <c r="D269" s="19" t="s">
        <v>2968</v>
      </c>
      <c r="E269" s="17">
        <v>30</v>
      </c>
      <c r="F269" s="17">
        <v>8</v>
      </c>
      <c r="G269" s="20">
        <f>F269*E269</f>
        <v>240</v>
      </c>
      <c r="H269" s="603"/>
    </row>
    <row r="270" spans="1:8" ht="45.75" customHeight="1">
      <c r="A270" s="630">
        <v>110</v>
      </c>
      <c r="B270" s="592" t="s">
        <v>1536</v>
      </c>
      <c r="C270" s="46" t="s">
        <v>1515</v>
      </c>
      <c r="D270" s="17"/>
      <c r="E270" s="17"/>
      <c r="F270" s="17"/>
      <c r="G270" s="20"/>
      <c r="H270" s="595">
        <v>41016</v>
      </c>
    </row>
    <row r="271" spans="1:8" ht="18" customHeight="1">
      <c r="A271" s="631"/>
      <c r="B271" s="593"/>
      <c r="C271" s="15" t="s">
        <v>2697</v>
      </c>
      <c r="D271" s="19" t="s">
        <v>2968</v>
      </c>
      <c r="E271" s="17">
        <v>1</v>
      </c>
      <c r="F271" s="17">
        <v>440</v>
      </c>
      <c r="G271" s="20">
        <f>F271*E271</f>
        <v>440</v>
      </c>
      <c r="H271" s="605"/>
    </row>
    <row r="272" spans="1:8" ht="18" customHeight="1">
      <c r="A272" s="631"/>
      <c r="B272" s="593"/>
      <c r="C272" s="15" t="s">
        <v>2479</v>
      </c>
      <c r="D272" s="19" t="s">
        <v>1109</v>
      </c>
      <c r="E272" s="17">
        <v>0.8</v>
      </c>
      <c r="F272" s="17">
        <v>157.5</v>
      </c>
      <c r="G272" s="20">
        <f>F272*E272</f>
        <v>126</v>
      </c>
      <c r="H272" s="605"/>
    </row>
    <row r="273" spans="1:8" ht="18" customHeight="1">
      <c r="A273" s="631"/>
      <c r="B273" s="593"/>
      <c r="C273" s="17" t="s">
        <v>1516</v>
      </c>
      <c r="D273" s="19" t="s">
        <v>1046</v>
      </c>
      <c r="E273" s="17">
        <v>3.125</v>
      </c>
      <c r="F273" s="17">
        <v>783.36</v>
      </c>
      <c r="G273" s="20">
        <f>F273*E273</f>
        <v>2448</v>
      </c>
      <c r="H273" s="605"/>
    </row>
    <row r="274" spans="1:8" ht="18" customHeight="1">
      <c r="A274" s="631"/>
      <c r="B274" s="593"/>
      <c r="C274" s="15" t="s">
        <v>3569</v>
      </c>
      <c r="D274" s="19" t="s">
        <v>1517</v>
      </c>
      <c r="E274" s="17">
        <v>9</v>
      </c>
      <c r="F274" s="17">
        <v>122.67</v>
      </c>
      <c r="G274" s="20">
        <f>F274*E274</f>
        <v>1104.03</v>
      </c>
      <c r="H274" s="605"/>
    </row>
    <row r="275" spans="1:8" ht="18" customHeight="1">
      <c r="A275" s="632"/>
      <c r="B275" s="594"/>
      <c r="C275" s="15" t="s">
        <v>3568</v>
      </c>
      <c r="D275" s="19" t="s">
        <v>1517</v>
      </c>
      <c r="E275" s="19">
        <v>16</v>
      </c>
      <c r="F275" s="19">
        <v>102</v>
      </c>
      <c r="G275" s="20">
        <f>F275*E275</f>
        <v>1632</v>
      </c>
      <c r="H275" s="603"/>
    </row>
    <row r="276" spans="1:8" ht="20.25" customHeight="1">
      <c r="A276" s="630">
        <v>111</v>
      </c>
      <c r="B276" s="592" t="s">
        <v>3164</v>
      </c>
      <c r="C276" s="46" t="s">
        <v>1187</v>
      </c>
      <c r="D276" s="19"/>
      <c r="E276" s="47"/>
      <c r="F276" s="17"/>
      <c r="G276" s="20"/>
      <c r="H276" s="595">
        <v>41016</v>
      </c>
    </row>
    <row r="277" spans="1:8" ht="18" customHeight="1">
      <c r="A277" s="631"/>
      <c r="B277" s="593"/>
      <c r="C277" s="15" t="s">
        <v>1240</v>
      </c>
      <c r="D277" s="19" t="s">
        <v>1109</v>
      </c>
      <c r="E277" s="17">
        <v>60</v>
      </c>
      <c r="F277" s="17">
        <v>14</v>
      </c>
      <c r="G277" s="20">
        <f>E277*F277</f>
        <v>840</v>
      </c>
      <c r="H277" s="605"/>
    </row>
    <row r="278" spans="1:8" ht="18" customHeight="1">
      <c r="A278" s="632"/>
      <c r="B278" s="594"/>
      <c r="C278" s="15" t="s">
        <v>1241</v>
      </c>
      <c r="D278" s="19" t="s">
        <v>481</v>
      </c>
      <c r="E278" s="17">
        <f>1.5+1.5</f>
        <v>3</v>
      </c>
      <c r="F278" s="17">
        <v>63.34</v>
      </c>
      <c r="G278" s="20">
        <f>E278*F278</f>
        <v>190.02</v>
      </c>
      <c r="H278" s="603"/>
    </row>
    <row r="279" spans="1:8" ht="62.25" customHeight="1">
      <c r="A279" s="633">
        <v>112</v>
      </c>
      <c r="B279" s="897" t="s">
        <v>338</v>
      </c>
      <c r="C279" s="248" t="s">
        <v>1053</v>
      </c>
      <c r="D279" s="606" t="s">
        <v>1351</v>
      </c>
      <c r="E279" s="606"/>
      <c r="F279" s="606"/>
      <c r="G279" s="20"/>
      <c r="H279" s="611">
        <v>41011</v>
      </c>
    </row>
    <row r="280" spans="1:8" ht="19.5" customHeight="1">
      <c r="A280" s="633"/>
      <c r="B280" s="897"/>
      <c r="C280" s="73" t="s">
        <v>228</v>
      </c>
      <c r="D280" s="19" t="s">
        <v>1049</v>
      </c>
      <c r="E280" s="19">
        <v>6</v>
      </c>
      <c r="F280" s="19">
        <v>235</v>
      </c>
      <c r="G280" s="20">
        <f t="shared" ref="G280:G286" si="6">F280*E280</f>
        <v>1410</v>
      </c>
      <c r="H280" s="611"/>
    </row>
    <row r="281" spans="1:8" ht="18" customHeight="1">
      <c r="A281" s="633"/>
      <c r="B281" s="897"/>
      <c r="C281" s="73" t="s">
        <v>2846</v>
      </c>
      <c r="D281" s="19" t="s">
        <v>1049</v>
      </c>
      <c r="E281" s="19">
        <v>6</v>
      </c>
      <c r="F281" s="19">
        <v>17</v>
      </c>
      <c r="G281" s="20">
        <f t="shared" si="6"/>
        <v>102</v>
      </c>
      <c r="H281" s="611"/>
    </row>
    <row r="282" spans="1:8" ht="18" customHeight="1">
      <c r="A282" s="633"/>
      <c r="B282" s="897"/>
      <c r="C282" s="73" t="s">
        <v>541</v>
      </c>
      <c r="D282" s="19" t="s">
        <v>1049</v>
      </c>
      <c r="E282" s="19">
        <v>6</v>
      </c>
      <c r="F282" s="19">
        <v>25</v>
      </c>
      <c r="G282" s="20">
        <f t="shared" si="6"/>
        <v>150</v>
      </c>
      <c r="H282" s="611"/>
    </row>
    <row r="283" spans="1:8" ht="18" customHeight="1">
      <c r="A283" s="633"/>
      <c r="B283" s="897"/>
      <c r="C283" s="23" t="s">
        <v>229</v>
      </c>
      <c r="D283" s="19" t="s">
        <v>2968</v>
      </c>
      <c r="E283" s="19">
        <v>11</v>
      </c>
      <c r="F283" s="19">
        <v>15</v>
      </c>
      <c r="G283" s="20">
        <f t="shared" si="6"/>
        <v>165</v>
      </c>
      <c r="H283" s="611"/>
    </row>
    <row r="284" spans="1:8" ht="18" customHeight="1">
      <c r="A284" s="633"/>
      <c r="B284" s="897"/>
      <c r="C284" s="23" t="s">
        <v>230</v>
      </c>
      <c r="D284" s="19" t="s">
        <v>2968</v>
      </c>
      <c r="E284" s="19">
        <v>20</v>
      </c>
      <c r="F284" s="19">
        <v>9</v>
      </c>
      <c r="G284" s="20">
        <f t="shared" si="6"/>
        <v>180</v>
      </c>
      <c r="H284" s="611"/>
    </row>
    <row r="285" spans="1:8" ht="18" customHeight="1">
      <c r="A285" s="633"/>
      <c r="B285" s="897"/>
      <c r="C285" s="23" t="s">
        <v>2854</v>
      </c>
      <c r="D285" s="19" t="s">
        <v>2968</v>
      </c>
      <c r="E285" s="17">
        <v>3</v>
      </c>
      <c r="F285" s="17">
        <v>23</v>
      </c>
      <c r="G285" s="20">
        <f t="shared" si="6"/>
        <v>69</v>
      </c>
      <c r="H285" s="611"/>
    </row>
    <row r="286" spans="1:8" ht="18" customHeight="1">
      <c r="A286" s="633"/>
      <c r="B286" s="897"/>
      <c r="C286" s="23" t="s">
        <v>231</v>
      </c>
      <c r="D286" s="19" t="s">
        <v>2968</v>
      </c>
      <c r="E286" s="17">
        <v>1</v>
      </c>
      <c r="F286" s="17">
        <v>240</v>
      </c>
      <c r="G286" s="20">
        <f t="shared" si="6"/>
        <v>240</v>
      </c>
      <c r="H286" s="611"/>
    </row>
    <row r="287" spans="1:8" ht="54.75" customHeight="1">
      <c r="A287" s="633"/>
      <c r="B287" s="897" t="s">
        <v>3277</v>
      </c>
      <c r="C287" s="247" t="s">
        <v>3273</v>
      </c>
      <c r="D287" s="19"/>
      <c r="E287" s="17"/>
      <c r="F287" s="17"/>
      <c r="G287" s="20"/>
      <c r="H287" s="611" t="s">
        <v>3276</v>
      </c>
    </row>
    <row r="288" spans="1:8" ht="18" customHeight="1">
      <c r="A288" s="633"/>
      <c r="B288" s="897"/>
      <c r="C288" s="73" t="s">
        <v>2846</v>
      </c>
      <c r="D288" s="19" t="s">
        <v>1049</v>
      </c>
      <c r="E288" s="19">
        <v>60</v>
      </c>
      <c r="F288" s="19">
        <v>17</v>
      </c>
      <c r="G288" s="20">
        <f>F288*E288</f>
        <v>1020</v>
      </c>
      <c r="H288" s="611"/>
    </row>
    <row r="289" spans="1:8" ht="18" customHeight="1">
      <c r="A289" s="633"/>
      <c r="B289" s="897"/>
      <c r="C289" s="23" t="s">
        <v>3274</v>
      </c>
      <c r="D289" s="19" t="s">
        <v>1049</v>
      </c>
      <c r="E289" s="19">
        <v>10</v>
      </c>
      <c r="F289" s="19">
        <v>45</v>
      </c>
      <c r="G289" s="20">
        <f>F289*E289</f>
        <v>450</v>
      </c>
      <c r="H289" s="611"/>
    </row>
    <row r="290" spans="1:8" ht="18" customHeight="1">
      <c r="A290" s="633"/>
      <c r="B290" s="897"/>
      <c r="C290" s="23" t="s">
        <v>3275</v>
      </c>
      <c r="D290" s="19" t="s">
        <v>2968</v>
      </c>
      <c r="E290" s="19">
        <v>12</v>
      </c>
      <c r="F290" s="19">
        <v>0.5</v>
      </c>
      <c r="G290" s="20">
        <f>F290*E290</f>
        <v>6</v>
      </c>
      <c r="H290" s="611"/>
    </row>
    <row r="291" spans="1:8" ht="18" customHeight="1">
      <c r="A291" s="633"/>
      <c r="B291" s="897"/>
      <c r="C291" s="95" t="s">
        <v>3789</v>
      </c>
      <c r="D291" s="19" t="s">
        <v>2968</v>
      </c>
      <c r="E291" s="17">
        <v>24</v>
      </c>
      <c r="F291" s="19">
        <v>0.6</v>
      </c>
      <c r="G291" s="20">
        <f>F291*E291</f>
        <v>14.4</v>
      </c>
      <c r="H291" s="611"/>
    </row>
    <row r="292" spans="1:8" ht="18" customHeight="1">
      <c r="A292" s="633">
        <v>112</v>
      </c>
      <c r="B292" s="897" t="s">
        <v>2672</v>
      </c>
      <c r="C292" s="73" t="s">
        <v>2856</v>
      </c>
      <c r="D292" s="19" t="s">
        <v>2968</v>
      </c>
      <c r="E292" s="19">
        <v>8</v>
      </c>
      <c r="F292" s="19">
        <v>9</v>
      </c>
      <c r="G292" s="17">
        <f>E292*F292</f>
        <v>72</v>
      </c>
      <c r="H292" s="611" t="s">
        <v>3276</v>
      </c>
    </row>
    <row r="293" spans="1:8" ht="18" customHeight="1">
      <c r="A293" s="633"/>
      <c r="B293" s="897"/>
      <c r="C293" s="95" t="s">
        <v>3790</v>
      </c>
      <c r="D293" s="19" t="s">
        <v>2968</v>
      </c>
      <c r="E293" s="17">
        <v>24</v>
      </c>
      <c r="F293" s="19">
        <v>0.5</v>
      </c>
      <c r="G293" s="20">
        <f>F293*E293</f>
        <v>12</v>
      </c>
      <c r="H293" s="611"/>
    </row>
    <row r="294" spans="1:8" ht="18" customHeight="1">
      <c r="A294" s="633"/>
      <c r="B294" s="897"/>
      <c r="C294" s="23" t="s">
        <v>1203</v>
      </c>
      <c r="D294" s="19" t="s">
        <v>2968</v>
      </c>
      <c r="E294" s="19">
        <v>1</v>
      </c>
      <c r="F294" s="19">
        <v>25</v>
      </c>
      <c r="G294" s="20">
        <f>F294*E294</f>
        <v>25</v>
      </c>
      <c r="H294" s="611"/>
    </row>
    <row r="295" spans="1:8" ht="18" customHeight="1">
      <c r="A295" s="199">
        <v>113</v>
      </c>
      <c r="B295" s="134" t="s">
        <v>215</v>
      </c>
      <c r="C295" s="16" t="s">
        <v>2844</v>
      </c>
      <c r="D295" s="598" t="s">
        <v>216</v>
      </c>
      <c r="E295" s="599"/>
      <c r="F295" s="600"/>
      <c r="G295" s="20"/>
      <c r="H295" s="133">
        <v>41022</v>
      </c>
    </row>
    <row r="296" spans="1:8" ht="37.5" customHeight="1">
      <c r="A296" s="199">
        <v>114</v>
      </c>
      <c r="B296" s="134" t="s">
        <v>217</v>
      </c>
      <c r="C296" s="16" t="s">
        <v>218</v>
      </c>
      <c r="D296" s="598" t="s">
        <v>219</v>
      </c>
      <c r="E296" s="599"/>
      <c r="F296" s="600"/>
      <c r="G296" s="20"/>
      <c r="H296" s="133">
        <v>41022</v>
      </c>
    </row>
    <row r="297" spans="1:8" ht="18" customHeight="1">
      <c r="A297" s="199">
        <v>115</v>
      </c>
      <c r="B297" s="134" t="s">
        <v>220</v>
      </c>
      <c r="C297" s="17"/>
      <c r="D297" s="598" t="s">
        <v>3149</v>
      </c>
      <c r="E297" s="599"/>
      <c r="F297" s="600"/>
      <c r="G297" s="20"/>
      <c r="H297" s="133">
        <v>41022</v>
      </c>
    </row>
    <row r="298" spans="1:8" ht="18" customHeight="1">
      <c r="A298" s="199">
        <v>116</v>
      </c>
      <c r="B298" s="134" t="s">
        <v>269</v>
      </c>
      <c r="C298" s="16" t="s">
        <v>2188</v>
      </c>
      <c r="D298" s="598" t="s">
        <v>3149</v>
      </c>
      <c r="E298" s="599"/>
      <c r="F298" s="600"/>
      <c r="G298" s="20"/>
      <c r="H298" s="133">
        <v>41022</v>
      </c>
    </row>
    <row r="299" spans="1:8" ht="18" customHeight="1">
      <c r="A299" s="64">
        <v>117</v>
      </c>
      <c r="B299" s="17" t="s">
        <v>232</v>
      </c>
      <c r="C299" s="46" t="s">
        <v>2844</v>
      </c>
      <c r="D299" s="598" t="s">
        <v>233</v>
      </c>
      <c r="E299" s="599"/>
      <c r="F299" s="600"/>
      <c r="G299" s="20"/>
      <c r="H299" s="21">
        <v>41011</v>
      </c>
    </row>
    <row r="300" spans="1:8" ht="35.25" customHeight="1">
      <c r="A300" s="630">
        <v>118</v>
      </c>
      <c r="B300" s="592" t="s">
        <v>234</v>
      </c>
      <c r="C300" s="46" t="s">
        <v>235</v>
      </c>
      <c r="D300" s="19"/>
      <c r="E300" s="19"/>
      <c r="F300" s="19"/>
      <c r="G300" s="20"/>
      <c r="H300" s="595">
        <v>41012</v>
      </c>
    </row>
    <row r="301" spans="1:8" ht="18" customHeight="1">
      <c r="A301" s="632"/>
      <c r="B301" s="594"/>
      <c r="C301" s="17" t="s">
        <v>3619</v>
      </c>
      <c r="D301" s="19" t="s">
        <v>1049</v>
      </c>
      <c r="E301" s="19">
        <v>2</v>
      </c>
      <c r="F301" s="19">
        <v>5</v>
      </c>
      <c r="G301" s="20">
        <f>F301*E301</f>
        <v>10</v>
      </c>
      <c r="H301" s="603"/>
    </row>
    <row r="302" spans="1:8" ht="36" customHeight="1">
      <c r="A302" s="64">
        <v>119</v>
      </c>
      <c r="B302" s="17" t="s">
        <v>239</v>
      </c>
      <c r="C302" s="46" t="s">
        <v>340</v>
      </c>
      <c r="D302" s="598" t="s">
        <v>240</v>
      </c>
      <c r="E302" s="599"/>
      <c r="F302" s="600"/>
      <c r="G302" s="20"/>
      <c r="H302" s="18">
        <v>41015</v>
      </c>
    </row>
    <row r="303" spans="1:8" ht="34.5" customHeight="1">
      <c r="A303" s="630">
        <v>120</v>
      </c>
      <c r="B303" s="592" t="s">
        <v>1876</v>
      </c>
      <c r="C303" s="16" t="s">
        <v>1877</v>
      </c>
      <c r="D303" s="19"/>
      <c r="E303" s="19"/>
      <c r="F303" s="19"/>
      <c r="G303" s="20"/>
      <c r="H303" s="595">
        <v>41015</v>
      </c>
    </row>
    <row r="304" spans="1:8" ht="18" customHeight="1">
      <c r="A304" s="631"/>
      <c r="B304" s="593"/>
      <c r="C304" s="17" t="s">
        <v>1878</v>
      </c>
      <c r="D304" s="19" t="s">
        <v>2968</v>
      </c>
      <c r="E304" s="19">
        <v>1</v>
      </c>
      <c r="F304" s="19">
        <v>170</v>
      </c>
      <c r="G304" s="20">
        <f>F304*E304</f>
        <v>170</v>
      </c>
      <c r="H304" s="605"/>
    </row>
    <row r="305" spans="1:8" ht="18" customHeight="1">
      <c r="A305" s="631"/>
      <c r="B305" s="593"/>
      <c r="C305" s="15" t="s">
        <v>1879</v>
      </c>
      <c r="D305" s="19" t="s">
        <v>2968</v>
      </c>
      <c r="E305" s="19">
        <v>1</v>
      </c>
      <c r="F305" s="19">
        <v>320</v>
      </c>
      <c r="G305" s="20">
        <f>F305*E305</f>
        <v>320</v>
      </c>
      <c r="H305" s="605"/>
    </row>
    <row r="306" spans="1:8" ht="18" customHeight="1">
      <c r="A306" s="631"/>
      <c r="B306" s="593"/>
      <c r="C306" s="17" t="s">
        <v>1880</v>
      </c>
      <c r="D306" s="19" t="s">
        <v>2968</v>
      </c>
      <c r="E306" s="19">
        <v>1</v>
      </c>
      <c r="F306" s="19">
        <v>10</v>
      </c>
      <c r="G306" s="20">
        <f>F306*E306</f>
        <v>10</v>
      </c>
      <c r="H306" s="605"/>
    </row>
    <row r="307" spans="1:8" ht="18" customHeight="1">
      <c r="A307" s="631"/>
      <c r="B307" s="593"/>
      <c r="C307" s="17" t="s">
        <v>2976</v>
      </c>
      <c r="D307" s="19" t="s">
        <v>2968</v>
      </c>
      <c r="E307" s="19">
        <v>4</v>
      </c>
      <c r="F307" s="19">
        <v>0.5</v>
      </c>
      <c r="G307" s="20">
        <f>F307*E307</f>
        <v>2</v>
      </c>
      <c r="H307" s="605"/>
    </row>
    <row r="308" spans="1:8" ht="18" customHeight="1">
      <c r="A308" s="632"/>
      <c r="B308" s="594"/>
      <c r="C308" s="15" t="s">
        <v>2977</v>
      </c>
      <c r="D308" s="19" t="s">
        <v>2968</v>
      </c>
      <c r="E308" s="19">
        <v>1</v>
      </c>
      <c r="F308" s="19">
        <v>30</v>
      </c>
      <c r="G308" s="20">
        <f>F308*E308</f>
        <v>30</v>
      </c>
      <c r="H308" s="603"/>
    </row>
    <row r="309" spans="1:8" ht="18" customHeight="1">
      <c r="A309" s="64">
        <v>121</v>
      </c>
      <c r="B309" s="17" t="s">
        <v>675</v>
      </c>
      <c r="C309" s="16" t="s">
        <v>1584</v>
      </c>
      <c r="D309" s="598" t="s">
        <v>67</v>
      </c>
      <c r="E309" s="599"/>
      <c r="F309" s="600"/>
      <c r="G309" s="20"/>
      <c r="H309" s="21">
        <v>41015</v>
      </c>
    </row>
    <row r="310" spans="1:8" ht="37.5" customHeight="1">
      <c r="A310" s="630">
        <v>122</v>
      </c>
      <c r="B310" s="592" t="s">
        <v>1648</v>
      </c>
      <c r="C310" s="16" t="s">
        <v>2953</v>
      </c>
      <c r="D310" s="19"/>
      <c r="E310" s="19"/>
      <c r="F310" s="19"/>
      <c r="G310" s="20"/>
      <c r="H310" s="595">
        <v>41016</v>
      </c>
    </row>
    <row r="311" spans="1:8" ht="18" customHeight="1">
      <c r="A311" s="631"/>
      <c r="B311" s="593"/>
      <c r="C311" s="17" t="s">
        <v>2783</v>
      </c>
      <c r="D311" s="19" t="s">
        <v>1588</v>
      </c>
      <c r="E311" s="17">
        <v>0.64</v>
      </c>
      <c r="F311" s="17">
        <v>1350</v>
      </c>
      <c r="G311" s="20">
        <f>E311*F311</f>
        <v>864</v>
      </c>
      <c r="H311" s="605"/>
    </row>
    <row r="312" spans="1:8" ht="18" customHeight="1">
      <c r="A312" s="631"/>
      <c r="B312" s="593"/>
      <c r="C312" s="17" t="s">
        <v>166</v>
      </c>
      <c r="D312" s="19" t="s">
        <v>1588</v>
      </c>
      <c r="E312" s="17">
        <v>0.64</v>
      </c>
      <c r="F312" s="17">
        <v>1650</v>
      </c>
      <c r="G312" s="20">
        <f>E312*F312</f>
        <v>1056</v>
      </c>
      <c r="H312" s="605"/>
    </row>
    <row r="313" spans="1:8" ht="18" customHeight="1">
      <c r="A313" s="632"/>
      <c r="B313" s="594"/>
      <c r="C313" s="17" t="s">
        <v>480</v>
      </c>
      <c r="D313" s="19" t="s">
        <v>481</v>
      </c>
      <c r="E313" s="17">
        <v>0.5</v>
      </c>
      <c r="F313" s="17">
        <v>28.6</v>
      </c>
      <c r="G313" s="20">
        <f>E313*F313</f>
        <v>14.3</v>
      </c>
      <c r="H313" s="603"/>
    </row>
    <row r="314" spans="1:8" ht="37.5" customHeight="1">
      <c r="A314" s="630">
        <v>123</v>
      </c>
      <c r="B314" s="592" t="s">
        <v>1647</v>
      </c>
      <c r="C314" s="16" t="s">
        <v>2954</v>
      </c>
      <c r="D314" s="19"/>
      <c r="E314" s="19"/>
      <c r="F314" s="19"/>
      <c r="G314" s="20"/>
      <c r="H314" s="595">
        <v>41016</v>
      </c>
    </row>
    <row r="315" spans="1:8" ht="18" customHeight="1">
      <c r="A315" s="631"/>
      <c r="B315" s="593"/>
      <c r="C315" s="17" t="s">
        <v>2783</v>
      </c>
      <c r="D315" s="19" t="s">
        <v>1588</v>
      </c>
      <c r="E315" s="17">
        <v>3.84</v>
      </c>
      <c r="F315" s="17">
        <v>1350</v>
      </c>
      <c r="G315" s="20">
        <f>E315*F315</f>
        <v>5184</v>
      </c>
      <c r="H315" s="605"/>
    </row>
    <row r="316" spans="1:8" ht="18" customHeight="1">
      <c r="A316" s="631"/>
      <c r="B316" s="593"/>
      <c r="C316" s="17" t="s">
        <v>166</v>
      </c>
      <c r="D316" s="19" t="s">
        <v>1588</v>
      </c>
      <c r="E316" s="17">
        <v>3.84</v>
      </c>
      <c r="F316" s="17">
        <v>1650</v>
      </c>
      <c r="G316" s="20">
        <f>E316*F316</f>
        <v>6336</v>
      </c>
      <c r="H316" s="605"/>
    </row>
    <row r="317" spans="1:8" ht="18" customHeight="1">
      <c r="A317" s="632"/>
      <c r="B317" s="594"/>
      <c r="C317" s="17" t="s">
        <v>480</v>
      </c>
      <c r="D317" s="19" t="s">
        <v>481</v>
      </c>
      <c r="E317" s="17">
        <v>2.5</v>
      </c>
      <c r="F317" s="17">
        <v>28.6</v>
      </c>
      <c r="G317" s="20">
        <f>E317*F317</f>
        <v>71.5</v>
      </c>
      <c r="H317" s="603"/>
    </row>
    <row r="318" spans="1:8" ht="35.25" customHeight="1">
      <c r="A318" s="630">
        <v>124</v>
      </c>
      <c r="B318" s="592" t="s">
        <v>1960</v>
      </c>
      <c r="C318" s="16" t="s">
        <v>31</v>
      </c>
      <c r="D318" s="19"/>
      <c r="E318" s="19"/>
      <c r="F318" s="19"/>
      <c r="G318" s="20"/>
      <c r="H318" s="595">
        <v>41016</v>
      </c>
    </row>
    <row r="319" spans="1:8" ht="18" customHeight="1">
      <c r="A319" s="631"/>
      <c r="B319" s="593"/>
      <c r="C319" s="17" t="s">
        <v>2783</v>
      </c>
      <c r="D319" s="19" t="s">
        <v>1588</v>
      </c>
      <c r="E319" s="17">
        <v>2.56</v>
      </c>
      <c r="F319" s="17">
        <v>1350</v>
      </c>
      <c r="G319" s="20">
        <f>E319*F319</f>
        <v>3456</v>
      </c>
      <c r="H319" s="605"/>
    </row>
    <row r="320" spans="1:8" ht="18" customHeight="1">
      <c r="A320" s="631"/>
      <c r="B320" s="593"/>
      <c r="C320" s="17" t="s">
        <v>166</v>
      </c>
      <c r="D320" s="19" t="s">
        <v>1588</v>
      </c>
      <c r="E320" s="17">
        <v>2.56</v>
      </c>
      <c r="F320" s="17">
        <v>1650</v>
      </c>
      <c r="G320" s="20">
        <f>E320*F320</f>
        <v>4224</v>
      </c>
      <c r="H320" s="605"/>
    </row>
    <row r="321" spans="1:8" ht="18" customHeight="1">
      <c r="A321" s="632"/>
      <c r="B321" s="594"/>
      <c r="C321" s="17" t="s">
        <v>480</v>
      </c>
      <c r="D321" s="19" t="s">
        <v>481</v>
      </c>
      <c r="E321" s="17">
        <v>2</v>
      </c>
      <c r="F321" s="17">
        <v>28.5</v>
      </c>
      <c r="G321" s="20">
        <f>E321*F321</f>
        <v>57</v>
      </c>
      <c r="H321" s="603"/>
    </row>
    <row r="322" spans="1:8" ht="36.75" customHeight="1">
      <c r="A322" s="630">
        <v>125</v>
      </c>
      <c r="B322" s="627" t="s">
        <v>2077</v>
      </c>
      <c r="C322" s="249" t="s">
        <v>3060</v>
      </c>
      <c r="D322" s="17"/>
      <c r="E322" s="17"/>
      <c r="F322" s="17"/>
      <c r="G322" s="20"/>
      <c r="H322" s="595">
        <v>41017</v>
      </c>
    </row>
    <row r="323" spans="1:8" ht="18" customHeight="1">
      <c r="A323" s="631"/>
      <c r="B323" s="628"/>
      <c r="C323" s="250" t="s">
        <v>588</v>
      </c>
      <c r="D323" s="19" t="s">
        <v>1046</v>
      </c>
      <c r="E323" s="17">
        <v>6.6</v>
      </c>
      <c r="F323" s="17">
        <v>768</v>
      </c>
      <c r="G323" s="17">
        <f t="shared" ref="G323:G328" si="7">E323*F323</f>
        <v>5068.8</v>
      </c>
      <c r="H323" s="605"/>
    </row>
    <row r="324" spans="1:8" ht="18" customHeight="1">
      <c r="A324" s="631"/>
      <c r="B324" s="628"/>
      <c r="C324" s="250" t="s">
        <v>890</v>
      </c>
      <c r="D324" s="19" t="s">
        <v>1109</v>
      </c>
      <c r="E324" s="17">
        <v>0.6</v>
      </c>
      <c r="F324" s="17">
        <v>76</v>
      </c>
      <c r="G324" s="17">
        <f t="shared" si="7"/>
        <v>45.6</v>
      </c>
      <c r="H324" s="605"/>
    </row>
    <row r="325" spans="1:8" ht="18" customHeight="1">
      <c r="A325" s="631"/>
      <c r="B325" s="628"/>
      <c r="C325" s="251" t="s">
        <v>592</v>
      </c>
      <c r="D325" s="19" t="s">
        <v>2968</v>
      </c>
      <c r="E325" s="17">
        <v>18</v>
      </c>
      <c r="F325" s="17">
        <v>2</v>
      </c>
      <c r="G325" s="20">
        <f t="shared" si="7"/>
        <v>36</v>
      </c>
      <c r="H325" s="605"/>
    </row>
    <row r="326" spans="1:8" ht="18" customHeight="1">
      <c r="A326" s="631"/>
      <c r="B326" s="628"/>
      <c r="C326" s="251" t="s">
        <v>593</v>
      </c>
      <c r="D326" s="19" t="s">
        <v>2968</v>
      </c>
      <c r="E326" s="17">
        <v>18</v>
      </c>
      <c r="F326" s="17">
        <v>1</v>
      </c>
      <c r="G326" s="20">
        <f t="shared" si="7"/>
        <v>18</v>
      </c>
      <c r="H326" s="605"/>
    </row>
    <row r="327" spans="1:8" ht="18" customHeight="1">
      <c r="A327" s="631"/>
      <c r="B327" s="628"/>
      <c r="C327" s="251" t="s">
        <v>2205</v>
      </c>
      <c r="D327" s="19" t="s">
        <v>2968</v>
      </c>
      <c r="E327" s="17">
        <v>50</v>
      </c>
      <c r="F327" s="19">
        <v>2</v>
      </c>
      <c r="G327" s="20">
        <f t="shared" si="7"/>
        <v>100</v>
      </c>
      <c r="H327" s="605"/>
    </row>
    <row r="328" spans="1:8" ht="18" customHeight="1">
      <c r="A328" s="632"/>
      <c r="B328" s="629"/>
      <c r="C328" s="250" t="s">
        <v>2413</v>
      </c>
      <c r="D328" s="19" t="s">
        <v>1585</v>
      </c>
      <c r="E328" s="19">
        <v>6.3E-2</v>
      </c>
      <c r="F328" s="17">
        <v>8500</v>
      </c>
      <c r="G328" s="17">
        <f t="shared" si="7"/>
        <v>535.5</v>
      </c>
      <c r="H328" s="603"/>
    </row>
    <row r="329" spans="1:8" ht="20.25" customHeight="1">
      <c r="A329" s="630">
        <v>126</v>
      </c>
      <c r="B329" s="592" t="s">
        <v>3061</v>
      </c>
      <c r="C329" s="203" t="s">
        <v>3062</v>
      </c>
      <c r="D329" s="205"/>
      <c r="E329" s="204"/>
      <c r="F329" s="204"/>
      <c r="G329" s="204"/>
      <c r="H329" s="928">
        <v>41017</v>
      </c>
    </row>
    <row r="330" spans="1:8" ht="18" customHeight="1">
      <c r="A330" s="631"/>
      <c r="B330" s="593"/>
      <c r="C330" s="204" t="s">
        <v>166</v>
      </c>
      <c r="D330" s="205" t="s">
        <v>1588</v>
      </c>
      <c r="E330" s="204">
        <v>1.25</v>
      </c>
      <c r="F330" s="204">
        <v>1650</v>
      </c>
      <c r="G330" s="204">
        <f>E330*F330</f>
        <v>2062.5</v>
      </c>
      <c r="H330" s="928"/>
    </row>
    <row r="331" spans="1:8" ht="18" customHeight="1">
      <c r="A331" s="631"/>
      <c r="B331" s="593"/>
      <c r="C331" s="204" t="s">
        <v>2783</v>
      </c>
      <c r="D331" s="205" t="s">
        <v>1588</v>
      </c>
      <c r="E331" s="204">
        <v>3.75</v>
      </c>
      <c r="F331" s="204">
        <v>1350</v>
      </c>
      <c r="G331" s="204">
        <f>E331*F331</f>
        <v>5062.5</v>
      </c>
      <c r="H331" s="928"/>
    </row>
    <row r="332" spans="1:8" ht="18" customHeight="1">
      <c r="A332" s="632"/>
      <c r="B332" s="594"/>
      <c r="C332" s="204" t="s">
        <v>33</v>
      </c>
      <c r="D332" s="205" t="s">
        <v>481</v>
      </c>
      <c r="E332" s="204">
        <v>3</v>
      </c>
      <c r="F332" s="204">
        <v>28.5</v>
      </c>
      <c r="G332" s="204">
        <f>E332*F332</f>
        <v>85.5</v>
      </c>
      <c r="H332" s="928"/>
    </row>
    <row r="333" spans="1:8" ht="15.75" customHeight="1">
      <c r="A333" s="630">
        <v>127</v>
      </c>
      <c r="B333" s="592" t="s">
        <v>1960</v>
      </c>
      <c r="C333" s="203" t="s">
        <v>39</v>
      </c>
      <c r="D333" s="205"/>
      <c r="E333" s="204"/>
      <c r="F333" s="204"/>
      <c r="G333" s="204"/>
      <c r="H333" s="928">
        <v>41017</v>
      </c>
    </row>
    <row r="334" spans="1:8" ht="18" customHeight="1">
      <c r="A334" s="631"/>
      <c r="B334" s="593"/>
      <c r="C334" s="204" t="s">
        <v>166</v>
      </c>
      <c r="D334" s="205" t="s">
        <v>1588</v>
      </c>
      <c r="E334" s="204">
        <v>0.25</v>
      </c>
      <c r="F334" s="204">
        <v>1650</v>
      </c>
      <c r="G334" s="204">
        <f>E334*F334</f>
        <v>412.5</v>
      </c>
      <c r="H334" s="928"/>
    </row>
    <row r="335" spans="1:8" ht="18" customHeight="1">
      <c r="A335" s="631"/>
      <c r="B335" s="593"/>
      <c r="C335" s="204" t="s">
        <v>2783</v>
      </c>
      <c r="D335" s="205" t="s">
        <v>1588</v>
      </c>
      <c r="E335" s="204">
        <v>0.75</v>
      </c>
      <c r="F335" s="204">
        <v>1350</v>
      </c>
      <c r="G335" s="204">
        <f>E335*F335</f>
        <v>1012.5</v>
      </c>
      <c r="H335" s="928"/>
    </row>
    <row r="336" spans="1:8" ht="18" customHeight="1">
      <c r="A336" s="632"/>
      <c r="B336" s="594"/>
      <c r="C336" s="204" t="s">
        <v>33</v>
      </c>
      <c r="D336" s="205" t="s">
        <v>481</v>
      </c>
      <c r="E336" s="204">
        <v>0.7</v>
      </c>
      <c r="F336" s="204">
        <v>28.5</v>
      </c>
      <c r="G336" s="204">
        <f>E336*F336</f>
        <v>19.95</v>
      </c>
      <c r="H336" s="928"/>
    </row>
    <row r="337" spans="1:8" ht="15" customHeight="1">
      <c r="A337" s="633">
        <v>128</v>
      </c>
      <c r="B337" s="606" t="s">
        <v>3441</v>
      </c>
      <c r="C337" s="203" t="s">
        <v>851</v>
      </c>
      <c r="D337" s="205"/>
      <c r="E337" s="204"/>
      <c r="F337" s="204"/>
      <c r="G337" s="204"/>
      <c r="H337" s="928">
        <v>41017</v>
      </c>
    </row>
    <row r="338" spans="1:8" ht="18" customHeight="1">
      <c r="A338" s="633"/>
      <c r="B338" s="606"/>
      <c r="C338" s="204" t="s">
        <v>166</v>
      </c>
      <c r="D338" s="205" t="s">
        <v>1588</v>
      </c>
      <c r="E338" s="204">
        <v>0.25</v>
      </c>
      <c r="F338" s="204">
        <v>1650</v>
      </c>
      <c r="G338" s="204">
        <f>E338*F338</f>
        <v>412.5</v>
      </c>
      <c r="H338" s="928"/>
    </row>
    <row r="339" spans="1:8" ht="18" customHeight="1">
      <c r="A339" s="633"/>
      <c r="B339" s="606"/>
      <c r="C339" s="204" t="s">
        <v>2783</v>
      </c>
      <c r="D339" s="205" t="s">
        <v>1588</v>
      </c>
      <c r="E339" s="204">
        <v>0.75</v>
      </c>
      <c r="F339" s="204">
        <v>1350</v>
      </c>
      <c r="G339" s="204">
        <f>E339*F339</f>
        <v>1012.5</v>
      </c>
      <c r="H339" s="928"/>
    </row>
    <row r="340" spans="1:8" ht="18" customHeight="1">
      <c r="A340" s="633"/>
      <c r="B340" s="606"/>
      <c r="C340" s="204" t="s">
        <v>33</v>
      </c>
      <c r="D340" s="205" t="s">
        <v>481</v>
      </c>
      <c r="E340" s="204">
        <v>0.7</v>
      </c>
      <c r="F340" s="204">
        <v>28.5</v>
      </c>
      <c r="G340" s="204">
        <f>E340*F340</f>
        <v>19.95</v>
      </c>
      <c r="H340" s="928"/>
    </row>
    <row r="341" spans="1:8" ht="50.25" customHeight="1">
      <c r="A341" s="64">
        <v>129</v>
      </c>
      <c r="B341" s="17" t="s">
        <v>2781</v>
      </c>
      <c r="C341" s="16" t="s">
        <v>3063</v>
      </c>
      <c r="D341" s="606" t="s">
        <v>3117</v>
      </c>
      <c r="E341" s="606"/>
      <c r="F341" s="606"/>
      <c r="G341" s="20"/>
      <c r="H341" s="21">
        <v>41017</v>
      </c>
    </row>
    <row r="342" spans="1:8" ht="32.25" customHeight="1">
      <c r="A342" s="64">
        <v>130</v>
      </c>
      <c r="B342" s="17" t="s">
        <v>1763</v>
      </c>
      <c r="C342" s="46" t="s">
        <v>893</v>
      </c>
      <c r="D342" s="598" t="s">
        <v>3064</v>
      </c>
      <c r="E342" s="599"/>
      <c r="F342" s="600"/>
      <c r="G342" s="20"/>
      <c r="H342" s="139">
        <v>41017</v>
      </c>
    </row>
    <row r="343" spans="1:8" ht="39.75" customHeight="1">
      <c r="A343" s="64">
        <v>131</v>
      </c>
      <c r="B343" s="17" t="s">
        <v>273</v>
      </c>
      <c r="C343" s="46" t="s">
        <v>893</v>
      </c>
      <c r="D343" s="598" t="s">
        <v>3064</v>
      </c>
      <c r="E343" s="599"/>
      <c r="F343" s="600"/>
      <c r="G343" s="20"/>
      <c r="H343" s="139">
        <v>41017</v>
      </c>
    </row>
    <row r="344" spans="1:8" ht="36.75" customHeight="1">
      <c r="A344" s="64">
        <v>132</v>
      </c>
      <c r="B344" s="17" t="s">
        <v>338</v>
      </c>
      <c r="C344" s="46" t="s">
        <v>893</v>
      </c>
      <c r="D344" s="598" t="s">
        <v>3064</v>
      </c>
      <c r="E344" s="599"/>
      <c r="F344" s="600"/>
      <c r="G344" s="20"/>
      <c r="H344" s="139">
        <v>41017</v>
      </c>
    </row>
    <row r="345" spans="1:8" ht="18" customHeight="1">
      <c r="A345" s="630">
        <v>133</v>
      </c>
      <c r="B345" s="592" t="s">
        <v>1075</v>
      </c>
      <c r="C345" s="16" t="s">
        <v>3386</v>
      </c>
      <c r="D345" s="17"/>
      <c r="E345" s="17"/>
      <c r="F345" s="17"/>
      <c r="G345" s="20"/>
      <c r="H345" s="595">
        <v>41016</v>
      </c>
    </row>
    <row r="346" spans="1:8" ht="18" customHeight="1">
      <c r="A346" s="632"/>
      <c r="B346" s="594"/>
      <c r="C346" s="15" t="s">
        <v>884</v>
      </c>
      <c r="D346" s="19" t="s">
        <v>2968</v>
      </c>
      <c r="E346" s="19">
        <v>1</v>
      </c>
      <c r="F346" s="19">
        <v>58</v>
      </c>
      <c r="G346" s="84">
        <f>F346*E346</f>
        <v>58</v>
      </c>
      <c r="H346" s="603"/>
    </row>
    <row r="347" spans="1:8" ht="18" customHeight="1">
      <c r="A347" s="630">
        <v>134</v>
      </c>
      <c r="B347" s="592" t="s">
        <v>1076</v>
      </c>
      <c r="C347" s="16" t="s">
        <v>489</v>
      </c>
      <c r="D347" s="17"/>
      <c r="E347" s="17"/>
      <c r="F347" s="17"/>
      <c r="G347" s="20"/>
      <c r="H347" s="595">
        <v>41017</v>
      </c>
    </row>
    <row r="348" spans="1:8" ht="18" customHeight="1">
      <c r="A348" s="632"/>
      <c r="B348" s="594"/>
      <c r="C348" s="17" t="s">
        <v>2796</v>
      </c>
      <c r="D348" s="19" t="s">
        <v>2968</v>
      </c>
      <c r="E348" s="17">
        <v>1</v>
      </c>
      <c r="F348" s="17">
        <v>88</v>
      </c>
      <c r="G348" s="17">
        <f>E348*F348</f>
        <v>88</v>
      </c>
      <c r="H348" s="603"/>
    </row>
    <row r="349" spans="1:8" ht="36.75" customHeight="1">
      <c r="A349" s="630">
        <v>135</v>
      </c>
      <c r="B349" s="592" t="s">
        <v>1347</v>
      </c>
      <c r="C349" s="16" t="s">
        <v>2070</v>
      </c>
      <c r="D349" s="598" t="s">
        <v>67</v>
      </c>
      <c r="E349" s="599"/>
      <c r="F349" s="600"/>
      <c r="G349" s="20"/>
      <c r="H349" s="595">
        <v>41017</v>
      </c>
    </row>
    <row r="350" spans="1:8" ht="18" customHeight="1">
      <c r="A350" s="632"/>
      <c r="B350" s="594"/>
      <c r="C350" s="63" t="s">
        <v>2462</v>
      </c>
      <c r="D350" s="15" t="s">
        <v>1588</v>
      </c>
      <c r="E350" s="19">
        <v>1</v>
      </c>
      <c r="F350" s="19">
        <v>1700</v>
      </c>
      <c r="G350" s="20">
        <f>F350*E350</f>
        <v>1700</v>
      </c>
      <c r="H350" s="603"/>
    </row>
    <row r="351" spans="1:8" ht="18" customHeight="1">
      <c r="A351" s="630">
        <v>136</v>
      </c>
      <c r="B351" s="592" t="s">
        <v>1077</v>
      </c>
      <c r="C351" s="16" t="s">
        <v>3626</v>
      </c>
      <c r="D351" s="598" t="s">
        <v>67</v>
      </c>
      <c r="E351" s="599"/>
      <c r="F351" s="600"/>
      <c r="G351" s="20"/>
      <c r="H351" s="595">
        <v>41018</v>
      </c>
    </row>
    <row r="352" spans="1:8" ht="18" customHeight="1">
      <c r="A352" s="632"/>
      <c r="B352" s="594"/>
      <c r="C352" s="17" t="s">
        <v>1078</v>
      </c>
      <c r="D352" s="19" t="s">
        <v>2968</v>
      </c>
      <c r="E352" s="17">
        <v>1</v>
      </c>
      <c r="F352" s="19">
        <v>120</v>
      </c>
      <c r="G352" s="20">
        <f>F352*E352</f>
        <v>120</v>
      </c>
      <c r="H352" s="603"/>
    </row>
    <row r="353" spans="1:8" ht="35.25" customHeight="1">
      <c r="A353" s="630">
        <v>137</v>
      </c>
      <c r="B353" s="592" t="s">
        <v>1079</v>
      </c>
      <c r="C353" s="16" t="s">
        <v>1659</v>
      </c>
      <c r="D353" s="598" t="s">
        <v>67</v>
      </c>
      <c r="E353" s="599"/>
      <c r="F353" s="600"/>
      <c r="G353" s="20"/>
      <c r="H353" s="595">
        <v>41018</v>
      </c>
    </row>
    <row r="354" spans="1:8" ht="18" customHeight="1">
      <c r="A354" s="632"/>
      <c r="B354" s="594"/>
      <c r="C354" s="17" t="s">
        <v>1080</v>
      </c>
      <c r="D354" s="19" t="s">
        <v>2968</v>
      </c>
      <c r="E354" s="17">
        <v>1</v>
      </c>
      <c r="F354" s="19">
        <v>120</v>
      </c>
      <c r="G354" s="20">
        <f>F354*E354</f>
        <v>120</v>
      </c>
      <c r="H354" s="603"/>
    </row>
    <row r="355" spans="1:8" ht="36" customHeight="1">
      <c r="A355" s="64">
        <v>138</v>
      </c>
      <c r="B355" s="17" t="s">
        <v>1081</v>
      </c>
      <c r="C355" s="16" t="s">
        <v>2860</v>
      </c>
      <c r="D355" s="598" t="s">
        <v>67</v>
      </c>
      <c r="E355" s="599"/>
      <c r="F355" s="600"/>
      <c r="G355" s="20"/>
      <c r="H355" s="18">
        <v>41017</v>
      </c>
    </row>
    <row r="356" spans="1:8" ht="18" customHeight="1">
      <c r="A356" s="64">
        <v>139</v>
      </c>
      <c r="B356" s="17" t="s">
        <v>3068</v>
      </c>
      <c r="C356" s="50" t="s">
        <v>2978</v>
      </c>
      <c r="D356" s="598" t="s">
        <v>67</v>
      </c>
      <c r="E356" s="599"/>
      <c r="F356" s="600"/>
      <c r="G356" s="20"/>
      <c r="H356" s="18">
        <v>41018</v>
      </c>
    </row>
    <row r="357" spans="1:8" ht="18" customHeight="1">
      <c r="A357" s="64">
        <v>140</v>
      </c>
      <c r="B357" s="17" t="s">
        <v>1082</v>
      </c>
      <c r="C357" s="16" t="s">
        <v>1083</v>
      </c>
      <c r="D357" s="598"/>
      <c r="E357" s="599"/>
      <c r="F357" s="600"/>
      <c r="G357" s="20"/>
      <c r="H357" s="18">
        <v>41018</v>
      </c>
    </row>
    <row r="358" spans="1:8" ht="18" customHeight="1">
      <c r="A358" s="630">
        <v>141</v>
      </c>
      <c r="B358" s="592" t="s">
        <v>2657</v>
      </c>
      <c r="C358" s="50" t="s">
        <v>1091</v>
      </c>
      <c r="D358" s="15"/>
      <c r="E358" s="19"/>
      <c r="F358" s="19"/>
      <c r="G358" s="20"/>
      <c r="H358" s="595">
        <v>41018</v>
      </c>
    </row>
    <row r="359" spans="1:8" ht="18" customHeight="1">
      <c r="A359" s="631"/>
      <c r="B359" s="593"/>
      <c r="C359" s="17" t="s">
        <v>1437</v>
      </c>
      <c r="D359" s="17" t="s">
        <v>1585</v>
      </c>
      <c r="E359" s="17">
        <v>0.01</v>
      </c>
      <c r="F359" s="17">
        <v>8500</v>
      </c>
      <c r="G359" s="20">
        <f>F359*E359</f>
        <v>85</v>
      </c>
      <c r="H359" s="596"/>
    </row>
    <row r="360" spans="1:8" ht="18" customHeight="1">
      <c r="A360" s="631"/>
      <c r="B360" s="593"/>
      <c r="C360" s="63" t="s">
        <v>1092</v>
      </c>
      <c r="D360" s="15" t="s">
        <v>1585</v>
      </c>
      <c r="E360" s="19">
        <v>0.03</v>
      </c>
      <c r="F360" s="19">
        <v>8500</v>
      </c>
      <c r="G360" s="20">
        <f>F360*E360</f>
        <v>255</v>
      </c>
      <c r="H360" s="596"/>
    </row>
    <row r="361" spans="1:8" ht="18" customHeight="1">
      <c r="A361" s="632"/>
      <c r="B361" s="594"/>
      <c r="C361" s="63" t="s">
        <v>3162</v>
      </c>
      <c r="D361" s="17" t="s">
        <v>1109</v>
      </c>
      <c r="E361" s="17">
        <v>3.4000000000000002E-2</v>
      </c>
      <c r="F361" s="17">
        <v>68</v>
      </c>
      <c r="G361" s="20">
        <f>F361*E361</f>
        <v>2.31</v>
      </c>
      <c r="H361" s="597"/>
    </row>
    <row r="362" spans="1:8" ht="18" customHeight="1">
      <c r="A362" s="630">
        <v>142</v>
      </c>
      <c r="B362" s="592" t="s">
        <v>3553</v>
      </c>
      <c r="C362" s="50" t="s">
        <v>1091</v>
      </c>
      <c r="D362" s="15"/>
      <c r="E362" s="19"/>
      <c r="F362" s="19"/>
      <c r="G362" s="20"/>
      <c r="H362" s="595">
        <v>41018</v>
      </c>
    </row>
    <row r="363" spans="1:8" ht="18" customHeight="1">
      <c r="A363" s="631"/>
      <c r="B363" s="593"/>
      <c r="C363" s="17" t="s">
        <v>1437</v>
      </c>
      <c r="D363" s="17" t="s">
        <v>1585</v>
      </c>
      <c r="E363" s="17">
        <v>0.01</v>
      </c>
      <c r="F363" s="17">
        <v>8500</v>
      </c>
      <c r="G363" s="20">
        <f>F363*E363</f>
        <v>85</v>
      </c>
      <c r="H363" s="596"/>
    </row>
    <row r="364" spans="1:8" ht="18" customHeight="1">
      <c r="A364" s="631"/>
      <c r="B364" s="593"/>
      <c r="C364" s="63" t="s">
        <v>1092</v>
      </c>
      <c r="D364" s="15" t="s">
        <v>1585</v>
      </c>
      <c r="E364" s="19">
        <v>0.03</v>
      </c>
      <c r="F364" s="19">
        <v>8500</v>
      </c>
      <c r="G364" s="20">
        <f>F364*E364</f>
        <v>255</v>
      </c>
      <c r="H364" s="596"/>
    </row>
    <row r="365" spans="1:8" ht="18" customHeight="1">
      <c r="A365" s="632"/>
      <c r="B365" s="594"/>
      <c r="C365" s="63" t="s">
        <v>3162</v>
      </c>
      <c r="D365" s="17" t="s">
        <v>1109</v>
      </c>
      <c r="E365" s="17">
        <v>3.4000000000000002E-2</v>
      </c>
      <c r="F365" s="17">
        <v>68</v>
      </c>
      <c r="G365" s="20">
        <f>F365*E365</f>
        <v>2.31</v>
      </c>
      <c r="H365" s="597"/>
    </row>
    <row r="366" spans="1:8" ht="18" customHeight="1">
      <c r="A366" s="630">
        <v>143</v>
      </c>
      <c r="B366" s="592" t="s">
        <v>1761</v>
      </c>
      <c r="C366" s="50" t="s">
        <v>1091</v>
      </c>
      <c r="D366" s="15"/>
      <c r="E366" s="19"/>
      <c r="F366" s="19"/>
      <c r="G366" s="20"/>
      <c r="H366" s="595">
        <v>41018</v>
      </c>
    </row>
    <row r="367" spans="1:8" ht="18" customHeight="1">
      <c r="A367" s="631"/>
      <c r="B367" s="593"/>
      <c r="C367" s="17" t="s">
        <v>1437</v>
      </c>
      <c r="D367" s="17" t="s">
        <v>1585</v>
      </c>
      <c r="E367" s="17">
        <v>0.01</v>
      </c>
      <c r="F367" s="17">
        <v>8500</v>
      </c>
      <c r="G367" s="20">
        <f>F367*E367</f>
        <v>85</v>
      </c>
      <c r="H367" s="596"/>
    </row>
    <row r="368" spans="1:8" ht="18" customHeight="1">
      <c r="A368" s="631"/>
      <c r="B368" s="593"/>
      <c r="C368" s="63" t="s">
        <v>1092</v>
      </c>
      <c r="D368" s="15" t="s">
        <v>1585</v>
      </c>
      <c r="E368" s="19">
        <v>0.03</v>
      </c>
      <c r="F368" s="19">
        <v>8500</v>
      </c>
      <c r="G368" s="20">
        <f>F368*E368</f>
        <v>255</v>
      </c>
      <c r="H368" s="596"/>
    </row>
    <row r="369" spans="1:8" ht="18" customHeight="1">
      <c r="A369" s="632"/>
      <c r="B369" s="594"/>
      <c r="C369" s="63" t="s">
        <v>3162</v>
      </c>
      <c r="D369" s="17" t="s">
        <v>1109</v>
      </c>
      <c r="E369" s="17">
        <v>3.4000000000000002E-2</v>
      </c>
      <c r="F369" s="17">
        <v>68</v>
      </c>
      <c r="G369" s="20">
        <f>F369*E369</f>
        <v>2.31</v>
      </c>
      <c r="H369" s="597"/>
    </row>
    <row r="370" spans="1:8" ht="49.5" customHeight="1">
      <c r="A370" s="64">
        <v>144</v>
      </c>
      <c r="B370" s="17" t="s">
        <v>164</v>
      </c>
      <c r="C370" s="16" t="s">
        <v>3063</v>
      </c>
      <c r="D370" s="598" t="s">
        <v>1093</v>
      </c>
      <c r="E370" s="599"/>
      <c r="F370" s="600"/>
      <c r="G370" s="20"/>
      <c r="H370" s="18">
        <v>41018</v>
      </c>
    </row>
    <row r="371" spans="1:8" ht="51" customHeight="1">
      <c r="A371" s="64">
        <v>145</v>
      </c>
      <c r="B371" s="17" t="s">
        <v>2657</v>
      </c>
      <c r="C371" s="16" t="s">
        <v>3063</v>
      </c>
      <c r="D371" s="598" t="s">
        <v>1093</v>
      </c>
      <c r="E371" s="599"/>
      <c r="F371" s="600"/>
      <c r="G371" s="20"/>
      <c r="H371" s="18">
        <v>41018</v>
      </c>
    </row>
    <row r="372" spans="1:8" ht="47.25" customHeight="1">
      <c r="A372" s="64">
        <v>146</v>
      </c>
      <c r="B372" s="17" t="s">
        <v>831</v>
      </c>
      <c r="C372" s="16" t="s">
        <v>3063</v>
      </c>
      <c r="D372" s="598" t="s">
        <v>1093</v>
      </c>
      <c r="E372" s="599"/>
      <c r="F372" s="600"/>
      <c r="G372" s="20"/>
      <c r="H372" s="18">
        <v>41018</v>
      </c>
    </row>
    <row r="373" spans="1:8" ht="37.5" customHeight="1">
      <c r="A373" s="630">
        <v>147</v>
      </c>
      <c r="B373" s="592" t="s">
        <v>2659</v>
      </c>
      <c r="C373" s="16" t="s">
        <v>1094</v>
      </c>
      <c r="D373" s="19"/>
      <c r="E373" s="15"/>
      <c r="F373" s="17"/>
      <c r="G373" s="20"/>
      <c r="H373" s="595">
        <v>41018</v>
      </c>
    </row>
    <row r="374" spans="1:8" ht="18" customHeight="1">
      <c r="A374" s="631"/>
      <c r="B374" s="593"/>
      <c r="C374" s="17" t="s">
        <v>2049</v>
      </c>
      <c r="D374" s="19" t="s">
        <v>1588</v>
      </c>
      <c r="E374" s="17">
        <v>1</v>
      </c>
      <c r="F374" s="17">
        <v>1350</v>
      </c>
      <c r="G374" s="20">
        <f>F374*E374</f>
        <v>1350</v>
      </c>
      <c r="H374" s="605"/>
    </row>
    <row r="375" spans="1:8" ht="18" customHeight="1">
      <c r="A375" s="632"/>
      <c r="B375" s="594"/>
      <c r="C375" s="17" t="s">
        <v>854</v>
      </c>
      <c r="D375" s="19" t="s">
        <v>1049</v>
      </c>
      <c r="E375" s="17">
        <v>0.5</v>
      </c>
      <c r="F375" s="17">
        <v>48.05</v>
      </c>
      <c r="G375" s="20">
        <f>F375*E375</f>
        <v>24.03</v>
      </c>
      <c r="H375" s="603"/>
    </row>
    <row r="376" spans="1:8" ht="36.75" customHeight="1">
      <c r="A376" s="630">
        <v>148</v>
      </c>
      <c r="B376" s="592" t="s">
        <v>1870</v>
      </c>
      <c r="C376" s="16" t="s">
        <v>1094</v>
      </c>
      <c r="D376" s="19"/>
      <c r="E376" s="15"/>
      <c r="F376" s="17"/>
      <c r="G376" s="20"/>
      <c r="H376" s="595">
        <v>41018</v>
      </c>
    </row>
    <row r="377" spans="1:8" ht="18" customHeight="1">
      <c r="A377" s="631"/>
      <c r="B377" s="593"/>
      <c r="C377" s="17" t="s">
        <v>854</v>
      </c>
      <c r="D377" s="19" t="s">
        <v>1049</v>
      </c>
      <c r="E377" s="17">
        <v>0.5</v>
      </c>
      <c r="F377" s="17">
        <v>48.05</v>
      </c>
      <c r="G377" s="20">
        <f>F377*E377</f>
        <v>24.03</v>
      </c>
      <c r="H377" s="605"/>
    </row>
    <row r="378" spans="1:8" ht="18" customHeight="1">
      <c r="A378" s="632"/>
      <c r="B378" s="594"/>
      <c r="C378" s="17" t="s">
        <v>2049</v>
      </c>
      <c r="D378" s="19" t="s">
        <v>1588</v>
      </c>
      <c r="E378" s="17">
        <v>1</v>
      </c>
      <c r="F378" s="17">
        <v>1350</v>
      </c>
      <c r="G378" s="20">
        <f>F378*E378</f>
        <v>1350</v>
      </c>
      <c r="H378" s="603"/>
    </row>
    <row r="379" spans="1:8" ht="38.25" customHeight="1">
      <c r="A379" s="633">
        <v>149</v>
      </c>
      <c r="B379" s="606" t="s">
        <v>1647</v>
      </c>
      <c r="C379" s="16" t="s">
        <v>1094</v>
      </c>
      <c r="D379" s="19"/>
      <c r="E379" s="15"/>
      <c r="F379" s="17"/>
      <c r="G379" s="20"/>
      <c r="H379" s="611">
        <v>41018</v>
      </c>
    </row>
    <row r="380" spans="1:8" ht="17.25" customHeight="1">
      <c r="A380" s="633"/>
      <c r="B380" s="606"/>
      <c r="C380" s="17" t="s">
        <v>854</v>
      </c>
      <c r="D380" s="19" t="s">
        <v>1049</v>
      </c>
      <c r="E380" s="17">
        <v>0.5</v>
      </c>
      <c r="F380" s="17">
        <v>48.05</v>
      </c>
      <c r="G380" s="20">
        <f>F380*E380</f>
        <v>24.03</v>
      </c>
      <c r="H380" s="611"/>
    </row>
    <row r="381" spans="1:8" ht="18" customHeight="1">
      <c r="A381" s="633"/>
      <c r="B381" s="606"/>
      <c r="C381" s="17" t="s">
        <v>2049</v>
      </c>
      <c r="D381" s="19" t="s">
        <v>1588</v>
      </c>
      <c r="E381" s="17">
        <v>1</v>
      </c>
      <c r="F381" s="17">
        <v>1350</v>
      </c>
      <c r="G381" s="20">
        <f>F381*E381</f>
        <v>1350</v>
      </c>
      <c r="H381" s="611"/>
    </row>
    <row r="382" spans="1:8" ht="39" customHeight="1">
      <c r="A382" s="633">
        <v>150</v>
      </c>
      <c r="B382" s="606" t="s">
        <v>1648</v>
      </c>
      <c r="C382" s="16" t="s">
        <v>1094</v>
      </c>
      <c r="D382" s="19"/>
      <c r="E382" s="15"/>
      <c r="F382" s="17"/>
      <c r="G382" s="20"/>
      <c r="H382" s="611">
        <v>41018</v>
      </c>
    </row>
    <row r="383" spans="1:8" ht="18" customHeight="1">
      <c r="A383" s="633"/>
      <c r="B383" s="606"/>
      <c r="C383" s="17" t="s">
        <v>854</v>
      </c>
      <c r="D383" s="19" t="s">
        <v>1049</v>
      </c>
      <c r="E383" s="17">
        <v>0.5</v>
      </c>
      <c r="F383" s="17">
        <v>48.05</v>
      </c>
      <c r="G383" s="20">
        <f>F383*E383</f>
        <v>24.03</v>
      </c>
      <c r="H383" s="611"/>
    </row>
    <row r="384" spans="1:8" ht="18" customHeight="1">
      <c r="A384" s="633"/>
      <c r="B384" s="606"/>
      <c r="C384" s="17" t="s">
        <v>2049</v>
      </c>
      <c r="D384" s="19" t="s">
        <v>1588</v>
      </c>
      <c r="E384" s="17">
        <v>1</v>
      </c>
      <c r="F384" s="17">
        <v>1350</v>
      </c>
      <c r="G384" s="20">
        <f>F384*E384</f>
        <v>1350</v>
      </c>
      <c r="H384" s="611"/>
    </row>
    <row r="385" spans="1:8" ht="34.5" customHeight="1">
      <c r="A385" s="64">
        <v>151</v>
      </c>
      <c r="B385" s="17" t="s">
        <v>1095</v>
      </c>
      <c r="C385" s="16" t="s">
        <v>2844</v>
      </c>
      <c r="D385" s="598" t="s">
        <v>1096</v>
      </c>
      <c r="E385" s="599"/>
      <c r="F385" s="600"/>
      <c r="G385" s="20"/>
      <c r="H385" s="21">
        <v>41017</v>
      </c>
    </row>
    <row r="386" spans="1:8" ht="18" customHeight="1">
      <c r="A386" s="64">
        <v>152</v>
      </c>
      <c r="B386" s="17" t="s">
        <v>251</v>
      </c>
      <c r="C386" s="16" t="s">
        <v>2133</v>
      </c>
      <c r="D386" s="598" t="s">
        <v>1050</v>
      </c>
      <c r="E386" s="599"/>
      <c r="F386" s="600"/>
      <c r="G386" s="20"/>
      <c r="H386" s="21">
        <v>41017</v>
      </c>
    </row>
    <row r="387" spans="1:8" ht="18.75" customHeight="1">
      <c r="A387" s="630">
        <v>153</v>
      </c>
      <c r="B387" s="592" t="s">
        <v>252</v>
      </c>
      <c r="C387" s="16" t="s">
        <v>340</v>
      </c>
      <c r="D387" s="15"/>
      <c r="E387" s="15"/>
      <c r="F387" s="17"/>
      <c r="G387" s="20"/>
      <c r="H387" s="595">
        <v>41018</v>
      </c>
    </row>
    <row r="388" spans="1:8" ht="18" customHeight="1">
      <c r="A388" s="632"/>
      <c r="B388" s="594"/>
      <c r="C388" s="17" t="s">
        <v>3619</v>
      </c>
      <c r="D388" s="19" t="s">
        <v>1049</v>
      </c>
      <c r="E388" s="19">
        <v>0.5</v>
      </c>
      <c r="F388" s="17">
        <v>5</v>
      </c>
      <c r="G388" s="20">
        <f>F388*E388</f>
        <v>2.5</v>
      </c>
      <c r="H388" s="603"/>
    </row>
    <row r="389" spans="1:8" ht="36.75" customHeight="1">
      <c r="A389" s="630">
        <v>154</v>
      </c>
      <c r="B389" s="592" t="s">
        <v>2781</v>
      </c>
      <c r="C389" s="16" t="s">
        <v>1094</v>
      </c>
      <c r="D389" s="19"/>
      <c r="E389" s="17"/>
      <c r="F389" s="17"/>
      <c r="G389" s="20"/>
      <c r="H389" s="595">
        <v>41019</v>
      </c>
    </row>
    <row r="390" spans="1:8" ht="18" customHeight="1">
      <c r="A390" s="631"/>
      <c r="B390" s="593"/>
      <c r="C390" s="17" t="s">
        <v>2783</v>
      </c>
      <c r="D390" s="19" t="s">
        <v>1588</v>
      </c>
      <c r="E390" s="17">
        <v>0.63</v>
      </c>
      <c r="F390" s="17">
        <v>1350</v>
      </c>
      <c r="G390" s="20">
        <f>F390*E390</f>
        <v>850.5</v>
      </c>
      <c r="H390" s="605"/>
    </row>
    <row r="391" spans="1:8" ht="18" customHeight="1">
      <c r="A391" s="632"/>
      <c r="B391" s="594"/>
      <c r="C391" s="17" t="s">
        <v>854</v>
      </c>
      <c r="D391" s="19" t="s">
        <v>1585</v>
      </c>
      <c r="E391" s="17">
        <v>0.2</v>
      </c>
      <c r="F391" s="17">
        <v>48.05</v>
      </c>
      <c r="G391" s="20">
        <f>F391*E391</f>
        <v>9.61</v>
      </c>
      <c r="H391" s="603"/>
    </row>
    <row r="392" spans="1:8" ht="36.75" customHeight="1">
      <c r="A392" s="630">
        <v>155</v>
      </c>
      <c r="B392" s="592" t="s">
        <v>831</v>
      </c>
      <c r="C392" s="16" t="s">
        <v>1094</v>
      </c>
      <c r="D392" s="19"/>
      <c r="E392" s="17"/>
      <c r="F392" s="17"/>
      <c r="G392" s="20"/>
      <c r="H392" s="595">
        <v>41019</v>
      </c>
    </row>
    <row r="393" spans="1:8" ht="18" customHeight="1">
      <c r="A393" s="631"/>
      <c r="B393" s="593"/>
      <c r="C393" s="17" t="s">
        <v>2783</v>
      </c>
      <c r="D393" s="19" t="s">
        <v>1588</v>
      </c>
      <c r="E393" s="17">
        <v>0.63</v>
      </c>
      <c r="F393" s="17">
        <v>1350</v>
      </c>
      <c r="G393" s="20">
        <f>F393*E393</f>
        <v>850.5</v>
      </c>
      <c r="H393" s="605"/>
    </row>
    <row r="394" spans="1:8" ht="18" customHeight="1">
      <c r="A394" s="632"/>
      <c r="B394" s="594"/>
      <c r="C394" s="17" t="s">
        <v>854</v>
      </c>
      <c r="D394" s="19" t="s">
        <v>1585</v>
      </c>
      <c r="E394" s="17">
        <v>0.2</v>
      </c>
      <c r="F394" s="17">
        <v>48.05</v>
      </c>
      <c r="G394" s="20">
        <f>F394*E394</f>
        <v>9.61</v>
      </c>
      <c r="H394" s="603"/>
    </row>
    <row r="395" spans="1:8" ht="35.25" customHeight="1">
      <c r="A395" s="630">
        <v>156</v>
      </c>
      <c r="B395" s="592" t="s">
        <v>3441</v>
      </c>
      <c r="C395" s="16" t="s">
        <v>1094</v>
      </c>
      <c r="D395" s="19"/>
      <c r="E395" s="17"/>
      <c r="F395" s="17"/>
      <c r="G395" s="20"/>
      <c r="H395" s="595">
        <v>41019</v>
      </c>
    </row>
    <row r="396" spans="1:8" ht="18" customHeight="1">
      <c r="A396" s="631"/>
      <c r="B396" s="593"/>
      <c r="C396" s="17" t="s">
        <v>2783</v>
      </c>
      <c r="D396" s="19" t="s">
        <v>1588</v>
      </c>
      <c r="E396" s="17">
        <v>0.63</v>
      </c>
      <c r="F396" s="17">
        <v>1350</v>
      </c>
      <c r="G396" s="20">
        <f>F396*E396</f>
        <v>850.5</v>
      </c>
      <c r="H396" s="605"/>
    </row>
    <row r="397" spans="1:8" ht="18" customHeight="1">
      <c r="A397" s="632"/>
      <c r="B397" s="594"/>
      <c r="C397" s="17" t="s">
        <v>854</v>
      </c>
      <c r="D397" s="19" t="s">
        <v>1585</v>
      </c>
      <c r="E397" s="17">
        <v>0.2</v>
      </c>
      <c r="F397" s="17">
        <v>48.05</v>
      </c>
      <c r="G397" s="20">
        <f>F397*E397</f>
        <v>9.61</v>
      </c>
      <c r="H397" s="603"/>
    </row>
    <row r="398" spans="1:8" ht="35.25" customHeight="1">
      <c r="A398" s="630">
        <v>157</v>
      </c>
      <c r="B398" s="592" t="s">
        <v>3061</v>
      </c>
      <c r="C398" s="16" t="s">
        <v>1094</v>
      </c>
      <c r="D398" s="19"/>
      <c r="E398" s="17"/>
      <c r="F398" s="17"/>
      <c r="G398" s="20"/>
      <c r="H398" s="595">
        <v>41019</v>
      </c>
    </row>
    <row r="399" spans="1:8" ht="18" customHeight="1">
      <c r="A399" s="631"/>
      <c r="B399" s="593"/>
      <c r="C399" s="17" t="s">
        <v>2783</v>
      </c>
      <c r="D399" s="19" t="s">
        <v>1588</v>
      </c>
      <c r="E399" s="17">
        <v>0.63</v>
      </c>
      <c r="F399" s="17">
        <v>1350</v>
      </c>
      <c r="G399" s="20">
        <f>F399*E399</f>
        <v>850.5</v>
      </c>
      <c r="H399" s="605"/>
    </row>
    <row r="400" spans="1:8" ht="18" customHeight="1">
      <c r="A400" s="632"/>
      <c r="B400" s="594"/>
      <c r="C400" s="17" t="s">
        <v>854</v>
      </c>
      <c r="D400" s="19" t="s">
        <v>1585</v>
      </c>
      <c r="E400" s="17">
        <v>0.2</v>
      </c>
      <c r="F400" s="17">
        <v>48.05</v>
      </c>
      <c r="G400" s="20">
        <f>F400*E400</f>
        <v>9.61</v>
      </c>
      <c r="H400" s="603"/>
    </row>
    <row r="401" spans="1:8" ht="37.5" customHeight="1">
      <c r="A401" s="630">
        <v>158</v>
      </c>
      <c r="B401" s="592" t="s">
        <v>3700</v>
      </c>
      <c r="C401" s="16" t="s">
        <v>1094</v>
      </c>
      <c r="D401" s="19"/>
      <c r="E401" s="17"/>
      <c r="F401" s="17"/>
      <c r="G401" s="20"/>
      <c r="H401" s="595">
        <v>41019</v>
      </c>
    </row>
    <row r="402" spans="1:8" ht="18" customHeight="1">
      <c r="A402" s="631"/>
      <c r="B402" s="593"/>
      <c r="C402" s="17" t="s">
        <v>2783</v>
      </c>
      <c r="D402" s="19" t="s">
        <v>1588</v>
      </c>
      <c r="E402" s="17">
        <v>0.63</v>
      </c>
      <c r="F402" s="17">
        <v>1350</v>
      </c>
      <c r="G402" s="20">
        <f>F402*E402</f>
        <v>850.5</v>
      </c>
      <c r="H402" s="605"/>
    </row>
    <row r="403" spans="1:8" ht="18" customHeight="1">
      <c r="A403" s="632"/>
      <c r="B403" s="594"/>
      <c r="C403" s="17" t="s">
        <v>854</v>
      </c>
      <c r="D403" s="19" t="s">
        <v>1585</v>
      </c>
      <c r="E403" s="17">
        <v>0.2</v>
      </c>
      <c r="F403" s="17">
        <v>48.05</v>
      </c>
      <c r="G403" s="20">
        <f>F403*E403</f>
        <v>9.61</v>
      </c>
      <c r="H403" s="603"/>
    </row>
    <row r="404" spans="1:8" ht="37.5" customHeight="1">
      <c r="A404" s="630">
        <v>159</v>
      </c>
      <c r="B404" s="592" t="s">
        <v>3738</v>
      </c>
      <c r="C404" s="16" t="s">
        <v>1094</v>
      </c>
      <c r="D404" s="19"/>
      <c r="E404" s="17"/>
      <c r="F404" s="17"/>
      <c r="G404" s="20"/>
      <c r="H404" s="595">
        <v>41019</v>
      </c>
    </row>
    <row r="405" spans="1:8" ht="18" customHeight="1">
      <c r="A405" s="631"/>
      <c r="B405" s="593"/>
      <c r="C405" s="17" t="s">
        <v>2783</v>
      </c>
      <c r="D405" s="19" t="s">
        <v>1588</v>
      </c>
      <c r="E405" s="17">
        <v>0.63</v>
      </c>
      <c r="F405" s="17">
        <v>1350</v>
      </c>
      <c r="G405" s="20">
        <f>F405*E405</f>
        <v>850.5</v>
      </c>
      <c r="H405" s="605"/>
    </row>
    <row r="406" spans="1:8" ht="18" customHeight="1">
      <c r="A406" s="632"/>
      <c r="B406" s="594"/>
      <c r="C406" s="17" t="s">
        <v>854</v>
      </c>
      <c r="D406" s="19" t="s">
        <v>1585</v>
      </c>
      <c r="E406" s="17">
        <v>0.2</v>
      </c>
      <c r="F406" s="17">
        <v>48.05</v>
      </c>
      <c r="G406" s="20">
        <f>F406*E406</f>
        <v>9.61</v>
      </c>
      <c r="H406" s="603"/>
    </row>
    <row r="407" spans="1:8" ht="38.25" customHeight="1">
      <c r="A407" s="630">
        <v>160</v>
      </c>
      <c r="B407" s="592" t="s">
        <v>1646</v>
      </c>
      <c r="C407" s="16" t="s">
        <v>1094</v>
      </c>
      <c r="D407" s="19"/>
      <c r="E407" s="17"/>
      <c r="F407" s="17"/>
      <c r="G407" s="20"/>
      <c r="H407" s="595">
        <v>41019</v>
      </c>
    </row>
    <row r="408" spans="1:8" ht="18" customHeight="1">
      <c r="A408" s="631"/>
      <c r="B408" s="593"/>
      <c r="C408" s="17" t="s">
        <v>2783</v>
      </c>
      <c r="D408" s="19" t="s">
        <v>1588</v>
      </c>
      <c r="E408" s="17">
        <v>0.63</v>
      </c>
      <c r="F408" s="17">
        <v>1350</v>
      </c>
      <c r="G408" s="20">
        <f>F408*E408</f>
        <v>850.5</v>
      </c>
      <c r="H408" s="605"/>
    </row>
    <row r="409" spans="1:8" ht="18" customHeight="1">
      <c r="A409" s="632"/>
      <c r="B409" s="594"/>
      <c r="C409" s="17" t="s">
        <v>854</v>
      </c>
      <c r="D409" s="19" t="s">
        <v>1585</v>
      </c>
      <c r="E409" s="17">
        <v>0.2</v>
      </c>
      <c r="F409" s="17">
        <v>48.05</v>
      </c>
      <c r="G409" s="20">
        <f>F409*E409</f>
        <v>9.61</v>
      </c>
      <c r="H409" s="603"/>
    </row>
    <row r="410" spans="1:8" ht="36" customHeight="1">
      <c r="A410" s="630">
        <v>161</v>
      </c>
      <c r="B410" s="592" t="s">
        <v>3701</v>
      </c>
      <c r="C410" s="16" t="s">
        <v>1094</v>
      </c>
      <c r="D410" s="19"/>
      <c r="E410" s="17"/>
      <c r="F410" s="17"/>
      <c r="G410" s="20"/>
      <c r="H410" s="595">
        <v>41019</v>
      </c>
    </row>
    <row r="411" spans="1:8" ht="18" customHeight="1">
      <c r="A411" s="631"/>
      <c r="B411" s="593"/>
      <c r="C411" s="17" t="s">
        <v>2783</v>
      </c>
      <c r="D411" s="19" t="s">
        <v>1588</v>
      </c>
      <c r="E411" s="17">
        <v>0.63</v>
      </c>
      <c r="F411" s="17">
        <v>1350</v>
      </c>
      <c r="G411" s="20">
        <f>F411*E411</f>
        <v>850.5</v>
      </c>
      <c r="H411" s="605"/>
    </row>
    <row r="412" spans="1:8" ht="18" customHeight="1">
      <c r="A412" s="632"/>
      <c r="B412" s="594"/>
      <c r="C412" s="17" t="s">
        <v>854</v>
      </c>
      <c r="D412" s="19" t="s">
        <v>1585</v>
      </c>
      <c r="E412" s="17">
        <v>0.2</v>
      </c>
      <c r="F412" s="17">
        <v>48.05</v>
      </c>
      <c r="G412" s="20">
        <f>F412*E412</f>
        <v>9.61</v>
      </c>
      <c r="H412" s="603"/>
    </row>
    <row r="413" spans="1:8" ht="18" customHeight="1">
      <c r="A413" s="630">
        <v>162</v>
      </c>
      <c r="B413" s="592" t="s">
        <v>2659</v>
      </c>
      <c r="C413" s="16" t="s">
        <v>1322</v>
      </c>
      <c r="D413" s="19"/>
      <c r="E413" s="17"/>
      <c r="F413" s="17"/>
      <c r="G413" s="20"/>
      <c r="H413" s="595">
        <v>41022</v>
      </c>
    </row>
    <row r="414" spans="1:8" ht="18" customHeight="1">
      <c r="A414" s="632"/>
      <c r="B414" s="594"/>
      <c r="C414" s="17" t="s">
        <v>2697</v>
      </c>
      <c r="D414" s="19" t="s">
        <v>2968</v>
      </c>
      <c r="E414" s="17">
        <v>1</v>
      </c>
      <c r="F414" s="17">
        <v>96</v>
      </c>
      <c r="G414" s="20">
        <f>F414*E414</f>
        <v>96</v>
      </c>
      <c r="H414" s="603"/>
    </row>
    <row r="415" spans="1:8" ht="34.5" customHeight="1">
      <c r="A415" s="630">
        <v>163</v>
      </c>
      <c r="B415" s="592" t="s">
        <v>274</v>
      </c>
      <c r="C415" s="16" t="s">
        <v>1323</v>
      </c>
      <c r="D415" s="17"/>
      <c r="E415" s="17"/>
      <c r="F415" s="17"/>
      <c r="G415" s="20"/>
      <c r="H415" s="595">
        <v>41018</v>
      </c>
    </row>
    <row r="416" spans="1:8" ht="18" customHeight="1">
      <c r="A416" s="632"/>
      <c r="B416" s="594"/>
      <c r="C416" s="17" t="s">
        <v>2479</v>
      </c>
      <c r="D416" s="19" t="s">
        <v>1109</v>
      </c>
      <c r="E416" s="19">
        <v>3</v>
      </c>
      <c r="F416" s="17">
        <v>157.5</v>
      </c>
      <c r="G416" s="20">
        <f>F416*E416</f>
        <v>472.5</v>
      </c>
      <c r="H416" s="603"/>
    </row>
    <row r="417" spans="1:8" ht="35.25" customHeight="1">
      <c r="A417" s="630">
        <v>164</v>
      </c>
      <c r="B417" s="592" t="s">
        <v>2128</v>
      </c>
      <c r="C417" s="16" t="s">
        <v>1323</v>
      </c>
      <c r="D417" s="19"/>
      <c r="E417" s="19"/>
      <c r="F417" s="17"/>
      <c r="G417" s="20"/>
      <c r="H417" s="595">
        <v>41018</v>
      </c>
    </row>
    <row r="418" spans="1:8" ht="18" customHeight="1">
      <c r="A418" s="632"/>
      <c r="B418" s="594"/>
      <c r="C418" s="17" t="s">
        <v>2479</v>
      </c>
      <c r="D418" s="19" t="s">
        <v>1109</v>
      </c>
      <c r="E418" s="19">
        <v>2</v>
      </c>
      <c r="F418" s="17">
        <v>157.5</v>
      </c>
      <c r="G418" s="20">
        <f>F418*E418</f>
        <v>315</v>
      </c>
      <c r="H418" s="603"/>
    </row>
    <row r="419" spans="1:8" ht="20.25" customHeight="1">
      <c r="A419" s="630">
        <v>165</v>
      </c>
      <c r="B419" s="592" t="s">
        <v>1324</v>
      </c>
      <c r="C419" s="16" t="s">
        <v>1187</v>
      </c>
      <c r="D419" s="17"/>
      <c r="E419" s="17"/>
      <c r="F419" s="17"/>
      <c r="G419" s="20"/>
      <c r="H419" s="595">
        <v>41022</v>
      </c>
    </row>
    <row r="420" spans="1:8" ht="18" customHeight="1">
      <c r="A420" s="631"/>
      <c r="B420" s="593"/>
      <c r="C420" s="17" t="s">
        <v>1240</v>
      </c>
      <c r="D420" s="19" t="s">
        <v>1109</v>
      </c>
      <c r="E420" s="19">
        <v>90</v>
      </c>
      <c r="F420" s="17">
        <v>15</v>
      </c>
      <c r="G420" s="20">
        <f>F420*E420</f>
        <v>1350</v>
      </c>
      <c r="H420" s="605"/>
    </row>
    <row r="421" spans="1:8" ht="18" customHeight="1">
      <c r="A421" s="632"/>
      <c r="B421" s="594"/>
      <c r="C421" s="17" t="s">
        <v>1241</v>
      </c>
      <c r="D421" s="19" t="s">
        <v>2968</v>
      </c>
      <c r="E421" s="17">
        <v>2</v>
      </c>
      <c r="F421" s="17">
        <v>95</v>
      </c>
      <c r="G421" s="20">
        <f>F421*E421</f>
        <v>190</v>
      </c>
      <c r="H421" s="603"/>
    </row>
    <row r="422" spans="1:8" ht="36" customHeight="1">
      <c r="A422" s="64">
        <v>166</v>
      </c>
      <c r="B422" s="17" t="s">
        <v>832</v>
      </c>
      <c r="C422" s="46" t="s">
        <v>893</v>
      </c>
      <c r="D422" s="598" t="s">
        <v>2472</v>
      </c>
      <c r="E422" s="599"/>
      <c r="F422" s="600"/>
      <c r="G422" s="20"/>
      <c r="H422" s="21">
        <v>41022</v>
      </c>
    </row>
    <row r="423" spans="1:8" ht="40.5" customHeight="1">
      <c r="A423" s="64">
        <v>168</v>
      </c>
      <c r="B423" s="17" t="s">
        <v>2595</v>
      </c>
      <c r="C423" s="46" t="s">
        <v>893</v>
      </c>
      <c r="D423" s="598" t="s">
        <v>2472</v>
      </c>
      <c r="E423" s="599"/>
      <c r="F423" s="600"/>
      <c r="G423" s="20"/>
      <c r="H423" s="21">
        <v>41022</v>
      </c>
    </row>
    <row r="424" spans="1:8" ht="34.5" customHeight="1">
      <c r="A424" s="64">
        <v>169</v>
      </c>
      <c r="B424" s="17" t="s">
        <v>1763</v>
      </c>
      <c r="C424" s="46" t="s">
        <v>893</v>
      </c>
      <c r="D424" s="606" t="s">
        <v>2472</v>
      </c>
      <c r="E424" s="606"/>
      <c r="F424" s="606"/>
      <c r="G424" s="20"/>
      <c r="H424" s="21">
        <v>41022</v>
      </c>
    </row>
    <row r="425" spans="1:8" ht="18" customHeight="1">
      <c r="A425" s="633">
        <v>170</v>
      </c>
      <c r="B425" s="606" t="s">
        <v>2473</v>
      </c>
      <c r="C425" s="16" t="s">
        <v>214</v>
      </c>
      <c r="D425" s="17"/>
      <c r="E425" s="17"/>
      <c r="F425" s="17"/>
      <c r="G425" s="20"/>
      <c r="H425" s="611">
        <v>41022</v>
      </c>
    </row>
    <row r="426" spans="1:8" ht="18" customHeight="1">
      <c r="A426" s="633"/>
      <c r="B426" s="606"/>
      <c r="C426" s="17" t="s">
        <v>1143</v>
      </c>
      <c r="D426" s="19" t="s">
        <v>2968</v>
      </c>
      <c r="E426" s="17">
        <v>1</v>
      </c>
      <c r="F426" s="17">
        <v>126</v>
      </c>
      <c r="G426" s="17">
        <f>F426*E426</f>
        <v>126</v>
      </c>
      <c r="H426" s="611"/>
    </row>
    <row r="427" spans="1:8" ht="18" customHeight="1">
      <c r="A427" s="64">
        <v>171</v>
      </c>
      <c r="B427" s="17" t="s">
        <v>3742</v>
      </c>
      <c r="C427" s="16" t="s">
        <v>741</v>
      </c>
      <c r="D427" s="598" t="s">
        <v>3743</v>
      </c>
      <c r="E427" s="599"/>
      <c r="F427" s="600"/>
      <c r="G427" s="20"/>
      <c r="H427" s="21">
        <v>41023</v>
      </c>
    </row>
    <row r="428" spans="1:8" ht="33.75" customHeight="1">
      <c r="A428" s="64">
        <v>172</v>
      </c>
      <c r="B428" s="17" t="s">
        <v>3744</v>
      </c>
      <c r="C428" s="16" t="s">
        <v>3745</v>
      </c>
      <c r="D428" s="598" t="s">
        <v>3070</v>
      </c>
      <c r="E428" s="599"/>
      <c r="F428" s="600"/>
      <c r="G428" s="20"/>
      <c r="H428" s="18">
        <v>41023</v>
      </c>
    </row>
    <row r="429" spans="1:8" ht="18" customHeight="1">
      <c r="A429" s="199">
        <v>173</v>
      </c>
      <c r="B429" s="134" t="s">
        <v>272</v>
      </c>
      <c r="C429" s="16" t="s">
        <v>1332</v>
      </c>
      <c r="D429" s="598" t="s">
        <v>3149</v>
      </c>
      <c r="E429" s="599"/>
      <c r="F429" s="600"/>
      <c r="G429" s="20"/>
      <c r="H429" s="133">
        <v>41009</v>
      </c>
    </row>
    <row r="430" spans="1:8" ht="18" customHeight="1">
      <c r="A430" s="630">
        <v>174</v>
      </c>
      <c r="B430" s="592" t="s">
        <v>2657</v>
      </c>
      <c r="C430" s="16" t="s">
        <v>2782</v>
      </c>
      <c r="D430" s="19"/>
      <c r="E430" s="17"/>
      <c r="F430" s="17"/>
      <c r="G430" s="20"/>
      <c r="H430" s="595">
        <v>41023</v>
      </c>
    </row>
    <row r="431" spans="1:8" ht="18" customHeight="1">
      <c r="A431" s="631"/>
      <c r="B431" s="593"/>
      <c r="C431" s="17" t="s">
        <v>2049</v>
      </c>
      <c r="D431" s="19" t="s">
        <v>1588</v>
      </c>
      <c r="E431" s="17">
        <v>1.5</v>
      </c>
      <c r="F431" s="17">
        <v>1350</v>
      </c>
      <c r="G431" s="20">
        <f>F431*E431</f>
        <v>2025</v>
      </c>
      <c r="H431" s="605"/>
    </row>
    <row r="432" spans="1:8" ht="18" customHeight="1">
      <c r="A432" s="632"/>
      <c r="B432" s="594"/>
      <c r="C432" s="17" t="s">
        <v>2050</v>
      </c>
      <c r="D432" s="19" t="s">
        <v>1585</v>
      </c>
      <c r="E432" s="17">
        <v>0.5</v>
      </c>
      <c r="F432" s="17">
        <v>48.05</v>
      </c>
      <c r="G432" s="20">
        <f>F432*E432</f>
        <v>24.03</v>
      </c>
      <c r="H432" s="603"/>
    </row>
    <row r="433" spans="1:8" ht="36" customHeight="1">
      <c r="A433" s="630">
        <v>176</v>
      </c>
      <c r="B433" s="592" t="s">
        <v>2657</v>
      </c>
      <c r="C433" s="16" t="s">
        <v>1815</v>
      </c>
      <c r="D433" s="19"/>
      <c r="E433" s="17"/>
      <c r="F433" s="17"/>
      <c r="G433" s="20"/>
      <c r="H433" s="595">
        <v>41023</v>
      </c>
    </row>
    <row r="434" spans="1:8" ht="18" customHeight="1">
      <c r="A434" s="631"/>
      <c r="B434" s="593"/>
      <c r="C434" s="17" t="s">
        <v>1816</v>
      </c>
      <c r="D434" s="19" t="s">
        <v>1585</v>
      </c>
      <c r="E434" s="17">
        <v>0.04</v>
      </c>
      <c r="F434" s="17">
        <v>8500</v>
      </c>
      <c r="G434" s="20">
        <f>F434*E434</f>
        <v>340</v>
      </c>
      <c r="H434" s="605"/>
    </row>
    <row r="435" spans="1:8" ht="18" customHeight="1">
      <c r="A435" s="631"/>
      <c r="B435" s="593"/>
      <c r="C435" s="17" t="s">
        <v>1602</v>
      </c>
      <c r="D435" s="19" t="s">
        <v>1109</v>
      </c>
      <c r="E435" s="17">
        <v>0.2</v>
      </c>
      <c r="F435" s="17">
        <v>58</v>
      </c>
      <c r="G435" s="20">
        <f>F435*E435</f>
        <v>11.6</v>
      </c>
      <c r="H435" s="605"/>
    </row>
    <row r="436" spans="1:8" ht="18" customHeight="1">
      <c r="A436" s="631"/>
      <c r="B436" s="593"/>
      <c r="C436" s="17" t="s">
        <v>1092</v>
      </c>
      <c r="D436" s="19" t="s">
        <v>1585</v>
      </c>
      <c r="E436" s="17">
        <v>0.02</v>
      </c>
      <c r="F436" s="17">
        <v>8500</v>
      </c>
      <c r="G436" s="20">
        <f>F436*E436</f>
        <v>170</v>
      </c>
      <c r="H436" s="605"/>
    </row>
    <row r="437" spans="1:8" ht="18" customHeight="1">
      <c r="A437" s="632"/>
      <c r="B437" s="594"/>
      <c r="C437" s="17" t="s">
        <v>1824</v>
      </c>
      <c r="D437" s="19" t="s">
        <v>1588</v>
      </c>
      <c r="E437" s="17">
        <v>0.5</v>
      </c>
      <c r="F437" s="17">
        <v>1100</v>
      </c>
      <c r="G437" s="20">
        <f>F437*E437</f>
        <v>550</v>
      </c>
      <c r="H437" s="603"/>
    </row>
    <row r="438" spans="1:8" ht="39" customHeight="1">
      <c r="A438" s="630">
        <v>177</v>
      </c>
      <c r="B438" s="592" t="s">
        <v>2660</v>
      </c>
      <c r="C438" s="16" t="s">
        <v>1815</v>
      </c>
      <c r="D438" s="19"/>
      <c r="E438" s="17"/>
      <c r="F438" s="17"/>
      <c r="G438" s="20"/>
      <c r="H438" s="595">
        <v>41023</v>
      </c>
    </row>
    <row r="439" spans="1:8" ht="18" customHeight="1">
      <c r="A439" s="631"/>
      <c r="B439" s="593"/>
      <c r="C439" s="17" t="s">
        <v>1816</v>
      </c>
      <c r="D439" s="19" t="s">
        <v>1585</v>
      </c>
      <c r="E439" s="17">
        <v>0.05</v>
      </c>
      <c r="F439" s="17">
        <v>8500</v>
      </c>
      <c r="G439" s="20">
        <f>F439*E439</f>
        <v>425</v>
      </c>
      <c r="H439" s="605"/>
    </row>
    <row r="440" spans="1:8" ht="18" customHeight="1">
      <c r="A440" s="631"/>
      <c r="B440" s="593"/>
      <c r="C440" s="17" t="s">
        <v>1602</v>
      </c>
      <c r="D440" s="19" t="s">
        <v>1109</v>
      </c>
      <c r="E440" s="17">
        <v>0.2</v>
      </c>
      <c r="F440" s="17">
        <v>58</v>
      </c>
      <c r="G440" s="20">
        <f>F440*E440</f>
        <v>11.6</v>
      </c>
      <c r="H440" s="605"/>
    </row>
    <row r="441" spans="1:8" ht="18" customHeight="1">
      <c r="A441" s="631"/>
      <c r="B441" s="593"/>
      <c r="C441" s="17" t="s">
        <v>1092</v>
      </c>
      <c r="D441" s="19" t="s">
        <v>1585</v>
      </c>
      <c r="E441" s="17">
        <v>0.02</v>
      </c>
      <c r="F441" s="17">
        <v>8500</v>
      </c>
      <c r="G441" s="20">
        <f>F441*E441</f>
        <v>170</v>
      </c>
      <c r="H441" s="605"/>
    </row>
    <row r="442" spans="1:8" ht="18" customHeight="1">
      <c r="A442" s="632"/>
      <c r="B442" s="594"/>
      <c r="C442" s="17" t="s">
        <v>1824</v>
      </c>
      <c r="D442" s="19" t="s">
        <v>1588</v>
      </c>
      <c r="E442" s="17">
        <v>0.5</v>
      </c>
      <c r="F442" s="17">
        <v>1100</v>
      </c>
      <c r="G442" s="20">
        <f>F442*E442</f>
        <v>550</v>
      </c>
      <c r="H442" s="603"/>
    </row>
    <row r="443" spans="1:8" ht="18" customHeight="1">
      <c r="A443" s="630">
        <v>178</v>
      </c>
      <c r="B443" s="592" t="s">
        <v>2657</v>
      </c>
      <c r="C443" s="16" t="s">
        <v>1817</v>
      </c>
      <c r="D443" s="19"/>
      <c r="E443" s="17"/>
      <c r="F443" s="17"/>
      <c r="G443" s="20"/>
      <c r="H443" s="595">
        <v>41023</v>
      </c>
    </row>
    <row r="444" spans="1:8" ht="18" customHeight="1">
      <c r="A444" s="631"/>
      <c r="B444" s="593"/>
      <c r="C444" s="17" t="s">
        <v>1556</v>
      </c>
      <c r="D444" s="19" t="s">
        <v>2968</v>
      </c>
      <c r="E444" s="17">
        <v>3</v>
      </c>
      <c r="F444" s="17">
        <v>1.08</v>
      </c>
      <c r="G444" s="20">
        <f>F444*E444</f>
        <v>3.24</v>
      </c>
      <c r="H444" s="605"/>
    </row>
    <row r="445" spans="1:8" ht="18" customHeight="1">
      <c r="A445" s="632"/>
      <c r="B445" s="594"/>
      <c r="C445" s="17" t="s">
        <v>1818</v>
      </c>
      <c r="D445" s="19" t="s">
        <v>481</v>
      </c>
      <c r="E445" s="17">
        <v>5</v>
      </c>
      <c r="F445" s="17">
        <v>28.5</v>
      </c>
      <c r="G445" s="20">
        <f>F445*E445</f>
        <v>142.5</v>
      </c>
      <c r="H445" s="603"/>
    </row>
    <row r="446" spans="1:8" ht="18" customHeight="1">
      <c r="A446" s="630">
        <v>179</v>
      </c>
      <c r="B446" s="592" t="s">
        <v>2781</v>
      </c>
      <c r="C446" s="16" t="s">
        <v>1819</v>
      </c>
      <c r="D446" s="19"/>
      <c r="E446" s="17"/>
      <c r="F446" s="17"/>
      <c r="G446" s="20"/>
      <c r="H446" s="595">
        <v>41024</v>
      </c>
    </row>
    <row r="447" spans="1:8" ht="18" customHeight="1">
      <c r="A447" s="632"/>
      <c r="B447" s="594"/>
      <c r="C447" s="17" t="s">
        <v>2697</v>
      </c>
      <c r="D447" s="19" t="s">
        <v>2968</v>
      </c>
      <c r="E447" s="17">
        <v>1</v>
      </c>
      <c r="F447" s="17">
        <v>96</v>
      </c>
      <c r="G447" s="20">
        <f>F447*E447</f>
        <v>96</v>
      </c>
      <c r="H447" s="603"/>
    </row>
    <row r="448" spans="1:8" ht="18" customHeight="1">
      <c r="A448" s="630">
        <v>180</v>
      </c>
      <c r="B448" s="592" t="s">
        <v>3441</v>
      </c>
      <c r="C448" s="16" t="s">
        <v>1823</v>
      </c>
      <c r="D448" s="19" t="s">
        <v>2968</v>
      </c>
      <c r="E448" s="17">
        <v>10</v>
      </c>
      <c r="F448" s="17"/>
      <c r="G448" s="20"/>
      <c r="H448" s="595">
        <v>41024</v>
      </c>
    </row>
    <row r="449" spans="1:8" ht="18" customHeight="1">
      <c r="A449" s="632"/>
      <c r="B449" s="594"/>
      <c r="C449" s="17" t="s">
        <v>1824</v>
      </c>
      <c r="D449" s="19" t="s">
        <v>1588</v>
      </c>
      <c r="E449" s="17">
        <v>1</v>
      </c>
      <c r="F449" s="17">
        <v>1100</v>
      </c>
      <c r="G449" s="20">
        <f>F449*E449</f>
        <v>1100</v>
      </c>
      <c r="H449" s="603"/>
    </row>
    <row r="450" spans="1:8" ht="58.5" customHeight="1">
      <c r="A450" s="630">
        <v>181</v>
      </c>
      <c r="B450" s="592" t="s">
        <v>2595</v>
      </c>
      <c r="C450" s="16" t="s">
        <v>387</v>
      </c>
      <c r="D450" s="598" t="s">
        <v>1321</v>
      </c>
      <c r="E450" s="599"/>
      <c r="F450" s="600"/>
      <c r="G450" s="20"/>
      <c r="H450" s="595">
        <v>41024</v>
      </c>
    </row>
    <row r="451" spans="1:8" ht="18" customHeight="1">
      <c r="A451" s="631"/>
      <c r="B451" s="593"/>
      <c r="C451" s="15" t="s">
        <v>1521</v>
      </c>
      <c r="D451" s="19" t="s">
        <v>1049</v>
      </c>
      <c r="E451" s="19">
        <v>40</v>
      </c>
      <c r="F451" s="19">
        <v>80</v>
      </c>
      <c r="G451" s="20">
        <f>E451*F451</f>
        <v>3200</v>
      </c>
      <c r="H451" s="605"/>
    </row>
    <row r="452" spans="1:8" ht="18" customHeight="1">
      <c r="A452" s="632"/>
      <c r="B452" s="594"/>
      <c r="C452" s="17" t="s">
        <v>2479</v>
      </c>
      <c r="D452" s="19" t="s">
        <v>1109</v>
      </c>
      <c r="E452" s="17">
        <v>2</v>
      </c>
      <c r="F452" s="17">
        <v>157.5</v>
      </c>
      <c r="G452" s="20">
        <f>F452*E452</f>
        <v>315</v>
      </c>
      <c r="H452" s="603"/>
    </row>
    <row r="453" spans="1:8" ht="18" customHeight="1">
      <c r="A453" s="630">
        <v>182</v>
      </c>
      <c r="B453" s="592" t="s">
        <v>832</v>
      </c>
      <c r="C453" s="16" t="s">
        <v>2782</v>
      </c>
      <c r="D453" s="19"/>
      <c r="E453" s="17"/>
      <c r="F453" s="17"/>
      <c r="G453" s="20"/>
      <c r="H453" s="595">
        <v>41024</v>
      </c>
    </row>
    <row r="454" spans="1:8" ht="18" customHeight="1">
      <c r="A454" s="631"/>
      <c r="B454" s="593"/>
      <c r="C454" s="17" t="s">
        <v>2049</v>
      </c>
      <c r="D454" s="19" t="s">
        <v>1588</v>
      </c>
      <c r="E454" s="17">
        <v>1</v>
      </c>
      <c r="F454" s="17">
        <v>1350</v>
      </c>
      <c r="G454" s="20">
        <f>F454*E454</f>
        <v>1350</v>
      </c>
      <c r="H454" s="605"/>
    </row>
    <row r="455" spans="1:8" ht="18" customHeight="1">
      <c r="A455" s="632"/>
      <c r="B455" s="594"/>
      <c r="C455" s="17" t="s">
        <v>2050</v>
      </c>
      <c r="D455" s="19" t="s">
        <v>1585</v>
      </c>
      <c r="E455" s="17">
        <v>0.17</v>
      </c>
      <c r="F455" s="17">
        <v>48.05</v>
      </c>
      <c r="G455" s="20">
        <f>F455*E455</f>
        <v>8.17</v>
      </c>
      <c r="H455" s="603"/>
    </row>
    <row r="456" spans="1:8" ht="18" customHeight="1">
      <c r="A456" s="630">
        <v>183</v>
      </c>
      <c r="B456" s="592" t="s">
        <v>2129</v>
      </c>
      <c r="C456" s="16" t="s">
        <v>2782</v>
      </c>
      <c r="D456" s="19"/>
      <c r="E456" s="17"/>
      <c r="F456" s="17"/>
      <c r="G456" s="20"/>
      <c r="H456" s="595">
        <v>41024</v>
      </c>
    </row>
    <row r="457" spans="1:8" ht="18" customHeight="1">
      <c r="A457" s="631"/>
      <c r="B457" s="593"/>
      <c r="C457" s="17" t="s">
        <v>2049</v>
      </c>
      <c r="D457" s="19" t="s">
        <v>1588</v>
      </c>
      <c r="E457" s="17">
        <v>1</v>
      </c>
      <c r="F457" s="17">
        <v>1350</v>
      </c>
      <c r="G457" s="20">
        <f>F457*E457</f>
        <v>1350</v>
      </c>
      <c r="H457" s="605"/>
    </row>
    <row r="458" spans="1:8" ht="18" customHeight="1">
      <c r="A458" s="632"/>
      <c r="B458" s="594"/>
      <c r="C458" s="17" t="s">
        <v>2050</v>
      </c>
      <c r="D458" s="19" t="s">
        <v>1585</v>
      </c>
      <c r="E458" s="17">
        <v>0.17</v>
      </c>
      <c r="F458" s="17">
        <v>48.05</v>
      </c>
      <c r="G458" s="20">
        <f>F458*E458</f>
        <v>8.17</v>
      </c>
      <c r="H458" s="603"/>
    </row>
    <row r="459" spans="1:8" ht="18" customHeight="1">
      <c r="A459" s="630">
        <v>184</v>
      </c>
      <c r="B459" s="592" t="s">
        <v>164</v>
      </c>
      <c r="C459" s="16" t="s">
        <v>2782</v>
      </c>
      <c r="D459" s="19"/>
      <c r="E459" s="17"/>
      <c r="F459" s="17"/>
      <c r="G459" s="20"/>
      <c r="H459" s="595">
        <v>41024</v>
      </c>
    </row>
    <row r="460" spans="1:8" ht="18" customHeight="1">
      <c r="A460" s="631"/>
      <c r="B460" s="593"/>
      <c r="C460" s="17" t="s">
        <v>2049</v>
      </c>
      <c r="D460" s="19" t="s">
        <v>1588</v>
      </c>
      <c r="E460" s="17">
        <v>1</v>
      </c>
      <c r="F460" s="17">
        <v>1350</v>
      </c>
      <c r="G460" s="20">
        <f>F460*E460</f>
        <v>1350</v>
      </c>
      <c r="H460" s="605"/>
    </row>
    <row r="461" spans="1:8" ht="18" customHeight="1">
      <c r="A461" s="632"/>
      <c r="B461" s="594"/>
      <c r="C461" s="17" t="s">
        <v>2050</v>
      </c>
      <c r="D461" s="19" t="s">
        <v>1585</v>
      </c>
      <c r="E461" s="17">
        <v>0.17</v>
      </c>
      <c r="F461" s="17">
        <v>48.05</v>
      </c>
      <c r="G461" s="20">
        <f>F461*E461</f>
        <v>8.17</v>
      </c>
      <c r="H461" s="603"/>
    </row>
    <row r="462" spans="1:8" ht="18" customHeight="1">
      <c r="A462" s="630">
        <v>185</v>
      </c>
      <c r="B462" s="592" t="s">
        <v>831</v>
      </c>
      <c r="C462" s="16" t="s">
        <v>1825</v>
      </c>
      <c r="D462" s="17"/>
      <c r="E462" s="17"/>
      <c r="F462" s="17"/>
      <c r="G462" s="20"/>
      <c r="H462" s="595">
        <v>41018</v>
      </c>
    </row>
    <row r="463" spans="1:8" ht="18" customHeight="1">
      <c r="A463" s="631"/>
      <c r="B463" s="593"/>
      <c r="C463" s="17" t="s">
        <v>1826</v>
      </c>
      <c r="D463" s="19" t="s">
        <v>1046</v>
      </c>
      <c r="E463" s="17">
        <v>58</v>
      </c>
      <c r="F463" s="17">
        <v>140</v>
      </c>
      <c r="G463" s="20">
        <f>F463*E463</f>
        <v>8120</v>
      </c>
      <c r="H463" s="605"/>
    </row>
    <row r="464" spans="1:8" ht="18" customHeight="1">
      <c r="A464" s="632"/>
      <c r="B464" s="594"/>
      <c r="C464" s="17" t="s">
        <v>3641</v>
      </c>
      <c r="D464" s="19" t="s">
        <v>1827</v>
      </c>
      <c r="E464" s="17">
        <v>0.5</v>
      </c>
      <c r="F464" s="17">
        <v>900</v>
      </c>
      <c r="G464" s="20">
        <f>F464*E464</f>
        <v>450</v>
      </c>
      <c r="H464" s="603"/>
    </row>
    <row r="465" spans="1:8" ht="18" customHeight="1">
      <c r="A465" s="630">
        <v>186</v>
      </c>
      <c r="B465" s="592" t="s">
        <v>2781</v>
      </c>
      <c r="C465" s="16" t="s">
        <v>1825</v>
      </c>
      <c r="D465" s="17"/>
      <c r="E465" s="17"/>
      <c r="F465" s="17"/>
      <c r="G465" s="20"/>
      <c r="H465" s="595">
        <v>41024</v>
      </c>
    </row>
    <row r="466" spans="1:8" ht="18" customHeight="1">
      <c r="A466" s="631"/>
      <c r="B466" s="593"/>
      <c r="C466" s="17" t="s">
        <v>1826</v>
      </c>
      <c r="D466" s="19" t="s">
        <v>1046</v>
      </c>
      <c r="E466" s="17">
        <v>10</v>
      </c>
      <c r="F466" s="17">
        <v>140</v>
      </c>
      <c r="G466" s="20">
        <f>F466*E466</f>
        <v>1400</v>
      </c>
      <c r="H466" s="605"/>
    </row>
    <row r="467" spans="1:8" ht="18" customHeight="1">
      <c r="A467" s="632"/>
      <c r="B467" s="594"/>
      <c r="C467" s="17" t="s">
        <v>3641</v>
      </c>
      <c r="D467" s="19" t="s">
        <v>1827</v>
      </c>
      <c r="E467" s="17">
        <v>0.5</v>
      </c>
      <c r="F467" s="17">
        <v>900</v>
      </c>
      <c r="G467" s="20">
        <f>F467*E467</f>
        <v>450</v>
      </c>
      <c r="H467" s="603"/>
    </row>
    <row r="468" spans="1:8" ht="38.25" customHeight="1">
      <c r="A468" s="630">
        <v>187</v>
      </c>
      <c r="B468" s="592" t="s">
        <v>1870</v>
      </c>
      <c r="C468" s="16" t="s">
        <v>1815</v>
      </c>
      <c r="D468" s="19"/>
      <c r="E468" s="17"/>
      <c r="F468" s="17"/>
      <c r="G468" s="20"/>
      <c r="H468" s="595">
        <v>41024</v>
      </c>
    </row>
    <row r="469" spans="1:8" ht="18" customHeight="1">
      <c r="A469" s="631"/>
      <c r="B469" s="593"/>
      <c r="C469" s="17" t="s">
        <v>1828</v>
      </c>
      <c r="D469" s="19" t="s">
        <v>1585</v>
      </c>
      <c r="E469" s="17">
        <v>0.05</v>
      </c>
      <c r="F469" s="17">
        <v>8500</v>
      </c>
      <c r="G469" s="20">
        <f>F469*E469</f>
        <v>425</v>
      </c>
      <c r="H469" s="605"/>
    </row>
    <row r="470" spans="1:8" ht="18" customHeight="1">
      <c r="A470" s="631"/>
      <c r="B470" s="593"/>
      <c r="C470" s="17" t="s">
        <v>1602</v>
      </c>
      <c r="D470" s="19" t="s">
        <v>1109</v>
      </c>
      <c r="E470" s="17">
        <v>0.15</v>
      </c>
      <c r="F470" s="17">
        <v>58</v>
      </c>
      <c r="G470" s="20">
        <f>F470*E470</f>
        <v>8.6999999999999993</v>
      </c>
      <c r="H470" s="605"/>
    </row>
    <row r="471" spans="1:8" ht="18" customHeight="1">
      <c r="A471" s="631"/>
      <c r="B471" s="593"/>
      <c r="C471" s="17" t="s">
        <v>1092</v>
      </c>
      <c r="D471" s="19" t="s">
        <v>1585</v>
      </c>
      <c r="E471" s="17">
        <v>1.4E-2</v>
      </c>
      <c r="F471" s="17">
        <v>8500</v>
      </c>
      <c r="G471" s="20">
        <f>F471*E471</f>
        <v>119</v>
      </c>
      <c r="H471" s="605"/>
    </row>
    <row r="472" spans="1:8" ht="18" customHeight="1">
      <c r="A472" s="632"/>
      <c r="B472" s="594"/>
      <c r="C472" s="15" t="s">
        <v>2205</v>
      </c>
      <c r="D472" s="19" t="s">
        <v>2968</v>
      </c>
      <c r="E472" s="19">
        <v>16</v>
      </c>
      <c r="F472" s="19">
        <v>2</v>
      </c>
      <c r="G472" s="20">
        <f>F472*E472</f>
        <v>32</v>
      </c>
      <c r="H472" s="603"/>
    </row>
    <row r="473" spans="1:8" ht="35.25" customHeight="1">
      <c r="A473" s="633">
        <v>188</v>
      </c>
      <c r="B473" s="606" t="s">
        <v>2129</v>
      </c>
      <c r="C473" s="249" t="s">
        <v>1323</v>
      </c>
      <c r="D473" s="19"/>
      <c r="E473" s="19"/>
      <c r="F473" s="19"/>
      <c r="G473" s="20"/>
      <c r="H473" s="611">
        <v>41024</v>
      </c>
    </row>
    <row r="474" spans="1:8" ht="18" customHeight="1">
      <c r="A474" s="633"/>
      <c r="B474" s="606"/>
      <c r="C474" s="250" t="s">
        <v>2479</v>
      </c>
      <c r="D474" s="19" t="s">
        <v>1109</v>
      </c>
      <c r="E474" s="19">
        <v>3</v>
      </c>
      <c r="F474" s="19">
        <v>157.5</v>
      </c>
      <c r="G474" s="20">
        <f>F474*E474</f>
        <v>472.5</v>
      </c>
      <c r="H474" s="611"/>
    </row>
    <row r="475" spans="1:8" ht="37.5" customHeight="1">
      <c r="A475" s="633">
        <v>189</v>
      </c>
      <c r="B475" s="606" t="s">
        <v>2657</v>
      </c>
      <c r="C475" s="16" t="s">
        <v>1512</v>
      </c>
      <c r="D475" s="19"/>
      <c r="E475" s="17"/>
      <c r="F475" s="17"/>
      <c r="G475" s="20"/>
      <c r="H475" s="611">
        <v>41023</v>
      </c>
    </row>
    <row r="476" spans="1:8" ht="18" customHeight="1">
      <c r="A476" s="633"/>
      <c r="B476" s="606"/>
      <c r="C476" s="17" t="s">
        <v>3382</v>
      </c>
      <c r="D476" s="19" t="s">
        <v>1109</v>
      </c>
      <c r="E476" s="17">
        <v>6</v>
      </c>
      <c r="F476" s="17">
        <v>49.17</v>
      </c>
      <c r="G476" s="17">
        <f>E476*F476</f>
        <v>295.02</v>
      </c>
      <c r="H476" s="611"/>
    </row>
    <row r="477" spans="1:8" ht="18" customHeight="1">
      <c r="A477" s="633"/>
      <c r="B477" s="606"/>
      <c r="C477" s="17" t="s">
        <v>2665</v>
      </c>
      <c r="D477" s="19" t="s">
        <v>1109</v>
      </c>
      <c r="E477" s="17">
        <v>21.25</v>
      </c>
      <c r="F477" s="17">
        <v>49.06</v>
      </c>
      <c r="G477" s="17">
        <f>E477*F477</f>
        <v>1042.5250000000001</v>
      </c>
      <c r="H477" s="611"/>
    </row>
    <row r="478" spans="1:8" ht="18" customHeight="1">
      <c r="A478" s="633"/>
      <c r="B478" s="606"/>
      <c r="C478" s="17" t="s">
        <v>1462</v>
      </c>
      <c r="D478" s="19" t="s">
        <v>1109</v>
      </c>
      <c r="E478" s="17">
        <v>2</v>
      </c>
      <c r="F478" s="17">
        <v>115.2</v>
      </c>
      <c r="G478" s="20">
        <f>F478*E478</f>
        <v>230.4</v>
      </c>
      <c r="H478" s="611"/>
    </row>
    <row r="479" spans="1:8" ht="18" customHeight="1">
      <c r="A479" s="633"/>
      <c r="B479" s="606"/>
      <c r="C479" s="17" t="s">
        <v>586</v>
      </c>
      <c r="D479" s="19" t="s">
        <v>1588</v>
      </c>
      <c r="E479" s="17">
        <v>1.75</v>
      </c>
      <c r="F479" s="17">
        <v>1650</v>
      </c>
      <c r="G479" s="20">
        <f>F479*E479</f>
        <v>2887.5</v>
      </c>
      <c r="H479" s="611"/>
    </row>
    <row r="480" spans="1:8" ht="18" customHeight="1">
      <c r="A480" s="633"/>
      <c r="B480" s="606"/>
      <c r="C480" s="17" t="s">
        <v>1556</v>
      </c>
      <c r="D480" s="19" t="s">
        <v>1109</v>
      </c>
      <c r="E480" s="17">
        <v>0.25</v>
      </c>
      <c r="F480" s="17">
        <v>56</v>
      </c>
      <c r="G480" s="20">
        <f>F480*E480</f>
        <v>14</v>
      </c>
      <c r="H480" s="611"/>
    </row>
    <row r="481" spans="1:8" ht="30.75" customHeight="1">
      <c r="A481" s="630">
        <v>190</v>
      </c>
      <c r="B481" s="592" t="s">
        <v>1870</v>
      </c>
      <c r="C481" s="16" t="s">
        <v>1512</v>
      </c>
      <c r="D481" s="19"/>
      <c r="E481" s="17"/>
      <c r="F481" s="17"/>
      <c r="G481" s="20"/>
      <c r="H481" s="595">
        <v>41023</v>
      </c>
    </row>
    <row r="482" spans="1:8" ht="18" customHeight="1">
      <c r="A482" s="631"/>
      <c r="B482" s="593"/>
      <c r="C482" s="17" t="s">
        <v>3382</v>
      </c>
      <c r="D482" s="19" t="s">
        <v>1109</v>
      </c>
      <c r="E482" s="17">
        <v>6</v>
      </c>
      <c r="F482" s="17">
        <v>49.17</v>
      </c>
      <c r="G482" s="17">
        <f>E482*F482</f>
        <v>295.02</v>
      </c>
      <c r="H482" s="605"/>
    </row>
    <row r="483" spans="1:8" ht="18" customHeight="1">
      <c r="A483" s="631"/>
      <c r="B483" s="593"/>
      <c r="C483" s="17" t="s">
        <v>2665</v>
      </c>
      <c r="D483" s="19" t="s">
        <v>1109</v>
      </c>
      <c r="E483" s="17">
        <v>21.25</v>
      </c>
      <c r="F483" s="17">
        <v>49.06</v>
      </c>
      <c r="G483" s="17">
        <f>E483*F483</f>
        <v>1042.5250000000001</v>
      </c>
      <c r="H483" s="605"/>
    </row>
    <row r="484" spans="1:8" ht="18" customHeight="1">
      <c r="A484" s="631"/>
      <c r="B484" s="593"/>
      <c r="C484" s="17" t="s">
        <v>1462</v>
      </c>
      <c r="D484" s="19" t="s">
        <v>1109</v>
      </c>
      <c r="E484" s="17">
        <v>2</v>
      </c>
      <c r="F484" s="17">
        <v>115.2</v>
      </c>
      <c r="G484" s="20">
        <f>F484*E484</f>
        <v>230.4</v>
      </c>
      <c r="H484" s="605"/>
    </row>
    <row r="485" spans="1:8" ht="18" customHeight="1">
      <c r="A485" s="631"/>
      <c r="B485" s="593"/>
      <c r="C485" s="17" t="s">
        <v>586</v>
      </c>
      <c r="D485" s="19" t="s">
        <v>1588</v>
      </c>
      <c r="E485" s="17">
        <v>1.75</v>
      </c>
      <c r="F485" s="17">
        <v>1650</v>
      </c>
      <c r="G485" s="20">
        <f>F485*E485</f>
        <v>2887.5</v>
      </c>
      <c r="H485" s="605"/>
    </row>
    <row r="486" spans="1:8" ht="18" customHeight="1">
      <c r="A486" s="632"/>
      <c r="B486" s="594"/>
      <c r="C486" s="17" t="s">
        <v>1556</v>
      </c>
      <c r="D486" s="19" t="s">
        <v>1109</v>
      </c>
      <c r="E486" s="17">
        <v>0.25</v>
      </c>
      <c r="F486" s="17">
        <v>56</v>
      </c>
      <c r="G486" s="20">
        <f>F486*E486</f>
        <v>14</v>
      </c>
      <c r="H486" s="603"/>
    </row>
    <row r="487" spans="1:8" ht="40.5" customHeight="1">
      <c r="A487" s="630">
        <v>191</v>
      </c>
      <c r="B487" s="592" t="s">
        <v>2836</v>
      </c>
      <c r="C487" s="16" t="s">
        <v>1512</v>
      </c>
      <c r="D487" s="19"/>
      <c r="E487" s="17"/>
      <c r="F487" s="17"/>
      <c r="G487" s="20"/>
      <c r="H487" s="595">
        <v>41023</v>
      </c>
    </row>
    <row r="488" spans="1:8" ht="18" customHeight="1">
      <c r="A488" s="631"/>
      <c r="B488" s="593"/>
      <c r="C488" s="17" t="s">
        <v>3382</v>
      </c>
      <c r="D488" s="19" t="s">
        <v>1109</v>
      </c>
      <c r="E488" s="17">
        <v>6</v>
      </c>
      <c r="F488" s="17">
        <v>49.17</v>
      </c>
      <c r="G488" s="17">
        <f>E488*F488</f>
        <v>295.02</v>
      </c>
      <c r="H488" s="605"/>
    </row>
    <row r="489" spans="1:8" ht="18" customHeight="1">
      <c r="A489" s="631"/>
      <c r="B489" s="593"/>
      <c r="C489" s="17" t="s">
        <v>2665</v>
      </c>
      <c r="D489" s="19" t="s">
        <v>1109</v>
      </c>
      <c r="E489" s="17">
        <v>21.25</v>
      </c>
      <c r="F489" s="17">
        <v>49.06</v>
      </c>
      <c r="G489" s="17">
        <f>E489*F489</f>
        <v>1042.5250000000001</v>
      </c>
      <c r="H489" s="605"/>
    </row>
    <row r="490" spans="1:8" ht="18" customHeight="1">
      <c r="A490" s="631"/>
      <c r="B490" s="593"/>
      <c r="C490" s="17" t="s">
        <v>1462</v>
      </c>
      <c r="D490" s="19" t="s">
        <v>1109</v>
      </c>
      <c r="E490" s="17">
        <v>2</v>
      </c>
      <c r="F490" s="17">
        <v>115.2</v>
      </c>
      <c r="G490" s="20">
        <f>F490*E490</f>
        <v>230.4</v>
      </c>
      <c r="H490" s="605"/>
    </row>
    <row r="491" spans="1:8" ht="18" customHeight="1">
      <c r="A491" s="631"/>
      <c r="B491" s="593"/>
      <c r="C491" s="17" t="s">
        <v>586</v>
      </c>
      <c r="D491" s="19" t="s">
        <v>1588</v>
      </c>
      <c r="E491" s="17">
        <v>1.75</v>
      </c>
      <c r="F491" s="17">
        <v>1650</v>
      </c>
      <c r="G491" s="20">
        <f>F491*E491</f>
        <v>2887.5</v>
      </c>
      <c r="H491" s="605"/>
    </row>
    <row r="492" spans="1:8" ht="18" customHeight="1">
      <c r="A492" s="632"/>
      <c r="B492" s="594"/>
      <c r="C492" s="17" t="s">
        <v>1556</v>
      </c>
      <c r="D492" s="19" t="s">
        <v>1109</v>
      </c>
      <c r="E492" s="17">
        <v>0.25</v>
      </c>
      <c r="F492" s="17">
        <v>56</v>
      </c>
      <c r="G492" s="20">
        <f>F492*E492</f>
        <v>14</v>
      </c>
      <c r="H492" s="603"/>
    </row>
    <row r="493" spans="1:8" ht="58.5" customHeight="1">
      <c r="A493" s="630">
        <v>192</v>
      </c>
      <c r="B493" s="592" t="s">
        <v>456</v>
      </c>
      <c r="C493" s="16" t="s">
        <v>1515</v>
      </c>
      <c r="D493" s="19"/>
      <c r="E493" s="17"/>
      <c r="F493" s="17"/>
      <c r="G493" s="20"/>
      <c r="H493" s="595"/>
    </row>
    <row r="494" spans="1:8" ht="18" customHeight="1">
      <c r="A494" s="631"/>
      <c r="B494" s="593"/>
      <c r="C494" s="17" t="s">
        <v>3568</v>
      </c>
      <c r="D494" s="19" t="s">
        <v>1049</v>
      </c>
      <c r="E494" s="17">
        <v>18</v>
      </c>
      <c r="F494" s="17">
        <v>100</v>
      </c>
      <c r="G494" s="17">
        <f>E494*F494</f>
        <v>1800</v>
      </c>
      <c r="H494" s="605"/>
    </row>
    <row r="495" spans="1:8" ht="18" customHeight="1">
      <c r="A495" s="631"/>
      <c r="B495" s="593"/>
      <c r="C495" s="17" t="s">
        <v>3569</v>
      </c>
      <c r="D495" s="19" t="s">
        <v>1049</v>
      </c>
      <c r="E495" s="17">
        <v>9</v>
      </c>
      <c r="F495" s="17">
        <v>122.23</v>
      </c>
      <c r="G495" s="17">
        <f>E495*F495</f>
        <v>1100.07</v>
      </c>
      <c r="H495" s="605"/>
    </row>
    <row r="496" spans="1:8" ht="18" customHeight="1">
      <c r="A496" s="631"/>
      <c r="B496" s="593"/>
      <c r="C496" s="17" t="s">
        <v>1516</v>
      </c>
      <c r="D496" s="19" t="s">
        <v>1046</v>
      </c>
      <c r="E496" s="17">
        <v>3.125</v>
      </c>
      <c r="F496" s="17">
        <v>768</v>
      </c>
      <c r="G496" s="20">
        <f>F496*E496</f>
        <v>2400</v>
      </c>
      <c r="H496" s="605"/>
    </row>
    <row r="497" spans="1:8" ht="18" customHeight="1">
      <c r="A497" s="631"/>
      <c r="B497" s="593"/>
      <c r="C497" s="17" t="s">
        <v>457</v>
      </c>
      <c r="D497" s="19" t="s">
        <v>1109</v>
      </c>
      <c r="E497" s="17">
        <v>0.8</v>
      </c>
      <c r="F497" s="17">
        <v>150</v>
      </c>
      <c r="G497" s="20">
        <f>F497*E497</f>
        <v>120</v>
      </c>
      <c r="H497" s="605"/>
    </row>
    <row r="498" spans="1:8" ht="18" customHeight="1">
      <c r="A498" s="631"/>
      <c r="B498" s="593"/>
      <c r="C498" s="17" t="s">
        <v>2697</v>
      </c>
      <c r="D498" s="19" t="s">
        <v>2968</v>
      </c>
      <c r="E498" s="17">
        <v>1</v>
      </c>
      <c r="F498" s="17">
        <v>140</v>
      </c>
      <c r="G498" s="20">
        <f>F498*E498</f>
        <v>140</v>
      </c>
      <c r="H498" s="605"/>
    </row>
    <row r="499" spans="1:8" ht="18" customHeight="1">
      <c r="A499" s="631"/>
      <c r="B499" s="593"/>
      <c r="C499" s="17" t="s">
        <v>2012</v>
      </c>
      <c r="D499" s="19" t="s">
        <v>2968</v>
      </c>
      <c r="E499" s="17">
        <v>1</v>
      </c>
      <c r="F499" s="17">
        <v>230</v>
      </c>
      <c r="G499" s="20">
        <f>F499*E499</f>
        <v>230</v>
      </c>
      <c r="H499" s="605"/>
    </row>
    <row r="500" spans="1:8" ht="18" customHeight="1">
      <c r="A500" s="632"/>
      <c r="B500" s="594"/>
      <c r="C500" s="17" t="s">
        <v>458</v>
      </c>
      <c r="D500" s="19" t="s">
        <v>1109</v>
      </c>
      <c r="E500" s="17">
        <v>2</v>
      </c>
      <c r="F500" s="17">
        <v>56</v>
      </c>
      <c r="G500" s="20">
        <f>F500*E500</f>
        <v>112</v>
      </c>
      <c r="H500" s="603"/>
    </row>
    <row r="501" spans="1:8" ht="18" customHeight="1">
      <c r="A501" s="630">
        <v>193</v>
      </c>
      <c r="B501" s="592" t="s">
        <v>832</v>
      </c>
      <c r="C501" s="16" t="s">
        <v>1825</v>
      </c>
      <c r="D501" s="19"/>
      <c r="E501" s="17"/>
      <c r="F501" s="17"/>
      <c r="G501" s="20"/>
      <c r="H501" s="595"/>
    </row>
    <row r="502" spans="1:8" ht="18" customHeight="1">
      <c r="A502" s="632"/>
      <c r="B502" s="594"/>
      <c r="C502" s="17" t="s">
        <v>1180</v>
      </c>
      <c r="D502" s="19" t="s">
        <v>1049</v>
      </c>
      <c r="E502" s="17">
        <v>18</v>
      </c>
      <c r="F502" s="17">
        <v>154.56</v>
      </c>
      <c r="G502" s="20">
        <f>F502*E502</f>
        <v>2782.08</v>
      </c>
      <c r="H502" s="603"/>
    </row>
    <row r="503" spans="1:8" ht="18" customHeight="1">
      <c r="A503" s="630">
        <v>194</v>
      </c>
      <c r="B503" s="592" t="s">
        <v>164</v>
      </c>
      <c r="C503" s="16" t="s">
        <v>1825</v>
      </c>
      <c r="D503" s="19"/>
      <c r="E503" s="17"/>
      <c r="F503" s="17"/>
      <c r="G503" s="20"/>
      <c r="H503" s="595"/>
    </row>
    <row r="504" spans="1:8" ht="18" customHeight="1">
      <c r="A504" s="632"/>
      <c r="B504" s="594"/>
      <c r="C504" s="17" t="s">
        <v>1180</v>
      </c>
      <c r="D504" s="19" t="s">
        <v>1049</v>
      </c>
      <c r="E504" s="17">
        <v>18</v>
      </c>
      <c r="F504" s="17">
        <v>154.56</v>
      </c>
      <c r="G504" s="20">
        <f>F504*E504</f>
        <v>2782.08</v>
      </c>
      <c r="H504" s="603"/>
    </row>
    <row r="505" spans="1:8" ht="18" customHeight="1">
      <c r="A505" s="199">
        <v>195</v>
      </c>
      <c r="B505" s="134" t="s">
        <v>459</v>
      </c>
      <c r="C505" s="16" t="s">
        <v>340</v>
      </c>
      <c r="D505" s="598" t="s">
        <v>67</v>
      </c>
      <c r="E505" s="599"/>
      <c r="F505" s="600"/>
      <c r="G505" s="20"/>
      <c r="H505" s="133">
        <v>41023</v>
      </c>
    </row>
    <row r="506" spans="1:8" ht="56.25" customHeight="1">
      <c r="A506" s="199">
        <v>196</v>
      </c>
      <c r="B506" s="134" t="s">
        <v>460</v>
      </c>
      <c r="C506" s="16" t="s">
        <v>461</v>
      </c>
      <c r="D506" s="19"/>
      <c r="E506" s="17"/>
      <c r="F506" s="17"/>
      <c r="G506" s="20"/>
      <c r="H506" s="133">
        <v>41025</v>
      </c>
    </row>
    <row r="507" spans="1:8" ht="18" customHeight="1">
      <c r="A507" s="199">
        <v>197</v>
      </c>
      <c r="B507" s="134" t="s">
        <v>462</v>
      </c>
      <c r="C507" s="16" t="s">
        <v>463</v>
      </c>
      <c r="D507" s="598" t="s">
        <v>67</v>
      </c>
      <c r="E507" s="599"/>
      <c r="F507" s="600"/>
      <c r="G507" s="20"/>
      <c r="H507" s="133">
        <v>41023</v>
      </c>
    </row>
    <row r="508" spans="1:8" ht="18" customHeight="1">
      <c r="A508" s="199">
        <v>198</v>
      </c>
      <c r="B508" s="134" t="s">
        <v>464</v>
      </c>
      <c r="C508" s="16" t="s">
        <v>463</v>
      </c>
      <c r="D508" s="598" t="s">
        <v>67</v>
      </c>
      <c r="E508" s="599"/>
      <c r="F508" s="600"/>
      <c r="G508" s="20"/>
      <c r="H508" s="133">
        <v>41023</v>
      </c>
    </row>
    <row r="509" spans="1:8" ht="39" customHeight="1">
      <c r="A509" s="630">
        <v>199</v>
      </c>
      <c r="B509" s="592" t="s">
        <v>1268</v>
      </c>
      <c r="C509" s="16" t="s">
        <v>292</v>
      </c>
      <c r="D509" s="19"/>
      <c r="E509" s="17"/>
      <c r="F509" s="17"/>
      <c r="G509" s="20"/>
      <c r="H509" s="595">
        <v>41024</v>
      </c>
    </row>
    <row r="510" spans="1:8" ht="18" customHeight="1">
      <c r="A510" s="631"/>
      <c r="B510" s="593"/>
      <c r="C510" s="15" t="s">
        <v>1570</v>
      </c>
      <c r="D510" s="19" t="s">
        <v>2968</v>
      </c>
      <c r="E510" s="19">
        <v>1</v>
      </c>
      <c r="F510" s="19">
        <v>54</v>
      </c>
      <c r="G510" s="20">
        <f>F510*E510</f>
        <v>54</v>
      </c>
      <c r="H510" s="605"/>
    </row>
    <row r="511" spans="1:8" ht="18" customHeight="1">
      <c r="A511" s="631"/>
      <c r="B511" s="593"/>
      <c r="C511" s="17" t="s">
        <v>512</v>
      </c>
      <c r="D511" s="19" t="s">
        <v>2968</v>
      </c>
      <c r="E511" s="17">
        <v>1</v>
      </c>
      <c r="F511" s="17">
        <v>50</v>
      </c>
      <c r="G511" s="44">
        <f>E511*F511</f>
        <v>50</v>
      </c>
      <c r="H511" s="605"/>
    </row>
    <row r="512" spans="1:8" ht="18" customHeight="1">
      <c r="A512" s="631"/>
      <c r="B512" s="593"/>
      <c r="C512" s="15" t="s">
        <v>1581</v>
      </c>
      <c r="D512" s="19" t="s">
        <v>1109</v>
      </c>
      <c r="E512" s="19">
        <v>2</v>
      </c>
      <c r="F512" s="19">
        <v>90</v>
      </c>
      <c r="G512" s="20">
        <f>F512*E512</f>
        <v>180</v>
      </c>
      <c r="H512" s="605"/>
    </row>
    <row r="513" spans="1:8" ht="18" customHeight="1">
      <c r="A513" s="632"/>
      <c r="B513" s="594"/>
      <c r="C513" s="17" t="s">
        <v>513</v>
      </c>
      <c r="D513" s="19" t="s">
        <v>2968</v>
      </c>
      <c r="E513" s="17">
        <v>1</v>
      </c>
      <c r="F513" s="17">
        <v>25</v>
      </c>
      <c r="G513" s="44">
        <f>E513*F513</f>
        <v>25</v>
      </c>
      <c r="H513" s="603"/>
    </row>
    <row r="514" spans="1:8" ht="37.5" customHeight="1">
      <c r="A514" s="630">
        <v>200</v>
      </c>
      <c r="B514" s="592" t="s">
        <v>3442</v>
      </c>
      <c r="C514" s="16" t="s">
        <v>1246</v>
      </c>
      <c r="D514" s="19"/>
      <c r="E514" s="17"/>
      <c r="F514" s="17"/>
      <c r="G514" s="20"/>
      <c r="H514" s="595">
        <v>41023</v>
      </c>
    </row>
    <row r="515" spans="1:8" ht="18" customHeight="1">
      <c r="A515" s="632"/>
      <c r="B515" s="594"/>
      <c r="C515" s="17" t="s">
        <v>2479</v>
      </c>
      <c r="D515" s="19" t="s">
        <v>1109</v>
      </c>
      <c r="E515" s="17">
        <v>4.5</v>
      </c>
      <c r="F515" s="17">
        <v>76.23</v>
      </c>
      <c r="G515" s="20">
        <f>F515*E515</f>
        <v>343.04</v>
      </c>
      <c r="H515" s="603"/>
    </row>
    <row r="516" spans="1:8" ht="36" customHeight="1">
      <c r="A516" s="630">
        <v>201</v>
      </c>
      <c r="B516" s="592" t="s">
        <v>2657</v>
      </c>
      <c r="C516" s="16" t="s">
        <v>1246</v>
      </c>
      <c r="D516" s="19"/>
      <c r="E516" s="17"/>
      <c r="F516" s="17"/>
      <c r="G516" s="20"/>
      <c r="H516" s="595">
        <v>41023</v>
      </c>
    </row>
    <row r="517" spans="1:8" ht="18" customHeight="1">
      <c r="A517" s="632"/>
      <c r="B517" s="594"/>
      <c r="C517" s="17" t="s">
        <v>2479</v>
      </c>
      <c r="D517" s="19" t="s">
        <v>1109</v>
      </c>
      <c r="E517" s="17">
        <v>4.5</v>
      </c>
      <c r="F517" s="17">
        <v>76.23</v>
      </c>
      <c r="G517" s="20">
        <f>F517*E517</f>
        <v>343.04</v>
      </c>
      <c r="H517" s="603"/>
    </row>
    <row r="518" spans="1:8" ht="37.5" customHeight="1">
      <c r="A518" s="630">
        <v>202</v>
      </c>
      <c r="B518" s="592" t="s">
        <v>2660</v>
      </c>
      <c r="C518" s="16" t="s">
        <v>407</v>
      </c>
      <c r="D518" s="19"/>
      <c r="E518" s="17"/>
      <c r="F518" s="17"/>
      <c r="G518" s="20"/>
      <c r="H518" s="595">
        <v>41024</v>
      </c>
    </row>
    <row r="519" spans="1:8" ht="18" customHeight="1">
      <c r="A519" s="632"/>
      <c r="B519" s="594"/>
      <c r="C519" s="17" t="s">
        <v>2479</v>
      </c>
      <c r="D519" s="19" t="s">
        <v>1109</v>
      </c>
      <c r="E519" s="17">
        <v>1.5</v>
      </c>
      <c r="F519" s="17">
        <v>69</v>
      </c>
      <c r="G519" s="20">
        <f>F519*E519</f>
        <v>103.5</v>
      </c>
      <c r="H519" s="603"/>
    </row>
    <row r="520" spans="1:8" ht="33" customHeight="1">
      <c r="A520" s="64">
        <v>203</v>
      </c>
      <c r="B520" s="17" t="s">
        <v>1870</v>
      </c>
      <c r="C520" s="16" t="s">
        <v>407</v>
      </c>
      <c r="D520" s="19"/>
      <c r="E520" s="17"/>
      <c r="F520" s="17"/>
      <c r="G520" s="20"/>
      <c r="H520" s="18">
        <v>41024</v>
      </c>
    </row>
    <row r="521" spans="1:8" ht="18" customHeight="1">
      <c r="A521" s="23"/>
      <c r="B521" s="17"/>
      <c r="C521" s="17" t="s">
        <v>2479</v>
      </c>
      <c r="D521" s="19" t="s">
        <v>1109</v>
      </c>
      <c r="E521" s="17">
        <v>1.5</v>
      </c>
      <c r="F521" s="17">
        <v>69</v>
      </c>
      <c r="G521" s="20">
        <f>F521*E521</f>
        <v>103.5</v>
      </c>
      <c r="H521" s="18"/>
    </row>
    <row r="522" spans="1:8" ht="18" customHeight="1">
      <c r="A522" s="199">
        <v>204</v>
      </c>
      <c r="B522" s="134" t="s">
        <v>408</v>
      </c>
      <c r="C522" s="16" t="s">
        <v>109</v>
      </c>
      <c r="D522" s="598" t="s">
        <v>409</v>
      </c>
      <c r="E522" s="599"/>
      <c r="F522" s="600"/>
      <c r="G522" s="20"/>
      <c r="H522" s="133">
        <v>41025</v>
      </c>
    </row>
    <row r="523" spans="1:8" ht="41.25" customHeight="1">
      <c r="A523" s="630">
        <v>205</v>
      </c>
      <c r="B523" s="592" t="s">
        <v>3279</v>
      </c>
      <c r="C523" s="16" t="s">
        <v>3280</v>
      </c>
      <c r="D523" s="19"/>
      <c r="E523" s="17"/>
      <c r="F523" s="17"/>
      <c r="G523" s="20"/>
      <c r="H523" s="595">
        <v>41025</v>
      </c>
    </row>
    <row r="524" spans="1:8" ht="18" customHeight="1">
      <c r="A524" s="631"/>
      <c r="B524" s="593"/>
      <c r="C524" s="17" t="s">
        <v>1048</v>
      </c>
      <c r="D524" s="19" t="s">
        <v>2968</v>
      </c>
      <c r="E524" s="17">
        <v>2</v>
      </c>
      <c r="F524" s="17">
        <v>35</v>
      </c>
      <c r="G524" s="17">
        <f>F524*E524</f>
        <v>70</v>
      </c>
      <c r="H524" s="605"/>
    </row>
    <row r="525" spans="1:8" ht="18" customHeight="1">
      <c r="A525" s="631"/>
      <c r="B525" s="593"/>
      <c r="C525" s="15" t="s">
        <v>1581</v>
      </c>
      <c r="D525" s="19" t="s">
        <v>1109</v>
      </c>
      <c r="E525" s="19">
        <v>2</v>
      </c>
      <c r="F525" s="19">
        <v>90</v>
      </c>
      <c r="G525" s="20">
        <f>F525*E525</f>
        <v>180</v>
      </c>
      <c r="H525" s="605"/>
    </row>
    <row r="526" spans="1:8" ht="18" customHeight="1">
      <c r="A526" s="632"/>
      <c r="B526" s="594"/>
      <c r="C526" s="17" t="s">
        <v>3090</v>
      </c>
      <c r="D526" s="19" t="s">
        <v>2968</v>
      </c>
      <c r="E526" s="17">
        <v>1</v>
      </c>
      <c r="F526" s="17">
        <v>56</v>
      </c>
      <c r="G526" s="17">
        <f>E526*F526</f>
        <v>56</v>
      </c>
      <c r="H526" s="603"/>
    </row>
    <row r="527" spans="1:8" ht="18" customHeight="1">
      <c r="A527" s="199">
        <v>206</v>
      </c>
      <c r="B527" s="134" t="s">
        <v>42</v>
      </c>
      <c r="C527" s="16" t="s">
        <v>43</v>
      </c>
      <c r="D527" s="598" t="s">
        <v>1050</v>
      </c>
      <c r="E527" s="599"/>
      <c r="F527" s="600"/>
      <c r="G527" s="17"/>
      <c r="H527" s="133">
        <v>41005</v>
      </c>
    </row>
    <row r="528" spans="1:8" ht="18" customHeight="1">
      <c r="A528" s="630">
        <v>207</v>
      </c>
      <c r="B528" s="592" t="s">
        <v>3442</v>
      </c>
      <c r="C528" s="16" t="s">
        <v>2782</v>
      </c>
      <c r="D528" s="15"/>
      <c r="E528" s="15"/>
      <c r="F528" s="15"/>
      <c r="G528" s="17"/>
      <c r="H528" s="595">
        <v>41026</v>
      </c>
    </row>
    <row r="529" spans="1:8" ht="18" customHeight="1">
      <c r="A529" s="631"/>
      <c r="B529" s="593"/>
      <c r="C529" s="17" t="s">
        <v>2783</v>
      </c>
      <c r="D529" s="19" t="s">
        <v>1588</v>
      </c>
      <c r="E529" s="19">
        <v>1</v>
      </c>
      <c r="F529" s="19">
        <v>1350</v>
      </c>
      <c r="G529" s="17">
        <f>E529*F529</f>
        <v>1350</v>
      </c>
      <c r="H529" s="605"/>
    </row>
    <row r="530" spans="1:8" ht="18" customHeight="1">
      <c r="A530" s="632"/>
      <c r="B530" s="594"/>
      <c r="C530" s="17" t="s">
        <v>854</v>
      </c>
      <c r="D530" s="19" t="s">
        <v>1585</v>
      </c>
      <c r="E530" s="19">
        <v>6.7000000000000004E-2</v>
      </c>
      <c r="F530" s="19">
        <v>48.05</v>
      </c>
      <c r="G530" s="20">
        <f>E530*F530</f>
        <v>3.22</v>
      </c>
      <c r="H530" s="603"/>
    </row>
    <row r="531" spans="1:8" ht="18" customHeight="1">
      <c r="A531" s="630">
        <v>208</v>
      </c>
      <c r="B531" s="592" t="s">
        <v>273</v>
      </c>
      <c r="C531" s="16" t="s">
        <v>2782</v>
      </c>
      <c r="D531" s="19"/>
      <c r="E531" s="15"/>
      <c r="F531" s="15"/>
      <c r="G531" s="17"/>
      <c r="H531" s="595">
        <v>41026</v>
      </c>
    </row>
    <row r="532" spans="1:8" ht="18" customHeight="1">
      <c r="A532" s="631"/>
      <c r="B532" s="593"/>
      <c r="C532" s="17" t="s">
        <v>2783</v>
      </c>
      <c r="D532" s="19" t="s">
        <v>1588</v>
      </c>
      <c r="E532" s="19">
        <v>1</v>
      </c>
      <c r="F532" s="19">
        <v>1350</v>
      </c>
      <c r="G532" s="17">
        <f>E532*F532</f>
        <v>1350</v>
      </c>
      <c r="H532" s="605"/>
    </row>
    <row r="533" spans="1:8" ht="18" customHeight="1">
      <c r="A533" s="632"/>
      <c r="B533" s="594"/>
      <c r="C533" s="17" t="s">
        <v>854</v>
      </c>
      <c r="D533" s="19" t="s">
        <v>1585</v>
      </c>
      <c r="E533" s="19">
        <v>6.7000000000000004E-2</v>
      </c>
      <c r="F533" s="19">
        <v>48.05</v>
      </c>
      <c r="G533" s="20">
        <f>E533*F533</f>
        <v>3.22</v>
      </c>
      <c r="H533" s="603"/>
    </row>
    <row r="534" spans="1:8" ht="18" customHeight="1">
      <c r="A534" s="630">
        <v>209</v>
      </c>
      <c r="B534" s="592" t="s">
        <v>1761</v>
      </c>
      <c r="C534" s="16" t="s">
        <v>2782</v>
      </c>
      <c r="D534" s="19"/>
      <c r="E534" s="15"/>
      <c r="F534" s="15"/>
      <c r="G534" s="17"/>
      <c r="H534" s="595">
        <v>41026</v>
      </c>
    </row>
    <row r="535" spans="1:8" ht="18" customHeight="1">
      <c r="A535" s="631"/>
      <c r="B535" s="593"/>
      <c r="C535" s="17" t="s">
        <v>2783</v>
      </c>
      <c r="D535" s="19" t="s">
        <v>1588</v>
      </c>
      <c r="E535" s="19">
        <v>1</v>
      </c>
      <c r="F535" s="19">
        <v>1350</v>
      </c>
      <c r="G535" s="17">
        <f>E535*F535</f>
        <v>1350</v>
      </c>
      <c r="H535" s="605"/>
    </row>
    <row r="536" spans="1:8" ht="18" customHeight="1">
      <c r="A536" s="632"/>
      <c r="B536" s="594"/>
      <c r="C536" s="17" t="s">
        <v>854</v>
      </c>
      <c r="D536" s="19" t="s">
        <v>1585</v>
      </c>
      <c r="E536" s="19">
        <v>6.7000000000000004E-2</v>
      </c>
      <c r="F536" s="19">
        <v>48.05</v>
      </c>
      <c r="G536" s="20">
        <f>E536*F536</f>
        <v>3.22</v>
      </c>
      <c r="H536" s="603"/>
    </row>
    <row r="537" spans="1:8" ht="18" customHeight="1">
      <c r="A537" s="630">
        <v>210</v>
      </c>
      <c r="B537" s="592" t="s">
        <v>2781</v>
      </c>
      <c r="C537" s="16" t="s">
        <v>2782</v>
      </c>
      <c r="D537" s="19"/>
      <c r="E537" s="15"/>
      <c r="F537" s="15"/>
      <c r="G537" s="17"/>
      <c r="H537" s="595">
        <v>41026</v>
      </c>
    </row>
    <row r="538" spans="1:8" ht="18" customHeight="1">
      <c r="A538" s="631"/>
      <c r="B538" s="593"/>
      <c r="C538" s="17" t="s">
        <v>2783</v>
      </c>
      <c r="D538" s="19" t="s">
        <v>1588</v>
      </c>
      <c r="E538" s="19">
        <v>0.25</v>
      </c>
      <c r="F538" s="19">
        <v>1350</v>
      </c>
      <c r="G538" s="17">
        <f>E538*F538</f>
        <v>337.5</v>
      </c>
      <c r="H538" s="605"/>
    </row>
    <row r="539" spans="1:8" ht="18" customHeight="1">
      <c r="A539" s="632"/>
      <c r="B539" s="594"/>
      <c r="C539" s="17" t="s">
        <v>854</v>
      </c>
      <c r="D539" s="19" t="s">
        <v>1585</v>
      </c>
      <c r="E539" s="19">
        <v>0.13</v>
      </c>
      <c r="F539" s="19">
        <v>48.05</v>
      </c>
      <c r="G539" s="20">
        <f>E539*F539</f>
        <v>6.25</v>
      </c>
      <c r="H539" s="603"/>
    </row>
    <row r="540" spans="1:8" ht="18" customHeight="1">
      <c r="A540" s="630">
        <v>211</v>
      </c>
      <c r="B540" s="592" t="s">
        <v>831</v>
      </c>
      <c r="C540" s="16" t="s">
        <v>2782</v>
      </c>
      <c r="D540" s="19"/>
      <c r="E540" s="15"/>
      <c r="F540" s="15"/>
      <c r="G540" s="17"/>
      <c r="H540" s="595">
        <v>41026</v>
      </c>
    </row>
    <row r="541" spans="1:8" ht="18" customHeight="1">
      <c r="A541" s="631"/>
      <c r="B541" s="593"/>
      <c r="C541" s="17" t="s">
        <v>2783</v>
      </c>
      <c r="D541" s="19" t="s">
        <v>1588</v>
      </c>
      <c r="E541" s="19">
        <v>0.25</v>
      </c>
      <c r="F541" s="19">
        <v>1350</v>
      </c>
      <c r="G541" s="17">
        <f>E541*F541</f>
        <v>337.5</v>
      </c>
      <c r="H541" s="605"/>
    </row>
    <row r="542" spans="1:8" ht="18" customHeight="1">
      <c r="A542" s="632"/>
      <c r="B542" s="594"/>
      <c r="C542" s="17" t="s">
        <v>854</v>
      </c>
      <c r="D542" s="19" t="s">
        <v>1585</v>
      </c>
      <c r="E542" s="19">
        <v>0.13</v>
      </c>
      <c r="F542" s="19">
        <v>48.05</v>
      </c>
      <c r="G542" s="20">
        <f>E542*F542</f>
        <v>6.25</v>
      </c>
      <c r="H542" s="603"/>
    </row>
    <row r="543" spans="1:8" ht="18" customHeight="1">
      <c r="A543" s="630">
        <v>212</v>
      </c>
      <c r="B543" s="592" t="s">
        <v>2659</v>
      </c>
      <c r="C543" s="16" t="s">
        <v>2782</v>
      </c>
      <c r="D543" s="19"/>
      <c r="E543" s="15"/>
      <c r="F543" s="15"/>
      <c r="G543" s="17"/>
      <c r="H543" s="595">
        <v>41026</v>
      </c>
    </row>
    <row r="544" spans="1:8" ht="18" customHeight="1">
      <c r="A544" s="631"/>
      <c r="B544" s="593"/>
      <c r="C544" s="17" t="s">
        <v>2783</v>
      </c>
      <c r="D544" s="19" t="s">
        <v>1588</v>
      </c>
      <c r="E544" s="19">
        <v>0.25</v>
      </c>
      <c r="F544" s="19">
        <v>1350</v>
      </c>
      <c r="G544" s="17">
        <f>E544*F544</f>
        <v>337.5</v>
      </c>
      <c r="H544" s="605"/>
    </row>
    <row r="545" spans="1:8" ht="18" customHeight="1">
      <c r="A545" s="632"/>
      <c r="B545" s="594"/>
      <c r="C545" s="17" t="s">
        <v>854</v>
      </c>
      <c r="D545" s="19" t="s">
        <v>1585</v>
      </c>
      <c r="E545" s="19">
        <v>0.13</v>
      </c>
      <c r="F545" s="19">
        <v>48.05</v>
      </c>
      <c r="G545" s="20">
        <f>E545*F545</f>
        <v>6.25</v>
      </c>
      <c r="H545" s="603"/>
    </row>
    <row r="546" spans="1:8" ht="18" customHeight="1">
      <c r="A546" s="630">
        <v>213</v>
      </c>
      <c r="B546" s="592" t="s">
        <v>2660</v>
      </c>
      <c r="C546" s="16" t="s">
        <v>2782</v>
      </c>
      <c r="D546" s="19"/>
      <c r="E546" s="15"/>
      <c r="F546" s="15"/>
      <c r="G546" s="17"/>
      <c r="H546" s="595">
        <v>41026</v>
      </c>
    </row>
    <row r="547" spans="1:8" ht="18" customHeight="1">
      <c r="A547" s="631"/>
      <c r="B547" s="593"/>
      <c r="C547" s="17" t="s">
        <v>2783</v>
      </c>
      <c r="D547" s="19" t="s">
        <v>1588</v>
      </c>
      <c r="E547" s="19">
        <v>0.25</v>
      </c>
      <c r="F547" s="19">
        <v>1350</v>
      </c>
      <c r="G547" s="17">
        <f>E547*F547</f>
        <v>337.5</v>
      </c>
      <c r="H547" s="605"/>
    </row>
    <row r="548" spans="1:8" ht="18" customHeight="1">
      <c r="A548" s="631"/>
      <c r="B548" s="593"/>
      <c r="C548" s="17" t="s">
        <v>854</v>
      </c>
      <c r="D548" s="19" t="s">
        <v>1585</v>
      </c>
      <c r="E548" s="19">
        <v>0.13</v>
      </c>
      <c r="F548" s="19">
        <v>48.05</v>
      </c>
      <c r="G548" s="20">
        <f>E548*F548</f>
        <v>6.25</v>
      </c>
      <c r="H548" s="605"/>
    </row>
    <row r="549" spans="1:8" ht="18" customHeight="1">
      <c r="A549" s="632"/>
      <c r="B549" s="594"/>
      <c r="C549" s="17" t="s">
        <v>1158</v>
      </c>
      <c r="D549" s="19" t="s">
        <v>1588</v>
      </c>
      <c r="E549" s="17">
        <v>1.5</v>
      </c>
      <c r="F549" s="17">
        <v>1650</v>
      </c>
      <c r="G549" s="20">
        <f>F549*E549</f>
        <v>2475</v>
      </c>
      <c r="H549" s="603"/>
    </row>
    <row r="550" spans="1:8" ht="38.25" customHeight="1">
      <c r="A550" s="630">
        <v>214</v>
      </c>
      <c r="B550" s="592" t="s">
        <v>3277</v>
      </c>
      <c r="C550" s="16" t="s">
        <v>1187</v>
      </c>
      <c r="D550" s="19"/>
      <c r="E550" s="17"/>
      <c r="F550" s="17"/>
      <c r="G550" s="20"/>
      <c r="H550" s="595">
        <v>41026</v>
      </c>
    </row>
    <row r="551" spans="1:8" ht="18" customHeight="1">
      <c r="A551" s="632"/>
      <c r="B551" s="594"/>
      <c r="C551" s="15" t="s">
        <v>1240</v>
      </c>
      <c r="D551" s="19" t="s">
        <v>1109</v>
      </c>
      <c r="E551" s="17">
        <v>6</v>
      </c>
      <c r="F551" s="17">
        <v>14</v>
      </c>
      <c r="G551" s="20">
        <f>F551*E551</f>
        <v>84</v>
      </c>
      <c r="H551" s="603"/>
    </row>
    <row r="552" spans="1:8" ht="18" customHeight="1">
      <c r="A552" s="630">
        <v>215</v>
      </c>
      <c r="B552" s="592" t="s">
        <v>273</v>
      </c>
      <c r="C552" s="16" t="s">
        <v>3761</v>
      </c>
      <c r="D552" s="31"/>
      <c r="E552" s="23"/>
      <c r="F552" s="23"/>
      <c r="G552" s="20"/>
      <c r="H552" s="595">
        <v>41026</v>
      </c>
    </row>
    <row r="553" spans="1:8" ht="18" customHeight="1">
      <c r="A553" s="631"/>
      <c r="B553" s="593"/>
      <c r="C553" s="17" t="s">
        <v>1437</v>
      </c>
      <c r="D553" s="19" t="s">
        <v>1585</v>
      </c>
      <c r="E553" s="17">
        <v>0.06</v>
      </c>
      <c r="F553" s="17">
        <v>8500</v>
      </c>
      <c r="G553" s="20">
        <f>E553*F553</f>
        <v>510</v>
      </c>
      <c r="H553" s="605"/>
    </row>
    <row r="554" spans="1:8" ht="18" customHeight="1">
      <c r="A554" s="631"/>
      <c r="B554" s="593"/>
      <c r="C554" s="17" t="s">
        <v>2857</v>
      </c>
      <c r="D554" s="19" t="s">
        <v>2968</v>
      </c>
      <c r="E554" s="17">
        <v>4</v>
      </c>
      <c r="F554" s="17">
        <v>3</v>
      </c>
      <c r="G554" s="20">
        <f>E554*F554</f>
        <v>12</v>
      </c>
      <c r="H554" s="605"/>
    </row>
    <row r="555" spans="1:8" ht="18" customHeight="1">
      <c r="A555" s="632"/>
      <c r="B555" s="594"/>
      <c r="C555" s="17" t="s">
        <v>2668</v>
      </c>
      <c r="D555" s="19" t="s">
        <v>2968</v>
      </c>
      <c r="E555" s="17">
        <v>4</v>
      </c>
      <c r="F555" s="17">
        <v>1.5</v>
      </c>
      <c r="G555" s="20">
        <f>E555*F555</f>
        <v>6</v>
      </c>
      <c r="H555" s="603"/>
    </row>
    <row r="556" spans="1:8" ht="34.5" customHeight="1">
      <c r="A556" s="630">
        <v>216</v>
      </c>
      <c r="B556" s="592" t="s">
        <v>1402</v>
      </c>
      <c r="C556" s="16" t="s">
        <v>3763</v>
      </c>
      <c r="D556" s="17"/>
      <c r="E556" s="17"/>
      <c r="F556" s="17"/>
      <c r="G556" s="20"/>
      <c r="H556" s="595">
        <v>41026</v>
      </c>
    </row>
    <row r="557" spans="1:8" ht="18" customHeight="1">
      <c r="A557" s="632"/>
      <c r="B557" s="594"/>
      <c r="C557" s="17" t="s">
        <v>2551</v>
      </c>
      <c r="D557" s="19" t="s">
        <v>1588</v>
      </c>
      <c r="E557" s="17">
        <v>0.75</v>
      </c>
      <c r="F557" s="17">
        <v>1100</v>
      </c>
      <c r="G557" s="20">
        <f>E557*F557</f>
        <v>825</v>
      </c>
      <c r="H557" s="603"/>
    </row>
    <row r="558" spans="1:8" ht="36.75" customHeight="1">
      <c r="A558" s="630">
        <v>217</v>
      </c>
      <c r="B558" s="592" t="s">
        <v>2836</v>
      </c>
      <c r="C558" s="16" t="s">
        <v>3763</v>
      </c>
      <c r="D558" s="19"/>
      <c r="E558" s="17"/>
      <c r="F558" s="17"/>
      <c r="G558" s="20"/>
      <c r="H558" s="595">
        <v>41026</v>
      </c>
    </row>
    <row r="559" spans="1:8" ht="18" customHeight="1">
      <c r="A559" s="632"/>
      <c r="B559" s="594"/>
      <c r="C559" s="17" t="s">
        <v>2551</v>
      </c>
      <c r="D559" s="19" t="s">
        <v>1588</v>
      </c>
      <c r="E559" s="17">
        <v>0.75</v>
      </c>
      <c r="F559" s="17">
        <v>1100</v>
      </c>
      <c r="G559" s="20">
        <f>E559*F559</f>
        <v>825</v>
      </c>
      <c r="H559" s="603"/>
    </row>
    <row r="560" spans="1:8" ht="36" customHeight="1">
      <c r="A560" s="630">
        <v>218</v>
      </c>
      <c r="B560" s="592" t="s">
        <v>1401</v>
      </c>
      <c r="C560" s="16" t="s">
        <v>3763</v>
      </c>
      <c r="D560" s="19"/>
      <c r="E560" s="17"/>
      <c r="F560" s="17"/>
      <c r="G560" s="20"/>
      <c r="H560" s="595">
        <v>41026</v>
      </c>
    </row>
    <row r="561" spans="1:8" ht="18" customHeight="1">
      <c r="A561" s="632"/>
      <c r="B561" s="594"/>
      <c r="C561" s="17" t="s">
        <v>2551</v>
      </c>
      <c r="D561" s="19" t="s">
        <v>1588</v>
      </c>
      <c r="E561" s="17">
        <v>0.75</v>
      </c>
      <c r="F561" s="17">
        <v>1100</v>
      </c>
      <c r="G561" s="20">
        <f t="shared" ref="G561:G572" si="8">E561*F561</f>
        <v>825</v>
      </c>
      <c r="H561" s="603"/>
    </row>
    <row r="562" spans="1:8" ht="18" customHeight="1">
      <c r="A562" s="630">
        <v>219</v>
      </c>
      <c r="B562" s="592" t="s">
        <v>1155</v>
      </c>
      <c r="C562" s="16" t="s">
        <v>1627</v>
      </c>
      <c r="D562" s="19"/>
      <c r="E562" s="17"/>
      <c r="F562" s="17"/>
      <c r="G562" s="20"/>
      <c r="H562" s="595">
        <v>41026</v>
      </c>
    </row>
    <row r="563" spans="1:8" ht="18" customHeight="1">
      <c r="A563" s="632"/>
      <c r="B563" s="594"/>
      <c r="C563" s="17" t="s">
        <v>3764</v>
      </c>
      <c r="D563" s="19" t="s">
        <v>2968</v>
      </c>
      <c r="E563" s="17">
        <v>1</v>
      </c>
      <c r="F563" s="17">
        <v>23</v>
      </c>
      <c r="G563" s="20">
        <f t="shared" si="8"/>
        <v>23</v>
      </c>
      <c r="H563" s="603"/>
    </row>
    <row r="564" spans="1:8" ht="50.25" customHeight="1">
      <c r="A564" s="630">
        <v>220</v>
      </c>
      <c r="B564" s="592" t="s">
        <v>2135</v>
      </c>
      <c r="C564" s="16" t="s">
        <v>3766</v>
      </c>
      <c r="D564" s="17"/>
      <c r="E564" s="17"/>
      <c r="F564" s="17"/>
      <c r="G564" s="20"/>
      <c r="H564" s="595">
        <v>41026</v>
      </c>
    </row>
    <row r="565" spans="1:8" ht="18" customHeight="1">
      <c r="A565" s="631"/>
      <c r="B565" s="593"/>
      <c r="C565" s="17" t="s">
        <v>259</v>
      </c>
      <c r="D565" s="19" t="s">
        <v>1049</v>
      </c>
      <c r="E565" s="17">
        <v>2</v>
      </c>
      <c r="F565" s="17">
        <v>8</v>
      </c>
      <c r="G565" s="20">
        <f t="shared" si="8"/>
        <v>16</v>
      </c>
      <c r="H565" s="605"/>
    </row>
    <row r="566" spans="1:8" ht="18" customHeight="1">
      <c r="A566" s="631"/>
      <c r="B566" s="593"/>
      <c r="C566" s="17" t="s">
        <v>3789</v>
      </c>
      <c r="D566" s="19" t="s">
        <v>3767</v>
      </c>
      <c r="E566" s="17">
        <v>2</v>
      </c>
      <c r="F566" s="17">
        <v>0.6</v>
      </c>
      <c r="G566" s="20">
        <f t="shared" si="8"/>
        <v>1.2</v>
      </c>
      <c r="H566" s="605"/>
    </row>
    <row r="567" spans="1:8" ht="18" customHeight="1">
      <c r="A567" s="632"/>
      <c r="B567" s="594"/>
      <c r="C567" s="17" t="s">
        <v>3768</v>
      </c>
      <c r="D567" s="19" t="s">
        <v>3767</v>
      </c>
      <c r="E567" s="17">
        <v>4</v>
      </c>
      <c r="F567" s="17">
        <v>0.5</v>
      </c>
      <c r="G567" s="20">
        <f t="shared" si="8"/>
        <v>2</v>
      </c>
      <c r="H567" s="603"/>
    </row>
    <row r="568" spans="1:8" ht="18" customHeight="1">
      <c r="A568" s="630">
        <v>221</v>
      </c>
      <c r="B568" s="592" t="s">
        <v>3234</v>
      </c>
      <c r="C568" s="16" t="s">
        <v>1584</v>
      </c>
      <c r="D568" s="17"/>
      <c r="E568" s="17"/>
      <c r="F568" s="17"/>
      <c r="G568" s="20"/>
      <c r="H568" s="595">
        <v>41026</v>
      </c>
    </row>
    <row r="569" spans="1:8" ht="18" customHeight="1">
      <c r="A569" s="632"/>
      <c r="B569" s="594"/>
      <c r="C569" s="17" t="s">
        <v>3619</v>
      </c>
      <c r="D569" s="19" t="s">
        <v>1049</v>
      </c>
      <c r="E569" s="17">
        <v>3</v>
      </c>
      <c r="F569" s="17">
        <v>5</v>
      </c>
      <c r="G569" s="20">
        <f t="shared" si="8"/>
        <v>15</v>
      </c>
      <c r="H569" s="603"/>
    </row>
    <row r="570" spans="1:8" ht="18" customHeight="1">
      <c r="A570" s="199">
        <v>222</v>
      </c>
      <c r="B570" s="134" t="s">
        <v>3771</v>
      </c>
      <c r="C570" s="16" t="s">
        <v>614</v>
      </c>
      <c r="D570" s="612" t="s">
        <v>67</v>
      </c>
      <c r="E570" s="613"/>
      <c r="F570" s="614"/>
      <c r="G570" s="20"/>
      <c r="H570" s="133">
        <v>41026</v>
      </c>
    </row>
    <row r="571" spans="1:8" ht="18" customHeight="1">
      <c r="A571" s="630">
        <v>223</v>
      </c>
      <c r="B571" s="592" t="s">
        <v>3772</v>
      </c>
      <c r="C571" s="16" t="s">
        <v>3773</v>
      </c>
      <c r="D571" s="17"/>
      <c r="E571" s="17"/>
      <c r="F571" s="17"/>
      <c r="G571" s="20"/>
      <c r="H571" s="595">
        <v>41029</v>
      </c>
    </row>
    <row r="572" spans="1:8" ht="18" customHeight="1">
      <c r="A572" s="632"/>
      <c r="B572" s="594"/>
      <c r="C572" s="17" t="s">
        <v>3774</v>
      </c>
      <c r="D572" s="19" t="s">
        <v>2968</v>
      </c>
      <c r="E572" s="17">
        <v>1</v>
      </c>
      <c r="F572" s="17">
        <v>180</v>
      </c>
      <c r="G572" s="20">
        <f t="shared" si="8"/>
        <v>180</v>
      </c>
      <c r="H572" s="603"/>
    </row>
    <row r="573" spans="1:8" ht="18" customHeight="1">
      <c r="A573" s="199">
        <v>224</v>
      </c>
      <c r="B573" s="134" t="s">
        <v>2095</v>
      </c>
      <c r="C573" s="16" t="s">
        <v>2290</v>
      </c>
      <c r="D573" s="612" t="s">
        <v>67</v>
      </c>
      <c r="E573" s="613"/>
      <c r="F573" s="614"/>
      <c r="G573" s="20"/>
      <c r="H573" s="133">
        <v>41029</v>
      </c>
    </row>
    <row r="574" spans="1:8" ht="38.25" customHeight="1">
      <c r="A574" s="630">
        <v>225</v>
      </c>
      <c r="B574" s="592" t="s">
        <v>464</v>
      </c>
      <c r="C574" s="16" t="s">
        <v>2581</v>
      </c>
      <c r="D574" s="17"/>
      <c r="E574" s="17"/>
      <c r="F574" s="17"/>
      <c r="G574" s="20"/>
      <c r="H574" s="595">
        <v>41029</v>
      </c>
    </row>
    <row r="575" spans="1:8" ht="18" customHeight="1">
      <c r="A575" s="631"/>
      <c r="B575" s="593"/>
      <c r="C575" s="17" t="s">
        <v>1678</v>
      </c>
      <c r="D575" s="19" t="s">
        <v>2968</v>
      </c>
      <c r="E575" s="17">
        <v>1</v>
      </c>
      <c r="F575" s="17">
        <v>20</v>
      </c>
      <c r="G575" s="17">
        <f>E575*F575</f>
        <v>20</v>
      </c>
      <c r="H575" s="605"/>
    </row>
    <row r="576" spans="1:8" ht="18" customHeight="1">
      <c r="A576" s="632"/>
      <c r="B576" s="594"/>
      <c r="C576" s="17" t="s">
        <v>1048</v>
      </c>
      <c r="D576" s="19" t="s">
        <v>2968</v>
      </c>
      <c r="E576" s="17">
        <v>1</v>
      </c>
      <c r="F576" s="17">
        <v>35</v>
      </c>
      <c r="G576" s="17">
        <f>F576*E576</f>
        <v>35</v>
      </c>
      <c r="H576" s="603"/>
    </row>
    <row r="577" spans="1:8" ht="18" customHeight="1">
      <c r="A577" s="199">
        <v>226</v>
      </c>
      <c r="B577" s="134" t="s">
        <v>1510</v>
      </c>
      <c r="C577" s="16" t="s">
        <v>1511</v>
      </c>
      <c r="D577" s="598" t="s">
        <v>1050</v>
      </c>
      <c r="E577" s="599"/>
      <c r="F577" s="600"/>
      <c r="G577" s="17"/>
      <c r="H577" s="133">
        <v>41029</v>
      </c>
    </row>
    <row r="578" spans="1:8" ht="18" customHeight="1">
      <c r="A578" s="602">
        <v>227</v>
      </c>
      <c r="B578" s="592" t="s">
        <v>1566</v>
      </c>
      <c r="C578" s="16" t="s">
        <v>3720</v>
      </c>
      <c r="D578" s="15"/>
      <c r="E578" s="15"/>
      <c r="F578" s="15"/>
      <c r="G578" s="17"/>
      <c r="H578" s="595">
        <v>41029</v>
      </c>
    </row>
    <row r="579" spans="1:8" ht="18" customHeight="1">
      <c r="A579" s="596"/>
      <c r="B579" s="593"/>
      <c r="C579" s="17" t="s">
        <v>44</v>
      </c>
      <c r="D579" s="19" t="s">
        <v>1109</v>
      </c>
      <c r="E579" s="19">
        <v>2.5</v>
      </c>
      <c r="F579" s="15">
        <v>24</v>
      </c>
      <c r="G579" s="17">
        <f>F579*E579</f>
        <v>60</v>
      </c>
      <c r="H579" s="605"/>
    </row>
    <row r="580" spans="1:8" ht="35.25" customHeight="1">
      <c r="A580" s="596"/>
      <c r="B580" s="593"/>
      <c r="C580" s="16" t="s">
        <v>2524</v>
      </c>
      <c r="D580" s="15"/>
      <c r="E580" s="19"/>
      <c r="F580" s="15"/>
      <c r="G580" s="17"/>
      <c r="H580" s="605"/>
    </row>
    <row r="581" spans="1:8" ht="18" customHeight="1">
      <c r="A581" s="597"/>
      <c r="B581" s="594"/>
      <c r="C581" s="17" t="s">
        <v>2551</v>
      </c>
      <c r="D581" s="19" t="s">
        <v>1588</v>
      </c>
      <c r="E581" s="19">
        <v>0.33</v>
      </c>
      <c r="F581" s="15">
        <v>1100</v>
      </c>
      <c r="G581" s="17">
        <f>F581*E581</f>
        <v>363</v>
      </c>
      <c r="H581" s="603"/>
    </row>
    <row r="582" spans="1:8" ht="35.25" customHeight="1">
      <c r="A582" s="630">
        <v>228</v>
      </c>
      <c r="B582" s="592" t="s">
        <v>3553</v>
      </c>
      <c r="C582" s="16" t="s">
        <v>2524</v>
      </c>
      <c r="D582" s="15"/>
      <c r="E582" s="19"/>
      <c r="F582" s="15"/>
      <c r="G582" s="17"/>
      <c r="H582" s="595">
        <v>41002</v>
      </c>
    </row>
    <row r="583" spans="1:8" ht="18" customHeight="1">
      <c r="A583" s="632"/>
      <c r="B583" s="594"/>
      <c r="C583" s="17" t="s">
        <v>2551</v>
      </c>
      <c r="D583" s="19" t="s">
        <v>1588</v>
      </c>
      <c r="E583" s="19">
        <v>0.33</v>
      </c>
      <c r="F583" s="15">
        <v>1100</v>
      </c>
      <c r="G583" s="17">
        <f>F583*E583</f>
        <v>363</v>
      </c>
      <c r="H583" s="603"/>
    </row>
    <row r="584" spans="1:8" ht="39.75" customHeight="1">
      <c r="A584" s="630">
        <v>229</v>
      </c>
      <c r="B584" s="592" t="s">
        <v>1763</v>
      </c>
      <c r="C584" s="16" t="s">
        <v>2524</v>
      </c>
      <c r="D584" s="15"/>
      <c r="E584" s="19"/>
      <c r="F584" s="15"/>
      <c r="G584" s="17"/>
      <c r="H584" s="595">
        <v>41002</v>
      </c>
    </row>
    <row r="585" spans="1:8" ht="18" customHeight="1">
      <c r="A585" s="632"/>
      <c r="B585" s="594"/>
      <c r="C585" s="17" t="s">
        <v>2551</v>
      </c>
      <c r="D585" s="19" t="s">
        <v>1588</v>
      </c>
      <c r="E585" s="19">
        <v>0.33</v>
      </c>
      <c r="F585" s="15">
        <v>1100</v>
      </c>
      <c r="G585" s="17">
        <f>F585*E585</f>
        <v>363</v>
      </c>
      <c r="H585" s="603"/>
    </row>
    <row r="586" spans="1:8" ht="35.25" customHeight="1">
      <c r="A586" s="630">
        <v>230</v>
      </c>
      <c r="B586" s="592" t="s">
        <v>164</v>
      </c>
      <c r="C586" s="16" t="s">
        <v>2524</v>
      </c>
      <c r="D586" s="15"/>
      <c r="E586" s="19"/>
      <c r="F586" s="15"/>
      <c r="G586" s="17"/>
      <c r="H586" s="595">
        <v>41002</v>
      </c>
    </row>
    <row r="587" spans="1:8" ht="18" customHeight="1">
      <c r="A587" s="632"/>
      <c r="B587" s="594"/>
      <c r="C587" s="17" t="s">
        <v>2551</v>
      </c>
      <c r="D587" s="19" t="s">
        <v>1588</v>
      </c>
      <c r="E587" s="19">
        <v>0.33</v>
      </c>
      <c r="F587" s="15">
        <v>1100</v>
      </c>
      <c r="G587" s="17">
        <f>F587*E587</f>
        <v>363</v>
      </c>
      <c r="H587" s="603"/>
    </row>
    <row r="588" spans="1:8" ht="18" customHeight="1">
      <c r="A588" s="630">
        <v>231</v>
      </c>
      <c r="B588" s="592" t="s">
        <v>2781</v>
      </c>
      <c r="C588" s="144" t="s">
        <v>2782</v>
      </c>
      <c r="D588" s="19"/>
      <c r="E588" s="15"/>
      <c r="F588" s="15"/>
      <c r="G588" s="17"/>
      <c r="H588" s="595">
        <v>41029</v>
      </c>
    </row>
    <row r="589" spans="1:8" ht="18" customHeight="1">
      <c r="A589" s="631"/>
      <c r="B589" s="593"/>
      <c r="C589" s="17" t="s">
        <v>2783</v>
      </c>
      <c r="D589" s="19" t="s">
        <v>1588</v>
      </c>
      <c r="E589" s="19">
        <v>0.3</v>
      </c>
      <c r="F589" s="19">
        <v>1350</v>
      </c>
      <c r="G589" s="17">
        <f>E589*F589</f>
        <v>405</v>
      </c>
      <c r="H589" s="605"/>
    </row>
    <row r="590" spans="1:8" ht="18" customHeight="1">
      <c r="A590" s="632"/>
      <c r="B590" s="594"/>
      <c r="C590" s="17" t="s">
        <v>854</v>
      </c>
      <c r="D590" s="19" t="s">
        <v>1585</v>
      </c>
      <c r="E590" s="19">
        <v>0.08</v>
      </c>
      <c r="F590" s="19">
        <v>48.05</v>
      </c>
      <c r="G590" s="20">
        <f>E590*F590</f>
        <v>3.84</v>
      </c>
      <c r="H590" s="603"/>
    </row>
    <row r="591" spans="1:8" ht="18" customHeight="1">
      <c r="A591" s="630">
        <v>232</v>
      </c>
      <c r="B591" s="592" t="s">
        <v>831</v>
      </c>
      <c r="C591" s="144" t="s">
        <v>2782</v>
      </c>
      <c r="D591" s="19"/>
      <c r="E591" s="15"/>
      <c r="F591" s="15"/>
      <c r="G591" s="17"/>
      <c r="H591" s="595">
        <v>41029</v>
      </c>
    </row>
    <row r="592" spans="1:8" ht="18" customHeight="1">
      <c r="A592" s="631"/>
      <c r="B592" s="593"/>
      <c r="C592" s="17" t="s">
        <v>2783</v>
      </c>
      <c r="D592" s="19" t="s">
        <v>1588</v>
      </c>
      <c r="E592" s="19">
        <v>0.3</v>
      </c>
      <c r="F592" s="19">
        <v>1350</v>
      </c>
      <c r="G592" s="17">
        <f>E592*F592</f>
        <v>405</v>
      </c>
      <c r="H592" s="605"/>
    </row>
    <row r="593" spans="1:8" ht="18" customHeight="1">
      <c r="A593" s="632"/>
      <c r="B593" s="594"/>
      <c r="C593" s="17" t="s">
        <v>854</v>
      </c>
      <c r="D593" s="19" t="s">
        <v>1585</v>
      </c>
      <c r="E593" s="19">
        <v>0.08</v>
      </c>
      <c r="F593" s="19">
        <v>48.05</v>
      </c>
      <c r="G593" s="20">
        <f>E593*F593</f>
        <v>3.84</v>
      </c>
      <c r="H593" s="603"/>
    </row>
    <row r="594" spans="1:8" ht="18" customHeight="1">
      <c r="A594" s="630">
        <v>233</v>
      </c>
      <c r="B594" s="592" t="s">
        <v>2657</v>
      </c>
      <c r="C594" s="144" t="s">
        <v>2782</v>
      </c>
      <c r="D594" s="19"/>
      <c r="E594" s="15"/>
      <c r="F594" s="15"/>
      <c r="G594" s="17"/>
      <c r="H594" s="595">
        <v>41029</v>
      </c>
    </row>
    <row r="595" spans="1:8" ht="18" customHeight="1">
      <c r="A595" s="631"/>
      <c r="B595" s="593"/>
      <c r="C595" s="17" t="s">
        <v>2783</v>
      </c>
      <c r="D595" s="19" t="s">
        <v>1588</v>
      </c>
      <c r="E595" s="19">
        <v>0.3</v>
      </c>
      <c r="F595" s="19">
        <v>1350</v>
      </c>
      <c r="G595" s="17">
        <f>E595*F595</f>
        <v>405</v>
      </c>
      <c r="H595" s="605"/>
    </row>
    <row r="596" spans="1:8" ht="18" customHeight="1">
      <c r="A596" s="632"/>
      <c r="B596" s="594"/>
      <c r="C596" s="17" t="s">
        <v>854</v>
      </c>
      <c r="D596" s="19" t="s">
        <v>1585</v>
      </c>
      <c r="E596" s="19">
        <v>0.08</v>
      </c>
      <c r="F596" s="19">
        <v>48.05</v>
      </c>
      <c r="G596" s="20">
        <f>E596*F596</f>
        <v>3.84</v>
      </c>
      <c r="H596" s="603"/>
    </row>
    <row r="597" spans="1:8" ht="18" customHeight="1">
      <c r="A597" s="630">
        <v>234</v>
      </c>
      <c r="B597" s="592" t="s">
        <v>832</v>
      </c>
      <c r="C597" s="144" t="s">
        <v>2782</v>
      </c>
      <c r="D597" s="19"/>
      <c r="E597" s="15"/>
      <c r="F597" s="15"/>
      <c r="G597" s="17"/>
      <c r="H597" s="595">
        <v>41029</v>
      </c>
    </row>
    <row r="598" spans="1:8" ht="18" customHeight="1">
      <c r="A598" s="631"/>
      <c r="B598" s="593"/>
      <c r="C598" s="17" t="s">
        <v>2783</v>
      </c>
      <c r="D598" s="19" t="s">
        <v>1588</v>
      </c>
      <c r="E598" s="19">
        <v>0.3</v>
      </c>
      <c r="F598" s="19">
        <v>1350</v>
      </c>
      <c r="G598" s="17">
        <f>E598*F598</f>
        <v>405</v>
      </c>
      <c r="H598" s="605"/>
    </row>
    <row r="599" spans="1:8" ht="18" customHeight="1">
      <c r="A599" s="632"/>
      <c r="B599" s="594"/>
      <c r="C599" s="17" t="s">
        <v>854</v>
      </c>
      <c r="D599" s="19" t="s">
        <v>1585</v>
      </c>
      <c r="E599" s="19">
        <v>0.08</v>
      </c>
      <c r="F599" s="19">
        <v>48.05</v>
      </c>
      <c r="G599" s="20">
        <f>E599*F599</f>
        <v>3.84</v>
      </c>
      <c r="H599" s="603"/>
    </row>
    <row r="600" spans="1:8" ht="18" customHeight="1">
      <c r="A600" s="630">
        <v>235</v>
      </c>
      <c r="B600" s="592" t="s">
        <v>273</v>
      </c>
      <c r="C600" s="144" t="s">
        <v>2782</v>
      </c>
      <c r="D600" s="19"/>
      <c r="E600" s="15"/>
      <c r="F600" s="15"/>
      <c r="G600" s="17"/>
      <c r="H600" s="595">
        <v>41029</v>
      </c>
    </row>
    <row r="601" spans="1:8" ht="18" customHeight="1">
      <c r="A601" s="631"/>
      <c r="B601" s="593"/>
      <c r="C601" s="17" t="s">
        <v>2783</v>
      </c>
      <c r="D601" s="19" t="s">
        <v>1588</v>
      </c>
      <c r="E601" s="19">
        <v>0.3</v>
      </c>
      <c r="F601" s="19">
        <v>1350</v>
      </c>
      <c r="G601" s="17">
        <f>E601*F601</f>
        <v>405</v>
      </c>
      <c r="H601" s="605"/>
    </row>
    <row r="602" spans="1:8" ht="18" customHeight="1">
      <c r="A602" s="632"/>
      <c r="B602" s="594"/>
      <c r="C602" s="17" t="s">
        <v>854</v>
      </c>
      <c r="D602" s="19" t="s">
        <v>1585</v>
      </c>
      <c r="E602" s="19">
        <v>0.08</v>
      </c>
      <c r="F602" s="19">
        <v>48.05</v>
      </c>
      <c r="G602" s="20">
        <f>E602*F602</f>
        <v>3.84</v>
      </c>
      <c r="H602" s="603"/>
    </row>
    <row r="603" spans="1:8" ht="18" customHeight="1">
      <c r="A603" s="630">
        <v>236</v>
      </c>
      <c r="B603" s="592" t="s">
        <v>3442</v>
      </c>
      <c r="C603" s="144" t="s">
        <v>2782</v>
      </c>
      <c r="D603" s="19"/>
      <c r="E603" s="15"/>
      <c r="F603" s="15"/>
      <c r="G603" s="17"/>
      <c r="H603" s="595">
        <v>41029</v>
      </c>
    </row>
    <row r="604" spans="1:8" ht="18" customHeight="1">
      <c r="A604" s="631"/>
      <c r="B604" s="593"/>
      <c r="C604" s="17" t="s">
        <v>2783</v>
      </c>
      <c r="D604" s="19" t="s">
        <v>1588</v>
      </c>
      <c r="E604" s="19">
        <v>0.3</v>
      </c>
      <c r="F604" s="19">
        <v>1350</v>
      </c>
      <c r="G604" s="17">
        <f>E604*F604</f>
        <v>405</v>
      </c>
      <c r="H604" s="605"/>
    </row>
    <row r="605" spans="1:8" ht="18" customHeight="1">
      <c r="A605" s="632"/>
      <c r="B605" s="594"/>
      <c r="C605" s="17" t="s">
        <v>854</v>
      </c>
      <c r="D605" s="19" t="s">
        <v>1585</v>
      </c>
      <c r="E605" s="19">
        <v>0.08</v>
      </c>
      <c r="F605" s="19">
        <v>48.05</v>
      </c>
      <c r="G605" s="20">
        <f>E605*F605</f>
        <v>3.84</v>
      </c>
      <c r="H605" s="603"/>
    </row>
    <row r="606" spans="1:8" ht="18" customHeight="1">
      <c r="A606" s="630">
        <v>237</v>
      </c>
      <c r="B606" s="592" t="s">
        <v>1762</v>
      </c>
      <c r="C606" s="144" t="s">
        <v>2782</v>
      </c>
      <c r="D606" s="19"/>
      <c r="E606" s="15"/>
      <c r="F606" s="15"/>
      <c r="G606" s="17"/>
      <c r="H606" s="595">
        <v>41029</v>
      </c>
    </row>
    <row r="607" spans="1:8" ht="18" customHeight="1">
      <c r="A607" s="631"/>
      <c r="B607" s="593"/>
      <c r="C607" s="17" t="s">
        <v>2783</v>
      </c>
      <c r="D607" s="19" t="s">
        <v>1588</v>
      </c>
      <c r="E607" s="19">
        <v>0.3</v>
      </c>
      <c r="F607" s="19">
        <v>1350</v>
      </c>
      <c r="G607" s="17">
        <f>E607*F607</f>
        <v>405</v>
      </c>
      <c r="H607" s="605"/>
    </row>
    <row r="608" spans="1:8" ht="18" customHeight="1">
      <c r="A608" s="632"/>
      <c r="B608" s="594"/>
      <c r="C608" s="17" t="s">
        <v>854</v>
      </c>
      <c r="D608" s="19" t="s">
        <v>1585</v>
      </c>
      <c r="E608" s="19">
        <v>0.08</v>
      </c>
      <c r="F608" s="19">
        <v>48.05</v>
      </c>
      <c r="G608" s="20">
        <f>E608*F608</f>
        <v>3.84</v>
      </c>
      <c r="H608" s="603"/>
    </row>
    <row r="609" spans="1:8" ht="18" customHeight="1">
      <c r="A609" s="199">
        <v>238</v>
      </c>
      <c r="B609" s="242" t="s">
        <v>1401</v>
      </c>
      <c r="C609" s="240" t="s">
        <v>2576</v>
      </c>
      <c r="D609" s="243"/>
      <c r="E609" s="243"/>
      <c r="F609" s="243"/>
      <c r="G609" s="244">
        <v>3257.84</v>
      </c>
      <c r="H609" s="245">
        <v>41025</v>
      </c>
    </row>
    <row r="610" spans="1:8" ht="18" customHeight="1">
      <c r="A610" s="199">
        <v>239</v>
      </c>
      <c r="B610" s="242" t="s">
        <v>2129</v>
      </c>
      <c r="C610" s="240" t="s">
        <v>2576</v>
      </c>
      <c r="D610" s="243"/>
      <c r="E610" s="243"/>
      <c r="F610" s="243"/>
      <c r="G610" s="244">
        <v>3257.84</v>
      </c>
      <c r="H610" s="245">
        <v>41025</v>
      </c>
    </row>
    <row r="611" spans="1:8" ht="18" customHeight="1">
      <c r="A611" s="199">
        <v>240</v>
      </c>
      <c r="B611" s="242" t="s">
        <v>164</v>
      </c>
      <c r="C611" s="240" t="s">
        <v>2576</v>
      </c>
      <c r="D611" s="243"/>
      <c r="E611" s="243"/>
      <c r="F611" s="243"/>
      <c r="G611" s="244">
        <v>3257.84</v>
      </c>
      <c r="H611" s="245">
        <v>41025</v>
      </c>
    </row>
    <row r="612" spans="1:8" ht="18" customHeight="1">
      <c r="A612" s="199">
        <v>241</v>
      </c>
      <c r="B612" s="242" t="s">
        <v>1761</v>
      </c>
      <c r="C612" s="240" t="s">
        <v>2576</v>
      </c>
      <c r="D612" s="243"/>
      <c r="E612" s="243"/>
      <c r="F612" s="243"/>
      <c r="G612" s="244">
        <v>3257.84</v>
      </c>
      <c r="H612" s="245">
        <v>41025</v>
      </c>
    </row>
    <row r="613" spans="1:8" ht="18" customHeight="1">
      <c r="A613" s="199">
        <v>242</v>
      </c>
      <c r="B613" s="242" t="s">
        <v>2660</v>
      </c>
      <c r="C613" s="240" t="s">
        <v>2576</v>
      </c>
      <c r="D613" s="243"/>
      <c r="E613" s="243"/>
      <c r="F613" s="243"/>
      <c r="G613" s="244">
        <v>3257.84</v>
      </c>
      <c r="H613" s="245">
        <v>41025</v>
      </c>
    </row>
    <row r="614" spans="1:8" ht="18" customHeight="1">
      <c r="A614" s="199">
        <v>243</v>
      </c>
      <c r="B614" s="242" t="s">
        <v>1762</v>
      </c>
      <c r="C614" s="240" t="s">
        <v>2576</v>
      </c>
      <c r="D614" s="243"/>
      <c r="E614" s="243"/>
      <c r="F614" s="243"/>
      <c r="G614" s="244">
        <v>3257.84</v>
      </c>
      <c r="H614" s="245">
        <v>41025</v>
      </c>
    </row>
    <row r="615" spans="1:8" ht="18" customHeight="1">
      <c r="A615" s="199">
        <v>244</v>
      </c>
      <c r="B615" s="242" t="s">
        <v>832</v>
      </c>
      <c r="C615" s="240" t="s">
        <v>2576</v>
      </c>
      <c r="D615" s="243"/>
      <c r="E615" s="243"/>
      <c r="F615" s="243"/>
      <c r="G615" s="244">
        <v>3257.84</v>
      </c>
      <c r="H615" s="245">
        <v>41025</v>
      </c>
    </row>
    <row r="616" spans="1:8" ht="18" customHeight="1">
      <c r="A616" s="199">
        <v>245</v>
      </c>
      <c r="B616" s="242" t="s">
        <v>2657</v>
      </c>
      <c r="C616" s="240" t="s">
        <v>2576</v>
      </c>
      <c r="D616" s="243"/>
      <c r="E616" s="243"/>
      <c r="F616" s="243"/>
      <c r="G616" s="244">
        <v>3257.84</v>
      </c>
      <c r="H616" s="245">
        <v>41025</v>
      </c>
    </row>
    <row r="617" spans="1:8" ht="18" customHeight="1">
      <c r="A617" s="199">
        <v>247</v>
      </c>
      <c r="B617" s="242" t="s">
        <v>2659</v>
      </c>
      <c r="C617" s="240" t="s">
        <v>2576</v>
      </c>
      <c r="D617" s="243"/>
      <c r="E617" s="243"/>
      <c r="F617" s="243"/>
      <c r="G617" s="244">
        <v>3257.84</v>
      </c>
      <c r="H617" s="245">
        <v>41025</v>
      </c>
    </row>
    <row r="618" spans="1:8" ht="18" customHeight="1">
      <c r="A618" s="199">
        <v>248</v>
      </c>
      <c r="B618" s="242" t="s">
        <v>2781</v>
      </c>
      <c r="C618" s="240" t="s">
        <v>2576</v>
      </c>
      <c r="D618" s="243"/>
      <c r="E618" s="243"/>
      <c r="F618" s="243"/>
      <c r="G618" s="244">
        <v>3257.84</v>
      </c>
      <c r="H618" s="245">
        <v>41025</v>
      </c>
    </row>
    <row r="619" spans="1:8" ht="18" customHeight="1">
      <c r="A619" s="199">
        <v>249</v>
      </c>
      <c r="B619" s="242" t="s">
        <v>831</v>
      </c>
      <c r="C619" s="240" t="s">
        <v>2576</v>
      </c>
      <c r="D619" s="243"/>
      <c r="E619" s="243"/>
      <c r="F619" s="243"/>
      <c r="G619" s="244">
        <v>3257.84</v>
      </c>
      <c r="H619" s="245">
        <v>41025</v>
      </c>
    </row>
    <row r="620" spans="1:8" ht="18" customHeight="1">
      <c r="A620" s="199">
        <v>250</v>
      </c>
      <c r="B620" s="242" t="s">
        <v>2595</v>
      </c>
      <c r="C620" s="240" t="s">
        <v>2576</v>
      </c>
      <c r="D620" s="243"/>
      <c r="E620" s="243"/>
      <c r="F620" s="243"/>
      <c r="G620" s="244">
        <v>3257.84</v>
      </c>
      <c r="H620" s="245">
        <v>41025</v>
      </c>
    </row>
    <row r="621" spans="1:8" ht="18" customHeight="1">
      <c r="A621" s="199">
        <v>251</v>
      </c>
      <c r="B621" s="242" t="s">
        <v>3441</v>
      </c>
      <c r="C621" s="240" t="s">
        <v>2576</v>
      </c>
      <c r="D621" s="243"/>
      <c r="E621" s="243"/>
      <c r="F621" s="243"/>
      <c r="G621" s="244">
        <v>3257.84</v>
      </c>
      <c r="H621" s="245">
        <v>41025</v>
      </c>
    </row>
    <row r="622" spans="1:8" ht="18" customHeight="1">
      <c r="A622" s="199">
        <v>252</v>
      </c>
      <c r="B622" s="242" t="s">
        <v>2836</v>
      </c>
      <c r="C622" s="240" t="s">
        <v>2576</v>
      </c>
      <c r="D622" s="243"/>
      <c r="E622" s="243"/>
      <c r="F622" s="243"/>
      <c r="G622" s="244">
        <v>3257.84</v>
      </c>
      <c r="H622" s="245">
        <v>41024</v>
      </c>
    </row>
    <row r="623" spans="1:8" ht="18" customHeight="1">
      <c r="A623" s="64">
        <v>253</v>
      </c>
      <c r="B623" s="253" t="s">
        <v>3442</v>
      </c>
      <c r="C623" s="240" t="s">
        <v>2576</v>
      </c>
      <c r="D623" s="243"/>
      <c r="E623" s="243"/>
      <c r="F623" s="243"/>
      <c r="G623" s="244">
        <v>3257.84</v>
      </c>
      <c r="H623" s="254">
        <v>41024</v>
      </c>
    </row>
    <row r="624" spans="1:8" ht="18" customHeight="1">
      <c r="A624" s="64">
        <v>254</v>
      </c>
      <c r="B624" s="253" t="s">
        <v>274</v>
      </c>
      <c r="C624" s="240" t="s">
        <v>2576</v>
      </c>
      <c r="D624" s="243"/>
      <c r="E624" s="243"/>
      <c r="F624" s="243"/>
      <c r="G624" s="244">
        <v>3257.84</v>
      </c>
      <c r="H624" s="254">
        <v>41024</v>
      </c>
    </row>
    <row r="625" spans="1:8" ht="18" customHeight="1">
      <c r="A625" s="64">
        <v>255</v>
      </c>
      <c r="B625" s="253" t="s">
        <v>1402</v>
      </c>
      <c r="C625" s="240" t="s">
        <v>2576</v>
      </c>
      <c r="D625" s="243"/>
      <c r="E625" s="243"/>
      <c r="F625" s="243"/>
      <c r="G625" s="244">
        <v>3257.84</v>
      </c>
      <c r="H625" s="254">
        <v>41024</v>
      </c>
    </row>
    <row r="626" spans="1:8" ht="18" customHeight="1">
      <c r="A626" s="199">
        <v>256</v>
      </c>
      <c r="B626" s="242" t="s">
        <v>1763</v>
      </c>
      <c r="C626" s="240" t="s">
        <v>2576</v>
      </c>
      <c r="D626" s="243"/>
      <c r="E626" s="243"/>
      <c r="F626" s="243"/>
      <c r="G626" s="244">
        <v>3257.84</v>
      </c>
      <c r="H626" s="245">
        <v>41024</v>
      </c>
    </row>
    <row r="627" spans="1:8" ht="18" customHeight="1">
      <c r="A627" s="199">
        <v>257</v>
      </c>
      <c r="B627" s="242" t="s">
        <v>3553</v>
      </c>
      <c r="C627" s="240" t="s">
        <v>2576</v>
      </c>
      <c r="D627" s="243"/>
      <c r="E627" s="243"/>
      <c r="F627" s="243"/>
      <c r="G627" s="244">
        <v>3257.84</v>
      </c>
      <c r="H627" s="245">
        <v>41024</v>
      </c>
    </row>
    <row r="628" spans="1:8" ht="18" customHeight="1">
      <c r="A628" s="199">
        <v>258</v>
      </c>
      <c r="B628" s="242" t="s">
        <v>273</v>
      </c>
      <c r="C628" s="240" t="s">
        <v>2576</v>
      </c>
      <c r="D628" s="243"/>
      <c r="E628" s="243"/>
      <c r="F628" s="243"/>
      <c r="G628" s="244">
        <v>3257.84</v>
      </c>
      <c r="H628" s="245">
        <v>41024</v>
      </c>
    </row>
    <row r="629" spans="1:8" ht="18" customHeight="1">
      <c r="A629" s="199">
        <v>259</v>
      </c>
      <c r="B629" s="242" t="s">
        <v>3150</v>
      </c>
      <c r="C629" s="240" t="s">
        <v>2576</v>
      </c>
      <c r="D629" s="243"/>
      <c r="E629" s="243"/>
      <c r="F629" s="243"/>
      <c r="G629" s="244">
        <v>3257.84</v>
      </c>
      <c r="H629" s="245">
        <v>41024</v>
      </c>
    </row>
    <row r="630" spans="1:8" ht="18" customHeight="1">
      <c r="A630" s="199">
        <v>260</v>
      </c>
      <c r="B630" s="242" t="s">
        <v>3738</v>
      </c>
      <c r="C630" s="240" t="s">
        <v>2576</v>
      </c>
      <c r="D630" s="243"/>
      <c r="E630" s="243"/>
      <c r="F630" s="243"/>
      <c r="G630" s="244">
        <v>3257.84</v>
      </c>
      <c r="H630" s="245">
        <v>41024</v>
      </c>
    </row>
    <row r="631" spans="1:8">
      <c r="A631" s="6"/>
      <c r="B631" s="7" t="s">
        <v>1337</v>
      </c>
      <c r="C631" s="8"/>
      <c r="D631" s="8"/>
      <c r="E631" s="8"/>
      <c r="F631" s="8"/>
      <c r="G631" s="9">
        <f>SUM(G4:G630)</f>
        <v>340243.64</v>
      </c>
      <c r="H631" s="8"/>
    </row>
    <row r="632" spans="1:8" ht="17.25" hidden="1" customHeight="1">
      <c r="A632" s="4"/>
      <c r="B632" s="3" t="s">
        <v>1338</v>
      </c>
      <c r="C632" s="3"/>
      <c r="D632" s="3"/>
      <c r="E632" s="3"/>
      <c r="F632" s="3">
        <v>10</v>
      </c>
      <c r="G632" s="77">
        <f>9000*F632</f>
        <v>90000</v>
      </c>
      <c r="H632" s="66"/>
    </row>
    <row r="633" spans="1:8" ht="17.25" hidden="1" customHeight="1">
      <c r="A633" s="4"/>
      <c r="B633" s="3" t="s">
        <v>1580</v>
      </c>
      <c r="C633" s="3"/>
      <c r="D633" s="3"/>
      <c r="E633" s="3"/>
      <c r="F633" s="3">
        <v>2</v>
      </c>
      <c r="G633" s="77">
        <f>7000*F633</f>
        <v>14000</v>
      </c>
      <c r="H633" s="66"/>
    </row>
    <row r="634" spans="1:8" ht="17.25" hidden="1" customHeight="1">
      <c r="A634" s="4"/>
      <c r="B634" s="3" t="s">
        <v>1032</v>
      </c>
      <c r="C634" s="3"/>
      <c r="D634" s="3"/>
      <c r="E634" s="3"/>
      <c r="F634" s="3">
        <v>2</v>
      </c>
      <c r="G634" s="77">
        <f>10000*F634</f>
        <v>20000</v>
      </c>
      <c r="H634" s="66"/>
    </row>
    <row r="635" spans="1:8" ht="16.5" hidden="1" customHeight="1">
      <c r="A635" s="4"/>
      <c r="B635" s="3" t="s">
        <v>1336</v>
      </c>
      <c r="C635" s="3"/>
      <c r="D635" s="3"/>
      <c r="E635" s="3"/>
      <c r="F635" s="3">
        <v>3</v>
      </c>
      <c r="G635" s="77">
        <f>10000*F635</f>
        <v>30000</v>
      </c>
      <c r="H635" s="66"/>
    </row>
    <row r="636" spans="1:8" ht="16.5" hidden="1" customHeight="1">
      <c r="A636" s="4"/>
      <c r="B636" s="24" t="s">
        <v>323</v>
      </c>
      <c r="C636" s="3"/>
      <c r="D636" s="3"/>
      <c r="E636" s="3"/>
      <c r="F636" s="3">
        <v>3</v>
      </c>
      <c r="G636" s="77">
        <f>8000*F636</f>
        <v>24000</v>
      </c>
      <c r="H636" s="66"/>
    </row>
    <row r="637" spans="1:8" ht="33.75" hidden="1" customHeight="1">
      <c r="A637" s="4"/>
      <c r="B637" s="3" t="s">
        <v>1934</v>
      </c>
      <c r="C637" s="3"/>
      <c r="D637" s="3"/>
      <c r="E637" s="3"/>
      <c r="F637" s="3">
        <v>1</v>
      </c>
      <c r="G637" s="77">
        <f>8000*F637</f>
        <v>8000</v>
      </c>
      <c r="H637" s="66"/>
    </row>
    <row r="638" spans="1:8" ht="17.25" hidden="1" customHeight="1">
      <c r="A638" s="4"/>
      <c r="B638" s="3" t="s">
        <v>1935</v>
      </c>
      <c r="C638" s="3"/>
      <c r="D638" s="3"/>
      <c r="E638" s="3"/>
      <c r="F638" s="3">
        <v>1</v>
      </c>
      <c r="G638" s="77">
        <f>F638*10000</f>
        <v>10000</v>
      </c>
      <c r="H638" s="66"/>
    </row>
    <row r="639" spans="1:8" ht="47.25" hidden="1" customHeight="1">
      <c r="A639" s="4"/>
      <c r="B639" s="3" t="s">
        <v>1189</v>
      </c>
      <c r="C639" s="3"/>
      <c r="D639" s="3"/>
      <c r="E639" s="3"/>
      <c r="F639" s="3">
        <v>1</v>
      </c>
      <c r="G639" s="77">
        <v>3000</v>
      </c>
      <c r="H639" s="66"/>
    </row>
    <row r="640" spans="1:8" ht="18" hidden="1" customHeight="1">
      <c r="A640" s="4"/>
      <c r="B640" s="3" t="s">
        <v>3681</v>
      </c>
      <c r="C640" s="3"/>
      <c r="D640" s="3"/>
      <c r="E640" s="3"/>
      <c r="F640" s="3">
        <v>1</v>
      </c>
      <c r="G640" s="77">
        <f>F640*10000</f>
        <v>10000</v>
      </c>
      <c r="H640" s="66"/>
    </row>
    <row r="641" spans="1:9" ht="19.5" hidden="1" customHeight="1">
      <c r="A641" s="4"/>
      <c r="B641" s="3" t="s">
        <v>479</v>
      </c>
      <c r="C641" s="3"/>
      <c r="D641" s="3"/>
      <c r="E641" s="3"/>
      <c r="F641" s="3">
        <v>2</v>
      </c>
      <c r="G641" s="77">
        <f>7000+8000</f>
        <v>15000</v>
      </c>
      <c r="H641" s="66"/>
    </row>
    <row r="642" spans="1:9" ht="115.5" customHeight="1">
      <c r="A642" s="39"/>
      <c r="B642" s="86" t="s">
        <v>2076</v>
      </c>
      <c r="C642" s="38"/>
      <c r="D642" s="38"/>
      <c r="E642" s="38"/>
      <c r="F642" s="38"/>
      <c r="G642" s="87">
        <f>SUM(G632:G641)</f>
        <v>224000</v>
      </c>
      <c r="H642" s="88"/>
    </row>
    <row r="643" spans="1:9" ht="18.75" customHeight="1">
      <c r="A643" s="41"/>
      <c r="B643" s="74" t="s">
        <v>3680</v>
      </c>
      <c r="C643" s="17"/>
      <c r="D643" s="17"/>
      <c r="E643" s="17"/>
      <c r="F643" s="17"/>
      <c r="G643" s="75">
        <f>G642*33.2%+G645*6%</f>
        <v>94404.62</v>
      </c>
      <c r="H643" s="76"/>
    </row>
    <row r="644" spans="1:9" ht="18.75" customHeight="1">
      <c r="A644" s="41"/>
      <c r="B644" s="74" t="s">
        <v>1583</v>
      </c>
      <c r="C644" s="17"/>
      <c r="D644" s="17"/>
      <c r="E644" s="17"/>
      <c r="F644" s="17"/>
      <c r="G644" s="75">
        <v>8649</v>
      </c>
      <c r="H644" s="76"/>
    </row>
    <row r="645" spans="1:9" ht="35.25" customHeight="1">
      <c r="A645" s="41"/>
      <c r="B645" s="74" t="s">
        <v>66</v>
      </c>
      <c r="C645" s="17"/>
      <c r="D645" s="17"/>
      <c r="E645" s="17"/>
      <c r="F645" s="17"/>
      <c r="G645" s="75">
        <f>4.36*'[2]Итого Блюхера'!$N$49</f>
        <v>333943.74</v>
      </c>
      <c r="H645" s="76"/>
    </row>
    <row r="646" spans="1:9" ht="18.75" customHeight="1">
      <c r="A646" s="11"/>
      <c r="B646" s="25" t="s">
        <v>2531</v>
      </c>
      <c r="C646" s="25"/>
      <c r="D646" s="25"/>
      <c r="E646" s="25"/>
      <c r="F646" s="25"/>
      <c r="G646" s="26">
        <f>SUM(G642:G645)+G631</f>
        <v>1001241</v>
      </c>
      <c r="H646" s="12"/>
      <c r="I646" s="78">
        <f>(G642+G643+G644+G645)/'[2]Итого Блюхера'!$N$49</f>
        <v>8.6300420669999998</v>
      </c>
    </row>
    <row r="647" spans="1:9" ht="36" customHeight="1">
      <c r="A647" s="5"/>
      <c r="B647" s="52"/>
      <c r="C647" s="52"/>
      <c r="D647" s="52"/>
      <c r="E647" s="52"/>
      <c r="F647" s="52"/>
      <c r="G647" s="52"/>
      <c r="H647" s="5"/>
    </row>
    <row r="648" spans="1:9" ht="31.5">
      <c r="A648" s="5"/>
      <c r="B648" s="52" t="s">
        <v>488</v>
      </c>
      <c r="C648" s="52"/>
      <c r="D648" s="53"/>
      <c r="E648" s="53"/>
      <c r="F648" s="1182" t="s">
        <v>1595</v>
      </c>
      <c r="G648" s="1182"/>
      <c r="H648" s="5"/>
    </row>
    <row r="649" spans="1:9">
      <c r="A649" s="5"/>
      <c r="B649" s="52"/>
      <c r="C649" s="52"/>
      <c r="D649" s="52"/>
      <c r="E649" s="52"/>
      <c r="F649" s="80"/>
      <c r="G649" s="80"/>
      <c r="H649" s="5"/>
    </row>
    <row r="650" spans="1:9" ht="31.5">
      <c r="B650" s="54" t="s">
        <v>1596</v>
      </c>
      <c r="C650" s="54"/>
      <c r="D650" s="53"/>
      <c r="E650" s="53"/>
      <c r="F650" s="1183" t="s">
        <v>1597</v>
      </c>
      <c r="G650" s="1183"/>
    </row>
  </sheetData>
  <mergeCells count="534">
    <mergeCell ref="B279:B286"/>
    <mergeCell ref="B287:B291"/>
    <mergeCell ref="A600:A602"/>
    <mergeCell ref="A603:A605"/>
    <mergeCell ref="B597:B599"/>
    <mergeCell ref="B600:B602"/>
    <mergeCell ref="B603:B605"/>
    <mergeCell ref="A473:A474"/>
    <mergeCell ref="B473:B474"/>
    <mergeCell ref="A459:A461"/>
    <mergeCell ref="A606:A608"/>
    <mergeCell ref="A588:A590"/>
    <mergeCell ref="A591:A593"/>
    <mergeCell ref="A594:A596"/>
    <mergeCell ref="A597:A599"/>
    <mergeCell ref="B606:B608"/>
    <mergeCell ref="H597:H599"/>
    <mergeCell ref="H600:H602"/>
    <mergeCell ref="H603:H605"/>
    <mergeCell ref="H606:H608"/>
    <mergeCell ref="H588:H590"/>
    <mergeCell ref="B588:B590"/>
    <mergeCell ref="H591:H593"/>
    <mergeCell ref="H594:H596"/>
    <mergeCell ref="B591:B593"/>
    <mergeCell ref="B594:B596"/>
    <mergeCell ref="A456:A458"/>
    <mergeCell ref="B456:B458"/>
    <mergeCell ref="H473:H474"/>
    <mergeCell ref="A465:A467"/>
    <mergeCell ref="B465:B467"/>
    <mergeCell ref="H465:H467"/>
    <mergeCell ref="A468:A472"/>
    <mergeCell ref="B468:B472"/>
    <mergeCell ref="H468:H472"/>
    <mergeCell ref="A448:A449"/>
    <mergeCell ref="B448:B449"/>
    <mergeCell ref="B459:B461"/>
    <mergeCell ref="H459:H461"/>
    <mergeCell ref="A462:A464"/>
    <mergeCell ref="B462:B464"/>
    <mergeCell ref="H462:H464"/>
    <mergeCell ref="A453:A455"/>
    <mergeCell ref="B453:B455"/>
    <mergeCell ref="H453:H455"/>
    <mergeCell ref="B443:B445"/>
    <mergeCell ref="H443:H445"/>
    <mergeCell ref="H456:H458"/>
    <mergeCell ref="A450:A452"/>
    <mergeCell ref="B450:B452"/>
    <mergeCell ref="D450:F450"/>
    <mergeCell ref="H450:H452"/>
    <mergeCell ref="A446:A447"/>
    <mergeCell ref="B446:B447"/>
    <mergeCell ref="H446:H447"/>
    <mergeCell ref="H433:H437"/>
    <mergeCell ref="D429:F429"/>
    <mergeCell ref="A430:A432"/>
    <mergeCell ref="B430:B432"/>
    <mergeCell ref="H430:H432"/>
    <mergeCell ref="H448:H449"/>
    <mergeCell ref="A438:A442"/>
    <mergeCell ref="B438:B442"/>
    <mergeCell ref="H438:H442"/>
    <mergeCell ref="A443:A445"/>
    <mergeCell ref="D295:F295"/>
    <mergeCell ref="D296:F296"/>
    <mergeCell ref="D297:F297"/>
    <mergeCell ref="D298:F298"/>
    <mergeCell ref="D422:F422"/>
    <mergeCell ref="A433:A437"/>
    <mergeCell ref="B433:B437"/>
    <mergeCell ref="H419:H421"/>
    <mergeCell ref="B419:B421"/>
    <mergeCell ref="A419:A421"/>
    <mergeCell ref="D427:F427"/>
    <mergeCell ref="D428:F428"/>
    <mergeCell ref="H425:H426"/>
    <mergeCell ref="B425:B426"/>
    <mergeCell ref="A425:A426"/>
    <mergeCell ref="H415:H416"/>
    <mergeCell ref="B415:B416"/>
    <mergeCell ref="A415:A416"/>
    <mergeCell ref="D423:F423"/>
    <mergeCell ref="D424:F424"/>
    <mergeCell ref="B410:B412"/>
    <mergeCell ref="A410:A412"/>
    <mergeCell ref="H417:H418"/>
    <mergeCell ref="B417:B418"/>
    <mergeCell ref="A417:A418"/>
    <mergeCell ref="B407:B409"/>
    <mergeCell ref="A398:A400"/>
    <mergeCell ref="A401:A403"/>
    <mergeCell ref="A404:A406"/>
    <mergeCell ref="A407:A409"/>
    <mergeCell ref="H413:H414"/>
    <mergeCell ref="B413:B414"/>
    <mergeCell ref="A413:A414"/>
    <mergeCell ref="B392:B394"/>
    <mergeCell ref="B395:B397"/>
    <mergeCell ref="A392:A394"/>
    <mergeCell ref="A395:A397"/>
    <mergeCell ref="H401:H403"/>
    <mergeCell ref="H404:H406"/>
    <mergeCell ref="B398:B400"/>
    <mergeCell ref="B401:B403"/>
    <mergeCell ref="B404:B406"/>
    <mergeCell ref="H407:H409"/>
    <mergeCell ref="H410:H412"/>
    <mergeCell ref="A387:A388"/>
    <mergeCell ref="H389:H391"/>
    <mergeCell ref="B389:B391"/>
    <mergeCell ref="A389:A391"/>
    <mergeCell ref="B387:B388"/>
    <mergeCell ref="H392:H394"/>
    <mergeCell ref="H395:H397"/>
    <mergeCell ref="H398:H400"/>
    <mergeCell ref="D385:F385"/>
    <mergeCell ref="D386:F386"/>
    <mergeCell ref="H387:H388"/>
    <mergeCell ref="H382:H384"/>
    <mergeCell ref="B379:B381"/>
    <mergeCell ref="B382:B384"/>
    <mergeCell ref="A379:A381"/>
    <mergeCell ref="A382:A384"/>
    <mergeCell ref="B376:B378"/>
    <mergeCell ref="H376:H378"/>
    <mergeCell ref="A376:A378"/>
    <mergeCell ref="H379:H381"/>
    <mergeCell ref="B373:B375"/>
    <mergeCell ref="A373:A375"/>
    <mergeCell ref="H373:H375"/>
    <mergeCell ref="A362:A365"/>
    <mergeCell ref="A366:A369"/>
    <mergeCell ref="D370:F370"/>
    <mergeCell ref="D371:F371"/>
    <mergeCell ref="H362:H365"/>
    <mergeCell ref="H366:H369"/>
    <mergeCell ref="B366:B369"/>
    <mergeCell ref="D357:F357"/>
    <mergeCell ref="H358:H361"/>
    <mergeCell ref="B358:B361"/>
    <mergeCell ref="A358:A361"/>
    <mergeCell ref="D372:F372"/>
    <mergeCell ref="D355:F355"/>
    <mergeCell ref="D356:F356"/>
    <mergeCell ref="D349:F349"/>
    <mergeCell ref="A349:A350"/>
    <mergeCell ref="D351:F351"/>
    <mergeCell ref="B362:B365"/>
    <mergeCell ref="B351:B352"/>
    <mergeCell ref="A351:A352"/>
    <mergeCell ref="B349:B350"/>
    <mergeCell ref="B347:B348"/>
    <mergeCell ref="A347:A348"/>
    <mergeCell ref="B353:B354"/>
    <mergeCell ref="A353:A354"/>
    <mergeCell ref="H353:H354"/>
    <mergeCell ref="D341:F341"/>
    <mergeCell ref="D342:F342"/>
    <mergeCell ref="D343:F343"/>
    <mergeCell ref="D344:F344"/>
    <mergeCell ref="H347:H348"/>
    <mergeCell ref="H349:H350"/>
    <mergeCell ref="D353:F353"/>
    <mergeCell ref="H351:H352"/>
    <mergeCell ref="H337:H340"/>
    <mergeCell ref="B337:B340"/>
    <mergeCell ref="A337:A340"/>
    <mergeCell ref="H345:H346"/>
    <mergeCell ref="B345:B346"/>
    <mergeCell ref="A345:A346"/>
    <mergeCell ref="H329:H332"/>
    <mergeCell ref="B329:B332"/>
    <mergeCell ref="A329:A332"/>
    <mergeCell ref="A333:A336"/>
    <mergeCell ref="H333:H336"/>
    <mergeCell ref="B333:B336"/>
    <mergeCell ref="H276:H278"/>
    <mergeCell ref="B276:B278"/>
    <mergeCell ref="A276:A278"/>
    <mergeCell ref="B322:B328"/>
    <mergeCell ref="H314:H317"/>
    <mergeCell ref="H318:H321"/>
    <mergeCell ref="B314:B317"/>
    <mergeCell ref="B318:B321"/>
    <mergeCell ref="A279:A291"/>
    <mergeCell ref="H287:H291"/>
    <mergeCell ref="H266:H269"/>
    <mergeCell ref="B266:B269"/>
    <mergeCell ref="A266:A269"/>
    <mergeCell ref="H270:H275"/>
    <mergeCell ref="B270:B275"/>
    <mergeCell ref="A270:A275"/>
    <mergeCell ref="H252:H260"/>
    <mergeCell ref="B252:B260"/>
    <mergeCell ref="A252:A260"/>
    <mergeCell ref="H261:H265"/>
    <mergeCell ref="B261:B265"/>
    <mergeCell ref="A261:A265"/>
    <mergeCell ref="B248:B249"/>
    <mergeCell ref="A244:A249"/>
    <mergeCell ref="H244:H249"/>
    <mergeCell ref="H250:H251"/>
    <mergeCell ref="A250:A251"/>
    <mergeCell ref="D241:F241"/>
    <mergeCell ref="D243:F243"/>
    <mergeCell ref="D242:F242"/>
    <mergeCell ref="B245:B247"/>
    <mergeCell ref="D238:F238"/>
    <mergeCell ref="D239:F239"/>
    <mergeCell ref="H223:H233"/>
    <mergeCell ref="D240:F240"/>
    <mergeCell ref="H234:H236"/>
    <mergeCell ref="B234:B236"/>
    <mergeCell ref="A234:A236"/>
    <mergeCell ref="D237:F237"/>
    <mergeCell ref="A220:A222"/>
    <mergeCell ref="B220:B222"/>
    <mergeCell ref="B226:B233"/>
    <mergeCell ref="A223:A233"/>
    <mergeCell ref="A211:A213"/>
    <mergeCell ref="B211:B213"/>
    <mergeCell ref="H211:H213"/>
    <mergeCell ref="H220:H222"/>
    <mergeCell ref="H214:H216"/>
    <mergeCell ref="H217:H219"/>
    <mergeCell ref="A214:A216"/>
    <mergeCell ref="B214:B216"/>
    <mergeCell ref="A217:A219"/>
    <mergeCell ref="B217:B219"/>
    <mergeCell ref="B208:B210"/>
    <mergeCell ref="H208:H210"/>
    <mergeCell ref="D124:F124"/>
    <mergeCell ref="D126:F126"/>
    <mergeCell ref="D127:F127"/>
    <mergeCell ref="H202:H204"/>
    <mergeCell ref="D129:F129"/>
    <mergeCell ref="H130:H134"/>
    <mergeCell ref="D137:F137"/>
    <mergeCell ref="D138:F138"/>
    <mergeCell ref="D139:F139"/>
    <mergeCell ref="H140:H143"/>
    <mergeCell ref="D123:F123"/>
    <mergeCell ref="H112:H113"/>
    <mergeCell ref="D135:F135"/>
    <mergeCell ref="D136:F136"/>
    <mergeCell ref="H114:H118"/>
    <mergeCell ref="B114:B118"/>
    <mergeCell ref="A114:A118"/>
    <mergeCell ref="H120:H122"/>
    <mergeCell ref="B120:B122"/>
    <mergeCell ref="A120:A122"/>
    <mergeCell ref="H104:H109"/>
    <mergeCell ref="B104:B109"/>
    <mergeCell ref="A104:A109"/>
    <mergeCell ref="D110:F110"/>
    <mergeCell ref="H110:H111"/>
    <mergeCell ref="B110:B111"/>
    <mergeCell ref="A110:A111"/>
    <mergeCell ref="H83:H85"/>
    <mergeCell ref="B83:B85"/>
    <mergeCell ref="A83:A85"/>
    <mergeCell ref="B81:B82"/>
    <mergeCell ref="D81:F81"/>
    <mergeCell ref="H81:H82"/>
    <mergeCell ref="A81:A82"/>
    <mergeCell ref="D79:F79"/>
    <mergeCell ref="H79:H80"/>
    <mergeCell ref="B79:B80"/>
    <mergeCell ref="A79:A80"/>
    <mergeCell ref="H72:H76"/>
    <mergeCell ref="B72:B76"/>
    <mergeCell ref="A72:A76"/>
    <mergeCell ref="H77:H78"/>
    <mergeCell ref="B77:B78"/>
    <mergeCell ref="A77:A78"/>
    <mergeCell ref="D68:F68"/>
    <mergeCell ref="D69:F69"/>
    <mergeCell ref="D70:F70"/>
    <mergeCell ref="D71:F71"/>
    <mergeCell ref="H64:H65"/>
    <mergeCell ref="B64:B65"/>
    <mergeCell ref="B66:B67"/>
    <mergeCell ref="A66:A67"/>
    <mergeCell ref="A38:A42"/>
    <mergeCell ref="B38:B42"/>
    <mergeCell ref="H62:H63"/>
    <mergeCell ref="B62:B63"/>
    <mergeCell ref="A62:A63"/>
    <mergeCell ref="H38:H42"/>
    <mergeCell ref="D43:F43"/>
    <mergeCell ref="D44:F44"/>
    <mergeCell ref="D45:F45"/>
    <mergeCell ref="H46:H47"/>
    <mergeCell ref="A18:A22"/>
    <mergeCell ref="H23:H27"/>
    <mergeCell ref="H28:H32"/>
    <mergeCell ref="H33:H37"/>
    <mergeCell ref="A23:A27"/>
    <mergeCell ref="A28:A32"/>
    <mergeCell ref="A33:A37"/>
    <mergeCell ref="B23:B27"/>
    <mergeCell ref="B28:B32"/>
    <mergeCell ref="B33:B37"/>
    <mergeCell ref="D16:F16"/>
    <mergeCell ref="D17:F17"/>
    <mergeCell ref="H18:H22"/>
    <mergeCell ref="B18:B22"/>
    <mergeCell ref="F650:G650"/>
    <mergeCell ref="A1:H1"/>
    <mergeCell ref="A2:H2"/>
    <mergeCell ref="F648:G648"/>
    <mergeCell ref="D4:F4"/>
    <mergeCell ref="D5:F5"/>
    <mergeCell ref="D6:F6"/>
    <mergeCell ref="H7:H8"/>
    <mergeCell ref="B7:B8"/>
    <mergeCell ref="D15:F15"/>
    <mergeCell ref="D13:F13"/>
    <mergeCell ref="D14:F14"/>
    <mergeCell ref="A7:A8"/>
    <mergeCell ref="D9:F9"/>
    <mergeCell ref="D10:F10"/>
    <mergeCell ref="D12:F12"/>
    <mergeCell ref="D11:F11"/>
    <mergeCell ref="B46:B47"/>
    <mergeCell ref="A46:A47"/>
    <mergeCell ref="H48:H49"/>
    <mergeCell ref="B48:B49"/>
    <mergeCell ref="A48:A49"/>
    <mergeCell ref="H50:H53"/>
    <mergeCell ref="B50:B53"/>
    <mergeCell ref="A50:A53"/>
    <mergeCell ref="D54:F54"/>
    <mergeCell ref="H55:H60"/>
    <mergeCell ref="B55:B60"/>
    <mergeCell ref="A55:A60"/>
    <mergeCell ref="D61:F61"/>
    <mergeCell ref="H86:H91"/>
    <mergeCell ref="B86:B91"/>
    <mergeCell ref="A86:A91"/>
    <mergeCell ref="A64:A65"/>
    <mergeCell ref="H66:H67"/>
    <mergeCell ref="H92:H97"/>
    <mergeCell ref="B92:B97"/>
    <mergeCell ref="A92:A97"/>
    <mergeCell ref="D98:F98"/>
    <mergeCell ref="H98:H99"/>
    <mergeCell ref="B98:B99"/>
    <mergeCell ref="A98:A99"/>
    <mergeCell ref="D100:F100"/>
    <mergeCell ref="D101:F101"/>
    <mergeCell ref="D102:F102"/>
    <mergeCell ref="D103:F103"/>
    <mergeCell ref="B130:B134"/>
    <mergeCell ref="A130:A134"/>
    <mergeCell ref="B112:B113"/>
    <mergeCell ref="A112:A113"/>
    <mergeCell ref="B140:B143"/>
    <mergeCell ref="A140:A143"/>
    <mergeCell ref="H144:H148"/>
    <mergeCell ref="B144:B153"/>
    <mergeCell ref="A144:A155"/>
    <mergeCell ref="H528:H530"/>
    <mergeCell ref="B528:B530"/>
    <mergeCell ref="D191:F191"/>
    <mergeCell ref="D192:F192"/>
    <mergeCell ref="H193:H195"/>
    <mergeCell ref="B193:B195"/>
    <mergeCell ref="B200:B201"/>
    <mergeCell ref="H279:H286"/>
    <mergeCell ref="D299:F299"/>
    <mergeCell ref="H156:H166"/>
    <mergeCell ref="B156:B166"/>
    <mergeCell ref="D177:F177"/>
    <mergeCell ref="H178:H179"/>
    <mergeCell ref="B178:B179"/>
    <mergeCell ref="H205:H207"/>
    <mergeCell ref="A156:A166"/>
    <mergeCell ref="D167:F167"/>
    <mergeCell ref="D168:F168"/>
    <mergeCell ref="D169:F169"/>
    <mergeCell ref="D170:F170"/>
    <mergeCell ref="D171:F171"/>
    <mergeCell ref="D172:F172"/>
    <mergeCell ref="D173:F173"/>
    <mergeCell ref="D174:F174"/>
    <mergeCell ref="H175:H176"/>
    <mergeCell ref="D178:F178"/>
    <mergeCell ref="H292:H294"/>
    <mergeCell ref="D180:F180"/>
    <mergeCell ref="D181:F181"/>
    <mergeCell ref="D182:F182"/>
    <mergeCell ref="H200:H201"/>
    <mergeCell ref="A196:A199"/>
    <mergeCell ref="A200:A201"/>
    <mergeCell ref="D279:F279"/>
    <mergeCell ref="H196:H199"/>
    <mergeCell ref="B196:B199"/>
    <mergeCell ref="B202:B204"/>
    <mergeCell ref="A202:A204"/>
    <mergeCell ref="A205:A207"/>
    <mergeCell ref="B205:B207"/>
    <mergeCell ref="A208:A210"/>
    <mergeCell ref="H300:H301"/>
    <mergeCell ref="B300:B301"/>
    <mergeCell ref="A300:A301"/>
    <mergeCell ref="D302:F302"/>
    <mergeCell ref="H303:H308"/>
    <mergeCell ref="B303:B308"/>
    <mergeCell ref="A303:A308"/>
    <mergeCell ref="D309:F309"/>
    <mergeCell ref="H310:H313"/>
    <mergeCell ref="B310:B313"/>
    <mergeCell ref="A310:A313"/>
    <mergeCell ref="H475:H480"/>
    <mergeCell ref="B475:B480"/>
    <mergeCell ref="A475:A480"/>
    <mergeCell ref="A314:A317"/>
    <mergeCell ref="A318:A321"/>
    <mergeCell ref="H322:H328"/>
    <mergeCell ref="A322:A328"/>
    <mergeCell ref="H481:H486"/>
    <mergeCell ref="A481:A486"/>
    <mergeCell ref="B481:B486"/>
    <mergeCell ref="B487:B492"/>
    <mergeCell ref="H501:H502"/>
    <mergeCell ref="B501:B502"/>
    <mergeCell ref="A487:A492"/>
    <mergeCell ref="H493:H500"/>
    <mergeCell ref="B493:B500"/>
    <mergeCell ref="A493:A500"/>
    <mergeCell ref="H487:H492"/>
    <mergeCell ref="H503:H504"/>
    <mergeCell ref="B503:B504"/>
    <mergeCell ref="A503:A504"/>
    <mergeCell ref="B509:B513"/>
    <mergeCell ref="A509:A513"/>
    <mergeCell ref="D505:F505"/>
    <mergeCell ref="D507:F507"/>
    <mergeCell ref="D508:F508"/>
    <mergeCell ref="H516:H517"/>
    <mergeCell ref="B516:B517"/>
    <mergeCell ref="A516:A517"/>
    <mergeCell ref="H509:H513"/>
    <mergeCell ref="D522:F522"/>
    <mergeCell ref="B518:B519"/>
    <mergeCell ref="B514:B515"/>
    <mergeCell ref="A514:A515"/>
    <mergeCell ref="D527:F527"/>
    <mergeCell ref="B154:B155"/>
    <mergeCell ref="B223:B225"/>
    <mergeCell ref="H149:H155"/>
    <mergeCell ref="H183:H190"/>
    <mergeCell ref="B292:B294"/>
    <mergeCell ref="H523:H526"/>
    <mergeCell ref="B523:B526"/>
    <mergeCell ref="H518:H519"/>
    <mergeCell ref="H514:H515"/>
    <mergeCell ref="B183:B190"/>
    <mergeCell ref="A178:A179"/>
    <mergeCell ref="B175:B176"/>
    <mergeCell ref="A175:A176"/>
    <mergeCell ref="A528:A530"/>
    <mergeCell ref="A183:A190"/>
    <mergeCell ref="A523:A526"/>
    <mergeCell ref="A518:A519"/>
    <mergeCell ref="A501:A502"/>
    <mergeCell ref="A292:A294"/>
    <mergeCell ref="A193:A195"/>
    <mergeCell ref="A531:A533"/>
    <mergeCell ref="A534:A536"/>
    <mergeCell ref="H537:H539"/>
    <mergeCell ref="H540:H542"/>
    <mergeCell ref="A537:A539"/>
    <mergeCell ref="A540:A542"/>
    <mergeCell ref="H531:H533"/>
    <mergeCell ref="H534:H536"/>
    <mergeCell ref="B531:B533"/>
    <mergeCell ref="B534:B536"/>
    <mergeCell ref="B537:B539"/>
    <mergeCell ref="B540:B542"/>
    <mergeCell ref="B543:B545"/>
    <mergeCell ref="B546:B549"/>
    <mergeCell ref="A543:A545"/>
    <mergeCell ref="A546:A549"/>
    <mergeCell ref="H550:H551"/>
    <mergeCell ref="B550:B551"/>
    <mergeCell ref="A550:A551"/>
    <mergeCell ref="H543:H545"/>
    <mergeCell ref="H546:H549"/>
    <mergeCell ref="H552:H555"/>
    <mergeCell ref="B552:B555"/>
    <mergeCell ref="A552:A555"/>
    <mergeCell ref="H556:H557"/>
    <mergeCell ref="B556:B557"/>
    <mergeCell ref="A556:A557"/>
    <mergeCell ref="H558:H559"/>
    <mergeCell ref="H560:H561"/>
    <mergeCell ref="B558:B559"/>
    <mergeCell ref="A558:A559"/>
    <mergeCell ref="A560:A561"/>
    <mergeCell ref="B560:B561"/>
    <mergeCell ref="H562:H563"/>
    <mergeCell ref="B562:B563"/>
    <mergeCell ref="A562:A563"/>
    <mergeCell ref="H564:H567"/>
    <mergeCell ref="B564:B567"/>
    <mergeCell ref="A564:A567"/>
    <mergeCell ref="B574:B576"/>
    <mergeCell ref="A574:A576"/>
    <mergeCell ref="H568:H569"/>
    <mergeCell ref="B568:B569"/>
    <mergeCell ref="A568:A569"/>
    <mergeCell ref="D570:F570"/>
    <mergeCell ref="H571:H572"/>
    <mergeCell ref="B571:B572"/>
    <mergeCell ref="A571:A572"/>
    <mergeCell ref="H584:H585"/>
    <mergeCell ref="H586:H587"/>
    <mergeCell ref="D577:F577"/>
    <mergeCell ref="D573:F573"/>
    <mergeCell ref="H574:H576"/>
    <mergeCell ref="H578:H581"/>
    <mergeCell ref="H582:H583"/>
    <mergeCell ref="B584:B585"/>
    <mergeCell ref="B586:B587"/>
    <mergeCell ref="A584:A585"/>
    <mergeCell ref="A586:A587"/>
    <mergeCell ref="B578:B581"/>
    <mergeCell ref="A578:A581"/>
    <mergeCell ref="B582:B583"/>
    <mergeCell ref="A582:A583"/>
  </mergeCells>
  <phoneticPr fontId="6" type="noConversion"/>
  <pageMargins left="0.75" right="0.17" top="0.25" bottom="0.24" header="0.17" footer="0.18"/>
  <pageSetup paperSize="9" scale="78"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 enableFormatConditionsCalculation="0">
    <tabColor indexed="25"/>
  </sheetPr>
  <dimension ref="A1:I442"/>
  <sheetViews>
    <sheetView view="pageBreakPreview" topLeftCell="A423" workbookViewId="0">
      <selection activeCell="G418" sqref="G418"/>
    </sheetView>
  </sheetViews>
  <sheetFormatPr defaultRowHeight="15.75"/>
  <cols>
    <col min="1" max="1" width="6.42578125" style="178" customWidth="1"/>
    <col min="2" max="2" width="24.85546875" style="178" customWidth="1"/>
    <col min="3" max="3" width="22.42578125" style="178" customWidth="1"/>
    <col min="4" max="4" width="9.5703125" style="178" customWidth="1"/>
    <col min="5" max="5" width="15.140625" style="178" customWidth="1"/>
    <col min="6" max="6" width="9.5703125" style="178" bestFit="1" customWidth="1"/>
    <col min="7" max="7" width="18.85546875" style="178" customWidth="1"/>
    <col min="8" max="8" width="11.85546875" style="178" customWidth="1"/>
    <col min="9" max="9" width="19" style="178" bestFit="1" customWidth="1"/>
    <col min="10" max="16384" width="9.140625" style="178"/>
  </cols>
  <sheetData>
    <row r="1" spans="1:8" ht="15.75" customHeight="1">
      <c r="A1" s="1190" t="s">
        <v>1044</v>
      </c>
      <c r="B1" s="1190"/>
      <c r="C1" s="1190"/>
      <c r="D1" s="1190"/>
      <c r="E1" s="1190"/>
      <c r="F1" s="1190"/>
      <c r="G1" s="1190"/>
      <c r="H1" s="1190"/>
    </row>
    <row r="2" spans="1:8" ht="37.5" customHeight="1">
      <c r="A2" s="1191" t="s">
        <v>2821</v>
      </c>
      <c r="B2" s="1191"/>
      <c r="C2" s="1191"/>
      <c r="D2" s="1191"/>
      <c r="E2" s="1191"/>
      <c r="F2" s="1191"/>
      <c r="G2" s="1191"/>
      <c r="H2" s="1191"/>
    </row>
    <row r="3" spans="1:8" ht="43.5" customHeight="1">
      <c r="A3" s="97" t="s">
        <v>1033</v>
      </c>
      <c r="B3" s="97" t="s">
        <v>1034</v>
      </c>
      <c r="C3" s="97" t="s">
        <v>1035</v>
      </c>
      <c r="D3" s="97" t="s">
        <v>1036</v>
      </c>
      <c r="E3" s="97" t="s">
        <v>1334</v>
      </c>
      <c r="F3" s="97" t="s">
        <v>1335</v>
      </c>
      <c r="G3" s="97" t="s">
        <v>1555</v>
      </c>
      <c r="H3" s="97" t="s">
        <v>1586</v>
      </c>
    </row>
    <row r="4" spans="1:8" ht="18" customHeight="1">
      <c r="A4" s="64">
        <v>1</v>
      </c>
      <c r="B4" s="17" t="s">
        <v>1982</v>
      </c>
      <c r="C4" s="36" t="s">
        <v>1983</v>
      </c>
      <c r="D4" s="880" t="s">
        <v>1050</v>
      </c>
      <c r="E4" s="881"/>
      <c r="F4" s="882"/>
      <c r="G4" s="217"/>
      <c r="H4" s="18">
        <v>40969</v>
      </c>
    </row>
    <row r="5" spans="1:8" ht="35.25" customHeight="1">
      <c r="A5" s="630">
        <v>2</v>
      </c>
      <c r="B5" s="592" t="s">
        <v>1984</v>
      </c>
      <c r="C5" s="16" t="s">
        <v>1396</v>
      </c>
      <c r="D5" s="19"/>
      <c r="E5" s="17"/>
      <c r="F5" s="17"/>
      <c r="G5" s="20"/>
      <c r="H5" s="595">
        <v>40969</v>
      </c>
    </row>
    <row r="6" spans="1:8" ht="18" customHeight="1">
      <c r="A6" s="631"/>
      <c r="B6" s="593"/>
      <c r="C6" s="17" t="s">
        <v>1462</v>
      </c>
      <c r="D6" s="19" t="s">
        <v>1049</v>
      </c>
      <c r="E6" s="19">
        <v>2</v>
      </c>
      <c r="F6" s="19">
        <v>92</v>
      </c>
      <c r="G6" s="20">
        <f>F6*E6</f>
        <v>184</v>
      </c>
      <c r="H6" s="605"/>
    </row>
    <row r="7" spans="1:8" ht="18" customHeight="1">
      <c r="A7" s="632"/>
      <c r="B7" s="594"/>
      <c r="C7" s="15" t="s">
        <v>1581</v>
      </c>
      <c r="D7" s="19" t="s">
        <v>1109</v>
      </c>
      <c r="E7" s="19">
        <v>2</v>
      </c>
      <c r="F7" s="19">
        <v>90</v>
      </c>
      <c r="G7" s="20">
        <f>F7*E7</f>
        <v>180</v>
      </c>
      <c r="H7" s="603"/>
    </row>
    <row r="8" spans="1:8" ht="54" customHeight="1">
      <c r="A8" s="64">
        <v>3</v>
      </c>
      <c r="B8" s="17" t="s">
        <v>3777</v>
      </c>
      <c r="C8" s="16" t="s">
        <v>163</v>
      </c>
      <c r="D8" s="598" t="s">
        <v>2051</v>
      </c>
      <c r="E8" s="599"/>
      <c r="F8" s="600"/>
      <c r="G8" s="17"/>
      <c r="H8" s="18">
        <v>40969</v>
      </c>
    </row>
    <row r="9" spans="1:8" ht="39" customHeight="1">
      <c r="A9" s="64">
        <v>4</v>
      </c>
      <c r="B9" s="17" t="s">
        <v>164</v>
      </c>
      <c r="C9" s="16" t="s">
        <v>893</v>
      </c>
      <c r="D9" s="598" t="s">
        <v>2051</v>
      </c>
      <c r="E9" s="599"/>
      <c r="F9" s="600"/>
      <c r="G9" s="17"/>
      <c r="H9" s="18">
        <v>40969</v>
      </c>
    </row>
    <row r="10" spans="1:8" ht="18" customHeight="1">
      <c r="A10" s="630">
        <v>5</v>
      </c>
      <c r="B10" s="592" t="s">
        <v>2128</v>
      </c>
      <c r="C10" s="16" t="s">
        <v>165</v>
      </c>
      <c r="D10" s="19"/>
      <c r="E10" s="17"/>
      <c r="F10" s="17"/>
      <c r="G10" s="17"/>
      <c r="H10" s="595">
        <v>40969</v>
      </c>
    </row>
    <row r="11" spans="1:8" ht="18" customHeight="1">
      <c r="A11" s="632"/>
      <c r="B11" s="594"/>
      <c r="C11" s="17" t="s">
        <v>166</v>
      </c>
      <c r="D11" s="19" t="s">
        <v>1588</v>
      </c>
      <c r="E11" s="17">
        <v>1</v>
      </c>
      <c r="F11" s="17">
        <v>1650</v>
      </c>
      <c r="G11" s="17">
        <f>E11*F11</f>
        <v>1650</v>
      </c>
      <c r="H11" s="603"/>
    </row>
    <row r="12" spans="1:8" ht="39" customHeight="1">
      <c r="A12" s="630">
        <v>6</v>
      </c>
      <c r="B12" s="592" t="s">
        <v>175</v>
      </c>
      <c r="C12" s="16" t="s">
        <v>176</v>
      </c>
      <c r="D12" s="19"/>
      <c r="E12" s="17"/>
      <c r="F12" s="17"/>
      <c r="G12" s="17"/>
      <c r="H12" s="595">
        <v>40969</v>
      </c>
    </row>
    <row r="13" spans="1:8" ht="18" customHeight="1">
      <c r="A13" s="632"/>
      <c r="B13" s="594"/>
      <c r="C13" s="17" t="s">
        <v>2204</v>
      </c>
      <c r="D13" s="19" t="s">
        <v>2968</v>
      </c>
      <c r="E13" s="17">
        <v>1</v>
      </c>
      <c r="F13" s="17">
        <v>10</v>
      </c>
      <c r="G13" s="17">
        <f>E13*F13</f>
        <v>10</v>
      </c>
      <c r="H13" s="597"/>
    </row>
    <row r="14" spans="1:8" ht="37.5" customHeight="1">
      <c r="A14" s="630">
        <v>7</v>
      </c>
      <c r="B14" s="592" t="s">
        <v>177</v>
      </c>
      <c r="C14" s="16" t="s">
        <v>452</v>
      </c>
      <c r="D14" s="19"/>
      <c r="E14" s="17"/>
      <c r="F14" s="17"/>
      <c r="G14" s="17"/>
      <c r="H14" s="595">
        <v>40969</v>
      </c>
    </row>
    <row r="15" spans="1:8" ht="18" customHeight="1">
      <c r="A15" s="632"/>
      <c r="B15" s="594"/>
      <c r="C15" s="17" t="s">
        <v>2204</v>
      </c>
      <c r="D15" s="19" t="s">
        <v>2968</v>
      </c>
      <c r="E15" s="17">
        <v>2</v>
      </c>
      <c r="F15" s="17">
        <v>10</v>
      </c>
      <c r="G15" s="17">
        <f>E15*F15</f>
        <v>20</v>
      </c>
      <c r="H15" s="597"/>
    </row>
    <row r="16" spans="1:8" ht="99.75" customHeight="1">
      <c r="A16" s="633">
        <v>8</v>
      </c>
      <c r="B16" s="653" t="s">
        <v>453</v>
      </c>
      <c r="C16" s="246" t="s">
        <v>1053</v>
      </c>
      <c r="D16" s="19"/>
      <c r="E16" s="17"/>
      <c r="F16" s="17"/>
      <c r="G16" s="20"/>
      <c r="H16" s="18" t="s">
        <v>1148</v>
      </c>
    </row>
    <row r="17" spans="1:8" ht="18" customHeight="1">
      <c r="A17" s="633"/>
      <c r="B17" s="653"/>
      <c r="C17" s="95" t="s">
        <v>2846</v>
      </c>
      <c r="D17" s="19" t="s">
        <v>1049</v>
      </c>
      <c r="E17" s="17">
        <v>280</v>
      </c>
      <c r="F17" s="19">
        <v>15</v>
      </c>
      <c r="G17" s="20">
        <f>F17*E17</f>
        <v>4200</v>
      </c>
      <c r="H17" s="611" t="s">
        <v>3792</v>
      </c>
    </row>
    <row r="18" spans="1:8" ht="18" customHeight="1">
      <c r="A18" s="633"/>
      <c r="B18" s="653"/>
      <c r="C18" s="23" t="s">
        <v>2854</v>
      </c>
      <c r="D18" s="19" t="s">
        <v>2968</v>
      </c>
      <c r="E18" s="17">
        <v>3</v>
      </c>
      <c r="F18" s="17">
        <v>25</v>
      </c>
      <c r="G18" s="20">
        <f>F18*E18</f>
        <v>75</v>
      </c>
      <c r="H18" s="611"/>
    </row>
    <row r="19" spans="1:8" ht="18" customHeight="1">
      <c r="A19" s="633"/>
      <c r="B19" s="653"/>
      <c r="C19" s="73" t="s">
        <v>2856</v>
      </c>
      <c r="D19" s="19" t="s">
        <v>2968</v>
      </c>
      <c r="E19" s="19">
        <v>8</v>
      </c>
      <c r="F19" s="19">
        <v>9</v>
      </c>
      <c r="G19" s="17">
        <f>E19*F19</f>
        <v>72</v>
      </c>
      <c r="H19" s="611"/>
    </row>
    <row r="20" spans="1:8" ht="18" customHeight="1">
      <c r="A20" s="633"/>
      <c r="B20" s="653"/>
      <c r="C20" s="95" t="s">
        <v>2848</v>
      </c>
      <c r="D20" s="19" t="s">
        <v>2968</v>
      </c>
      <c r="E20" s="17">
        <v>4</v>
      </c>
      <c r="F20" s="19">
        <v>9</v>
      </c>
      <c r="G20" s="20">
        <f>F20*E20</f>
        <v>36</v>
      </c>
      <c r="H20" s="611"/>
    </row>
    <row r="21" spans="1:8" ht="39" customHeight="1">
      <c r="A21" s="633"/>
      <c r="B21" s="653"/>
      <c r="C21" s="95" t="s">
        <v>2847</v>
      </c>
      <c r="D21" s="19" t="s">
        <v>2968</v>
      </c>
      <c r="E21" s="17">
        <v>24</v>
      </c>
      <c r="F21" s="19">
        <v>18</v>
      </c>
      <c r="G21" s="20">
        <f>F21*E21</f>
        <v>432</v>
      </c>
      <c r="H21" s="611"/>
    </row>
    <row r="22" spans="1:8" ht="18" customHeight="1">
      <c r="A22" s="633"/>
      <c r="B22" s="653"/>
      <c r="C22" s="23" t="s">
        <v>2853</v>
      </c>
      <c r="D22" s="19" t="s">
        <v>2968</v>
      </c>
      <c r="E22" s="17">
        <v>11</v>
      </c>
      <c r="F22" s="17">
        <v>110</v>
      </c>
      <c r="G22" s="17">
        <f>F22*E22</f>
        <v>1210</v>
      </c>
      <c r="H22" s="611"/>
    </row>
    <row r="23" spans="1:8" ht="18" customHeight="1">
      <c r="A23" s="633"/>
      <c r="B23" s="653"/>
      <c r="C23" s="23" t="s">
        <v>2855</v>
      </c>
      <c r="D23" s="19" t="s">
        <v>2968</v>
      </c>
      <c r="E23" s="17">
        <v>31</v>
      </c>
      <c r="F23" s="17">
        <v>50</v>
      </c>
      <c r="G23" s="20">
        <f>F23*E23</f>
        <v>1550</v>
      </c>
      <c r="H23" s="611"/>
    </row>
    <row r="24" spans="1:8" ht="18" customHeight="1">
      <c r="A24" s="633"/>
      <c r="B24" s="653"/>
      <c r="C24" s="23" t="s">
        <v>1340</v>
      </c>
      <c r="D24" s="19" t="s">
        <v>2968</v>
      </c>
      <c r="E24" s="17">
        <v>6</v>
      </c>
      <c r="F24" s="17">
        <v>5</v>
      </c>
      <c r="G24" s="20">
        <f>F24*E24</f>
        <v>30</v>
      </c>
      <c r="H24" s="611"/>
    </row>
    <row r="25" spans="1:8" ht="18" customHeight="1">
      <c r="A25" s="633"/>
      <c r="B25" s="653"/>
      <c r="C25" s="23" t="s">
        <v>2028</v>
      </c>
      <c r="D25" s="165" t="s">
        <v>2968</v>
      </c>
      <c r="E25" s="17">
        <v>5</v>
      </c>
      <c r="F25" s="17">
        <v>20</v>
      </c>
      <c r="G25" s="17">
        <f>E25*F25</f>
        <v>100</v>
      </c>
      <c r="H25" s="611"/>
    </row>
    <row r="26" spans="1:8" ht="18" customHeight="1">
      <c r="A26" s="633"/>
      <c r="B26" s="653"/>
      <c r="C26" s="95" t="s">
        <v>3619</v>
      </c>
      <c r="D26" s="19" t="s">
        <v>1049</v>
      </c>
      <c r="E26" s="17">
        <v>75</v>
      </c>
      <c r="F26" s="19">
        <v>5</v>
      </c>
      <c r="G26" s="20">
        <f t="shared" ref="G26:G33" si="0">F26*E26</f>
        <v>375</v>
      </c>
      <c r="H26" s="611"/>
    </row>
    <row r="27" spans="1:8" ht="18" customHeight="1">
      <c r="A27" s="633"/>
      <c r="B27" s="653"/>
      <c r="C27" s="95" t="s">
        <v>1284</v>
      </c>
      <c r="D27" s="19" t="s">
        <v>2968</v>
      </c>
      <c r="E27" s="17">
        <v>1</v>
      </c>
      <c r="F27" s="19">
        <v>620</v>
      </c>
      <c r="G27" s="20">
        <f t="shared" si="0"/>
        <v>620</v>
      </c>
      <c r="H27" s="611"/>
    </row>
    <row r="28" spans="1:8" ht="54" customHeight="1">
      <c r="A28" s="633"/>
      <c r="B28" s="653"/>
      <c r="C28" s="95" t="s">
        <v>1285</v>
      </c>
      <c r="D28" s="19" t="s">
        <v>2968</v>
      </c>
      <c r="E28" s="17">
        <v>1</v>
      </c>
      <c r="F28" s="19">
        <v>2833</v>
      </c>
      <c r="G28" s="20">
        <f t="shared" si="0"/>
        <v>2833</v>
      </c>
      <c r="H28" s="611"/>
    </row>
    <row r="29" spans="1:8" ht="38.25" customHeight="1">
      <c r="A29" s="633"/>
      <c r="B29" s="653"/>
      <c r="C29" s="95" t="s">
        <v>3248</v>
      </c>
      <c r="D29" s="19" t="s">
        <v>2968</v>
      </c>
      <c r="E29" s="17">
        <v>5</v>
      </c>
      <c r="F29" s="19">
        <v>3200</v>
      </c>
      <c r="G29" s="20">
        <f t="shared" si="0"/>
        <v>16000</v>
      </c>
      <c r="H29" s="611"/>
    </row>
    <row r="30" spans="1:8" ht="18" customHeight="1">
      <c r="A30" s="633"/>
      <c r="B30" s="653"/>
      <c r="C30" s="95" t="s">
        <v>1287</v>
      </c>
      <c r="D30" s="19" t="s">
        <v>1049</v>
      </c>
      <c r="E30" s="17">
        <v>12</v>
      </c>
      <c r="F30" s="19">
        <v>11</v>
      </c>
      <c r="G30" s="20">
        <f t="shared" si="0"/>
        <v>132</v>
      </c>
      <c r="H30" s="611"/>
    </row>
    <row r="31" spans="1:8" ht="35.25" customHeight="1">
      <c r="A31" s="633"/>
      <c r="B31" s="653"/>
      <c r="C31" s="95" t="s">
        <v>1288</v>
      </c>
      <c r="D31" s="19" t="s">
        <v>2968</v>
      </c>
      <c r="E31" s="17">
        <v>3</v>
      </c>
      <c r="F31" s="19">
        <v>120</v>
      </c>
      <c r="G31" s="20">
        <f t="shared" si="0"/>
        <v>360</v>
      </c>
      <c r="H31" s="611"/>
    </row>
    <row r="32" spans="1:8" ht="38.25" customHeight="1">
      <c r="A32" s="633"/>
      <c r="B32" s="653"/>
      <c r="C32" s="95" t="s">
        <v>1527</v>
      </c>
      <c r="D32" s="19" t="s">
        <v>2968</v>
      </c>
      <c r="E32" s="17">
        <v>15</v>
      </c>
      <c r="F32" s="19">
        <v>14</v>
      </c>
      <c r="G32" s="20">
        <f t="shared" si="0"/>
        <v>210</v>
      </c>
      <c r="H32" s="611"/>
    </row>
    <row r="33" spans="1:8" ht="18" customHeight="1">
      <c r="A33" s="633"/>
      <c r="B33" s="653"/>
      <c r="C33" s="95" t="s">
        <v>3787</v>
      </c>
      <c r="D33" s="19" t="s">
        <v>2968</v>
      </c>
      <c r="E33" s="17">
        <v>4</v>
      </c>
      <c r="F33" s="19">
        <v>16</v>
      </c>
      <c r="G33" s="20">
        <f t="shared" si="0"/>
        <v>64</v>
      </c>
      <c r="H33" s="611"/>
    </row>
    <row r="34" spans="1:8" ht="18" customHeight="1">
      <c r="A34" s="633"/>
      <c r="B34" s="653"/>
      <c r="C34" s="95" t="s">
        <v>3788</v>
      </c>
      <c r="D34" s="19" t="s">
        <v>2968</v>
      </c>
      <c r="E34" s="17">
        <v>25</v>
      </c>
      <c r="F34" s="19">
        <v>5</v>
      </c>
      <c r="G34" s="20">
        <f>F34*E34</f>
        <v>125</v>
      </c>
      <c r="H34" s="611"/>
    </row>
    <row r="35" spans="1:8" ht="18" customHeight="1">
      <c r="A35" s="633">
        <v>8</v>
      </c>
      <c r="B35" s="633"/>
      <c r="C35" s="95" t="s">
        <v>3789</v>
      </c>
      <c r="D35" s="19" t="s">
        <v>2968</v>
      </c>
      <c r="E35" s="17">
        <v>25</v>
      </c>
      <c r="F35" s="19">
        <v>0.6</v>
      </c>
      <c r="G35" s="20">
        <f>F35*E35</f>
        <v>15</v>
      </c>
      <c r="H35" s="611"/>
    </row>
    <row r="36" spans="1:8" ht="18" customHeight="1">
      <c r="A36" s="633"/>
      <c r="B36" s="633"/>
      <c r="C36" s="95" t="s">
        <v>3790</v>
      </c>
      <c r="D36" s="19" t="s">
        <v>2968</v>
      </c>
      <c r="E36" s="17">
        <v>25</v>
      </c>
      <c r="F36" s="19">
        <v>0.5</v>
      </c>
      <c r="G36" s="20">
        <f>F36*E36</f>
        <v>12.5</v>
      </c>
      <c r="H36" s="611"/>
    </row>
    <row r="37" spans="1:8" ht="18" customHeight="1">
      <c r="A37" s="633"/>
      <c r="B37" s="633"/>
      <c r="C37" s="95" t="s">
        <v>3791</v>
      </c>
      <c r="D37" s="19" t="s">
        <v>1049</v>
      </c>
      <c r="E37" s="17">
        <v>150</v>
      </c>
      <c r="F37" s="19">
        <v>85</v>
      </c>
      <c r="G37" s="20">
        <f>F37*E37</f>
        <v>12750</v>
      </c>
      <c r="H37" s="611"/>
    </row>
    <row r="38" spans="1:8" ht="18" customHeight="1">
      <c r="A38" s="633"/>
      <c r="B38" s="633"/>
      <c r="C38" s="23" t="s">
        <v>2852</v>
      </c>
      <c r="D38" s="19" t="s">
        <v>1049</v>
      </c>
      <c r="E38" s="17">
        <v>10</v>
      </c>
      <c r="F38" s="17">
        <v>27</v>
      </c>
      <c r="G38" s="20">
        <f>F38*E38</f>
        <v>270</v>
      </c>
      <c r="H38" s="611"/>
    </row>
    <row r="39" spans="1:8" ht="39.75" customHeight="1">
      <c r="A39" s="633">
        <v>9</v>
      </c>
      <c r="B39" s="606" t="s">
        <v>2588</v>
      </c>
      <c r="C39" s="16" t="s">
        <v>1396</v>
      </c>
      <c r="D39" s="19"/>
      <c r="E39" s="17"/>
      <c r="F39" s="17"/>
      <c r="G39" s="17"/>
      <c r="H39" s="611">
        <v>40970</v>
      </c>
    </row>
    <row r="40" spans="1:8" ht="18" customHeight="1">
      <c r="A40" s="633"/>
      <c r="B40" s="606"/>
      <c r="C40" s="17" t="s">
        <v>1397</v>
      </c>
      <c r="D40" s="19" t="s">
        <v>2968</v>
      </c>
      <c r="E40" s="17">
        <v>4</v>
      </c>
      <c r="F40" s="17">
        <v>87.5</v>
      </c>
      <c r="G40" s="17">
        <f>E40*F40</f>
        <v>350</v>
      </c>
      <c r="H40" s="611"/>
    </row>
    <row r="41" spans="1:8" ht="18" customHeight="1">
      <c r="A41" s="633"/>
      <c r="B41" s="606"/>
      <c r="C41" s="17" t="s">
        <v>1570</v>
      </c>
      <c r="D41" s="19" t="s">
        <v>2968</v>
      </c>
      <c r="E41" s="17">
        <v>2</v>
      </c>
      <c r="F41" s="17">
        <v>50</v>
      </c>
      <c r="G41" s="17">
        <f>E41*F41</f>
        <v>100</v>
      </c>
      <c r="H41" s="611"/>
    </row>
    <row r="42" spans="1:8" ht="18" customHeight="1">
      <c r="A42" s="633"/>
      <c r="B42" s="606"/>
      <c r="C42" s="15" t="s">
        <v>3089</v>
      </c>
      <c r="D42" s="19" t="s">
        <v>2968</v>
      </c>
      <c r="E42" s="17">
        <v>2</v>
      </c>
      <c r="F42" s="19">
        <v>186</v>
      </c>
      <c r="G42" s="17">
        <f>E42*F42</f>
        <v>372</v>
      </c>
      <c r="H42" s="611"/>
    </row>
    <row r="43" spans="1:8" ht="18" customHeight="1">
      <c r="A43" s="633"/>
      <c r="B43" s="606"/>
      <c r="C43" s="17" t="s">
        <v>1462</v>
      </c>
      <c r="D43" s="19" t="s">
        <v>1049</v>
      </c>
      <c r="E43" s="17">
        <v>17</v>
      </c>
      <c r="F43" s="17">
        <v>92</v>
      </c>
      <c r="G43" s="17">
        <f>E43*F43</f>
        <v>1564</v>
      </c>
      <c r="H43" s="611"/>
    </row>
    <row r="44" spans="1:8" ht="18" customHeight="1">
      <c r="A44" s="633"/>
      <c r="B44" s="606"/>
      <c r="C44" s="15" t="s">
        <v>1045</v>
      </c>
      <c r="D44" s="19" t="s">
        <v>2968</v>
      </c>
      <c r="E44" s="17">
        <v>4</v>
      </c>
      <c r="F44" s="19">
        <v>21</v>
      </c>
      <c r="G44" s="17">
        <f>E44*F44</f>
        <v>84</v>
      </c>
      <c r="H44" s="611"/>
    </row>
    <row r="45" spans="1:8" ht="36.75" customHeight="1">
      <c r="A45" s="64">
        <v>10</v>
      </c>
      <c r="B45" s="17" t="s">
        <v>2589</v>
      </c>
      <c r="C45" s="16" t="s">
        <v>3384</v>
      </c>
      <c r="D45" s="598" t="s">
        <v>1050</v>
      </c>
      <c r="E45" s="599"/>
      <c r="F45" s="600"/>
      <c r="G45" s="17"/>
      <c r="H45" s="18">
        <v>40970</v>
      </c>
    </row>
    <row r="46" spans="1:8" ht="36" customHeight="1">
      <c r="A46" s="64">
        <v>11</v>
      </c>
      <c r="B46" s="17" t="s">
        <v>2590</v>
      </c>
      <c r="C46" s="16" t="s">
        <v>692</v>
      </c>
      <c r="D46" s="598" t="s">
        <v>1050</v>
      </c>
      <c r="E46" s="599"/>
      <c r="F46" s="600"/>
      <c r="G46" s="17"/>
      <c r="H46" s="18">
        <v>40973</v>
      </c>
    </row>
    <row r="47" spans="1:8" ht="36" customHeight="1">
      <c r="A47" s="630">
        <v>12</v>
      </c>
      <c r="B47" s="592" t="s">
        <v>3067</v>
      </c>
      <c r="C47" s="46" t="s">
        <v>1627</v>
      </c>
      <c r="D47" s="19"/>
      <c r="E47" s="17"/>
      <c r="F47" s="19"/>
      <c r="G47" s="17"/>
      <c r="H47" s="595">
        <v>40974</v>
      </c>
    </row>
    <row r="48" spans="1:8" ht="18" customHeight="1">
      <c r="A48" s="632"/>
      <c r="B48" s="594"/>
      <c r="C48" s="17" t="s">
        <v>1048</v>
      </c>
      <c r="D48" s="19" t="s">
        <v>2968</v>
      </c>
      <c r="E48" s="17">
        <v>1</v>
      </c>
      <c r="F48" s="17">
        <v>35</v>
      </c>
      <c r="G48" s="17">
        <f>F48*E48</f>
        <v>35</v>
      </c>
      <c r="H48" s="603"/>
    </row>
    <row r="49" spans="1:8" ht="37.5" customHeight="1">
      <c r="A49" s="64">
        <v>13</v>
      </c>
      <c r="B49" s="17" t="s">
        <v>3068</v>
      </c>
      <c r="C49" s="16" t="s">
        <v>1873</v>
      </c>
      <c r="D49" s="598" t="s">
        <v>67</v>
      </c>
      <c r="E49" s="599"/>
      <c r="F49" s="600"/>
      <c r="G49" s="17"/>
      <c r="H49" s="18">
        <v>40974</v>
      </c>
    </row>
    <row r="50" spans="1:8" ht="37.5" customHeight="1">
      <c r="A50" s="630">
        <v>14</v>
      </c>
      <c r="B50" s="592" t="s">
        <v>3069</v>
      </c>
      <c r="C50" s="16" t="s">
        <v>292</v>
      </c>
      <c r="D50" s="19"/>
      <c r="E50" s="17"/>
      <c r="F50" s="17"/>
      <c r="G50" s="17"/>
      <c r="H50" s="595">
        <v>40974</v>
      </c>
    </row>
    <row r="51" spans="1:8" ht="18" customHeight="1">
      <c r="A51" s="631"/>
      <c r="B51" s="593"/>
      <c r="C51" s="15" t="s">
        <v>1570</v>
      </c>
      <c r="D51" s="19" t="s">
        <v>2968</v>
      </c>
      <c r="E51" s="19">
        <v>1</v>
      </c>
      <c r="F51" s="19">
        <v>54</v>
      </c>
      <c r="G51" s="20">
        <f>F51*E51</f>
        <v>54</v>
      </c>
      <c r="H51" s="596"/>
    </row>
    <row r="52" spans="1:8" ht="18" customHeight="1">
      <c r="A52" s="631"/>
      <c r="B52" s="593"/>
      <c r="C52" s="17" t="s">
        <v>512</v>
      </c>
      <c r="D52" s="19" t="s">
        <v>2968</v>
      </c>
      <c r="E52" s="17">
        <v>1</v>
      </c>
      <c r="F52" s="17">
        <v>50</v>
      </c>
      <c r="G52" s="44">
        <f>E52*F52</f>
        <v>50</v>
      </c>
      <c r="H52" s="596"/>
    </row>
    <row r="53" spans="1:8" ht="18" customHeight="1">
      <c r="A53" s="632"/>
      <c r="B53" s="594"/>
      <c r="C53" s="17" t="s">
        <v>513</v>
      </c>
      <c r="D53" s="19" t="s">
        <v>2968</v>
      </c>
      <c r="E53" s="17">
        <v>1</v>
      </c>
      <c r="F53" s="17">
        <v>25</v>
      </c>
      <c r="G53" s="44">
        <f>E53*F53</f>
        <v>25</v>
      </c>
      <c r="H53" s="597"/>
    </row>
    <row r="54" spans="1:8" ht="40.5" customHeight="1">
      <c r="A54" s="630">
        <v>15</v>
      </c>
      <c r="B54" s="592" t="s">
        <v>2984</v>
      </c>
      <c r="C54" s="16" t="s">
        <v>293</v>
      </c>
      <c r="D54" s="598" t="s">
        <v>67</v>
      </c>
      <c r="E54" s="599"/>
      <c r="F54" s="600"/>
      <c r="G54" s="17"/>
      <c r="H54" s="595">
        <v>40974</v>
      </c>
    </row>
    <row r="55" spans="1:8" ht="18" customHeight="1">
      <c r="A55" s="632"/>
      <c r="B55" s="594"/>
      <c r="C55" s="17" t="s">
        <v>1600</v>
      </c>
      <c r="D55" s="19" t="s">
        <v>1588</v>
      </c>
      <c r="E55" s="19">
        <v>0.5</v>
      </c>
      <c r="F55" s="19">
        <v>1700</v>
      </c>
      <c r="G55" s="17">
        <f>E55*F55</f>
        <v>850</v>
      </c>
      <c r="H55" s="597"/>
    </row>
    <row r="56" spans="1:8" ht="18" customHeight="1">
      <c r="A56" s="630">
        <v>16</v>
      </c>
      <c r="B56" s="592" t="s">
        <v>996</v>
      </c>
      <c r="C56" s="16" t="s">
        <v>3626</v>
      </c>
      <c r="D56" s="17"/>
      <c r="E56" s="17"/>
      <c r="F56" s="17"/>
      <c r="G56" s="17"/>
      <c r="H56" s="595">
        <v>40975</v>
      </c>
    </row>
    <row r="57" spans="1:8" ht="18" customHeight="1">
      <c r="A57" s="631"/>
      <c r="B57" s="593"/>
      <c r="C57" s="17" t="s">
        <v>3382</v>
      </c>
      <c r="D57" s="19" t="s">
        <v>1049</v>
      </c>
      <c r="E57" s="17">
        <v>8</v>
      </c>
      <c r="F57" s="17">
        <v>60</v>
      </c>
      <c r="G57" s="17">
        <f>E57*F57</f>
        <v>480</v>
      </c>
      <c r="H57" s="605"/>
    </row>
    <row r="58" spans="1:8" ht="18" customHeight="1">
      <c r="A58" s="631"/>
      <c r="B58" s="593"/>
      <c r="C58" s="15" t="s">
        <v>1570</v>
      </c>
      <c r="D58" s="19" t="s">
        <v>2968</v>
      </c>
      <c r="E58" s="17">
        <v>3</v>
      </c>
      <c r="F58" s="17">
        <v>54</v>
      </c>
      <c r="G58" s="17">
        <f>E58*F58</f>
        <v>162</v>
      </c>
      <c r="H58" s="605"/>
    </row>
    <row r="59" spans="1:8" ht="18" customHeight="1">
      <c r="A59" s="632"/>
      <c r="B59" s="594"/>
      <c r="C59" s="15" t="s">
        <v>1045</v>
      </c>
      <c r="D59" s="19" t="s">
        <v>2968</v>
      </c>
      <c r="E59" s="17">
        <v>1</v>
      </c>
      <c r="F59" s="19">
        <v>21</v>
      </c>
      <c r="G59" s="17">
        <f>E59*F59</f>
        <v>21</v>
      </c>
      <c r="H59" s="603"/>
    </row>
    <row r="60" spans="1:8" ht="36.75" customHeight="1">
      <c r="A60" s="64">
        <v>17</v>
      </c>
      <c r="B60" s="17" t="s">
        <v>997</v>
      </c>
      <c r="C60" s="16" t="s">
        <v>1193</v>
      </c>
      <c r="D60" s="598" t="s">
        <v>67</v>
      </c>
      <c r="E60" s="599"/>
      <c r="F60" s="600"/>
      <c r="G60" s="17"/>
      <c r="H60" s="18">
        <v>40975</v>
      </c>
    </row>
    <row r="61" spans="1:8" ht="35.25" customHeight="1">
      <c r="A61" s="630">
        <v>18</v>
      </c>
      <c r="B61" s="592" t="s">
        <v>999</v>
      </c>
      <c r="C61" s="16" t="s">
        <v>1627</v>
      </c>
      <c r="D61" s="19"/>
      <c r="E61" s="17"/>
      <c r="F61" s="17"/>
      <c r="G61" s="17"/>
      <c r="H61" s="595">
        <v>40977</v>
      </c>
    </row>
    <row r="62" spans="1:8" ht="18" customHeight="1">
      <c r="A62" s="631"/>
      <c r="B62" s="593"/>
      <c r="C62" s="15" t="s">
        <v>1570</v>
      </c>
      <c r="D62" s="19" t="s">
        <v>2968</v>
      </c>
      <c r="E62" s="19">
        <v>1</v>
      </c>
      <c r="F62" s="19">
        <v>54</v>
      </c>
      <c r="G62" s="20">
        <f>F62*E62</f>
        <v>54</v>
      </c>
      <c r="H62" s="605"/>
    </row>
    <row r="63" spans="1:8" ht="18" customHeight="1">
      <c r="A63" s="631"/>
      <c r="B63" s="593"/>
      <c r="C63" s="17" t="s">
        <v>512</v>
      </c>
      <c r="D63" s="19" t="s">
        <v>2968</v>
      </c>
      <c r="E63" s="17">
        <v>1</v>
      </c>
      <c r="F63" s="17">
        <v>50</v>
      </c>
      <c r="G63" s="44">
        <f>E63*F63</f>
        <v>50</v>
      </c>
      <c r="H63" s="605"/>
    </row>
    <row r="64" spans="1:8" ht="18" customHeight="1">
      <c r="A64" s="632"/>
      <c r="B64" s="594"/>
      <c r="C64" s="15" t="s">
        <v>2265</v>
      </c>
      <c r="D64" s="19" t="s">
        <v>1109</v>
      </c>
      <c r="E64" s="17">
        <v>0.01</v>
      </c>
      <c r="F64" s="17">
        <v>178</v>
      </c>
      <c r="G64" s="17">
        <f>E64*F64</f>
        <v>1.78</v>
      </c>
      <c r="H64" s="603"/>
    </row>
    <row r="65" spans="1:8" ht="37.5" customHeight="1">
      <c r="A65" s="630">
        <v>19</v>
      </c>
      <c r="B65" s="592" t="s">
        <v>1000</v>
      </c>
      <c r="C65" s="16" t="s">
        <v>1627</v>
      </c>
      <c r="D65" s="598" t="s">
        <v>67</v>
      </c>
      <c r="E65" s="599"/>
      <c r="F65" s="600"/>
      <c r="G65" s="17"/>
      <c r="H65" s="595">
        <v>40977</v>
      </c>
    </row>
    <row r="66" spans="1:8" ht="18" customHeight="1">
      <c r="A66" s="632"/>
      <c r="B66" s="594"/>
      <c r="C66" s="15" t="s">
        <v>2265</v>
      </c>
      <c r="D66" s="19" t="s">
        <v>1109</v>
      </c>
      <c r="E66" s="17">
        <v>0.01</v>
      </c>
      <c r="F66" s="17">
        <v>178</v>
      </c>
      <c r="G66" s="17">
        <f>E66*F66</f>
        <v>1.78</v>
      </c>
      <c r="H66" s="603"/>
    </row>
    <row r="67" spans="1:8" ht="36" customHeight="1">
      <c r="A67" s="630">
        <v>20</v>
      </c>
      <c r="B67" s="592" t="s">
        <v>1001</v>
      </c>
      <c r="C67" s="46" t="s">
        <v>1396</v>
      </c>
      <c r="D67" s="17"/>
      <c r="E67" s="17"/>
      <c r="F67" s="19"/>
      <c r="G67" s="17"/>
      <c r="H67" s="595">
        <v>40977</v>
      </c>
    </row>
    <row r="68" spans="1:8" ht="18" customHeight="1">
      <c r="A68" s="631"/>
      <c r="B68" s="593"/>
      <c r="C68" s="15" t="s">
        <v>1570</v>
      </c>
      <c r="D68" s="19" t="s">
        <v>2968</v>
      </c>
      <c r="E68" s="17">
        <v>2</v>
      </c>
      <c r="F68" s="17">
        <v>54</v>
      </c>
      <c r="G68" s="17">
        <f>E68*F68</f>
        <v>108</v>
      </c>
      <c r="H68" s="605"/>
    </row>
    <row r="69" spans="1:8" ht="18" customHeight="1">
      <c r="A69" s="632"/>
      <c r="B69" s="594"/>
      <c r="C69" s="17" t="s">
        <v>1462</v>
      </c>
      <c r="D69" s="19" t="s">
        <v>1049</v>
      </c>
      <c r="E69" s="17">
        <v>7</v>
      </c>
      <c r="F69" s="17">
        <v>92</v>
      </c>
      <c r="G69" s="17">
        <f>E69*F69</f>
        <v>644</v>
      </c>
      <c r="H69" s="603"/>
    </row>
    <row r="70" spans="1:8" ht="54.75" customHeight="1">
      <c r="A70" s="630">
        <v>21</v>
      </c>
      <c r="B70" s="592" t="s">
        <v>1134</v>
      </c>
      <c r="C70" s="16" t="s">
        <v>1135</v>
      </c>
      <c r="D70" s="17"/>
      <c r="E70" s="17"/>
      <c r="F70" s="17"/>
      <c r="G70" s="17"/>
      <c r="H70" s="595">
        <v>40970</v>
      </c>
    </row>
    <row r="71" spans="1:8" ht="36.75" customHeight="1">
      <c r="A71" s="631"/>
      <c r="B71" s="593"/>
      <c r="C71" s="17" t="s">
        <v>1180</v>
      </c>
      <c r="D71" s="19" t="s">
        <v>1049</v>
      </c>
      <c r="E71" s="17">
        <v>2</v>
      </c>
      <c r="F71" s="17">
        <v>145.69999999999999</v>
      </c>
      <c r="G71" s="17">
        <f>E71*F71</f>
        <v>291.39999999999998</v>
      </c>
      <c r="H71" s="605"/>
    </row>
    <row r="72" spans="1:8" ht="18" customHeight="1">
      <c r="A72" s="631"/>
      <c r="B72" s="593"/>
      <c r="C72" s="17" t="s">
        <v>2294</v>
      </c>
      <c r="D72" s="19" t="s">
        <v>2968</v>
      </c>
      <c r="E72" s="17">
        <v>1</v>
      </c>
      <c r="F72" s="17">
        <v>89.3</v>
      </c>
      <c r="G72" s="17">
        <f>E72*F72</f>
        <v>89.3</v>
      </c>
      <c r="H72" s="605"/>
    </row>
    <row r="73" spans="1:8" ht="18" customHeight="1">
      <c r="A73" s="631"/>
      <c r="B73" s="593"/>
      <c r="C73" s="17" t="s">
        <v>1136</v>
      </c>
      <c r="D73" s="19" t="s">
        <v>2968</v>
      </c>
      <c r="E73" s="17">
        <v>2</v>
      </c>
      <c r="F73" s="17">
        <v>38.54</v>
      </c>
      <c r="G73" s="17">
        <f>E73*F73</f>
        <v>77.08</v>
      </c>
      <c r="H73" s="605"/>
    </row>
    <row r="74" spans="1:8" ht="36" customHeight="1">
      <c r="A74" s="631"/>
      <c r="B74" s="593"/>
      <c r="C74" s="17" t="s">
        <v>679</v>
      </c>
      <c r="D74" s="19" t="s">
        <v>2968</v>
      </c>
      <c r="E74" s="17">
        <v>1</v>
      </c>
      <c r="F74" s="17">
        <v>115.62</v>
      </c>
      <c r="G74" s="17">
        <f>E74*F74</f>
        <v>115.62</v>
      </c>
      <c r="H74" s="605"/>
    </row>
    <row r="75" spans="1:8" ht="34.5" customHeight="1">
      <c r="A75" s="632"/>
      <c r="B75" s="594"/>
      <c r="C75" s="17" t="s">
        <v>2864</v>
      </c>
      <c r="D75" s="19" t="s">
        <v>2968</v>
      </c>
      <c r="E75" s="17">
        <v>1</v>
      </c>
      <c r="F75" s="17">
        <v>23.5</v>
      </c>
      <c r="G75" s="17">
        <f>E75*F75</f>
        <v>23.5</v>
      </c>
      <c r="H75" s="603"/>
    </row>
    <row r="76" spans="1:8" ht="38.25" customHeight="1">
      <c r="A76" s="633">
        <v>22</v>
      </c>
      <c r="B76" s="606" t="s">
        <v>3738</v>
      </c>
      <c r="C76" s="16" t="s">
        <v>1137</v>
      </c>
      <c r="D76" s="19"/>
      <c r="E76" s="17"/>
      <c r="F76" s="17"/>
      <c r="G76" s="17"/>
      <c r="H76" s="611">
        <v>40973</v>
      </c>
    </row>
    <row r="77" spans="1:8" ht="18" customHeight="1">
      <c r="A77" s="633"/>
      <c r="B77" s="606"/>
      <c r="C77" s="17" t="s">
        <v>1437</v>
      </c>
      <c r="D77" s="19" t="s">
        <v>1138</v>
      </c>
      <c r="E77" s="17">
        <v>0.03</v>
      </c>
      <c r="F77" s="17">
        <v>8500</v>
      </c>
      <c r="G77" s="17">
        <f>E77*F77</f>
        <v>255</v>
      </c>
      <c r="H77" s="611"/>
    </row>
    <row r="78" spans="1:8" ht="18" customHeight="1">
      <c r="A78" s="633"/>
      <c r="B78" s="606"/>
      <c r="C78" s="17" t="s">
        <v>1637</v>
      </c>
      <c r="D78" s="19" t="s">
        <v>1109</v>
      </c>
      <c r="E78" s="17">
        <v>0.1</v>
      </c>
      <c r="F78" s="17">
        <v>65</v>
      </c>
      <c r="G78" s="17">
        <f>E78*F78</f>
        <v>6.5</v>
      </c>
      <c r="H78" s="611"/>
    </row>
    <row r="79" spans="1:8" ht="37.5" customHeight="1">
      <c r="A79" s="64">
        <v>23</v>
      </c>
      <c r="B79" s="17" t="s">
        <v>1642</v>
      </c>
      <c r="C79" s="46" t="s">
        <v>893</v>
      </c>
      <c r="D79" s="610" t="s">
        <v>2051</v>
      </c>
      <c r="E79" s="610"/>
      <c r="F79" s="610"/>
      <c r="G79" s="17"/>
      <c r="H79" s="18">
        <v>40973</v>
      </c>
    </row>
    <row r="80" spans="1:8" ht="34.5" customHeight="1">
      <c r="A80" s="64">
        <v>24</v>
      </c>
      <c r="B80" s="17" t="s">
        <v>983</v>
      </c>
      <c r="C80" s="46" t="s">
        <v>893</v>
      </c>
      <c r="D80" s="612" t="s">
        <v>2051</v>
      </c>
      <c r="E80" s="613"/>
      <c r="F80" s="614"/>
      <c r="G80" s="17"/>
      <c r="H80" s="18">
        <v>40973</v>
      </c>
    </row>
    <row r="81" spans="1:9" ht="35.25" customHeight="1">
      <c r="A81" s="64">
        <v>25</v>
      </c>
      <c r="B81" s="17" t="s">
        <v>1643</v>
      </c>
      <c r="C81" s="46" t="s">
        <v>893</v>
      </c>
      <c r="D81" s="612" t="s">
        <v>2051</v>
      </c>
      <c r="E81" s="613"/>
      <c r="F81" s="614"/>
      <c r="G81" s="17"/>
      <c r="H81" s="18">
        <v>40973</v>
      </c>
    </row>
    <row r="82" spans="1:9" ht="36.75" customHeight="1">
      <c r="A82" s="64">
        <v>26</v>
      </c>
      <c r="B82" s="17" t="s">
        <v>1763</v>
      </c>
      <c r="C82" s="46" t="s">
        <v>893</v>
      </c>
      <c r="D82" s="612" t="s">
        <v>2051</v>
      </c>
      <c r="E82" s="613"/>
      <c r="F82" s="614"/>
      <c r="G82" s="17"/>
      <c r="H82" s="18">
        <v>40973</v>
      </c>
    </row>
    <row r="83" spans="1:9" ht="37.5" customHeight="1">
      <c r="A83" s="630">
        <v>27</v>
      </c>
      <c r="B83" s="592" t="s">
        <v>1646</v>
      </c>
      <c r="C83" s="46" t="s">
        <v>165</v>
      </c>
      <c r="D83" s="612"/>
      <c r="E83" s="613"/>
      <c r="F83" s="614"/>
      <c r="G83" s="17"/>
      <c r="H83" s="1188">
        <v>40974</v>
      </c>
    </row>
    <row r="84" spans="1:9" ht="18" customHeight="1">
      <c r="A84" s="632"/>
      <c r="B84" s="594"/>
      <c r="C84" s="17" t="s">
        <v>166</v>
      </c>
      <c r="D84" s="19" t="s">
        <v>1588</v>
      </c>
      <c r="E84" s="17">
        <v>0.67</v>
      </c>
      <c r="F84" s="17">
        <v>1650</v>
      </c>
      <c r="G84" s="17">
        <f>E84*F84</f>
        <v>1105.5</v>
      </c>
      <c r="H84" s="1189"/>
    </row>
    <row r="85" spans="1:9" ht="18" customHeight="1">
      <c r="A85" s="630">
        <v>28</v>
      </c>
      <c r="B85" s="592" t="s">
        <v>1647</v>
      </c>
      <c r="C85" s="46" t="s">
        <v>165</v>
      </c>
      <c r="D85" s="612"/>
      <c r="E85" s="613"/>
      <c r="F85" s="614"/>
      <c r="G85" s="17"/>
      <c r="H85" s="1188">
        <v>40974</v>
      </c>
    </row>
    <row r="86" spans="1:9" ht="18" customHeight="1">
      <c r="A86" s="632"/>
      <c r="B86" s="594"/>
      <c r="C86" s="17" t="s">
        <v>166</v>
      </c>
      <c r="D86" s="19" t="s">
        <v>1588</v>
      </c>
      <c r="E86" s="17">
        <v>0.67</v>
      </c>
      <c r="F86" s="17">
        <v>1650</v>
      </c>
      <c r="G86" s="17">
        <f>E86*F86</f>
        <v>1105.5</v>
      </c>
      <c r="H86" s="1189"/>
    </row>
    <row r="87" spans="1:9" ht="18" customHeight="1">
      <c r="A87" s="630">
        <v>29</v>
      </c>
      <c r="B87" s="592" t="s">
        <v>1648</v>
      </c>
      <c r="C87" s="46" t="s">
        <v>165</v>
      </c>
      <c r="D87" s="612"/>
      <c r="E87" s="613"/>
      <c r="F87" s="614"/>
      <c r="G87" s="17"/>
      <c r="H87" s="1188">
        <v>40974</v>
      </c>
      <c r="I87" s="179"/>
    </row>
    <row r="88" spans="1:9" ht="18" customHeight="1">
      <c r="A88" s="632"/>
      <c r="B88" s="594"/>
      <c r="C88" s="17" t="s">
        <v>166</v>
      </c>
      <c r="D88" s="19" t="s">
        <v>1588</v>
      </c>
      <c r="E88" s="17">
        <v>0.67</v>
      </c>
      <c r="F88" s="17">
        <v>1650</v>
      </c>
      <c r="G88" s="17">
        <f>E88*F88</f>
        <v>1105.5</v>
      </c>
      <c r="H88" s="1189"/>
    </row>
    <row r="89" spans="1:9" ht="40.5" customHeight="1">
      <c r="A89" s="64">
        <v>30</v>
      </c>
      <c r="B89" s="17" t="s">
        <v>1763</v>
      </c>
      <c r="C89" s="46" t="s">
        <v>893</v>
      </c>
      <c r="D89" s="612" t="s">
        <v>1144</v>
      </c>
      <c r="E89" s="613"/>
      <c r="F89" s="614"/>
      <c r="G89" s="17"/>
      <c r="H89" s="18">
        <v>40974</v>
      </c>
    </row>
    <row r="90" spans="1:9" ht="34.5" customHeight="1">
      <c r="A90" s="64">
        <v>31</v>
      </c>
      <c r="B90" s="17" t="s">
        <v>273</v>
      </c>
      <c r="C90" s="46" t="s">
        <v>893</v>
      </c>
      <c r="D90" s="612" t="s">
        <v>1144</v>
      </c>
      <c r="E90" s="613"/>
      <c r="F90" s="614"/>
      <c r="G90" s="17"/>
      <c r="H90" s="18">
        <v>40974</v>
      </c>
    </row>
    <row r="91" spans="1:9" ht="38.25" customHeight="1">
      <c r="A91" s="64">
        <v>32</v>
      </c>
      <c r="B91" s="17" t="s">
        <v>1145</v>
      </c>
      <c r="C91" s="46" t="s">
        <v>893</v>
      </c>
      <c r="D91" s="612" t="s">
        <v>1144</v>
      </c>
      <c r="E91" s="613"/>
      <c r="F91" s="614"/>
      <c r="G91" s="17"/>
      <c r="H91" s="18">
        <v>40974</v>
      </c>
    </row>
    <row r="92" spans="1:9" ht="36.75" customHeight="1">
      <c r="A92" s="630">
        <v>33</v>
      </c>
      <c r="B92" s="592" t="s">
        <v>1146</v>
      </c>
      <c r="C92" s="16" t="s">
        <v>1147</v>
      </c>
      <c r="D92" s="17"/>
      <c r="E92" s="17"/>
      <c r="F92" s="17"/>
      <c r="G92" s="17"/>
      <c r="H92" s="595">
        <v>40977</v>
      </c>
    </row>
    <row r="93" spans="1:9" ht="18" customHeight="1">
      <c r="A93" s="632"/>
      <c r="B93" s="594"/>
      <c r="C93" s="17" t="s">
        <v>2190</v>
      </c>
      <c r="D93" s="17" t="s">
        <v>2968</v>
      </c>
      <c r="E93" s="17">
        <v>1</v>
      </c>
      <c r="F93" s="17">
        <v>90</v>
      </c>
      <c r="G93" s="17">
        <f>E93*F93</f>
        <v>90</v>
      </c>
      <c r="H93" s="597"/>
    </row>
    <row r="94" spans="1:9" ht="36" customHeight="1">
      <c r="A94" s="630">
        <v>34</v>
      </c>
      <c r="B94" s="592" t="s">
        <v>179</v>
      </c>
      <c r="C94" s="16" t="s">
        <v>2844</v>
      </c>
      <c r="D94" s="598" t="s">
        <v>180</v>
      </c>
      <c r="E94" s="599"/>
      <c r="F94" s="600"/>
      <c r="G94" s="17"/>
      <c r="H94" s="595">
        <v>40973</v>
      </c>
    </row>
    <row r="95" spans="1:9" ht="18" customHeight="1">
      <c r="A95" s="632"/>
      <c r="B95" s="594"/>
      <c r="C95" s="63" t="s">
        <v>3619</v>
      </c>
      <c r="D95" s="19" t="s">
        <v>1049</v>
      </c>
      <c r="E95" s="17">
        <v>4</v>
      </c>
      <c r="F95" s="19">
        <v>5</v>
      </c>
      <c r="G95" s="17">
        <f>E95*F95</f>
        <v>20</v>
      </c>
      <c r="H95" s="603"/>
    </row>
    <row r="96" spans="1:9" ht="18" customHeight="1">
      <c r="A96" s="64">
        <v>35</v>
      </c>
      <c r="B96" s="17" t="s">
        <v>181</v>
      </c>
      <c r="C96" s="16" t="s">
        <v>2844</v>
      </c>
      <c r="D96" s="598" t="s">
        <v>1050</v>
      </c>
      <c r="E96" s="599"/>
      <c r="F96" s="600"/>
      <c r="G96" s="17"/>
      <c r="H96" s="18">
        <v>40973</v>
      </c>
    </row>
    <row r="97" spans="1:8" ht="56.25" customHeight="1">
      <c r="A97" s="64">
        <v>36</v>
      </c>
      <c r="B97" s="17" t="s">
        <v>1182</v>
      </c>
      <c r="C97" s="16" t="s">
        <v>182</v>
      </c>
      <c r="D97" s="598" t="s">
        <v>1050</v>
      </c>
      <c r="E97" s="599"/>
      <c r="F97" s="600"/>
      <c r="G97" s="17"/>
      <c r="H97" s="18">
        <v>40974</v>
      </c>
    </row>
    <row r="98" spans="1:8" ht="18" customHeight="1">
      <c r="A98" s="64">
        <v>37</v>
      </c>
      <c r="B98" s="17" t="s">
        <v>183</v>
      </c>
      <c r="C98" s="16" t="s">
        <v>2270</v>
      </c>
      <c r="D98" s="598" t="s">
        <v>1895</v>
      </c>
      <c r="E98" s="599"/>
      <c r="F98" s="600"/>
      <c r="G98" s="17"/>
      <c r="H98" s="18">
        <v>40974</v>
      </c>
    </row>
    <row r="99" spans="1:8" ht="34.5" customHeight="1">
      <c r="A99" s="64">
        <v>38</v>
      </c>
      <c r="B99" s="17" t="s">
        <v>3229</v>
      </c>
      <c r="C99" s="16" t="s">
        <v>2844</v>
      </c>
      <c r="D99" s="598" t="s">
        <v>1050</v>
      </c>
      <c r="E99" s="599"/>
      <c r="F99" s="600"/>
      <c r="G99" s="17"/>
      <c r="H99" s="18">
        <v>40973</v>
      </c>
    </row>
    <row r="100" spans="1:8" ht="18" customHeight="1">
      <c r="A100" s="64">
        <v>39</v>
      </c>
      <c r="B100" s="17" t="s">
        <v>514</v>
      </c>
      <c r="C100" s="16" t="s">
        <v>3230</v>
      </c>
      <c r="D100" s="598" t="s">
        <v>3231</v>
      </c>
      <c r="E100" s="599"/>
      <c r="F100" s="600"/>
      <c r="G100" s="17"/>
      <c r="H100" s="18">
        <v>40973</v>
      </c>
    </row>
    <row r="101" spans="1:8" ht="37.5" customHeight="1">
      <c r="A101" s="64">
        <v>40</v>
      </c>
      <c r="B101" s="17" t="s">
        <v>3232</v>
      </c>
      <c r="C101" s="16" t="s">
        <v>3233</v>
      </c>
      <c r="D101" s="598" t="s">
        <v>67</v>
      </c>
      <c r="E101" s="599"/>
      <c r="F101" s="600"/>
      <c r="G101" s="17"/>
      <c r="H101" s="18">
        <v>40974</v>
      </c>
    </row>
    <row r="102" spans="1:8" ht="58.5" customHeight="1">
      <c r="A102" s="64">
        <v>41</v>
      </c>
      <c r="B102" s="17" t="s">
        <v>3234</v>
      </c>
      <c r="C102" s="16" t="s">
        <v>3235</v>
      </c>
      <c r="D102" s="598" t="s">
        <v>67</v>
      </c>
      <c r="E102" s="599"/>
      <c r="F102" s="600"/>
      <c r="G102" s="17"/>
      <c r="H102" s="18">
        <v>40975</v>
      </c>
    </row>
    <row r="103" spans="1:8" ht="18" customHeight="1">
      <c r="A103" s="630">
        <v>42</v>
      </c>
      <c r="B103" s="592" t="s">
        <v>3236</v>
      </c>
      <c r="C103" s="16" t="s">
        <v>3237</v>
      </c>
      <c r="D103" s="598" t="s">
        <v>3238</v>
      </c>
      <c r="E103" s="599"/>
      <c r="F103" s="600"/>
      <c r="G103" s="17"/>
      <c r="H103" s="595">
        <v>40977</v>
      </c>
    </row>
    <row r="104" spans="1:8" ht="18" customHeight="1">
      <c r="A104" s="632"/>
      <c r="B104" s="594"/>
      <c r="C104" s="63" t="s">
        <v>3619</v>
      </c>
      <c r="D104" s="19" t="s">
        <v>1049</v>
      </c>
      <c r="E104" s="17">
        <v>2</v>
      </c>
      <c r="F104" s="19">
        <v>5</v>
      </c>
      <c r="G104" s="20">
        <f>F104*E104</f>
        <v>10</v>
      </c>
      <c r="H104" s="597"/>
    </row>
    <row r="105" spans="1:8" ht="18" customHeight="1">
      <c r="A105" s="64">
        <v>43</v>
      </c>
      <c r="B105" s="17" t="s">
        <v>3239</v>
      </c>
      <c r="C105" s="16" t="s">
        <v>340</v>
      </c>
      <c r="D105" s="598" t="s">
        <v>67</v>
      </c>
      <c r="E105" s="599"/>
      <c r="F105" s="600"/>
      <c r="G105" s="17"/>
      <c r="H105" s="21">
        <v>40977</v>
      </c>
    </row>
    <row r="106" spans="1:8" ht="18" customHeight="1">
      <c r="A106" s="64">
        <v>44</v>
      </c>
      <c r="B106" s="17" t="s">
        <v>2095</v>
      </c>
      <c r="C106" s="16" t="s">
        <v>1584</v>
      </c>
      <c r="D106" s="598" t="s">
        <v>67</v>
      </c>
      <c r="E106" s="599"/>
      <c r="F106" s="600"/>
      <c r="G106" s="17"/>
      <c r="H106" s="21">
        <v>40980</v>
      </c>
    </row>
    <row r="107" spans="1:8" ht="18" customHeight="1">
      <c r="A107" s="64">
        <v>45</v>
      </c>
      <c r="B107" s="17" t="s">
        <v>2096</v>
      </c>
      <c r="C107" s="16" t="s">
        <v>1584</v>
      </c>
      <c r="D107" s="598" t="s">
        <v>67</v>
      </c>
      <c r="E107" s="599"/>
      <c r="F107" s="600"/>
      <c r="G107" s="17"/>
      <c r="H107" s="21">
        <v>40981</v>
      </c>
    </row>
    <row r="108" spans="1:8" ht="18" customHeight="1">
      <c r="A108" s="64">
        <v>47</v>
      </c>
      <c r="B108" s="17" t="s">
        <v>634</v>
      </c>
      <c r="C108" s="16" t="s">
        <v>635</v>
      </c>
      <c r="D108" s="598" t="s">
        <v>67</v>
      </c>
      <c r="E108" s="599"/>
      <c r="F108" s="600"/>
      <c r="G108" s="17"/>
      <c r="H108" s="18">
        <v>40981</v>
      </c>
    </row>
    <row r="109" spans="1:8" ht="18" customHeight="1">
      <c r="A109" s="630">
        <v>48</v>
      </c>
      <c r="B109" s="592" t="s">
        <v>2128</v>
      </c>
      <c r="C109" s="16" t="s">
        <v>165</v>
      </c>
      <c r="D109" s="19"/>
      <c r="E109" s="17"/>
      <c r="F109" s="17"/>
      <c r="G109" s="17"/>
      <c r="H109" s="595">
        <v>40980</v>
      </c>
    </row>
    <row r="110" spans="1:8" ht="18" customHeight="1">
      <c r="A110" s="632"/>
      <c r="B110" s="594"/>
      <c r="C110" s="17" t="s">
        <v>166</v>
      </c>
      <c r="D110" s="19" t="s">
        <v>1588</v>
      </c>
      <c r="E110" s="17">
        <v>0.25</v>
      </c>
      <c r="F110" s="17">
        <v>1650</v>
      </c>
      <c r="G110" s="17">
        <f>E110*F110</f>
        <v>412.5</v>
      </c>
      <c r="H110" s="603"/>
    </row>
    <row r="111" spans="1:8" ht="18" customHeight="1">
      <c r="A111" s="630">
        <v>49</v>
      </c>
      <c r="B111" s="592" t="s">
        <v>1960</v>
      </c>
      <c r="C111" s="16" t="s">
        <v>165</v>
      </c>
      <c r="D111" s="19"/>
      <c r="E111" s="17"/>
      <c r="F111" s="17"/>
      <c r="G111" s="17"/>
      <c r="H111" s="595">
        <v>40980</v>
      </c>
    </row>
    <row r="112" spans="1:8" ht="18" customHeight="1">
      <c r="A112" s="632"/>
      <c r="B112" s="594"/>
      <c r="C112" s="17" t="s">
        <v>166</v>
      </c>
      <c r="D112" s="19" t="s">
        <v>1588</v>
      </c>
      <c r="E112" s="17">
        <v>0.25</v>
      </c>
      <c r="F112" s="17">
        <v>1650</v>
      </c>
      <c r="G112" s="17">
        <f>E112*F112</f>
        <v>412.5</v>
      </c>
      <c r="H112" s="603"/>
    </row>
    <row r="113" spans="1:8" ht="18" customHeight="1">
      <c r="A113" s="64">
        <v>50</v>
      </c>
      <c r="B113" s="17" t="s">
        <v>1646</v>
      </c>
      <c r="C113" s="16" t="s">
        <v>165</v>
      </c>
      <c r="D113" s="19"/>
      <c r="E113" s="17"/>
      <c r="F113" s="17"/>
      <c r="G113" s="17"/>
      <c r="H113" s="18">
        <v>40980</v>
      </c>
    </row>
    <row r="114" spans="1:8" ht="18" customHeight="1">
      <c r="A114" s="17"/>
      <c r="B114" s="17"/>
      <c r="C114" s="17" t="s">
        <v>166</v>
      </c>
      <c r="D114" s="19" t="s">
        <v>1588</v>
      </c>
      <c r="E114" s="17">
        <v>0.25</v>
      </c>
      <c r="F114" s="17">
        <v>1650</v>
      </c>
      <c r="G114" s="17">
        <f>E114*F114</f>
        <v>412.5</v>
      </c>
      <c r="H114" s="18"/>
    </row>
    <row r="115" spans="1:8" ht="18" customHeight="1">
      <c r="A115" s="630">
        <v>51</v>
      </c>
      <c r="B115" s="592" t="s">
        <v>1647</v>
      </c>
      <c r="C115" s="16" t="s">
        <v>165</v>
      </c>
      <c r="D115" s="19"/>
      <c r="E115" s="17"/>
      <c r="F115" s="17"/>
      <c r="G115" s="17"/>
      <c r="H115" s="595">
        <v>40980</v>
      </c>
    </row>
    <row r="116" spans="1:8" ht="18" customHeight="1">
      <c r="A116" s="632"/>
      <c r="B116" s="594"/>
      <c r="C116" s="17" t="s">
        <v>166</v>
      </c>
      <c r="D116" s="19" t="s">
        <v>1588</v>
      </c>
      <c r="E116" s="17">
        <v>0.25</v>
      </c>
      <c r="F116" s="17">
        <v>1650</v>
      </c>
      <c r="G116" s="17">
        <f>E116*F116</f>
        <v>412.5</v>
      </c>
      <c r="H116" s="603"/>
    </row>
    <row r="117" spans="1:8" ht="18" customHeight="1">
      <c r="A117" s="630">
        <v>52</v>
      </c>
      <c r="B117" s="592" t="s">
        <v>1648</v>
      </c>
      <c r="C117" s="16" t="s">
        <v>165</v>
      </c>
      <c r="D117" s="19"/>
      <c r="E117" s="17"/>
      <c r="F117" s="17"/>
      <c r="G117" s="17"/>
      <c r="H117" s="595">
        <v>40980</v>
      </c>
    </row>
    <row r="118" spans="1:8" ht="18" customHeight="1">
      <c r="A118" s="632"/>
      <c r="B118" s="594"/>
      <c r="C118" s="17" t="s">
        <v>166</v>
      </c>
      <c r="D118" s="19" t="s">
        <v>1588</v>
      </c>
      <c r="E118" s="17">
        <v>0.25</v>
      </c>
      <c r="F118" s="17">
        <v>1650</v>
      </c>
      <c r="G118" s="17">
        <f>E118*F118</f>
        <v>412.5</v>
      </c>
      <c r="H118" s="603"/>
    </row>
    <row r="119" spans="1:8" ht="18" customHeight="1">
      <c r="A119" s="630">
        <v>53</v>
      </c>
      <c r="B119" s="592" t="s">
        <v>2836</v>
      </c>
      <c r="C119" s="16" t="s">
        <v>165</v>
      </c>
      <c r="D119" s="19"/>
      <c r="E119" s="17"/>
      <c r="F119" s="17"/>
      <c r="G119" s="17"/>
      <c r="H119" s="595">
        <v>40980</v>
      </c>
    </row>
    <row r="120" spans="1:8" ht="18" customHeight="1">
      <c r="A120" s="632"/>
      <c r="B120" s="594"/>
      <c r="C120" s="17" t="s">
        <v>166</v>
      </c>
      <c r="D120" s="19" t="s">
        <v>1588</v>
      </c>
      <c r="E120" s="17">
        <v>0.25</v>
      </c>
      <c r="F120" s="17">
        <v>1650</v>
      </c>
      <c r="G120" s="17">
        <f>E120*F120</f>
        <v>412.5</v>
      </c>
      <c r="H120" s="603"/>
    </row>
    <row r="121" spans="1:8" ht="18" customHeight="1">
      <c r="A121" s="630">
        <v>54</v>
      </c>
      <c r="B121" s="592" t="s">
        <v>1402</v>
      </c>
      <c r="C121" s="16" t="s">
        <v>165</v>
      </c>
      <c r="D121" s="19"/>
      <c r="E121" s="17"/>
      <c r="F121" s="17"/>
      <c r="G121" s="17"/>
      <c r="H121" s="595">
        <v>40980</v>
      </c>
    </row>
    <row r="122" spans="1:8" ht="18" customHeight="1">
      <c r="A122" s="632"/>
      <c r="B122" s="594"/>
      <c r="C122" s="17" t="s">
        <v>166</v>
      </c>
      <c r="D122" s="19" t="s">
        <v>1588</v>
      </c>
      <c r="E122" s="17">
        <v>0.25</v>
      </c>
      <c r="F122" s="17">
        <v>1650</v>
      </c>
      <c r="G122" s="17">
        <f>E122*F122</f>
        <v>412.5</v>
      </c>
      <c r="H122" s="603"/>
    </row>
    <row r="123" spans="1:8" ht="18" customHeight="1">
      <c r="A123" s="630">
        <v>55</v>
      </c>
      <c r="B123" s="592" t="s">
        <v>3553</v>
      </c>
      <c r="C123" s="16" t="s">
        <v>165</v>
      </c>
      <c r="D123" s="19"/>
      <c r="E123" s="17"/>
      <c r="F123" s="17"/>
      <c r="G123" s="17"/>
      <c r="H123" s="595">
        <v>40980</v>
      </c>
    </row>
    <row r="124" spans="1:8" ht="18" customHeight="1">
      <c r="A124" s="632"/>
      <c r="B124" s="594"/>
      <c r="C124" s="17" t="s">
        <v>166</v>
      </c>
      <c r="D124" s="19" t="s">
        <v>1588</v>
      </c>
      <c r="E124" s="17">
        <v>0.25</v>
      </c>
      <c r="F124" s="17">
        <v>1650</v>
      </c>
      <c r="G124" s="17">
        <f>E124*F124</f>
        <v>412.5</v>
      </c>
      <c r="H124" s="603"/>
    </row>
    <row r="125" spans="1:8" ht="34.5" customHeight="1">
      <c r="A125" s="630">
        <v>56</v>
      </c>
      <c r="B125" s="592" t="s">
        <v>2482</v>
      </c>
      <c r="C125" s="46" t="s">
        <v>3555</v>
      </c>
      <c r="D125" s="19"/>
      <c r="E125" s="19"/>
      <c r="F125" s="19"/>
      <c r="G125" s="17"/>
      <c r="H125" s="595">
        <v>40980</v>
      </c>
    </row>
    <row r="126" spans="1:8" ht="18" customHeight="1">
      <c r="A126" s="632"/>
      <c r="B126" s="594"/>
      <c r="C126" s="15" t="s">
        <v>2666</v>
      </c>
      <c r="D126" s="19" t="s">
        <v>1585</v>
      </c>
      <c r="E126" s="17">
        <v>0.18</v>
      </c>
      <c r="F126" s="17">
        <v>8500</v>
      </c>
      <c r="G126" s="17">
        <f>E126*F126</f>
        <v>1530</v>
      </c>
      <c r="H126" s="603"/>
    </row>
    <row r="127" spans="1:8" ht="18" customHeight="1">
      <c r="A127" s="64">
        <v>57</v>
      </c>
      <c r="B127" s="17" t="s">
        <v>3557</v>
      </c>
      <c r="C127" s="15" t="s">
        <v>3556</v>
      </c>
      <c r="D127" s="19" t="s">
        <v>1109</v>
      </c>
      <c r="E127" s="17">
        <v>0.1</v>
      </c>
      <c r="F127" s="17">
        <v>76</v>
      </c>
      <c r="G127" s="17">
        <f>E127*F127</f>
        <v>7.6</v>
      </c>
      <c r="H127" s="21">
        <v>40980</v>
      </c>
    </row>
    <row r="128" spans="1:8" ht="36.75" customHeight="1">
      <c r="A128" s="64">
        <v>58</v>
      </c>
      <c r="B128" s="17" t="s">
        <v>3441</v>
      </c>
      <c r="C128" s="46" t="s">
        <v>893</v>
      </c>
      <c r="D128" s="915" t="s">
        <v>2038</v>
      </c>
      <c r="E128" s="916"/>
      <c r="F128" s="917"/>
      <c r="G128" s="17"/>
      <c r="H128" s="21">
        <v>40980</v>
      </c>
    </row>
    <row r="129" spans="1:8" ht="36.75" customHeight="1">
      <c r="A129" s="630">
        <v>59</v>
      </c>
      <c r="B129" s="592" t="s">
        <v>3563</v>
      </c>
      <c r="C129" s="46" t="s">
        <v>730</v>
      </c>
      <c r="D129" s="17"/>
      <c r="E129" s="17"/>
      <c r="F129" s="17"/>
      <c r="G129" s="17"/>
      <c r="H129" s="595">
        <v>40981</v>
      </c>
    </row>
    <row r="130" spans="1:8" ht="18" customHeight="1">
      <c r="A130" s="631"/>
      <c r="B130" s="593"/>
      <c r="C130" s="17" t="s">
        <v>731</v>
      </c>
      <c r="D130" s="19" t="s">
        <v>1585</v>
      </c>
      <c r="E130" s="17">
        <v>0.01</v>
      </c>
      <c r="F130" s="17">
        <v>8500</v>
      </c>
      <c r="G130" s="17">
        <f>E130*F130</f>
        <v>85</v>
      </c>
      <c r="H130" s="605"/>
    </row>
    <row r="131" spans="1:8" ht="18" customHeight="1">
      <c r="A131" s="632"/>
      <c r="B131" s="594"/>
      <c r="C131" s="15" t="s">
        <v>1637</v>
      </c>
      <c r="D131" s="19" t="s">
        <v>1109</v>
      </c>
      <c r="E131" s="17">
        <v>0.1</v>
      </c>
      <c r="F131" s="17">
        <v>78</v>
      </c>
      <c r="G131" s="17">
        <f>E131*F131</f>
        <v>7.8</v>
      </c>
      <c r="H131" s="603"/>
    </row>
    <row r="132" spans="1:8" ht="33.75" customHeight="1">
      <c r="A132" s="64">
        <v>60</v>
      </c>
      <c r="B132" s="17" t="s">
        <v>338</v>
      </c>
      <c r="C132" s="46" t="s">
        <v>893</v>
      </c>
      <c r="D132" s="915" t="s">
        <v>732</v>
      </c>
      <c r="E132" s="916"/>
      <c r="F132" s="917"/>
      <c r="G132" s="17"/>
      <c r="H132" s="21">
        <v>40981</v>
      </c>
    </row>
    <row r="133" spans="1:8" ht="33" customHeight="1">
      <c r="A133" s="64">
        <v>61</v>
      </c>
      <c r="B133" s="17" t="s">
        <v>3442</v>
      </c>
      <c r="C133" s="46" t="s">
        <v>893</v>
      </c>
      <c r="D133" s="915" t="s">
        <v>732</v>
      </c>
      <c r="E133" s="916"/>
      <c r="F133" s="917"/>
      <c r="G133" s="17"/>
      <c r="H133" s="21">
        <v>40981</v>
      </c>
    </row>
    <row r="134" spans="1:8" ht="53.25" customHeight="1">
      <c r="A134" s="630">
        <v>62</v>
      </c>
      <c r="B134" s="592" t="s">
        <v>733</v>
      </c>
      <c r="C134" s="16" t="s">
        <v>734</v>
      </c>
      <c r="D134" s="17"/>
      <c r="E134" s="17"/>
      <c r="F134" s="17"/>
      <c r="G134" s="17"/>
      <c r="H134" s="595">
        <v>40981</v>
      </c>
    </row>
    <row r="135" spans="1:8" ht="18" customHeight="1">
      <c r="A135" s="631"/>
      <c r="B135" s="593"/>
      <c r="C135" s="15" t="s">
        <v>3144</v>
      </c>
      <c r="D135" s="19" t="s">
        <v>2968</v>
      </c>
      <c r="E135" s="19">
        <v>1</v>
      </c>
      <c r="F135" s="19">
        <v>72</v>
      </c>
      <c r="G135" s="84">
        <f>F135*E135</f>
        <v>72</v>
      </c>
      <c r="H135" s="605"/>
    </row>
    <row r="136" spans="1:8" ht="18" customHeight="1">
      <c r="A136" s="632"/>
      <c r="B136" s="594"/>
      <c r="C136" s="17" t="s">
        <v>1601</v>
      </c>
      <c r="D136" s="19" t="s">
        <v>1109</v>
      </c>
      <c r="E136" s="17">
        <v>4</v>
      </c>
      <c r="F136" s="17">
        <v>4</v>
      </c>
      <c r="G136" s="17">
        <f>E136*F136</f>
        <v>16</v>
      </c>
      <c r="H136" s="603"/>
    </row>
    <row r="137" spans="1:8" ht="18" customHeight="1">
      <c r="A137" s="630">
        <v>63</v>
      </c>
      <c r="B137" s="592" t="s">
        <v>737</v>
      </c>
      <c r="C137" s="16" t="s">
        <v>3626</v>
      </c>
      <c r="D137" s="598" t="s">
        <v>67</v>
      </c>
      <c r="E137" s="599"/>
      <c r="F137" s="600"/>
      <c r="G137" s="17"/>
      <c r="H137" s="595">
        <v>40980</v>
      </c>
    </row>
    <row r="138" spans="1:8" ht="18" customHeight="1">
      <c r="A138" s="632"/>
      <c r="B138" s="594"/>
      <c r="C138" s="15" t="s">
        <v>3144</v>
      </c>
      <c r="D138" s="19" t="s">
        <v>2968</v>
      </c>
      <c r="E138" s="19">
        <v>1</v>
      </c>
      <c r="F138" s="19">
        <v>72</v>
      </c>
      <c r="G138" s="84">
        <f>F138*E138</f>
        <v>72</v>
      </c>
      <c r="H138" s="603"/>
    </row>
    <row r="139" spans="1:8" ht="35.25" customHeight="1">
      <c r="A139" s="64">
        <v>64</v>
      </c>
      <c r="B139" s="17" t="s">
        <v>738</v>
      </c>
      <c r="C139" s="16" t="s">
        <v>739</v>
      </c>
      <c r="D139" s="598" t="s">
        <v>67</v>
      </c>
      <c r="E139" s="599"/>
      <c r="F139" s="600"/>
      <c r="G139" s="17"/>
      <c r="H139" s="21">
        <v>40981</v>
      </c>
    </row>
    <row r="140" spans="1:8" ht="34.5" customHeight="1">
      <c r="A140" s="630">
        <v>65</v>
      </c>
      <c r="B140" s="592" t="s">
        <v>3563</v>
      </c>
      <c r="C140" s="16" t="s">
        <v>1396</v>
      </c>
      <c r="D140" s="17"/>
      <c r="E140" s="17"/>
      <c r="F140" s="17"/>
      <c r="G140" s="17"/>
      <c r="H140" s="595">
        <v>40981</v>
      </c>
    </row>
    <row r="141" spans="1:8" ht="18" customHeight="1">
      <c r="A141" s="631"/>
      <c r="B141" s="593"/>
      <c r="C141" s="17" t="s">
        <v>1963</v>
      </c>
      <c r="D141" s="19" t="s">
        <v>2968</v>
      </c>
      <c r="E141" s="17">
        <v>2</v>
      </c>
      <c r="F141" s="17">
        <v>105</v>
      </c>
      <c r="G141" s="17">
        <f>E141*F141</f>
        <v>210</v>
      </c>
      <c r="H141" s="605"/>
    </row>
    <row r="142" spans="1:8" ht="18" customHeight="1">
      <c r="A142" s="631"/>
      <c r="B142" s="593"/>
      <c r="C142" s="17" t="s">
        <v>1397</v>
      </c>
      <c r="D142" s="19" t="s">
        <v>2968</v>
      </c>
      <c r="E142" s="17">
        <v>2</v>
      </c>
      <c r="F142" s="17">
        <v>85</v>
      </c>
      <c r="G142" s="17">
        <f>E142*F142</f>
        <v>170</v>
      </c>
      <c r="H142" s="605"/>
    </row>
    <row r="143" spans="1:8" ht="18" customHeight="1">
      <c r="A143" s="631"/>
      <c r="B143" s="593"/>
      <c r="C143" s="17" t="s">
        <v>1462</v>
      </c>
      <c r="D143" s="19" t="s">
        <v>1049</v>
      </c>
      <c r="E143" s="17">
        <v>7</v>
      </c>
      <c r="F143" s="17">
        <v>92</v>
      </c>
      <c r="G143" s="17">
        <f>E143*F143</f>
        <v>644</v>
      </c>
      <c r="H143" s="605"/>
    </row>
    <row r="144" spans="1:8" ht="18" customHeight="1">
      <c r="A144" s="632"/>
      <c r="B144" s="594"/>
      <c r="C144" s="17" t="s">
        <v>1045</v>
      </c>
      <c r="D144" s="19" t="s">
        <v>2968</v>
      </c>
      <c r="E144" s="17">
        <v>2</v>
      </c>
      <c r="F144" s="17">
        <v>21</v>
      </c>
      <c r="G144" s="17">
        <f>E144*F144</f>
        <v>42</v>
      </c>
      <c r="H144" s="603"/>
    </row>
    <row r="145" spans="1:8" ht="18" customHeight="1">
      <c r="A145" s="64">
        <v>66</v>
      </c>
      <c r="B145" s="17" t="s">
        <v>743</v>
      </c>
      <c r="C145" s="16" t="s">
        <v>3386</v>
      </c>
      <c r="D145" s="598" t="s">
        <v>1050</v>
      </c>
      <c r="E145" s="599"/>
      <c r="F145" s="600"/>
      <c r="G145" s="17"/>
      <c r="H145" s="21">
        <v>40982</v>
      </c>
    </row>
    <row r="146" spans="1:8" ht="18" customHeight="1">
      <c r="A146" s="64">
        <v>67</v>
      </c>
      <c r="B146" s="17" t="s">
        <v>1192</v>
      </c>
      <c r="C146" s="16" t="s">
        <v>1193</v>
      </c>
      <c r="D146" s="598" t="s">
        <v>1050</v>
      </c>
      <c r="E146" s="599"/>
      <c r="F146" s="600"/>
      <c r="G146" s="17"/>
      <c r="H146" s="21">
        <v>40982</v>
      </c>
    </row>
    <row r="147" spans="1:8" ht="18.75" customHeight="1">
      <c r="A147" s="630">
        <v>68</v>
      </c>
      <c r="B147" s="592" t="s">
        <v>747</v>
      </c>
      <c r="C147" s="16" t="s">
        <v>746</v>
      </c>
      <c r="D147" s="17"/>
      <c r="E147" s="17"/>
      <c r="F147" s="17"/>
      <c r="G147" s="17"/>
      <c r="H147" s="595">
        <v>40982</v>
      </c>
    </row>
    <row r="148" spans="1:8" ht="18" customHeight="1">
      <c r="A148" s="631"/>
      <c r="B148" s="593"/>
      <c r="C148" s="17" t="s">
        <v>2967</v>
      </c>
      <c r="D148" s="19" t="s">
        <v>2968</v>
      </c>
      <c r="E148" s="17">
        <v>1</v>
      </c>
      <c r="F148" s="17">
        <v>221</v>
      </c>
      <c r="G148" s="17">
        <f>E148*F148</f>
        <v>221</v>
      </c>
      <c r="H148" s="605"/>
    </row>
    <row r="149" spans="1:8" ht="18" customHeight="1">
      <c r="A149" s="631"/>
      <c r="B149" s="593"/>
      <c r="C149" s="15" t="s">
        <v>1570</v>
      </c>
      <c r="D149" s="19" t="s">
        <v>2968</v>
      </c>
      <c r="E149" s="17">
        <v>2</v>
      </c>
      <c r="F149" s="17">
        <v>54</v>
      </c>
      <c r="G149" s="17">
        <f>E149*F149</f>
        <v>108</v>
      </c>
      <c r="H149" s="605"/>
    </row>
    <row r="150" spans="1:8" ht="18" customHeight="1">
      <c r="A150" s="632"/>
      <c r="B150" s="594"/>
      <c r="C150" s="17" t="s">
        <v>1289</v>
      </c>
      <c r="D150" s="19" t="s">
        <v>2968</v>
      </c>
      <c r="E150" s="17">
        <v>1</v>
      </c>
      <c r="F150" s="17">
        <v>31</v>
      </c>
      <c r="G150" s="44">
        <f>F150*E150</f>
        <v>31</v>
      </c>
      <c r="H150" s="603"/>
    </row>
    <row r="151" spans="1:8" ht="63" customHeight="1">
      <c r="A151" s="630">
        <v>70</v>
      </c>
      <c r="B151" s="627" t="s">
        <v>338</v>
      </c>
      <c r="C151" s="246" t="s">
        <v>1053</v>
      </c>
      <c r="D151" s="241"/>
      <c r="E151" s="17"/>
      <c r="F151" s="17"/>
      <c r="G151" s="17"/>
      <c r="H151" s="595">
        <v>40983</v>
      </c>
    </row>
    <row r="152" spans="1:8" ht="18" customHeight="1">
      <c r="A152" s="631"/>
      <c r="B152" s="628"/>
      <c r="C152" s="23" t="s">
        <v>2613</v>
      </c>
      <c r="D152" s="241" t="s">
        <v>2968</v>
      </c>
      <c r="E152" s="17">
        <v>1</v>
      </c>
      <c r="F152" s="17">
        <v>265</v>
      </c>
      <c r="G152" s="17">
        <f>E152*F152</f>
        <v>265</v>
      </c>
      <c r="H152" s="605"/>
    </row>
    <row r="153" spans="1:8" ht="18" customHeight="1">
      <c r="A153" s="632"/>
      <c r="B153" s="629"/>
      <c r="C153" s="23" t="s">
        <v>2614</v>
      </c>
      <c r="D153" s="241" t="s">
        <v>1109</v>
      </c>
      <c r="E153" s="17">
        <v>0.9</v>
      </c>
      <c r="F153" s="17">
        <v>171.12</v>
      </c>
      <c r="G153" s="20">
        <f>E153*F153</f>
        <v>154.01</v>
      </c>
      <c r="H153" s="603"/>
    </row>
    <row r="154" spans="1:8" ht="35.25" customHeight="1">
      <c r="A154" s="630">
        <v>71</v>
      </c>
      <c r="B154" s="592" t="s">
        <v>738</v>
      </c>
      <c r="C154" s="16" t="s">
        <v>2581</v>
      </c>
      <c r="D154" s="17"/>
      <c r="E154" s="17"/>
      <c r="F154" s="17"/>
      <c r="G154" s="17"/>
      <c r="H154" s="595">
        <v>40983</v>
      </c>
    </row>
    <row r="155" spans="1:8" ht="18" customHeight="1">
      <c r="A155" s="631"/>
      <c r="B155" s="593"/>
      <c r="C155" s="15" t="s">
        <v>1570</v>
      </c>
      <c r="D155" s="19" t="s">
        <v>2968</v>
      </c>
      <c r="E155" s="17">
        <v>4</v>
      </c>
      <c r="F155" s="17">
        <v>54</v>
      </c>
      <c r="G155" s="17">
        <f>E155*F155</f>
        <v>216</v>
      </c>
      <c r="H155" s="605"/>
    </row>
    <row r="156" spans="1:8" ht="18" customHeight="1">
      <c r="A156" s="632"/>
      <c r="B156" s="594"/>
      <c r="C156" s="17" t="s">
        <v>1462</v>
      </c>
      <c r="D156" s="19" t="s">
        <v>1049</v>
      </c>
      <c r="E156" s="17">
        <v>3</v>
      </c>
      <c r="F156" s="17">
        <v>92</v>
      </c>
      <c r="G156" s="17">
        <f>E156*F156</f>
        <v>276</v>
      </c>
      <c r="H156" s="603"/>
    </row>
    <row r="157" spans="1:8" ht="35.25" customHeight="1">
      <c r="A157" s="64">
        <v>72</v>
      </c>
      <c r="B157" s="17" t="s">
        <v>1182</v>
      </c>
      <c r="C157" s="16" t="s">
        <v>1873</v>
      </c>
      <c r="D157" s="17"/>
      <c r="E157" s="17"/>
      <c r="F157" s="17"/>
      <c r="G157" s="17"/>
      <c r="H157" s="18">
        <v>40983</v>
      </c>
    </row>
    <row r="158" spans="1:8" ht="40.5" customHeight="1">
      <c r="A158" s="633">
        <v>73</v>
      </c>
      <c r="B158" s="606" t="s">
        <v>399</v>
      </c>
      <c r="C158" s="16" t="s">
        <v>3381</v>
      </c>
      <c r="D158" s="17"/>
      <c r="E158" s="17"/>
      <c r="F158" s="17"/>
      <c r="G158" s="17"/>
      <c r="H158" s="611">
        <v>40984</v>
      </c>
    </row>
    <row r="159" spans="1:8" ht="18" customHeight="1">
      <c r="A159" s="633"/>
      <c r="B159" s="606"/>
      <c r="C159" s="17" t="s">
        <v>3382</v>
      </c>
      <c r="D159" s="19" t="s">
        <v>1049</v>
      </c>
      <c r="E159" s="17">
        <v>1</v>
      </c>
      <c r="F159" s="17">
        <v>79.2</v>
      </c>
      <c r="G159" s="17">
        <f>E159*F159</f>
        <v>79.2</v>
      </c>
      <c r="H159" s="611"/>
    </row>
    <row r="160" spans="1:8" ht="18" customHeight="1">
      <c r="A160" s="633"/>
      <c r="B160" s="606"/>
      <c r="C160" s="17" t="s">
        <v>1344</v>
      </c>
      <c r="D160" s="19" t="s">
        <v>2968</v>
      </c>
      <c r="E160" s="17">
        <v>2</v>
      </c>
      <c r="F160" s="17">
        <v>60</v>
      </c>
      <c r="G160" s="17">
        <f>E160*F160</f>
        <v>120</v>
      </c>
      <c r="H160" s="611"/>
    </row>
    <row r="161" spans="1:8" ht="52.5" customHeight="1">
      <c r="A161" s="64">
        <v>74</v>
      </c>
      <c r="B161" s="17" t="s">
        <v>551</v>
      </c>
      <c r="C161" s="16" t="s">
        <v>550</v>
      </c>
      <c r="D161" s="598" t="s">
        <v>67</v>
      </c>
      <c r="E161" s="599"/>
      <c r="F161" s="600"/>
      <c r="G161" s="17"/>
      <c r="H161" s="18">
        <v>40982</v>
      </c>
    </row>
    <row r="162" spans="1:8" ht="35.25" customHeight="1">
      <c r="A162" s="64">
        <v>75</v>
      </c>
      <c r="B162" s="17" t="s">
        <v>552</v>
      </c>
      <c r="C162" s="16" t="s">
        <v>694</v>
      </c>
      <c r="D162" s="598" t="s">
        <v>1050</v>
      </c>
      <c r="E162" s="599"/>
      <c r="F162" s="600"/>
      <c r="G162" s="17"/>
      <c r="H162" s="18">
        <v>40982</v>
      </c>
    </row>
    <row r="163" spans="1:8" ht="51" customHeight="1">
      <c r="A163" s="64">
        <v>76</v>
      </c>
      <c r="B163" s="17" t="s">
        <v>3665</v>
      </c>
      <c r="C163" s="16" t="s">
        <v>1627</v>
      </c>
      <c r="D163" s="598" t="s">
        <v>3666</v>
      </c>
      <c r="E163" s="599"/>
      <c r="F163" s="600"/>
      <c r="G163" s="17"/>
      <c r="H163" s="18">
        <v>40987</v>
      </c>
    </row>
    <row r="164" spans="1:8" ht="38.25" customHeight="1">
      <c r="A164" s="64">
        <v>77</v>
      </c>
      <c r="B164" s="17" t="s">
        <v>1656</v>
      </c>
      <c r="C164" s="16" t="s">
        <v>893</v>
      </c>
      <c r="D164" s="598" t="s">
        <v>414</v>
      </c>
      <c r="E164" s="599"/>
      <c r="F164" s="600"/>
      <c r="G164" s="17"/>
      <c r="H164" s="18">
        <v>40982</v>
      </c>
    </row>
    <row r="165" spans="1:8" ht="37.5" customHeight="1">
      <c r="A165" s="64">
        <v>78</v>
      </c>
      <c r="B165" s="17" t="s">
        <v>415</v>
      </c>
      <c r="C165" s="16" t="s">
        <v>893</v>
      </c>
      <c r="D165" s="598" t="s">
        <v>414</v>
      </c>
      <c r="E165" s="599"/>
      <c r="F165" s="600"/>
      <c r="G165" s="17"/>
      <c r="H165" s="18">
        <v>40982</v>
      </c>
    </row>
    <row r="166" spans="1:8" ht="36.75" customHeight="1">
      <c r="A166" s="64">
        <v>79</v>
      </c>
      <c r="B166" s="17" t="s">
        <v>3118</v>
      </c>
      <c r="C166" s="16" t="s">
        <v>893</v>
      </c>
      <c r="D166" s="598" t="s">
        <v>414</v>
      </c>
      <c r="E166" s="599"/>
      <c r="F166" s="600"/>
      <c r="G166" s="17"/>
      <c r="H166" s="18">
        <v>40982</v>
      </c>
    </row>
    <row r="167" spans="1:8" ht="39" customHeight="1">
      <c r="A167" s="64">
        <v>80</v>
      </c>
      <c r="B167" s="17" t="s">
        <v>892</v>
      </c>
      <c r="C167" s="16" t="s">
        <v>893</v>
      </c>
      <c r="D167" s="598" t="s">
        <v>414</v>
      </c>
      <c r="E167" s="599"/>
      <c r="F167" s="600"/>
      <c r="G167" s="17"/>
      <c r="H167" s="18">
        <v>40982</v>
      </c>
    </row>
    <row r="168" spans="1:8" ht="37.5" customHeight="1">
      <c r="A168" s="64">
        <v>81</v>
      </c>
      <c r="B168" s="17" t="s">
        <v>983</v>
      </c>
      <c r="C168" s="16" t="s">
        <v>893</v>
      </c>
      <c r="D168" s="598" t="s">
        <v>414</v>
      </c>
      <c r="E168" s="599"/>
      <c r="F168" s="600"/>
      <c r="G168" s="17"/>
      <c r="H168" s="18">
        <v>40982</v>
      </c>
    </row>
    <row r="169" spans="1:8" ht="38.25" customHeight="1">
      <c r="A169" s="630">
        <v>82</v>
      </c>
      <c r="B169" s="873" t="s">
        <v>338</v>
      </c>
      <c r="C169" s="203" t="s">
        <v>418</v>
      </c>
      <c r="D169" s="204"/>
      <c r="E169" s="204"/>
      <c r="F169" s="204"/>
      <c r="G169" s="204"/>
      <c r="H169" s="898"/>
    </row>
    <row r="170" spans="1:8" ht="18" customHeight="1">
      <c r="A170" s="631"/>
      <c r="B170" s="874"/>
      <c r="C170" s="204" t="s">
        <v>3382</v>
      </c>
      <c r="D170" s="205" t="s">
        <v>1049</v>
      </c>
      <c r="E170" s="204">
        <v>32</v>
      </c>
      <c r="F170" s="204">
        <v>73.44</v>
      </c>
      <c r="G170" s="204">
        <f>E170*F170</f>
        <v>2350.08</v>
      </c>
      <c r="H170" s="900"/>
    </row>
    <row r="171" spans="1:8" ht="18" customHeight="1">
      <c r="A171" s="631"/>
      <c r="B171" s="874"/>
      <c r="C171" s="204" t="s">
        <v>3561</v>
      </c>
      <c r="D171" s="205" t="s">
        <v>1585</v>
      </c>
      <c r="E171" s="205">
        <v>0.4</v>
      </c>
      <c r="F171" s="204">
        <v>8500</v>
      </c>
      <c r="G171" s="204">
        <f>E171*F171</f>
        <v>3400</v>
      </c>
      <c r="H171" s="900"/>
    </row>
    <row r="172" spans="1:8" ht="18" customHeight="1">
      <c r="A172" s="631"/>
      <c r="B172" s="874"/>
      <c r="C172" s="204" t="s">
        <v>3562</v>
      </c>
      <c r="D172" s="205" t="s">
        <v>2968</v>
      </c>
      <c r="E172" s="205">
        <v>40</v>
      </c>
      <c r="F172" s="204">
        <v>4.5</v>
      </c>
      <c r="G172" s="204">
        <f>E172*F172</f>
        <v>180</v>
      </c>
      <c r="H172" s="900"/>
    </row>
    <row r="173" spans="1:8" ht="18" customHeight="1">
      <c r="A173" s="631"/>
      <c r="B173" s="874"/>
      <c r="C173" s="204" t="s">
        <v>3561</v>
      </c>
      <c r="D173" s="205" t="s">
        <v>1585</v>
      </c>
      <c r="E173" s="205"/>
      <c r="F173" s="204"/>
      <c r="G173" s="204"/>
      <c r="H173" s="900"/>
    </row>
    <row r="174" spans="1:8" ht="18" customHeight="1">
      <c r="A174" s="631"/>
      <c r="B174" s="874"/>
      <c r="C174" s="204" t="s">
        <v>2665</v>
      </c>
      <c r="D174" s="205" t="s">
        <v>1049</v>
      </c>
      <c r="E174" s="205">
        <v>28</v>
      </c>
      <c r="F174" s="204">
        <v>238.72</v>
      </c>
      <c r="G174" s="206">
        <f>E174*F174</f>
        <v>6684.2</v>
      </c>
      <c r="H174" s="900"/>
    </row>
    <row r="175" spans="1:8" ht="18" customHeight="1">
      <c r="A175" s="631"/>
      <c r="B175" s="874"/>
      <c r="C175" s="204" t="s">
        <v>3562</v>
      </c>
      <c r="D175" s="205" t="s">
        <v>1109</v>
      </c>
      <c r="E175" s="205">
        <v>2.4</v>
      </c>
      <c r="F175" s="204">
        <v>145</v>
      </c>
      <c r="G175" s="204">
        <f>E175*F175</f>
        <v>348</v>
      </c>
      <c r="H175" s="900"/>
    </row>
    <row r="176" spans="1:8" ht="18" customHeight="1">
      <c r="A176" s="631"/>
      <c r="B176" s="874"/>
      <c r="C176" s="204" t="s">
        <v>2858</v>
      </c>
      <c r="D176" s="205" t="s">
        <v>1109</v>
      </c>
      <c r="E176" s="205">
        <v>0.5</v>
      </c>
      <c r="F176" s="204">
        <v>157</v>
      </c>
      <c r="G176" s="204">
        <f>E176*F176</f>
        <v>78.5</v>
      </c>
      <c r="H176" s="900"/>
    </row>
    <row r="177" spans="1:8" ht="18" customHeight="1">
      <c r="A177" s="631"/>
      <c r="B177" s="874"/>
      <c r="C177" s="204" t="s">
        <v>3568</v>
      </c>
      <c r="D177" s="205" t="s">
        <v>1049</v>
      </c>
      <c r="E177" s="205">
        <v>12</v>
      </c>
      <c r="F177" s="204">
        <v>80</v>
      </c>
      <c r="G177" s="204">
        <f>E177*F177</f>
        <v>960</v>
      </c>
      <c r="H177" s="900"/>
    </row>
    <row r="178" spans="1:8" ht="18" customHeight="1">
      <c r="A178" s="632"/>
      <c r="B178" s="875"/>
      <c r="C178" s="204" t="s">
        <v>2479</v>
      </c>
      <c r="D178" s="205" t="s">
        <v>419</v>
      </c>
      <c r="E178" s="205">
        <v>3</v>
      </c>
      <c r="F178" s="204">
        <v>131</v>
      </c>
      <c r="G178" s="204">
        <f>E178*F178</f>
        <v>393</v>
      </c>
      <c r="H178" s="899"/>
    </row>
    <row r="179" spans="1:8" ht="33.75" customHeight="1">
      <c r="A179" s="630">
        <v>83</v>
      </c>
      <c r="B179" s="592" t="s">
        <v>420</v>
      </c>
      <c r="C179" s="16" t="s">
        <v>893</v>
      </c>
      <c r="D179" s="17"/>
      <c r="E179" s="17"/>
      <c r="F179" s="29"/>
      <c r="G179" s="20"/>
      <c r="H179" s="595">
        <v>40983</v>
      </c>
    </row>
    <row r="180" spans="1:8" ht="18" customHeight="1">
      <c r="A180" s="632"/>
      <c r="B180" s="594"/>
      <c r="C180" s="17" t="s">
        <v>1600</v>
      </c>
      <c r="D180" s="19" t="s">
        <v>1588</v>
      </c>
      <c r="E180" s="17">
        <v>0.34</v>
      </c>
      <c r="F180" s="17">
        <v>1700</v>
      </c>
      <c r="G180" s="17">
        <f>F180*E180</f>
        <v>578</v>
      </c>
      <c r="H180" s="603"/>
    </row>
    <row r="181" spans="1:8" ht="36" customHeight="1">
      <c r="A181" s="630">
        <v>84</v>
      </c>
      <c r="B181" s="592" t="s">
        <v>1159</v>
      </c>
      <c r="C181" s="16" t="s">
        <v>893</v>
      </c>
      <c r="D181" s="17"/>
      <c r="E181" s="17"/>
      <c r="F181" s="29"/>
      <c r="G181" s="20"/>
      <c r="H181" s="595">
        <v>40983</v>
      </c>
    </row>
    <row r="182" spans="1:8" ht="21" customHeight="1">
      <c r="A182" s="632"/>
      <c r="B182" s="594"/>
      <c r="C182" s="17" t="s">
        <v>1600</v>
      </c>
      <c r="D182" s="19" t="s">
        <v>1588</v>
      </c>
      <c r="E182" s="17">
        <v>0.34</v>
      </c>
      <c r="F182" s="17">
        <v>1700</v>
      </c>
      <c r="G182" s="17">
        <f>F182*E182</f>
        <v>578</v>
      </c>
      <c r="H182" s="603"/>
    </row>
    <row r="183" spans="1:8" ht="36.75" customHeight="1">
      <c r="A183" s="630">
        <v>85</v>
      </c>
      <c r="B183" s="592" t="s">
        <v>827</v>
      </c>
      <c r="C183" s="16" t="s">
        <v>893</v>
      </c>
      <c r="D183" s="17"/>
      <c r="E183" s="17"/>
      <c r="F183" s="29"/>
      <c r="G183" s="20"/>
      <c r="H183" s="595">
        <v>40983</v>
      </c>
    </row>
    <row r="184" spans="1:8" ht="18" customHeight="1">
      <c r="A184" s="632"/>
      <c r="B184" s="594"/>
      <c r="C184" s="17" t="s">
        <v>1600</v>
      </c>
      <c r="D184" s="19" t="s">
        <v>1588</v>
      </c>
      <c r="E184" s="17">
        <v>0.34</v>
      </c>
      <c r="F184" s="17">
        <v>1700</v>
      </c>
      <c r="G184" s="17">
        <f>F184*E184</f>
        <v>578</v>
      </c>
      <c r="H184" s="603"/>
    </row>
    <row r="185" spans="1:8" ht="35.25" customHeight="1">
      <c r="A185" s="64">
        <v>86</v>
      </c>
      <c r="B185" s="17" t="s">
        <v>828</v>
      </c>
      <c r="C185" s="16" t="s">
        <v>893</v>
      </c>
      <c r="D185" s="598" t="s">
        <v>2038</v>
      </c>
      <c r="E185" s="599"/>
      <c r="F185" s="600"/>
      <c r="G185" s="17"/>
      <c r="H185" s="18">
        <v>40982</v>
      </c>
    </row>
    <row r="186" spans="1:8" ht="39" customHeight="1">
      <c r="A186" s="64">
        <v>87</v>
      </c>
      <c r="B186" s="17" t="s">
        <v>662</v>
      </c>
      <c r="C186" s="16" t="s">
        <v>893</v>
      </c>
      <c r="D186" s="598" t="s">
        <v>2038</v>
      </c>
      <c r="E186" s="599"/>
      <c r="F186" s="600"/>
      <c r="G186" s="17"/>
      <c r="H186" s="18">
        <v>40982</v>
      </c>
    </row>
    <row r="187" spans="1:8" ht="18" customHeight="1">
      <c r="A187" s="630">
        <v>88</v>
      </c>
      <c r="B187" s="592" t="s">
        <v>829</v>
      </c>
      <c r="C187" s="16" t="s">
        <v>830</v>
      </c>
      <c r="D187" s="17"/>
      <c r="E187" s="17"/>
      <c r="F187" s="17"/>
      <c r="G187" s="17"/>
      <c r="H187" s="595">
        <v>40984</v>
      </c>
    </row>
    <row r="188" spans="1:8" ht="18" customHeight="1">
      <c r="A188" s="632"/>
      <c r="B188" s="594"/>
      <c r="C188" s="17" t="s">
        <v>2286</v>
      </c>
      <c r="D188" s="17" t="s">
        <v>2968</v>
      </c>
      <c r="E188" s="17">
        <v>1</v>
      </c>
      <c r="F188" s="17">
        <v>180</v>
      </c>
      <c r="G188" s="17">
        <f>E188*F188</f>
        <v>180</v>
      </c>
      <c r="H188" s="603"/>
    </row>
    <row r="189" spans="1:8" ht="18" customHeight="1">
      <c r="A189" s="630">
        <v>89</v>
      </c>
      <c r="B189" s="592" t="s">
        <v>1761</v>
      </c>
      <c r="C189" s="16" t="s">
        <v>2782</v>
      </c>
      <c r="D189" s="19"/>
      <c r="E189" s="17"/>
      <c r="F189" s="17"/>
      <c r="G189" s="20"/>
      <c r="H189" s="595">
        <v>40984</v>
      </c>
    </row>
    <row r="190" spans="1:8" ht="18" customHeight="1">
      <c r="A190" s="631"/>
      <c r="B190" s="593"/>
      <c r="C190" s="17" t="s">
        <v>2049</v>
      </c>
      <c r="D190" s="19" t="s">
        <v>1588</v>
      </c>
      <c r="E190" s="17">
        <v>0.23</v>
      </c>
      <c r="F190" s="17">
        <v>1350</v>
      </c>
      <c r="G190" s="20">
        <f>F190*E190</f>
        <v>310.5</v>
      </c>
      <c r="H190" s="605"/>
    </row>
    <row r="191" spans="1:8" ht="18" customHeight="1">
      <c r="A191" s="632"/>
      <c r="B191" s="594"/>
      <c r="C191" s="17" t="s">
        <v>2050</v>
      </c>
      <c r="D191" s="19" t="s">
        <v>1585</v>
      </c>
      <c r="E191" s="17">
        <v>0.23</v>
      </c>
      <c r="F191" s="17">
        <v>48.05</v>
      </c>
      <c r="G191" s="20">
        <f>F191*E191</f>
        <v>11.05</v>
      </c>
      <c r="H191" s="603"/>
    </row>
    <row r="192" spans="1:8" ht="18" customHeight="1">
      <c r="A192" s="630">
        <v>90</v>
      </c>
      <c r="B192" s="592" t="s">
        <v>2781</v>
      </c>
      <c r="C192" s="16" t="s">
        <v>2782</v>
      </c>
      <c r="D192" s="19"/>
      <c r="E192" s="17"/>
      <c r="F192" s="17"/>
      <c r="G192" s="20"/>
      <c r="H192" s="595">
        <v>40984</v>
      </c>
    </row>
    <row r="193" spans="1:8" ht="18" customHeight="1">
      <c r="A193" s="631"/>
      <c r="B193" s="593"/>
      <c r="C193" s="17" t="s">
        <v>2049</v>
      </c>
      <c r="D193" s="19" t="s">
        <v>1588</v>
      </c>
      <c r="E193" s="17">
        <v>0.23</v>
      </c>
      <c r="F193" s="17">
        <v>1350</v>
      </c>
      <c r="G193" s="20">
        <f>F193*E193</f>
        <v>310.5</v>
      </c>
      <c r="H193" s="605"/>
    </row>
    <row r="194" spans="1:8" ht="18" customHeight="1">
      <c r="A194" s="632"/>
      <c r="B194" s="594"/>
      <c r="C194" s="17" t="s">
        <v>2050</v>
      </c>
      <c r="D194" s="19" t="s">
        <v>1585</v>
      </c>
      <c r="E194" s="17">
        <v>0.23</v>
      </c>
      <c r="F194" s="17">
        <v>48.05</v>
      </c>
      <c r="G194" s="20">
        <f>F194*E194</f>
        <v>11.05</v>
      </c>
      <c r="H194" s="603"/>
    </row>
    <row r="195" spans="1:8" ht="18" customHeight="1">
      <c r="A195" s="64">
        <v>91</v>
      </c>
      <c r="B195" s="17" t="s">
        <v>831</v>
      </c>
      <c r="C195" s="16" t="s">
        <v>2782</v>
      </c>
      <c r="D195" s="19"/>
      <c r="E195" s="17"/>
      <c r="F195" s="17"/>
      <c r="G195" s="20"/>
      <c r="H195" s="18">
        <v>40984</v>
      </c>
    </row>
    <row r="196" spans="1:8" ht="18" customHeight="1">
      <c r="A196" s="633">
        <v>91</v>
      </c>
      <c r="B196" s="606" t="s">
        <v>831</v>
      </c>
      <c r="C196" s="17" t="s">
        <v>2049</v>
      </c>
      <c r="D196" s="19" t="s">
        <v>1588</v>
      </c>
      <c r="E196" s="17">
        <v>0.23</v>
      </c>
      <c r="F196" s="17">
        <v>1350</v>
      </c>
      <c r="G196" s="20">
        <f>F196*E196</f>
        <v>310.5</v>
      </c>
      <c r="H196" s="611">
        <v>40984</v>
      </c>
    </row>
    <row r="197" spans="1:8" ht="18" customHeight="1">
      <c r="A197" s="633"/>
      <c r="B197" s="606"/>
      <c r="C197" s="17" t="s">
        <v>2050</v>
      </c>
      <c r="D197" s="19" t="s">
        <v>1585</v>
      </c>
      <c r="E197" s="17">
        <v>0.23</v>
      </c>
      <c r="F197" s="17">
        <v>48.05</v>
      </c>
      <c r="G197" s="20">
        <f>F197*E197</f>
        <v>11.05</v>
      </c>
      <c r="H197" s="611"/>
    </row>
    <row r="198" spans="1:8" ht="18" customHeight="1">
      <c r="A198" s="633">
        <v>92</v>
      </c>
      <c r="B198" s="606" t="s">
        <v>2595</v>
      </c>
      <c r="C198" s="16" t="s">
        <v>2782</v>
      </c>
      <c r="D198" s="19"/>
      <c r="E198" s="17"/>
      <c r="F198" s="17"/>
      <c r="G198" s="20"/>
      <c r="H198" s="611">
        <v>40984</v>
      </c>
    </row>
    <row r="199" spans="1:8" ht="18" customHeight="1">
      <c r="A199" s="633"/>
      <c r="B199" s="606"/>
      <c r="C199" s="17" t="s">
        <v>2049</v>
      </c>
      <c r="D199" s="19" t="s">
        <v>1588</v>
      </c>
      <c r="E199" s="17">
        <v>0.23</v>
      </c>
      <c r="F199" s="17">
        <v>1350</v>
      </c>
      <c r="G199" s="20">
        <f>F199*E199</f>
        <v>310.5</v>
      </c>
      <c r="H199" s="611"/>
    </row>
    <row r="200" spans="1:8" ht="18" customHeight="1">
      <c r="A200" s="633"/>
      <c r="B200" s="606"/>
      <c r="C200" s="17" t="s">
        <v>2050</v>
      </c>
      <c r="D200" s="19" t="s">
        <v>1585</v>
      </c>
      <c r="E200" s="17">
        <v>0.23</v>
      </c>
      <c r="F200" s="17">
        <v>48.05</v>
      </c>
      <c r="G200" s="20">
        <f>F200*E200</f>
        <v>11.05</v>
      </c>
      <c r="H200" s="611"/>
    </row>
    <row r="201" spans="1:8" ht="18" customHeight="1">
      <c r="A201" s="630">
        <v>93</v>
      </c>
      <c r="B201" s="592" t="s">
        <v>3441</v>
      </c>
      <c r="C201" s="16" t="s">
        <v>2782</v>
      </c>
      <c r="D201" s="19"/>
      <c r="E201" s="17"/>
      <c r="F201" s="17"/>
      <c r="G201" s="20"/>
      <c r="H201" s="595">
        <v>40984</v>
      </c>
    </row>
    <row r="202" spans="1:8" ht="18" customHeight="1">
      <c r="A202" s="631"/>
      <c r="B202" s="593"/>
      <c r="C202" s="17" t="s">
        <v>2049</v>
      </c>
      <c r="D202" s="19" t="s">
        <v>1588</v>
      </c>
      <c r="E202" s="17">
        <v>0.23</v>
      </c>
      <c r="F202" s="17">
        <v>1350</v>
      </c>
      <c r="G202" s="20">
        <f>F202*E202</f>
        <v>310.5</v>
      </c>
      <c r="H202" s="605"/>
    </row>
    <row r="203" spans="1:8" ht="18" customHeight="1">
      <c r="A203" s="632"/>
      <c r="B203" s="594"/>
      <c r="C203" s="17" t="s">
        <v>2050</v>
      </c>
      <c r="D203" s="19" t="s">
        <v>1585</v>
      </c>
      <c r="E203" s="17">
        <v>0.23</v>
      </c>
      <c r="F203" s="17">
        <v>48.05</v>
      </c>
      <c r="G203" s="20">
        <f>F203*E203</f>
        <v>11.05</v>
      </c>
      <c r="H203" s="603"/>
    </row>
    <row r="204" spans="1:8" ht="18" customHeight="1">
      <c r="A204" s="630">
        <v>94</v>
      </c>
      <c r="B204" s="592" t="s">
        <v>832</v>
      </c>
      <c r="C204" s="16" t="s">
        <v>2782</v>
      </c>
      <c r="D204" s="19"/>
      <c r="E204" s="17"/>
      <c r="F204" s="17"/>
      <c r="G204" s="20"/>
      <c r="H204" s="595">
        <v>40984</v>
      </c>
    </row>
    <row r="205" spans="1:8" ht="18" customHeight="1">
      <c r="A205" s="631"/>
      <c r="B205" s="593"/>
      <c r="C205" s="17" t="s">
        <v>2049</v>
      </c>
      <c r="D205" s="19" t="s">
        <v>1588</v>
      </c>
      <c r="E205" s="17">
        <v>0.23</v>
      </c>
      <c r="F205" s="17">
        <v>1350</v>
      </c>
      <c r="G205" s="20">
        <f>F205*E205</f>
        <v>310.5</v>
      </c>
      <c r="H205" s="605"/>
    </row>
    <row r="206" spans="1:8" ht="18" customHeight="1">
      <c r="A206" s="632"/>
      <c r="B206" s="594"/>
      <c r="C206" s="17" t="s">
        <v>2050</v>
      </c>
      <c r="D206" s="19" t="s">
        <v>1585</v>
      </c>
      <c r="E206" s="17">
        <v>0.23</v>
      </c>
      <c r="F206" s="17">
        <v>48.05</v>
      </c>
      <c r="G206" s="20">
        <f>F206*E206</f>
        <v>11.05</v>
      </c>
      <c r="H206" s="603"/>
    </row>
    <row r="207" spans="1:8" ht="18" customHeight="1">
      <c r="A207" s="630">
        <v>95</v>
      </c>
      <c r="B207" s="592" t="s">
        <v>2657</v>
      </c>
      <c r="C207" s="16" t="s">
        <v>2782</v>
      </c>
      <c r="D207" s="19"/>
      <c r="E207" s="17"/>
      <c r="F207" s="17"/>
      <c r="G207" s="20"/>
      <c r="H207" s="595">
        <v>40984</v>
      </c>
    </row>
    <row r="208" spans="1:8" ht="18" customHeight="1">
      <c r="A208" s="631"/>
      <c r="B208" s="593"/>
      <c r="C208" s="17" t="s">
        <v>2049</v>
      </c>
      <c r="D208" s="19" t="s">
        <v>1588</v>
      </c>
      <c r="E208" s="17">
        <v>0.23</v>
      </c>
      <c r="F208" s="17">
        <v>1350</v>
      </c>
      <c r="G208" s="20">
        <f>F208*E208</f>
        <v>310.5</v>
      </c>
      <c r="H208" s="605"/>
    </row>
    <row r="209" spans="1:8" ht="18" customHeight="1">
      <c r="A209" s="632"/>
      <c r="B209" s="594"/>
      <c r="C209" s="17" t="s">
        <v>2050</v>
      </c>
      <c r="D209" s="19" t="s">
        <v>1585</v>
      </c>
      <c r="E209" s="17">
        <v>0.23</v>
      </c>
      <c r="F209" s="17">
        <v>48.05</v>
      </c>
      <c r="G209" s="20">
        <f>F209*E209</f>
        <v>11.05</v>
      </c>
      <c r="H209" s="603"/>
    </row>
    <row r="210" spans="1:8" ht="18" customHeight="1">
      <c r="A210" s="630">
        <v>97</v>
      </c>
      <c r="B210" s="592" t="s">
        <v>2659</v>
      </c>
      <c r="C210" s="16" t="s">
        <v>2782</v>
      </c>
      <c r="D210" s="19"/>
      <c r="E210" s="17"/>
      <c r="F210" s="17"/>
      <c r="G210" s="20"/>
      <c r="H210" s="595">
        <v>40984</v>
      </c>
    </row>
    <row r="211" spans="1:8" ht="18" customHeight="1">
      <c r="A211" s="631"/>
      <c r="B211" s="593"/>
      <c r="C211" s="17" t="s">
        <v>2049</v>
      </c>
      <c r="D211" s="19" t="s">
        <v>1588</v>
      </c>
      <c r="E211" s="17">
        <v>0.23</v>
      </c>
      <c r="F211" s="17">
        <v>1350</v>
      </c>
      <c r="G211" s="20">
        <f>F211*E211</f>
        <v>310.5</v>
      </c>
      <c r="H211" s="605"/>
    </row>
    <row r="212" spans="1:8" ht="18" customHeight="1">
      <c r="A212" s="632"/>
      <c r="B212" s="594"/>
      <c r="C212" s="17" t="s">
        <v>2050</v>
      </c>
      <c r="D212" s="19" t="s">
        <v>1585</v>
      </c>
      <c r="E212" s="17">
        <v>0.23</v>
      </c>
      <c r="F212" s="17">
        <v>48.05</v>
      </c>
      <c r="G212" s="20">
        <f>F212*E212</f>
        <v>11.05</v>
      </c>
      <c r="H212" s="603"/>
    </row>
    <row r="213" spans="1:8" ht="34.5" customHeight="1">
      <c r="A213" s="64">
        <v>98</v>
      </c>
      <c r="B213" s="17" t="s">
        <v>3442</v>
      </c>
      <c r="C213" s="16" t="s">
        <v>893</v>
      </c>
      <c r="D213" s="598" t="s">
        <v>833</v>
      </c>
      <c r="E213" s="599"/>
      <c r="F213" s="600"/>
      <c r="G213" s="17"/>
      <c r="H213" s="18">
        <v>40984</v>
      </c>
    </row>
    <row r="214" spans="1:8" ht="39" customHeight="1">
      <c r="A214" s="64">
        <v>99</v>
      </c>
      <c r="B214" s="17" t="s">
        <v>1763</v>
      </c>
      <c r="C214" s="16" t="s">
        <v>893</v>
      </c>
      <c r="D214" s="598" t="s">
        <v>833</v>
      </c>
      <c r="E214" s="599"/>
      <c r="F214" s="600"/>
      <c r="G214" s="17"/>
      <c r="H214" s="18">
        <v>40984</v>
      </c>
    </row>
    <row r="215" spans="1:8" ht="39.75" customHeight="1">
      <c r="A215" s="64">
        <v>100</v>
      </c>
      <c r="B215" s="17" t="s">
        <v>273</v>
      </c>
      <c r="C215" s="16" t="s">
        <v>893</v>
      </c>
      <c r="D215" s="598" t="s">
        <v>833</v>
      </c>
      <c r="E215" s="599"/>
      <c r="F215" s="600"/>
      <c r="G215" s="17"/>
      <c r="H215" s="18">
        <v>40984</v>
      </c>
    </row>
    <row r="216" spans="1:8" ht="39" customHeight="1">
      <c r="A216" s="64">
        <v>101</v>
      </c>
      <c r="B216" s="17" t="s">
        <v>338</v>
      </c>
      <c r="C216" s="16" t="s">
        <v>893</v>
      </c>
      <c r="D216" s="598" t="s">
        <v>833</v>
      </c>
      <c r="E216" s="599"/>
      <c r="F216" s="600"/>
      <c r="G216" s="17"/>
      <c r="H216" s="18">
        <v>40984</v>
      </c>
    </row>
    <row r="217" spans="1:8" ht="37.5" customHeight="1">
      <c r="A217" s="64">
        <v>102</v>
      </c>
      <c r="B217" s="17" t="s">
        <v>1401</v>
      </c>
      <c r="C217" s="16" t="s">
        <v>893</v>
      </c>
      <c r="D217" s="598" t="s">
        <v>833</v>
      </c>
      <c r="E217" s="599"/>
      <c r="F217" s="600"/>
      <c r="G217" s="17"/>
      <c r="H217" s="18">
        <v>40984</v>
      </c>
    </row>
    <row r="218" spans="1:8" ht="38.25" customHeight="1">
      <c r="A218" s="64">
        <v>103</v>
      </c>
      <c r="B218" s="17" t="s">
        <v>164</v>
      </c>
      <c r="C218" s="16" t="s">
        <v>893</v>
      </c>
      <c r="D218" s="598" t="s">
        <v>833</v>
      </c>
      <c r="E218" s="599"/>
      <c r="F218" s="600"/>
      <c r="G218" s="17"/>
      <c r="H218" s="18">
        <v>40984</v>
      </c>
    </row>
    <row r="219" spans="1:8" ht="22.5" customHeight="1">
      <c r="A219" s="630">
        <v>104</v>
      </c>
      <c r="B219" s="592" t="s">
        <v>1417</v>
      </c>
      <c r="C219" s="16" t="s">
        <v>1416</v>
      </c>
      <c r="D219" s="17"/>
      <c r="E219" s="17"/>
      <c r="F219" s="17"/>
      <c r="G219" s="17"/>
      <c r="H219" s="595">
        <v>40984</v>
      </c>
    </row>
    <row r="220" spans="1:8" ht="18" customHeight="1">
      <c r="A220" s="632"/>
      <c r="B220" s="594"/>
      <c r="C220" s="17" t="s">
        <v>2286</v>
      </c>
      <c r="D220" s="17" t="s">
        <v>2968</v>
      </c>
      <c r="E220" s="17">
        <v>3</v>
      </c>
      <c r="F220" s="17">
        <v>180</v>
      </c>
      <c r="G220" s="17">
        <f>E220*F220</f>
        <v>540</v>
      </c>
      <c r="H220" s="603"/>
    </row>
    <row r="221" spans="1:8" ht="18" customHeight="1">
      <c r="A221" s="630">
        <v>105</v>
      </c>
      <c r="B221" s="592" t="s">
        <v>554</v>
      </c>
      <c r="C221" s="16" t="s">
        <v>863</v>
      </c>
      <c r="D221" s="598" t="s">
        <v>3660</v>
      </c>
      <c r="E221" s="599"/>
      <c r="F221" s="600"/>
      <c r="G221" s="17"/>
      <c r="H221" s="595">
        <v>40987</v>
      </c>
    </row>
    <row r="222" spans="1:8" ht="18" customHeight="1">
      <c r="A222" s="632"/>
      <c r="B222" s="594"/>
      <c r="C222" s="15" t="s">
        <v>2265</v>
      </c>
      <c r="D222" s="19" t="s">
        <v>1109</v>
      </c>
      <c r="E222" s="17">
        <v>0.05</v>
      </c>
      <c r="F222" s="17">
        <v>178</v>
      </c>
      <c r="G222" s="17">
        <f>E222*F222</f>
        <v>8.9</v>
      </c>
      <c r="H222" s="603"/>
    </row>
    <row r="223" spans="1:8" ht="36.75" customHeight="1">
      <c r="A223" s="64">
        <v>106</v>
      </c>
      <c r="B223" s="17" t="s">
        <v>3442</v>
      </c>
      <c r="C223" s="16" t="s">
        <v>893</v>
      </c>
      <c r="D223" s="598" t="s">
        <v>2089</v>
      </c>
      <c r="E223" s="599"/>
      <c r="F223" s="600"/>
      <c r="G223" s="17"/>
      <c r="H223" s="18">
        <v>40987</v>
      </c>
    </row>
    <row r="224" spans="1:8" ht="35.25" customHeight="1">
      <c r="A224" s="64">
        <v>107</v>
      </c>
      <c r="B224" s="17" t="s">
        <v>1763</v>
      </c>
      <c r="C224" s="16" t="s">
        <v>893</v>
      </c>
      <c r="D224" s="598" t="s">
        <v>2089</v>
      </c>
      <c r="E224" s="599"/>
      <c r="F224" s="600"/>
      <c r="G224" s="17"/>
      <c r="H224" s="18">
        <v>40987</v>
      </c>
    </row>
    <row r="225" spans="1:8" ht="35.25" customHeight="1">
      <c r="A225" s="64">
        <v>108</v>
      </c>
      <c r="B225" s="17" t="s">
        <v>273</v>
      </c>
      <c r="C225" s="16" t="s">
        <v>893</v>
      </c>
      <c r="D225" s="598" t="s">
        <v>2089</v>
      </c>
      <c r="E225" s="599"/>
      <c r="F225" s="600"/>
      <c r="G225" s="17"/>
      <c r="H225" s="18">
        <v>40987</v>
      </c>
    </row>
    <row r="226" spans="1:8" ht="36" customHeight="1">
      <c r="A226" s="630">
        <v>109</v>
      </c>
      <c r="B226" s="873" t="s">
        <v>2836</v>
      </c>
      <c r="C226" s="203" t="s">
        <v>40</v>
      </c>
      <c r="D226" s="205"/>
      <c r="E226" s="204"/>
      <c r="F226" s="204"/>
      <c r="G226" s="204"/>
      <c r="H226" s="898" t="s">
        <v>819</v>
      </c>
    </row>
    <row r="227" spans="1:8" ht="18" customHeight="1">
      <c r="A227" s="631"/>
      <c r="B227" s="874"/>
      <c r="C227" s="204" t="s">
        <v>166</v>
      </c>
      <c r="D227" s="205" t="s">
        <v>1588</v>
      </c>
      <c r="E227" s="205">
        <f>7+7+3</f>
        <v>17</v>
      </c>
      <c r="F227" s="205">
        <v>1650</v>
      </c>
      <c r="G227" s="204">
        <f t="shared" ref="G227:G232" si="1">E227*F227</f>
        <v>28050</v>
      </c>
      <c r="H227" s="900"/>
    </row>
    <row r="228" spans="1:8" ht="18" customHeight="1">
      <c r="A228" s="631"/>
      <c r="B228" s="874"/>
      <c r="C228" s="204" t="s">
        <v>540</v>
      </c>
      <c r="D228" s="205" t="s">
        <v>1588</v>
      </c>
      <c r="E228" s="204">
        <f>7+2+5+4</f>
        <v>18</v>
      </c>
      <c r="F228" s="204">
        <v>1350</v>
      </c>
      <c r="G228" s="204">
        <f t="shared" si="1"/>
        <v>24300</v>
      </c>
      <c r="H228" s="900"/>
    </row>
    <row r="229" spans="1:8" ht="18" customHeight="1">
      <c r="A229" s="631"/>
      <c r="B229" s="874"/>
      <c r="C229" s="204" t="s">
        <v>2783</v>
      </c>
      <c r="D229" s="205" t="s">
        <v>1588</v>
      </c>
      <c r="E229" s="205">
        <f>7+7+4</f>
        <v>18</v>
      </c>
      <c r="F229" s="205">
        <v>1350</v>
      </c>
      <c r="G229" s="204">
        <f t="shared" si="1"/>
        <v>24300</v>
      </c>
      <c r="H229" s="900"/>
    </row>
    <row r="230" spans="1:8" ht="18" customHeight="1">
      <c r="A230" s="631"/>
      <c r="B230" s="874"/>
      <c r="C230" s="204" t="s">
        <v>818</v>
      </c>
      <c r="D230" s="205" t="s">
        <v>481</v>
      </c>
      <c r="E230" s="205">
        <f>10+5+4</f>
        <v>19</v>
      </c>
      <c r="F230" s="205">
        <v>28.5</v>
      </c>
      <c r="G230" s="204">
        <f t="shared" si="1"/>
        <v>541.5</v>
      </c>
      <c r="H230" s="900"/>
    </row>
    <row r="231" spans="1:8" ht="18" customHeight="1">
      <c r="A231" s="631"/>
      <c r="B231" s="874"/>
      <c r="C231" s="204" t="s">
        <v>3165</v>
      </c>
      <c r="D231" s="205" t="s">
        <v>481</v>
      </c>
      <c r="E231" s="205">
        <v>1</v>
      </c>
      <c r="F231" s="205">
        <v>290</v>
      </c>
      <c r="G231" s="204">
        <f t="shared" si="1"/>
        <v>290</v>
      </c>
      <c r="H231" s="900"/>
    </row>
    <row r="232" spans="1:8" ht="18" customHeight="1">
      <c r="A232" s="632"/>
      <c r="B232" s="875"/>
      <c r="C232" s="204" t="s">
        <v>1158</v>
      </c>
      <c r="D232" s="205" t="s">
        <v>1588</v>
      </c>
      <c r="E232" s="204">
        <f>7+4</f>
        <v>11</v>
      </c>
      <c r="F232" s="204">
        <v>1650</v>
      </c>
      <c r="G232" s="204">
        <f t="shared" si="1"/>
        <v>18150</v>
      </c>
      <c r="H232" s="899"/>
    </row>
    <row r="233" spans="1:8" ht="48" customHeight="1">
      <c r="A233" s="630">
        <v>110</v>
      </c>
      <c r="B233" s="592" t="s">
        <v>828</v>
      </c>
      <c r="C233" s="16" t="s">
        <v>1135</v>
      </c>
      <c r="D233" s="19"/>
      <c r="E233" s="17"/>
      <c r="F233" s="17"/>
      <c r="G233" s="17"/>
      <c r="H233" s="595">
        <v>40988</v>
      </c>
    </row>
    <row r="234" spans="1:8" ht="18" customHeight="1">
      <c r="A234" s="631"/>
      <c r="B234" s="593"/>
      <c r="C234" s="15" t="s">
        <v>2680</v>
      </c>
      <c r="D234" s="19" t="s">
        <v>2968</v>
      </c>
      <c r="E234" s="19">
        <v>1</v>
      </c>
      <c r="F234" s="19">
        <v>550</v>
      </c>
      <c r="G234" s="17">
        <f>E234*F234</f>
        <v>550</v>
      </c>
      <c r="H234" s="605"/>
    </row>
    <row r="235" spans="1:8" ht="18" customHeight="1">
      <c r="A235" s="631"/>
      <c r="B235" s="593"/>
      <c r="C235" s="17" t="s">
        <v>2865</v>
      </c>
      <c r="D235" s="19" t="s">
        <v>2968</v>
      </c>
      <c r="E235" s="17">
        <v>3</v>
      </c>
      <c r="F235" s="17">
        <v>50</v>
      </c>
      <c r="G235" s="17">
        <f>E235*F235</f>
        <v>150</v>
      </c>
      <c r="H235" s="605"/>
    </row>
    <row r="236" spans="1:8" ht="32.25" customHeight="1">
      <c r="A236" s="632"/>
      <c r="B236" s="594"/>
      <c r="C236" s="15" t="s">
        <v>1180</v>
      </c>
      <c r="D236" s="19" t="s">
        <v>1049</v>
      </c>
      <c r="E236" s="17">
        <v>4</v>
      </c>
      <c r="F236" s="19">
        <v>72.5</v>
      </c>
      <c r="G236" s="17">
        <f>E236*F236</f>
        <v>290</v>
      </c>
      <c r="H236" s="603"/>
    </row>
    <row r="237" spans="1:8" ht="18" customHeight="1">
      <c r="A237" s="198">
        <v>111</v>
      </c>
      <c r="B237" s="45" t="s">
        <v>551</v>
      </c>
      <c r="C237" s="16" t="s">
        <v>2034</v>
      </c>
      <c r="D237" s="17"/>
      <c r="E237" s="17"/>
      <c r="F237" s="19"/>
      <c r="G237" s="17"/>
      <c r="H237" s="176">
        <v>40988</v>
      </c>
    </row>
    <row r="238" spans="1:8" ht="18" customHeight="1">
      <c r="A238" s="199">
        <v>111</v>
      </c>
      <c r="B238" s="45" t="s">
        <v>551</v>
      </c>
      <c r="C238" s="15" t="s">
        <v>884</v>
      </c>
      <c r="D238" s="19" t="s">
        <v>2968</v>
      </c>
      <c r="E238" s="19">
        <v>1</v>
      </c>
      <c r="F238" s="19">
        <v>58</v>
      </c>
      <c r="G238" s="84">
        <f>F238*E238</f>
        <v>58</v>
      </c>
      <c r="H238" s="176">
        <v>40988</v>
      </c>
    </row>
    <row r="239" spans="1:8" ht="18" customHeight="1">
      <c r="A239" s="633">
        <v>112</v>
      </c>
      <c r="B239" s="606" t="s">
        <v>2095</v>
      </c>
      <c r="C239" s="16" t="s">
        <v>542</v>
      </c>
      <c r="D239" s="19"/>
      <c r="E239" s="19"/>
      <c r="F239" s="19"/>
      <c r="G239" s="17"/>
      <c r="H239" s="611">
        <v>40990</v>
      </c>
    </row>
    <row r="240" spans="1:8" ht="18" customHeight="1">
      <c r="A240" s="633"/>
      <c r="B240" s="606"/>
      <c r="C240" s="15" t="s">
        <v>884</v>
      </c>
      <c r="D240" s="19" t="s">
        <v>2968</v>
      </c>
      <c r="E240" s="19">
        <v>1</v>
      </c>
      <c r="F240" s="19">
        <v>58</v>
      </c>
      <c r="G240" s="84">
        <f>F240*E240</f>
        <v>58</v>
      </c>
      <c r="H240" s="611"/>
    </row>
    <row r="241" spans="1:8" ht="18" customHeight="1">
      <c r="A241" s="633"/>
      <c r="B241" s="606"/>
      <c r="C241" s="17" t="s">
        <v>2552</v>
      </c>
      <c r="D241" s="19" t="s">
        <v>2968</v>
      </c>
      <c r="E241" s="17">
        <v>1</v>
      </c>
      <c r="F241" s="17">
        <v>40</v>
      </c>
      <c r="G241" s="17">
        <f>F241*E241</f>
        <v>40</v>
      </c>
      <c r="H241" s="611"/>
    </row>
    <row r="242" spans="1:8" ht="37.5" customHeight="1">
      <c r="A242" s="633">
        <v>113</v>
      </c>
      <c r="B242" s="606" t="s">
        <v>543</v>
      </c>
      <c r="C242" s="46" t="s">
        <v>489</v>
      </c>
      <c r="D242" s="19"/>
      <c r="E242" s="19"/>
      <c r="F242" s="19"/>
      <c r="G242" s="17"/>
      <c r="H242" s="611">
        <v>40990</v>
      </c>
    </row>
    <row r="243" spans="1:8" ht="18" customHeight="1">
      <c r="A243" s="633"/>
      <c r="B243" s="606"/>
      <c r="C243" s="17" t="s">
        <v>2865</v>
      </c>
      <c r="D243" s="19" t="s">
        <v>2968</v>
      </c>
      <c r="E243" s="17">
        <v>2</v>
      </c>
      <c r="F243" s="17">
        <v>50</v>
      </c>
      <c r="G243" s="17">
        <f>E243*F243</f>
        <v>100</v>
      </c>
      <c r="H243" s="611"/>
    </row>
    <row r="244" spans="1:8" ht="18" customHeight="1">
      <c r="A244" s="633"/>
      <c r="B244" s="606"/>
      <c r="C244" s="17" t="s">
        <v>2796</v>
      </c>
      <c r="D244" s="19" t="s">
        <v>2968</v>
      </c>
      <c r="E244" s="17">
        <v>1</v>
      </c>
      <c r="F244" s="17">
        <v>120</v>
      </c>
      <c r="G244" s="17">
        <f>E244*F244</f>
        <v>120</v>
      </c>
      <c r="H244" s="611"/>
    </row>
    <row r="245" spans="1:8" ht="18" customHeight="1">
      <c r="A245" s="633"/>
      <c r="B245" s="606"/>
      <c r="C245" s="17" t="s">
        <v>680</v>
      </c>
      <c r="D245" s="19" t="s">
        <v>2968</v>
      </c>
      <c r="E245" s="17">
        <v>1</v>
      </c>
      <c r="F245" s="17">
        <v>50</v>
      </c>
      <c r="G245" s="17">
        <f>E245*F245</f>
        <v>50</v>
      </c>
      <c r="H245" s="611"/>
    </row>
    <row r="246" spans="1:8" ht="36" customHeight="1">
      <c r="A246" s="633"/>
      <c r="B246" s="606"/>
      <c r="C246" s="15" t="s">
        <v>1180</v>
      </c>
      <c r="D246" s="19" t="s">
        <v>1049</v>
      </c>
      <c r="E246" s="17">
        <v>1.5</v>
      </c>
      <c r="F246" s="17">
        <v>186.67</v>
      </c>
      <c r="G246" s="20">
        <f>E246*F246</f>
        <v>280.01</v>
      </c>
      <c r="H246" s="611"/>
    </row>
    <row r="247" spans="1:8" ht="36" customHeight="1">
      <c r="A247" s="633"/>
      <c r="B247" s="606"/>
      <c r="C247" s="15" t="s">
        <v>1180</v>
      </c>
      <c r="D247" s="19" t="s">
        <v>1049</v>
      </c>
      <c r="E247" s="17">
        <f>2.5</f>
        <v>2.5</v>
      </c>
      <c r="F247" s="17">
        <v>162</v>
      </c>
      <c r="G247" s="17">
        <f>E247*F247</f>
        <v>405</v>
      </c>
      <c r="H247" s="611"/>
    </row>
    <row r="248" spans="1:8" ht="54" customHeight="1">
      <c r="A248" s="64">
        <v>114</v>
      </c>
      <c r="B248" s="204" t="s">
        <v>602</v>
      </c>
      <c r="C248" s="203" t="s">
        <v>109</v>
      </c>
      <c r="D248" s="901" t="s">
        <v>621</v>
      </c>
      <c r="E248" s="902"/>
      <c r="F248" s="903"/>
      <c r="G248" s="204"/>
      <c r="H248" s="207">
        <v>40984</v>
      </c>
    </row>
    <row r="249" spans="1:8" ht="18" customHeight="1">
      <c r="A249" s="64">
        <v>115</v>
      </c>
      <c r="B249" s="204" t="s">
        <v>603</v>
      </c>
      <c r="C249" s="210" t="s">
        <v>2844</v>
      </c>
      <c r="D249" s="901" t="s">
        <v>604</v>
      </c>
      <c r="E249" s="902"/>
      <c r="F249" s="903"/>
      <c r="G249" s="204"/>
      <c r="H249" s="207">
        <v>40987</v>
      </c>
    </row>
    <row r="250" spans="1:8" ht="37.5" customHeight="1">
      <c r="A250" s="64">
        <v>116</v>
      </c>
      <c r="B250" s="204" t="s">
        <v>179</v>
      </c>
      <c r="C250" s="203" t="s">
        <v>605</v>
      </c>
      <c r="D250" s="901" t="s">
        <v>606</v>
      </c>
      <c r="E250" s="902"/>
      <c r="F250" s="903"/>
      <c r="G250" s="204"/>
      <c r="H250" s="207">
        <v>40988</v>
      </c>
    </row>
    <row r="251" spans="1:8" ht="36" customHeight="1">
      <c r="A251" s="630">
        <v>118</v>
      </c>
      <c r="B251" s="873" t="s">
        <v>608</v>
      </c>
      <c r="C251" s="203" t="s">
        <v>2015</v>
      </c>
      <c r="D251" s="901"/>
      <c r="E251" s="902"/>
      <c r="F251" s="903"/>
      <c r="G251" s="204"/>
      <c r="H251" s="898">
        <v>40990</v>
      </c>
    </row>
    <row r="252" spans="1:8" ht="19.5" customHeight="1">
      <c r="A252" s="631"/>
      <c r="B252" s="874"/>
      <c r="C252" s="204" t="s">
        <v>3163</v>
      </c>
      <c r="D252" s="205" t="s">
        <v>1049</v>
      </c>
      <c r="E252" s="204">
        <v>2</v>
      </c>
      <c r="F252" s="204">
        <v>8</v>
      </c>
      <c r="G252" s="204">
        <f>F252*E252</f>
        <v>16</v>
      </c>
      <c r="H252" s="900"/>
    </row>
    <row r="253" spans="1:8" ht="51" customHeight="1">
      <c r="A253" s="631"/>
      <c r="B253" s="874"/>
      <c r="C253" s="200" t="s">
        <v>609</v>
      </c>
      <c r="D253" s="213" t="s">
        <v>2968</v>
      </c>
      <c r="E253" s="205">
        <v>1</v>
      </c>
      <c r="F253" s="205">
        <v>170</v>
      </c>
      <c r="G253" s="205">
        <f>E253*F253</f>
        <v>170</v>
      </c>
      <c r="H253" s="900"/>
    </row>
    <row r="254" spans="1:8" ht="18" customHeight="1">
      <c r="A254" s="631"/>
      <c r="B254" s="874"/>
      <c r="C254" s="200" t="s">
        <v>1339</v>
      </c>
      <c r="D254" s="205" t="s">
        <v>2968</v>
      </c>
      <c r="E254" s="205">
        <v>1</v>
      </c>
      <c r="F254" s="205">
        <v>260</v>
      </c>
      <c r="G254" s="204">
        <f>E254*F254</f>
        <v>260</v>
      </c>
      <c r="H254" s="900"/>
    </row>
    <row r="255" spans="1:8" ht="18" customHeight="1">
      <c r="A255" s="631"/>
      <c r="B255" s="874"/>
      <c r="C255" s="204" t="s">
        <v>610</v>
      </c>
      <c r="D255" s="205" t="s">
        <v>2968</v>
      </c>
      <c r="E255" s="204">
        <v>1</v>
      </c>
      <c r="F255" s="204">
        <v>10</v>
      </c>
      <c r="G255" s="204">
        <f>E255*F255</f>
        <v>10</v>
      </c>
      <c r="H255" s="900"/>
    </row>
    <row r="256" spans="1:8" ht="18" customHeight="1">
      <c r="A256" s="632"/>
      <c r="B256" s="875"/>
      <c r="C256" s="200" t="s">
        <v>611</v>
      </c>
      <c r="D256" s="205" t="s">
        <v>2968</v>
      </c>
      <c r="E256" s="205">
        <v>4</v>
      </c>
      <c r="F256" s="205">
        <v>0.5</v>
      </c>
      <c r="G256" s="204">
        <f>E256*F256</f>
        <v>2</v>
      </c>
      <c r="H256" s="899"/>
    </row>
    <row r="257" spans="1:8" ht="18" customHeight="1">
      <c r="A257" s="64">
        <v>119</v>
      </c>
      <c r="B257" s="204" t="s">
        <v>617</v>
      </c>
      <c r="C257" s="203" t="s">
        <v>616</v>
      </c>
      <c r="D257" s="901" t="s">
        <v>67</v>
      </c>
      <c r="E257" s="902"/>
      <c r="F257" s="903"/>
      <c r="G257" s="204"/>
      <c r="H257" s="207">
        <v>40991</v>
      </c>
    </row>
    <row r="258" spans="1:8" ht="36" customHeight="1">
      <c r="A258" s="64">
        <v>120</v>
      </c>
      <c r="B258" s="204" t="s">
        <v>618</v>
      </c>
      <c r="C258" s="203" t="s">
        <v>3741</v>
      </c>
      <c r="D258" s="901" t="s">
        <v>67</v>
      </c>
      <c r="E258" s="902"/>
      <c r="F258" s="903"/>
      <c r="G258" s="204"/>
      <c r="H258" s="207">
        <v>40991</v>
      </c>
    </row>
    <row r="259" spans="1:8" ht="36.75" customHeight="1">
      <c r="A259" s="64">
        <v>121</v>
      </c>
      <c r="B259" s="204" t="s">
        <v>816</v>
      </c>
      <c r="C259" s="203" t="s">
        <v>1513</v>
      </c>
      <c r="D259" s="901" t="s">
        <v>817</v>
      </c>
      <c r="E259" s="902"/>
      <c r="F259" s="903"/>
      <c r="G259" s="204"/>
      <c r="H259" s="207">
        <v>40991</v>
      </c>
    </row>
    <row r="260" spans="1:8" ht="38.25" customHeight="1">
      <c r="A260" s="64">
        <v>122</v>
      </c>
      <c r="B260" s="204" t="s">
        <v>832</v>
      </c>
      <c r="C260" s="203" t="s">
        <v>893</v>
      </c>
      <c r="D260" s="901" t="s">
        <v>820</v>
      </c>
      <c r="E260" s="902"/>
      <c r="F260" s="903"/>
      <c r="G260" s="204"/>
      <c r="H260" s="207">
        <v>40989</v>
      </c>
    </row>
    <row r="261" spans="1:8" ht="36" customHeight="1">
      <c r="A261" s="64">
        <v>124</v>
      </c>
      <c r="B261" s="204" t="s">
        <v>2659</v>
      </c>
      <c r="C261" s="203" t="s">
        <v>893</v>
      </c>
      <c r="D261" s="901" t="s">
        <v>820</v>
      </c>
      <c r="E261" s="902"/>
      <c r="F261" s="903"/>
      <c r="G261" s="204"/>
      <c r="H261" s="207">
        <v>40989</v>
      </c>
    </row>
    <row r="262" spans="1:8" ht="33" customHeight="1">
      <c r="A262" s="64">
        <v>125</v>
      </c>
      <c r="B262" s="204" t="s">
        <v>2781</v>
      </c>
      <c r="C262" s="203" t="s">
        <v>893</v>
      </c>
      <c r="D262" s="901" t="s">
        <v>820</v>
      </c>
      <c r="E262" s="902"/>
      <c r="F262" s="903"/>
      <c r="G262" s="204"/>
      <c r="H262" s="207">
        <v>40989</v>
      </c>
    </row>
    <row r="263" spans="1:8" ht="37.5" customHeight="1">
      <c r="A263" s="64">
        <v>126</v>
      </c>
      <c r="B263" s="204" t="s">
        <v>3441</v>
      </c>
      <c r="C263" s="203" t="s">
        <v>893</v>
      </c>
      <c r="D263" s="901" t="s">
        <v>820</v>
      </c>
      <c r="E263" s="902"/>
      <c r="F263" s="903"/>
      <c r="G263" s="204"/>
      <c r="H263" s="207">
        <v>40989</v>
      </c>
    </row>
    <row r="264" spans="1:8" ht="41.25" customHeight="1">
      <c r="A264" s="64">
        <v>127</v>
      </c>
      <c r="B264" s="204" t="s">
        <v>1761</v>
      </c>
      <c r="C264" s="203" t="s">
        <v>893</v>
      </c>
      <c r="D264" s="901" t="s">
        <v>820</v>
      </c>
      <c r="E264" s="902"/>
      <c r="F264" s="903"/>
      <c r="G264" s="204"/>
      <c r="H264" s="207">
        <v>40989</v>
      </c>
    </row>
    <row r="265" spans="1:8" ht="37.5" customHeight="1">
      <c r="A265" s="64">
        <v>128</v>
      </c>
      <c r="B265" s="204" t="s">
        <v>2129</v>
      </c>
      <c r="C265" s="203" t="s">
        <v>893</v>
      </c>
      <c r="D265" s="901" t="s">
        <v>820</v>
      </c>
      <c r="E265" s="902"/>
      <c r="F265" s="903"/>
      <c r="G265" s="204"/>
      <c r="H265" s="207">
        <v>40989</v>
      </c>
    </row>
    <row r="266" spans="1:8" ht="38.25" customHeight="1">
      <c r="A266" s="64">
        <v>129</v>
      </c>
      <c r="B266" s="204" t="s">
        <v>164</v>
      </c>
      <c r="C266" s="203" t="s">
        <v>893</v>
      </c>
      <c r="D266" s="901" t="s">
        <v>820</v>
      </c>
      <c r="E266" s="902"/>
      <c r="F266" s="903"/>
      <c r="G266" s="204"/>
      <c r="H266" s="207">
        <v>40989</v>
      </c>
    </row>
    <row r="267" spans="1:8" ht="39.75" customHeight="1">
      <c r="A267" s="64">
        <v>130</v>
      </c>
      <c r="B267" s="204" t="s">
        <v>3738</v>
      </c>
      <c r="C267" s="203" t="s">
        <v>893</v>
      </c>
      <c r="D267" s="901" t="s">
        <v>820</v>
      </c>
      <c r="E267" s="902"/>
      <c r="F267" s="903"/>
      <c r="G267" s="204"/>
      <c r="H267" s="207">
        <v>40989</v>
      </c>
    </row>
    <row r="268" spans="1:8" ht="35.25" customHeight="1">
      <c r="A268" s="64">
        <v>131</v>
      </c>
      <c r="B268" s="204" t="s">
        <v>3443</v>
      </c>
      <c r="C268" s="203" t="s">
        <v>893</v>
      </c>
      <c r="D268" s="901" t="s">
        <v>820</v>
      </c>
      <c r="E268" s="902"/>
      <c r="F268" s="903"/>
      <c r="G268" s="204"/>
      <c r="H268" s="207">
        <v>40989</v>
      </c>
    </row>
    <row r="269" spans="1:8" ht="35.25" customHeight="1">
      <c r="A269" s="64">
        <v>132</v>
      </c>
      <c r="B269" s="204" t="s">
        <v>821</v>
      </c>
      <c r="C269" s="203" t="s">
        <v>893</v>
      </c>
      <c r="D269" s="901" t="s">
        <v>820</v>
      </c>
      <c r="E269" s="902"/>
      <c r="F269" s="903"/>
      <c r="G269" s="204"/>
      <c r="H269" s="207">
        <v>40989</v>
      </c>
    </row>
    <row r="270" spans="1:8" ht="49.5" customHeight="1">
      <c r="A270" s="630">
        <v>133</v>
      </c>
      <c r="B270" s="873" t="s">
        <v>2781</v>
      </c>
      <c r="C270" s="203" t="s">
        <v>822</v>
      </c>
      <c r="D270" s="204"/>
      <c r="E270" s="204"/>
      <c r="F270" s="204"/>
      <c r="G270" s="204"/>
      <c r="H270" s="898">
        <v>40990</v>
      </c>
    </row>
    <row r="271" spans="1:8" ht="22.5" customHeight="1">
      <c r="A271" s="632"/>
      <c r="B271" s="875"/>
      <c r="C271" s="204" t="s">
        <v>1601</v>
      </c>
      <c r="D271" s="205" t="s">
        <v>1109</v>
      </c>
      <c r="E271" s="204">
        <v>15</v>
      </c>
      <c r="F271" s="204">
        <v>4.2</v>
      </c>
      <c r="G271" s="204">
        <f>E271*F271</f>
        <v>63</v>
      </c>
      <c r="H271" s="899"/>
    </row>
    <row r="272" spans="1:8" ht="48" customHeight="1">
      <c r="A272" s="633">
        <v>134</v>
      </c>
      <c r="B272" s="887" t="s">
        <v>2595</v>
      </c>
      <c r="C272" s="203" t="s">
        <v>822</v>
      </c>
      <c r="D272" s="205"/>
      <c r="E272" s="204"/>
      <c r="F272" s="204"/>
      <c r="G272" s="204"/>
      <c r="H272" s="928">
        <v>40990</v>
      </c>
    </row>
    <row r="273" spans="1:8" ht="20.25" customHeight="1">
      <c r="A273" s="633"/>
      <c r="B273" s="887"/>
      <c r="C273" s="204" t="s">
        <v>1601</v>
      </c>
      <c r="D273" s="205" t="s">
        <v>1109</v>
      </c>
      <c r="E273" s="204">
        <v>15</v>
      </c>
      <c r="F273" s="204">
        <v>4.2</v>
      </c>
      <c r="G273" s="204">
        <f>E273*F273</f>
        <v>63</v>
      </c>
      <c r="H273" s="928"/>
    </row>
    <row r="274" spans="1:8" ht="42" customHeight="1">
      <c r="A274" s="64">
        <v>135</v>
      </c>
      <c r="B274" s="204" t="s">
        <v>823</v>
      </c>
      <c r="C274" s="203" t="s">
        <v>1893</v>
      </c>
      <c r="D274" s="887" t="s">
        <v>1101</v>
      </c>
      <c r="E274" s="887"/>
      <c r="F274" s="887"/>
      <c r="G274" s="204"/>
      <c r="H274" s="208">
        <v>40991</v>
      </c>
    </row>
    <row r="275" spans="1:8" ht="39.75" customHeight="1">
      <c r="A275" s="630">
        <v>136</v>
      </c>
      <c r="B275" s="873" t="s">
        <v>3442</v>
      </c>
      <c r="C275" s="203" t="s">
        <v>31</v>
      </c>
      <c r="D275" s="205"/>
      <c r="E275" s="204"/>
      <c r="F275" s="204"/>
      <c r="G275" s="204"/>
      <c r="H275" s="898">
        <v>40991</v>
      </c>
    </row>
    <row r="276" spans="1:8" ht="18" customHeight="1">
      <c r="A276" s="631"/>
      <c r="B276" s="874"/>
      <c r="C276" s="204" t="s">
        <v>32</v>
      </c>
      <c r="D276" s="205" t="s">
        <v>1588</v>
      </c>
      <c r="E276" s="204">
        <v>5</v>
      </c>
      <c r="F276" s="204">
        <v>1500</v>
      </c>
      <c r="G276" s="204">
        <f>E276*F276</f>
        <v>7500</v>
      </c>
      <c r="H276" s="900"/>
    </row>
    <row r="277" spans="1:8" ht="18" customHeight="1">
      <c r="A277" s="631"/>
      <c r="B277" s="874"/>
      <c r="C277" s="204" t="s">
        <v>166</v>
      </c>
      <c r="D277" s="205" t="s">
        <v>1588</v>
      </c>
      <c r="E277" s="204">
        <v>5</v>
      </c>
      <c r="F277" s="204">
        <v>1650</v>
      </c>
      <c r="G277" s="204">
        <f>E277*F277</f>
        <v>8250</v>
      </c>
      <c r="H277" s="900"/>
    </row>
    <row r="278" spans="1:8" ht="18" customHeight="1">
      <c r="A278" s="631"/>
      <c r="B278" s="874"/>
      <c r="C278" s="204" t="s">
        <v>2783</v>
      </c>
      <c r="D278" s="205" t="s">
        <v>1588</v>
      </c>
      <c r="E278" s="204">
        <v>5</v>
      </c>
      <c r="F278" s="204">
        <v>1350</v>
      </c>
      <c r="G278" s="204">
        <f>E278*F278</f>
        <v>6750</v>
      </c>
      <c r="H278" s="900"/>
    </row>
    <row r="279" spans="1:8" ht="18" customHeight="1">
      <c r="A279" s="632"/>
      <c r="B279" s="875"/>
      <c r="C279" s="204" t="s">
        <v>33</v>
      </c>
      <c r="D279" s="205" t="s">
        <v>481</v>
      </c>
      <c r="E279" s="204">
        <v>4</v>
      </c>
      <c r="F279" s="204">
        <v>29</v>
      </c>
      <c r="G279" s="204">
        <f>E279*F279</f>
        <v>116</v>
      </c>
      <c r="H279" s="899"/>
    </row>
    <row r="280" spans="1:8" ht="38.25" customHeight="1">
      <c r="A280" s="630">
        <v>137</v>
      </c>
      <c r="B280" s="873" t="s">
        <v>274</v>
      </c>
      <c r="C280" s="203" t="s">
        <v>31</v>
      </c>
      <c r="D280" s="205"/>
      <c r="E280" s="204"/>
      <c r="F280" s="204"/>
      <c r="G280" s="204"/>
      <c r="H280" s="898">
        <v>40991</v>
      </c>
    </row>
    <row r="281" spans="1:8" ht="18" customHeight="1">
      <c r="A281" s="631"/>
      <c r="B281" s="874"/>
      <c r="C281" s="204" t="s">
        <v>32</v>
      </c>
      <c r="D281" s="205" t="s">
        <v>1588</v>
      </c>
      <c r="E281" s="204">
        <v>5</v>
      </c>
      <c r="F281" s="204">
        <v>1500</v>
      </c>
      <c r="G281" s="204">
        <f>E281*F281</f>
        <v>7500</v>
      </c>
      <c r="H281" s="900"/>
    </row>
    <row r="282" spans="1:8" ht="18" customHeight="1">
      <c r="A282" s="631"/>
      <c r="B282" s="874"/>
      <c r="C282" s="204" t="s">
        <v>166</v>
      </c>
      <c r="D282" s="205" t="s">
        <v>1588</v>
      </c>
      <c r="E282" s="204">
        <v>5</v>
      </c>
      <c r="F282" s="204">
        <v>1650</v>
      </c>
      <c r="G282" s="204">
        <f>E282*F282</f>
        <v>8250</v>
      </c>
      <c r="H282" s="900"/>
    </row>
    <row r="283" spans="1:8" ht="18" customHeight="1">
      <c r="A283" s="631"/>
      <c r="B283" s="874"/>
      <c r="C283" s="204" t="s">
        <v>2783</v>
      </c>
      <c r="D283" s="205" t="s">
        <v>1588</v>
      </c>
      <c r="E283" s="204">
        <v>5</v>
      </c>
      <c r="F283" s="204">
        <v>1350</v>
      </c>
      <c r="G283" s="204">
        <f>E283*F283</f>
        <v>6750</v>
      </c>
      <c r="H283" s="900"/>
    </row>
    <row r="284" spans="1:8" ht="18" customHeight="1">
      <c r="A284" s="632"/>
      <c r="B284" s="875"/>
      <c r="C284" s="204" t="s">
        <v>33</v>
      </c>
      <c r="D284" s="205" t="s">
        <v>481</v>
      </c>
      <c r="E284" s="204">
        <v>4</v>
      </c>
      <c r="F284" s="204">
        <v>29</v>
      </c>
      <c r="G284" s="204">
        <f>E284*F284</f>
        <v>116</v>
      </c>
      <c r="H284" s="899"/>
    </row>
    <row r="285" spans="1:8" ht="18" customHeight="1">
      <c r="A285" s="633">
        <v>138</v>
      </c>
      <c r="B285" s="887" t="s">
        <v>338</v>
      </c>
      <c r="C285" s="203" t="s">
        <v>34</v>
      </c>
      <c r="D285" s="205"/>
      <c r="E285" s="204"/>
      <c r="F285" s="204"/>
      <c r="G285" s="204"/>
      <c r="H285" s="928">
        <v>40994</v>
      </c>
    </row>
    <row r="286" spans="1:8" ht="18" customHeight="1">
      <c r="A286" s="633"/>
      <c r="B286" s="887"/>
      <c r="C286" s="204" t="s">
        <v>32</v>
      </c>
      <c r="D286" s="205" t="s">
        <v>1588</v>
      </c>
      <c r="E286" s="204">
        <v>1.75</v>
      </c>
      <c r="F286" s="204">
        <v>1500</v>
      </c>
      <c r="G286" s="204">
        <f>E286*F286</f>
        <v>2625</v>
      </c>
      <c r="H286" s="928"/>
    </row>
    <row r="287" spans="1:8" ht="18" customHeight="1">
      <c r="A287" s="633"/>
      <c r="B287" s="887"/>
      <c r="C287" s="204" t="s">
        <v>166</v>
      </c>
      <c r="D287" s="205" t="s">
        <v>1588</v>
      </c>
      <c r="E287" s="204">
        <v>1.75</v>
      </c>
      <c r="F287" s="204">
        <v>1650</v>
      </c>
      <c r="G287" s="204">
        <f>E287*F287</f>
        <v>2887.5</v>
      </c>
      <c r="H287" s="928"/>
    </row>
    <row r="288" spans="1:8" ht="18" customHeight="1">
      <c r="A288" s="633"/>
      <c r="B288" s="887"/>
      <c r="C288" s="204" t="s">
        <v>2783</v>
      </c>
      <c r="D288" s="205" t="s">
        <v>1588</v>
      </c>
      <c r="E288" s="204">
        <v>1.75</v>
      </c>
      <c r="F288" s="204">
        <v>1350</v>
      </c>
      <c r="G288" s="204">
        <f>E288*F288</f>
        <v>2362.5</v>
      </c>
      <c r="H288" s="928"/>
    </row>
    <row r="289" spans="1:8" ht="18" customHeight="1">
      <c r="A289" s="633"/>
      <c r="B289" s="887"/>
      <c r="C289" s="204" t="s">
        <v>33</v>
      </c>
      <c r="D289" s="205" t="s">
        <v>481</v>
      </c>
      <c r="E289" s="204">
        <v>1</v>
      </c>
      <c r="F289" s="204">
        <v>29</v>
      </c>
      <c r="G289" s="204">
        <f>E289*F289</f>
        <v>29</v>
      </c>
      <c r="H289" s="928"/>
    </row>
    <row r="290" spans="1:8" ht="18" customHeight="1">
      <c r="A290" s="630">
        <v>139</v>
      </c>
      <c r="B290" s="873" t="s">
        <v>1763</v>
      </c>
      <c r="C290" s="211" t="s">
        <v>39</v>
      </c>
      <c r="D290" s="202"/>
      <c r="E290" s="212"/>
      <c r="F290" s="212"/>
      <c r="G290" s="212"/>
      <c r="H290" s="898">
        <v>40994</v>
      </c>
    </row>
    <row r="291" spans="1:8" ht="18" customHeight="1">
      <c r="A291" s="631"/>
      <c r="B291" s="874"/>
      <c r="C291" s="204" t="s">
        <v>32</v>
      </c>
      <c r="D291" s="205" t="s">
        <v>1588</v>
      </c>
      <c r="E291" s="204">
        <v>0.875</v>
      </c>
      <c r="F291" s="204">
        <v>1500</v>
      </c>
      <c r="G291" s="204">
        <f>E291*F291</f>
        <v>1312.5</v>
      </c>
      <c r="H291" s="900"/>
    </row>
    <row r="292" spans="1:8" ht="18" customHeight="1">
      <c r="A292" s="631"/>
      <c r="B292" s="874"/>
      <c r="C292" s="204" t="s">
        <v>166</v>
      </c>
      <c r="D292" s="205" t="s">
        <v>1588</v>
      </c>
      <c r="E292" s="204">
        <v>0.875</v>
      </c>
      <c r="F292" s="204">
        <v>1650</v>
      </c>
      <c r="G292" s="204">
        <f>E292*F292</f>
        <v>1443.75</v>
      </c>
      <c r="H292" s="900"/>
    </row>
    <row r="293" spans="1:8" ht="18" customHeight="1">
      <c r="A293" s="631"/>
      <c r="B293" s="874"/>
      <c r="C293" s="204" t="s">
        <v>2783</v>
      </c>
      <c r="D293" s="205" t="s">
        <v>1588</v>
      </c>
      <c r="E293" s="204">
        <v>0.875</v>
      </c>
      <c r="F293" s="204">
        <v>1350</v>
      </c>
      <c r="G293" s="204">
        <f>E293*F293</f>
        <v>1181.25</v>
      </c>
      <c r="H293" s="900"/>
    </row>
    <row r="294" spans="1:8" ht="18" customHeight="1">
      <c r="A294" s="631"/>
      <c r="B294" s="875"/>
      <c r="C294" s="219" t="s">
        <v>33</v>
      </c>
      <c r="D294" s="201" t="s">
        <v>481</v>
      </c>
      <c r="E294" s="219">
        <v>1</v>
      </c>
      <c r="F294" s="219">
        <v>29</v>
      </c>
      <c r="G294" s="219">
        <f>E294*F294</f>
        <v>29</v>
      </c>
      <c r="H294" s="900"/>
    </row>
    <row r="295" spans="1:8" ht="18" customHeight="1">
      <c r="A295" s="633">
        <v>140</v>
      </c>
      <c r="B295" s="887" t="s">
        <v>3553</v>
      </c>
      <c r="C295" s="203" t="s">
        <v>38</v>
      </c>
      <c r="D295" s="205"/>
      <c r="E295" s="204"/>
      <c r="F295" s="204"/>
      <c r="G295" s="204"/>
      <c r="H295" s="928">
        <v>40994</v>
      </c>
    </row>
    <row r="296" spans="1:8" ht="18" customHeight="1">
      <c r="A296" s="633"/>
      <c r="B296" s="887"/>
      <c r="C296" s="204" t="s">
        <v>32</v>
      </c>
      <c r="D296" s="205" t="s">
        <v>1588</v>
      </c>
      <c r="E296" s="204">
        <v>3.5</v>
      </c>
      <c r="F296" s="204">
        <v>1500</v>
      </c>
      <c r="G296" s="204">
        <f>E296*F296</f>
        <v>5250</v>
      </c>
      <c r="H296" s="928"/>
    </row>
    <row r="297" spans="1:8" ht="18" customHeight="1">
      <c r="A297" s="633"/>
      <c r="B297" s="887"/>
      <c r="C297" s="204" t="s">
        <v>166</v>
      </c>
      <c r="D297" s="205" t="s">
        <v>1588</v>
      </c>
      <c r="E297" s="204">
        <v>3.5</v>
      </c>
      <c r="F297" s="204">
        <v>1650</v>
      </c>
      <c r="G297" s="204">
        <f>E297*F297</f>
        <v>5775</v>
      </c>
      <c r="H297" s="928"/>
    </row>
    <row r="298" spans="1:8" ht="18" customHeight="1">
      <c r="A298" s="633"/>
      <c r="B298" s="887"/>
      <c r="C298" s="204" t="s">
        <v>2783</v>
      </c>
      <c r="D298" s="205" t="s">
        <v>1588</v>
      </c>
      <c r="E298" s="204">
        <v>3.5</v>
      </c>
      <c r="F298" s="204">
        <v>1350</v>
      </c>
      <c r="G298" s="204">
        <f>E298*F298</f>
        <v>4725</v>
      </c>
      <c r="H298" s="928"/>
    </row>
    <row r="299" spans="1:8" ht="18" customHeight="1">
      <c r="A299" s="633"/>
      <c r="B299" s="887"/>
      <c r="C299" s="204" t="s">
        <v>33</v>
      </c>
      <c r="D299" s="205" t="s">
        <v>481</v>
      </c>
      <c r="E299" s="204">
        <v>1</v>
      </c>
      <c r="F299" s="204">
        <v>29</v>
      </c>
      <c r="G299" s="204">
        <f>E299*F299</f>
        <v>29</v>
      </c>
      <c r="H299" s="928"/>
    </row>
    <row r="300" spans="1:8" ht="18" customHeight="1">
      <c r="A300" s="633">
        <v>141</v>
      </c>
      <c r="B300" s="873" t="s">
        <v>273</v>
      </c>
      <c r="C300" s="203" t="s">
        <v>39</v>
      </c>
      <c r="D300" s="205"/>
      <c r="E300" s="204"/>
      <c r="F300" s="204"/>
      <c r="G300" s="204"/>
      <c r="H300" s="611">
        <v>40994</v>
      </c>
    </row>
    <row r="301" spans="1:8" ht="18" customHeight="1">
      <c r="A301" s="633"/>
      <c r="B301" s="874"/>
      <c r="C301" s="204" t="s">
        <v>32</v>
      </c>
      <c r="D301" s="205" t="s">
        <v>1588</v>
      </c>
      <c r="E301" s="204">
        <v>0.875</v>
      </c>
      <c r="F301" s="204">
        <v>1500</v>
      </c>
      <c r="G301" s="204">
        <f>E301*F301</f>
        <v>1312.5</v>
      </c>
      <c r="H301" s="611"/>
    </row>
    <row r="302" spans="1:8" ht="18" customHeight="1">
      <c r="A302" s="633"/>
      <c r="B302" s="874"/>
      <c r="C302" s="204" t="s">
        <v>166</v>
      </c>
      <c r="D302" s="205" t="s">
        <v>1588</v>
      </c>
      <c r="E302" s="204">
        <v>0.875</v>
      </c>
      <c r="F302" s="204">
        <v>1650</v>
      </c>
      <c r="G302" s="204">
        <f>E302*F302</f>
        <v>1443.75</v>
      </c>
      <c r="H302" s="611"/>
    </row>
    <row r="303" spans="1:8" ht="18" customHeight="1">
      <c r="A303" s="633"/>
      <c r="B303" s="874"/>
      <c r="C303" s="204" t="s">
        <v>2783</v>
      </c>
      <c r="D303" s="205" t="s">
        <v>1588</v>
      </c>
      <c r="E303" s="204">
        <v>0.875</v>
      </c>
      <c r="F303" s="204">
        <v>1350</v>
      </c>
      <c r="G303" s="204">
        <f>E303*F303</f>
        <v>1181.25</v>
      </c>
      <c r="H303" s="611"/>
    </row>
    <row r="304" spans="1:8" ht="18" customHeight="1">
      <c r="A304" s="633"/>
      <c r="B304" s="875"/>
      <c r="C304" s="204" t="s">
        <v>33</v>
      </c>
      <c r="D304" s="205" t="s">
        <v>481</v>
      </c>
      <c r="E304" s="204">
        <v>1</v>
      </c>
      <c r="F304" s="204">
        <v>29</v>
      </c>
      <c r="G304" s="204">
        <f>E304*F304</f>
        <v>29</v>
      </c>
      <c r="H304" s="611"/>
    </row>
    <row r="305" spans="1:8" ht="36.75" customHeight="1">
      <c r="A305" s="64">
        <v>142</v>
      </c>
      <c r="B305" s="204" t="s">
        <v>1401</v>
      </c>
      <c r="C305" s="203" t="s">
        <v>893</v>
      </c>
      <c r="D305" s="901" t="s">
        <v>326</v>
      </c>
      <c r="E305" s="902"/>
      <c r="F305" s="903"/>
      <c r="G305" s="204"/>
      <c r="H305" s="207">
        <v>40995</v>
      </c>
    </row>
    <row r="306" spans="1:8" ht="41.25" customHeight="1">
      <c r="A306" s="64">
        <v>143</v>
      </c>
      <c r="B306" s="204" t="s">
        <v>164</v>
      </c>
      <c r="C306" s="203" t="s">
        <v>893</v>
      </c>
      <c r="D306" s="901" t="s">
        <v>326</v>
      </c>
      <c r="E306" s="902"/>
      <c r="F306" s="903"/>
      <c r="G306" s="204"/>
      <c r="H306" s="207">
        <v>40995</v>
      </c>
    </row>
    <row r="307" spans="1:8" ht="54.75" customHeight="1">
      <c r="A307" s="64">
        <v>144</v>
      </c>
      <c r="B307" s="204" t="s">
        <v>2657</v>
      </c>
      <c r="C307" s="203" t="s">
        <v>893</v>
      </c>
      <c r="D307" s="901" t="s">
        <v>326</v>
      </c>
      <c r="E307" s="902"/>
      <c r="F307" s="903"/>
      <c r="G307" s="204"/>
      <c r="H307" s="207">
        <v>40995</v>
      </c>
    </row>
    <row r="308" spans="1:8" ht="57" customHeight="1">
      <c r="A308" s="630">
        <v>145</v>
      </c>
      <c r="B308" s="873" t="s">
        <v>3582</v>
      </c>
      <c r="C308" s="203" t="s">
        <v>2789</v>
      </c>
      <c r="D308" s="205"/>
      <c r="E308" s="204"/>
      <c r="F308" s="204"/>
      <c r="G308" s="204"/>
      <c r="H308" s="898">
        <v>40995</v>
      </c>
    </row>
    <row r="309" spans="1:8" ht="18" customHeight="1">
      <c r="A309" s="631"/>
      <c r="B309" s="874"/>
      <c r="C309" s="204" t="s">
        <v>2790</v>
      </c>
      <c r="D309" s="205" t="s">
        <v>1585</v>
      </c>
      <c r="E309" s="204">
        <v>0.02</v>
      </c>
      <c r="F309" s="204">
        <v>8500</v>
      </c>
      <c r="G309" s="204">
        <f t="shared" ref="G309:G314" si="2">E309*F309</f>
        <v>170</v>
      </c>
      <c r="H309" s="900"/>
    </row>
    <row r="310" spans="1:8" ht="18" customHeight="1">
      <c r="A310" s="631"/>
      <c r="B310" s="874"/>
      <c r="C310" s="204" t="s">
        <v>2791</v>
      </c>
      <c r="D310" s="205" t="s">
        <v>1585</v>
      </c>
      <c r="E310" s="204">
        <v>2E-3</v>
      </c>
      <c r="F310" s="205">
        <v>8500</v>
      </c>
      <c r="G310" s="204">
        <f t="shared" si="2"/>
        <v>17</v>
      </c>
      <c r="H310" s="900"/>
    </row>
    <row r="311" spans="1:8" ht="18" customHeight="1">
      <c r="A311" s="631"/>
      <c r="B311" s="874"/>
      <c r="C311" s="204" t="s">
        <v>2792</v>
      </c>
      <c r="D311" s="205" t="s">
        <v>1046</v>
      </c>
      <c r="E311" s="204">
        <v>0.9</v>
      </c>
      <c r="F311" s="204">
        <v>200</v>
      </c>
      <c r="G311" s="204">
        <f t="shared" si="2"/>
        <v>180</v>
      </c>
      <c r="H311" s="900"/>
    </row>
    <row r="312" spans="1:8" ht="18" customHeight="1">
      <c r="A312" s="631"/>
      <c r="B312" s="874"/>
      <c r="C312" s="204" t="s">
        <v>2793</v>
      </c>
      <c r="D312" s="205" t="s">
        <v>2968</v>
      </c>
      <c r="E312" s="204">
        <v>3</v>
      </c>
      <c r="F312" s="204">
        <v>16</v>
      </c>
      <c r="G312" s="204">
        <f t="shared" si="2"/>
        <v>48</v>
      </c>
      <c r="H312" s="900"/>
    </row>
    <row r="313" spans="1:8" ht="18" customHeight="1">
      <c r="A313" s="631"/>
      <c r="B313" s="874"/>
      <c r="C313" s="204" t="s">
        <v>2794</v>
      </c>
      <c r="D313" s="205" t="s">
        <v>1109</v>
      </c>
      <c r="E313" s="204">
        <v>0.1</v>
      </c>
      <c r="F313" s="204">
        <v>57</v>
      </c>
      <c r="G313" s="204">
        <f t="shared" si="2"/>
        <v>5.7</v>
      </c>
      <c r="H313" s="900"/>
    </row>
    <row r="314" spans="1:8" ht="18" customHeight="1">
      <c r="A314" s="632"/>
      <c r="B314" s="875"/>
      <c r="C314" s="209" t="s">
        <v>3162</v>
      </c>
      <c r="D314" s="205" t="s">
        <v>1109</v>
      </c>
      <c r="E314" s="204">
        <v>0.2</v>
      </c>
      <c r="F314" s="205">
        <v>54</v>
      </c>
      <c r="G314" s="204">
        <f t="shared" si="2"/>
        <v>10.8</v>
      </c>
      <c r="H314" s="899"/>
    </row>
    <row r="315" spans="1:8" ht="30" customHeight="1">
      <c r="A315" s="631">
        <v>146</v>
      </c>
      <c r="B315" s="874" t="s">
        <v>2660</v>
      </c>
      <c r="C315" s="211" t="s">
        <v>3166</v>
      </c>
      <c r="D315" s="212"/>
      <c r="E315" s="212"/>
      <c r="F315" s="212"/>
      <c r="G315" s="212"/>
      <c r="H315" s="898">
        <v>40995</v>
      </c>
    </row>
    <row r="316" spans="1:8" ht="18" customHeight="1">
      <c r="A316" s="632"/>
      <c r="B316" s="875"/>
      <c r="C316" s="204" t="s">
        <v>2783</v>
      </c>
      <c r="D316" s="205" t="s">
        <v>1588</v>
      </c>
      <c r="E316" s="204">
        <v>3</v>
      </c>
      <c r="F316" s="204">
        <v>1350</v>
      </c>
      <c r="G316" s="204">
        <f>E316*F316</f>
        <v>4050</v>
      </c>
      <c r="H316" s="899"/>
    </row>
    <row r="317" spans="1:8" ht="18" customHeight="1">
      <c r="A317" s="633">
        <v>147</v>
      </c>
      <c r="B317" s="873" t="s">
        <v>3553</v>
      </c>
      <c r="C317" s="203" t="s">
        <v>2795</v>
      </c>
      <c r="D317" s="205"/>
      <c r="E317" s="204"/>
      <c r="F317" s="204"/>
      <c r="G317" s="204"/>
      <c r="H317" s="928">
        <v>40995</v>
      </c>
    </row>
    <row r="318" spans="1:8" ht="18" customHeight="1">
      <c r="A318" s="633"/>
      <c r="B318" s="874"/>
      <c r="C318" s="204" t="s">
        <v>32</v>
      </c>
      <c r="D318" s="205" t="s">
        <v>1588</v>
      </c>
      <c r="E318" s="204">
        <v>2.5</v>
      </c>
      <c r="F318" s="205">
        <v>1500</v>
      </c>
      <c r="G318" s="204">
        <f>E318*F318</f>
        <v>3750</v>
      </c>
      <c r="H318" s="928"/>
    </row>
    <row r="319" spans="1:8" ht="18" customHeight="1">
      <c r="A319" s="633"/>
      <c r="B319" s="875"/>
      <c r="C319" s="204" t="s">
        <v>480</v>
      </c>
      <c r="D319" s="205" t="s">
        <v>481</v>
      </c>
      <c r="E319" s="204">
        <v>2.5</v>
      </c>
      <c r="F319" s="205">
        <v>29</v>
      </c>
      <c r="G319" s="204">
        <f>E319*F319</f>
        <v>72.5</v>
      </c>
      <c r="H319" s="928"/>
    </row>
    <row r="320" spans="1:8" ht="18" customHeight="1">
      <c r="A320" s="633">
        <v>148</v>
      </c>
      <c r="B320" s="887" t="s">
        <v>273</v>
      </c>
      <c r="C320" s="203" t="s">
        <v>2795</v>
      </c>
      <c r="D320" s="205"/>
      <c r="E320" s="204"/>
      <c r="F320" s="204"/>
      <c r="G320" s="204"/>
      <c r="H320" s="928">
        <v>40995</v>
      </c>
    </row>
    <row r="321" spans="1:8" ht="18" customHeight="1">
      <c r="A321" s="633"/>
      <c r="B321" s="887"/>
      <c r="C321" s="204" t="s">
        <v>32</v>
      </c>
      <c r="D321" s="205" t="s">
        <v>1588</v>
      </c>
      <c r="E321" s="204">
        <v>2.5</v>
      </c>
      <c r="F321" s="205">
        <v>1500</v>
      </c>
      <c r="G321" s="204">
        <f>E321*F321</f>
        <v>3750</v>
      </c>
      <c r="H321" s="928"/>
    </row>
    <row r="322" spans="1:8" ht="18" customHeight="1">
      <c r="A322" s="23"/>
      <c r="B322" s="204"/>
      <c r="C322" s="204" t="s">
        <v>480</v>
      </c>
      <c r="D322" s="205" t="s">
        <v>481</v>
      </c>
      <c r="E322" s="204">
        <v>2.5</v>
      </c>
      <c r="F322" s="205">
        <v>29</v>
      </c>
      <c r="G322" s="204">
        <f>E322*F322</f>
        <v>72.5</v>
      </c>
      <c r="H322" s="207"/>
    </row>
    <row r="323" spans="1:8" ht="18" customHeight="1">
      <c r="A323" s="64">
        <v>149</v>
      </c>
      <c r="B323" s="204" t="s">
        <v>2798</v>
      </c>
      <c r="C323" s="203" t="s">
        <v>1983</v>
      </c>
      <c r="D323" s="901" t="s">
        <v>1050</v>
      </c>
      <c r="E323" s="902"/>
      <c r="F323" s="903"/>
      <c r="G323" s="204"/>
      <c r="H323" s="207">
        <v>40994</v>
      </c>
    </row>
    <row r="324" spans="1:8" ht="18" customHeight="1">
      <c r="A324" s="630">
        <v>150</v>
      </c>
      <c r="B324" s="873" t="s">
        <v>617</v>
      </c>
      <c r="C324" s="203" t="s">
        <v>3626</v>
      </c>
      <c r="D324" s="205"/>
      <c r="E324" s="204"/>
      <c r="F324" s="204"/>
      <c r="G324" s="204"/>
      <c r="H324" s="898">
        <v>40996</v>
      </c>
    </row>
    <row r="325" spans="1:8" ht="18" customHeight="1">
      <c r="A325" s="631"/>
      <c r="B325" s="874"/>
      <c r="C325" s="204" t="s">
        <v>1462</v>
      </c>
      <c r="D325" s="205" t="s">
        <v>1049</v>
      </c>
      <c r="E325" s="204">
        <v>3</v>
      </c>
      <c r="F325" s="204">
        <v>92</v>
      </c>
      <c r="G325" s="204">
        <f>E325*F325</f>
        <v>276</v>
      </c>
      <c r="H325" s="900"/>
    </row>
    <row r="326" spans="1:8" ht="18" customHeight="1">
      <c r="A326" s="631"/>
      <c r="B326" s="874"/>
      <c r="C326" s="204" t="s">
        <v>1045</v>
      </c>
      <c r="D326" s="205" t="s">
        <v>2968</v>
      </c>
      <c r="E326" s="204">
        <v>1</v>
      </c>
      <c r="F326" s="204">
        <v>21</v>
      </c>
      <c r="G326" s="204">
        <f>E326*F326</f>
        <v>21</v>
      </c>
      <c r="H326" s="900"/>
    </row>
    <row r="327" spans="1:8" ht="18" customHeight="1">
      <c r="A327" s="631"/>
      <c r="B327" s="874"/>
      <c r="C327" s="204" t="s">
        <v>1397</v>
      </c>
      <c r="D327" s="205" t="s">
        <v>2968</v>
      </c>
      <c r="E327" s="204">
        <v>2</v>
      </c>
      <c r="F327" s="204">
        <v>70</v>
      </c>
      <c r="G327" s="204">
        <f>E327*F327</f>
        <v>140</v>
      </c>
      <c r="H327" s="900"/>
    </row>
    <row r="328" spans="1:8" ht="18" customHeight="1">
      <c r="A328" s="631"/>
      <c r="B328" s="874"/>
      <c r="C328" s="204" t="s">
        <v>1459</v>
      </c>
      <c r="D328" s="205" t="s">
        <v>2968</v>
      </c>
      <c r="E328" s="204">
        <v>1</v>
      </c>
      <c r="F328" s="204">
        <v>139</v>
      </c>
      <c r="G328" s="204">
        <f>E328*F328</f>
        <v>139</v>
      </c>
      <c r="H328" s="900"/>
    </row>
    <row r="329" spans="1:8" ht="18" customHeight="1">
      <c r="A329" s="632"/>
      <c r="B329" s="875"/>
      <c r="C329" s="204" t="s">
        <v>2797</v>
      </c>
      <c r="D329" s="205" t="s">
        <v>1109</v>
      </c>
      <c r="E329" s="204">
        <v>2</v>
      </c>
      <c r="F329" s="204">
        <v>90</v>
      </c>
      <c r="G329" s="204">
        <f>E329*F329</f>
        <v>180</v>
      </c>
      <c r="H329" s="899"/>
    </row>
    <row r="330" spans="1:8" ht="36" customHeight="1">
      <c r="A330" s="64">
        <v>151</v>
      </c>
      <c r="B330" s="204" t="s">
        <v>1278</v>
      </c>
      <c r="C330" s="203" t="s">
        <v>1279</v>
      </c>
      <c r="D330" s="901" t="s">
        <v>1280</v>
      </c>
      <c r="E330" s="902"/>
      <c r="F330" s="903"/>
      <c r="G330" s="204"/>
      <c r="H330" s="207">
        <v>40994</v>
      </c>
    </row>
    <row r="331" spans="1:8" ht="39" customHeight="1">
      <c r="A331" s="64">
        <v>152</v>
      </c>
      <c r="B331" s="204" t="s">
        <v>1281</v>
      </c>
      <c r="C331" s="203" t="s">
        <v>1282</v>
      </c>
      <c r="D331" s="901" t="s">
        <v>1895</v>
      </c>
      <c r="E331" s="902"/>
      <c r="F331" s="903"/>
      <c r="G331" s="204"/>
      <c r="H331" s="207">
        <v>40994</v>
      </c>
    </row>
    <row r="332" spans="1:8" ht="18" customHeight="1">
      <c r="A332" s="64">
        <v>153</v>
      </c>
      <c r="B332" s="204" t="s">
        <v>1283</v>
      </c>
      <c r="C332" s="203" t="s">
        <v>340</v>
      </c>
      <c r="D332" s="901" t="s">
        <v>67</v>
      </c>
      <c r="E332" s="902"/>
      <c r="F332" s="903"/>
      <c r="G332" s="204"/>
      <c r="H332" s="207">
        <v>40996</v>
      </c>
    </row>
    <row r="333" spans="1:8" ht="18" customHeight="1">
      <c r="A333" s="64">
        <v>154</v>
      </c>
      <c r="B333" s="204" t="s">
        <v>3794</v>
      </c>
      <c r="C333" s="214" t="s">
        <v>3793</v>
      </c>
      <c r="D333" s="901" t="s">
        <v>1050</v>
      </c>
      <c r="E333" s="902"/>
      <c r="F333" s="903"/>
      <c r="G333" s="204"/>
      <c r="H333" s="207">
        <v>40996</v>
      </c>
    </row>
    <row r="334" spans="1:8" ht="38.25" customHeight="1">
      <c r="A334" s="1184">
        <v>155</v>
      </c>
      <c r="B334" s="873" t="s">
        <v>1677</v>
      </c>
      <c r="C334" s="203" t="s">
        <v>489</v>
      </c>
      <c r="D334" s="204"/>
      <c r="E334" s="204"/>
      <c r="F334" s="204"/>
      <c r="G334" s="204"/>
      <c r="H334" s="898">
        <v>40996</v>
      </c>
    </row>
    <row r="335" spans="1:8" ht="37.5" customHeight="1">
      <c r="A335" s="1185"/>
      <c r="B335" s="874"/>
      <c r="C335" s="204" t="s">
        <v>1180</v>
      </c>
      <c r="D335" s="205" t="s">
        <v>1049</v>
      </c>
      <c r="E335" s="204">
        <v>3.5</v>
      </c>
      <c r="F335" s="204">
        <v>162.86000000000001</v>
      </c>
      <c r="G335" s="204">
        <f>E335*F335</f>
        <v>570.01</v>
      </c>
      <c r="H335" s="900"/>
    </row>
    <row r="336" spans="1:8" ht="18" customHeight="1">
      <c r="A336" s="1185"/>
      <c r="B336" s="874"/>
      <c r="C336" s="204" t="s">
        <v>1181</v>
      </c>
      <c r="D336" s="205" t="s">
        <v>2968</v>
      </c>
      <c r="E336" s="204">
        <v>1</v>
      </c>
      <c r="F336" s="204">
        <v>90</v>
      </c>
      <c r="G336" s="204">
        <f>E336*F336</f>
        <v>90</v>
      </c>
      <c r="H336" s="900"/>
    </row>
    <row r="337" spans="1:8" ht="18" customHeight="1">
      <c r="A337" s="1186"/>
      <c r="B337" s="875"/>
      <c r="C337" s="204" t="s">
        <v>1678</v>
      </c>
      <c r="D337" s="205" t="s">
        <v>2968</v>
      </c>
      <c r="E337" s="204">
        <v>1</v>
      </c>
      <c r="F337" s="204">
        <v>20</v>
      </c>
      <c r="G337" s="204">
        <f>E337*F337</f>
        <v>20</v>
      </c>
      <c r="H337" s="899"/>
    </row>
    <row r="338" spans="1:8" ht="36.75" customHeight="1">
      <c r="A338" s="630">
        <v>156</v>
      </c>
      <c r="B338" s="873" t="s">
        <v>1679</v>
      </c>
      <c r="C338" s="203" t="s">
        <v>3384</v>
      </c>
      <c r="D338" s="204"/>
      <c r="E338" s="204"/>
      <c r="F338" s="204"/>
      <c r="G338" s="204"/>
      <c r="H338" s="898">
        <v>40996</v>
      </c>
    </row>
    <row r="339" spans="1:8" ht="18" customHeight="1">
      <c r="A339" s="631"/>
      <c r="B339" s="874"/>
      <c r="C339" s="204" t="s">
        <v>2797</v>
      </c>
      <c r="D339" s="205" t="s">
        <v>1109</v>
      </c>
      <c r="E339" s="204">
        <v>2</v>
      </c>
      <c r="F339" s="204">
        <v>90</v>
      </c>
      <c r="G339" s="204">
        <f>E339*F339</f>
        <v>180</v>
      </c>
      <c r="H339" s="900"/>
    </row>
    <row r="340" spans="1:8" ht="18" customHeight="1">
      <c r="A340" s="631"/>
      <c r="B340" s="874"/>
      <c r="C340" s="204" t="s">
        <v>1680</v>
      </c>
      <c r="D340" s="205" t="s">
        <v>2968</v>
      </c>
      <c r="E340" s="204">
        <v>1</v>
      </c>
      <c r="F340" s="204">
        <v>56</v>
      </c>
      <c r="G340" s="204">
        <f>E340*F340</f>
        <v>56</v>
      </c>
      <c r="H340" s="900"/>
    </row>
    <row r="341" spans="1:8" ht="18" customHeight="1">
      <c r="A341" s="632"/>
      <c r="B341" s="875"/>
      <c r="C341" s="204" t="s">
        <v>1462</v>
      </c>
      <c r="D341" s="205" t="s">
        <v>1049</v>
      </c>
      <c r="E341" s="205">
        <v>0.5</v>
      </c>
      <c r="F341" s="205">
        <v>92</v>
      </c>
      <c r="G341" s="218">
        <f>F341*E341</f>
        <v>46</v>
      </c>
      <c r="H341" s="899"/>
    </row>
    <row r="342" spans="1:8" ht="36.75" customHeight="1">
      <c r="A342" s="630">
        <v>157</v>
      </c>
      <c r="B342" s="873" t="s">
        <v>285</v>
      </c>
      <c r="C342" s="210" t="s">
        <v>1396</v>
      </c>
      <c r="D342" s="205"/>
      <c r="E342" s="205"/>
      <c r="F342" s="205"/>
      <c r="G342" s="204"/>
      <c r="H342" s="898">
        <v>40996</v>
      </c>
    </row>
    <row r="343" spans="1:8" ht="18" customHeight="1">
      <c r="A343" s="631"/>
      <c r="B343" s="874"/>
      <c r="C343" s="204" t="s">
        <v>3382</v>
      </c>
      <c r="D343" s="205" t="s">
        <v>1049</v>
      </c>
      <c r="E343" s="204">
        <v>3</v>
      </c>
      <c r="F343" s="204">
        <v>35</v>
      </c>
      <c r="G343" s="204">
        <f>E343*F343</f>
        <v>105</v>
      </c>
      <c r="H343" s="900"/>
    </row>
    <row r="344" spans="1:8" ht="18" customHeight="1">
      <c r="A344" s="632"/>
      <c r="B344" s="875"/>
      <c r="C344" s="204" t="s">
        <v>1570</v>
      </c>
      <c r="D344" s="205" t="s">
        <v>2968</v>
      </c>
      <c r="E344" s="204">
        <v>2</v>
      </c>
      <c r="F344" s="204">
        <v>51</v>
      </c>
      <c r="G344" s="204">
        <f>E344*F344</f>
        <v>102</v>
      </c>
      <c r="H344" s="899"/>
    </row>
    <row r="345" spans="1:8" ht="62.25" customHeight="1">
      <c r="A345" s="602">
        <v>158</v>
      </c>
      <c r="B345" s="873" t="s">
        <v>286</v>
      </c>
      <c r="C345" s="203" t="s">
        <v>722</v>
      </c>
      <c r="D345" s="204"/>
      <c r="E345" s="204"/>
      <c r="F345" s="204"/>
      <c r="G345" s="204"/>
      <c r="H345" s="898">
        <v>40996</v>
      </c>
    </row>
    <row r="346" spans="1:8" ht="18" customHeight="1">
      <c r="A346" s="597"/>
      <c r="B346" s="875"/>
      <c r="C346" s="204" t="s">
        <v>1680</v>
      </c>
      <c r="D346" s="205" t="s">
        <v>2968</v>
      </c>
      <c r="E346" s="204">
        <v>1</v>
      </c>
      <c r="F346" s="204">
        <v>56</v>
      </c>
      <c r="G346" s="204">
        <f>E346*F346</f>
        <v>56</v>
      </c>
      <c r="H346" s="899"/>
    </row>
    <row r="347" spans="1:8" ht="18" customHeight="1">
      <c r="A347" s="630">
        <v>159</v>
      </c>
      <c r="B347" s="873" t="s">
        <v>723</v>
      </c>
      <c r="C347" s="203" t="s">
        <v>1625</v>
      </c>
      <c r="D347" s="205"/>
      <c r="E347" s="204"/>
      <c r="F347" s="204"/>
      <c r="G347" s="204"/>
      <c r="H347" s="898">
        <v>40997</v>
      </c>
    </row>
    <row r="348" spans="1:8" ht="18" customHeight="1">
      <c r="A348" s="631"/>
      <c r="B348" s="874"/>
      <c r="C348" s="204" t="s">
        <v>3382</v>
      </c>
      <c r="D348" s="205" t="s">
        <v>1049</v>
      </c>
      <c r="E348" s="204">
        <v>15</v>
      </c>
      <c r="F348" s="204">
        <v>60</v>
      </c>
      <c r="G348" s="204">
        <f>E348*F348</f>
        <v>900</v>
      </c>
      <c r="H348" s="900"/>
    </row>
    <row r="349" spans="1:8" ht="18" customHeight="1">
      <c r="A349" s="631"/>
      <c r="B349" s="874"/>
      <c r="C349" s="204" t="s">
        <v>3089</v>
      </c>
      <c r="D349" s="205" t="s">
        <v>2968</v>
      </c>
      <c r="E349" s="204">
        <v>1</v>
      </c>
      <c r="F349" s="204">
        <v>80</v>
      </c>
      <c r="G349" s="204">
        <f>E349*F349</f>
        <v>80</v>
      </c>
      <c r="H349" s="900"/>
    </row>
    <row r="350" spans="1:8" ht="18" customHeight="1">
      <c r="A350" s="631"/>
      <c r="B350" s="874"/>
      <c r="C350" s="204" t="s">
        <v>1459</v>
      </c>
      <c r="D350" s="205" t="s">
        <v>2968</v>
      </c>
      <c r="E350" s="204">
        <v>2</v>
      </c>
      <c r="F350" s="204">
        <v>129.5</v>
      </c>
      <c r="G350" s="204">
        <f>E350*F350</f>
        <v>259</v>
      </c>
      <c r="H350" s="900"/>
    </row>
    <row r="351" spans="1:8" ht="18" customHeight="1">
      <c r="A351" s="632"/>
      <c r="B351" s="875"/>
      <c r="C351" s="204" t="s">
        <v>1045</v>
      </c>
      <c r="D351" s="205" t="s">
        <v>2968</v>
      </c>
      <c r="E351" s="204">
        <v>2</v>
      </c>
      <c r="F351" s="204">
        <v>21</v>
      </c>
      <c r="G351" s="204">
        <f>E351*F351</f>
        <v>42</v>
      </c>
      <c r="H351" s="899"/>
    </row>
    <row r="352" spans="1:8" ht="37.5" customHeight="1">
      <c r="A352" s="630">
        <v>160</v>
      </c>
      <c r="B352" s="873" t="s">
        <v>725</v>
      </c>
      <c r="C352" s="203" t="s">
        <v>1683</v>
      </c>
      <c r="D352" s="204"/>
      <c r="E352" s="204"/>
      <c r="F352" s="204"/>
      <c r="G352" s="204"/>
      <c r="H352" s="898">
        <v>40997</v>
      </c>
    </row>
    <row r="353" spans="1:8" ht="34.5" customHeight="1">
      <c r="A353" s="632"/>
      <c r="B353" s="875"/>
      <c r="C353" s="204" t="s">
        <v>1180</v>
      </c>
      <c r="D353" s="205" t="s">
        <v>1049</v>
      </c>
      <c r="E353" s="204">
        <v>0.5</v>
      </c>
      <c r="F353" s="204">
        <v>230</v>
      </c>
      <c r="G353" s="204">
        <f>E353*F353</f>
        <v>115</v>
      </c>
      <c r="H353" s="899"/>
    </row>
    <row r="354" spans="1:8" ht="35.25" customHeight="1">
      <c r="A354" s="64">
        <v>161</v>
      </c>
      <c r="B354" s="204" t="s">
        <v>3707</v>
      </c>
      <c r="C354" s="203" t="s">
        <v>2988</v>
      </c>
      <c r="D354" s="901" t="s">
        <v>67</v>
      </c>
      <c r="E354" s="902"/>
      <c r="F354" s="903"/>
      <c r="G354" s="204"/>
      <c r="H354" s="208">
        <v>40997</v>
      </c>
    </row>
    <row r="355" spans="1:8" ht="37.5" customHeight="1">
      <c r="A355" s="630">
        <v>162</v>
      </c>
      <c r="B355" s="873" t="s">
        <v>3711</v>
      </c>
      <c r="C355" s="203" t="s">
        <v>3712</v>
      </c>
      <c r="D355" s="200"/>
      <c r="E355" s="200"/>
      <c r="F355" s="204"/>
      <c r="G355" s="204"/>
      <c r="H355" s="898">
        <v>40997</v>
      </c>
    </row>
    <row r="356" spans="1:8" ht="18" customHeight="1">
      <c r="A356" s="632"/>
      <c r="B356" s="875"/>
      <c r="C356" s="204" t="s">
        <v>2797</v>
      </c>
      <c r="D356" s="205" t="s">
        <v>1109</v>
      </c>
      <c r="E356" s="204">
        <v>2</v>
      </c>
      <c r="F356" s="204">
        <v>90</v>
      </c>
      <c r="G356" s="204">
        <f>E356*F356</f>
        <v>180</v>
      </c>
      <c r="H356" s="899"/>
    </row>
    <row r="357" spans="1:8" ht="18" customHeight="1">
      <c r="A357" s="64">
        <v>163</v>
      </c>
      <c r="B357" s="204" t="s">
        <v>3713</v>
      </c>
      <c r="C357" s="203" t="s">
        <v>1983</v>
      </c>
      <c r="D357" s="901" t="s">
        <v>1050</v>
      </c>
      <c r="E357" s="902"/>
      <c r="F357" s="903"/>
      <c r="G357" s="204"/>
      <c r="H357" s="207">
        <v>40998</v>
      </c>
    </row>
    <row r="358" spans="1:8" ht="57.75" customHeight="1">
      <c r="A358" s="633">
        <v>164</v>
      </c>
      <c r="B358" s="887" t="s">
        <v>3390</v>
      </c>
      <c r="C358" s="203" t="s">
        <v>2412</v>
      </c>
      <c r="D358" s="204"/>
      <c r="E358" s="204"/>
      <c r="F358" s="204"/>
      <c r="G358" s="204"/>
      <c r="H358" s="928">
        <v>41001</v>
      </c>
    </row>
    <row r="359" spans="1:8" ht="18" customHeight="1">
      <c r="A359" s="633"/>
      <c r="B359" s="887"/>
      <c r="C359" s="204" t="s">
        <v>2413</v>
      </c>
      <c r="D359" s="205" t="s">
        <v>1585</v>
      </c>
      <c r="E359" s="205">
        <v>3.5000000000000003E-2</v>
      </c>
      <c r="F359" s="204">
        <v>8500</v>
      </c>
      <c r="G359" s="204">
        <f>E359*F359</f>
        <v>297.5</v>
      </c>
      <c r="H359" s="928"/>
    </row>
    <row r="360" spans="1:8" ht="18" customHeight="1">
      <c r="A360" s="633"/>
      <c r="B360" s="887"/>
      <c r="C360" s="204" t="s">
        <v>2414</v>
      </c>
      <c r="D360" s="205" t="s">
        <v>2968</v>
      </c>
      <c r="E360" s="204">
        <v>2</v>
      </c>
      <c r="F360" s="204">
        <v>42</v>
      </c>
      <c r="G360" s="204">
        <f>E360*F360</f>
        <v>84</v>
      </c>
      <c r="H360" s="928"/>
    </row>
    <row r="361" spans="1:8" ht="18" customHeight="1">
      <c r="A361" s="633"/>
      <c r="B361" s="887"/>
      <c r="C361" s="204" t="s">
        <v>2205</v>
      </c>
      <c r="D361" s="205" t="s">
        <v>2968</v>
      </c>
      <c r="E361" s="205">
        <v>10</v>
      </c>
      <c r="F361" s="204">
        <v>2</v>
      </c>
      <c r="G361" s="204">
        <f>E361*F361</f>
        <v>20</v>
      </c>
      <c r="H361" s="928"/>
    </row>
    <row r="362" spans="1:8" ht="18" customHeight="1">
      <c r="A362" s="633"/>
      <c r="B362" s="887"/>
      <c r="C362" s="204" t="s">
        <v>891</v>
      </c>
      <c r="D362" s="205" t="s">
        <v>1109</v>
      </c>
      <c r="E362" s="204">
        <v>0.1</v>
      </c>
      <c r="F362" s="204">
        <v>78</v>
      </c>
      <c r="G362" s="204">
        <f>E362*F362</f>
        <v>7.8</v>
      </c>
      <c r="H362" s="928"/>
    </row>
    <row r="363" spans="1:8" ht="56.25" customHeight="1">
      <c r="A363" s="633">
        <v>165</v>
      </c>
      <c r="B363" s="155" t="s">
        <v>338</v>
      </c>
      <c r="C363" s="153" t="s">
        <v>2789</v>
      </c>
      <c r="D363" s="157"/>
      <c r="E363" s="200"/>
      <c r="F363" s="204"/>
      <c r="G363" s="204"/>
      <c r="H363" s="928">
        <v>40996</v>
      </c>
    </row>
    <row r="364" spans="1:8" ht="18" customHeight="1">
      <c r="A364" s="633"/>
      <c r="B364" s="1187" t="s">
        <v>2415</v>
      </c>
      <c r="C364" s="155" t="s">
        <v>2790</v>
      </c>
      <c r="D364" s="154" t="s">
        <v>1585</v>
      </c>
      <c r="E364" s="205">
        <v>0.02</v>
      </c>
      <c r="F364" s="204">
        <v>8500</v>
      </c>
      <c r="G364" s="204">
        <f t="shared" ref="G364:G369" si="3">E364*F364</f>
        <v>170</v>
      </c>
      <c r="H364" s="928"/>
    </row>
    <row r="365" spans="1:8" ht="18" customHeight="1">
      <c r="A365" s="633"/>
      <c r="B365" s="1187"/>
      <c r="C365" s="155" t="s">
        <v>2792</v>
      </c>
      <c r="D365" s="154" t="s">
        <v>1046</v>
      </c>
      <c r="E365" s="204">
        <v>2.7</v>
      </c>
      <c r="F365" s="204">
        <v>200</v>
      </c>
      <c r="G365" s="204">
        <f t="shared" si="3"/>
        <v>540</v>
      </c>
      <c r="H365" s="928"/>
    </row>
    <row r="366" spans="1:8" ht="18" customHeight="1">
      <c r="A366" s="633"/>
      <c r="B366" s="1187"/>
      <c r="C366" s="155" t="s">
        <v>2418</v>
      </c>
      <c r="D366" s="154" t="s">
        <v>1585</v>
      </c>
      <c r="E366" s="205">
        <v>2E-3</v>
      </c>
      <c r="F366" s="204">
        <v>8500</v>
      </c>
      <c r="G366" s="204">
        <f t="shared" si="3"/>
        <v>17</v>
      </c>
      <c r="H366" s="928"/>
    </row>
    <row r="367" spans="1:8" ht="18" customHeight="1">
      <c r="A367" s="633"/>
      <c r="B367" s="1187"/>
      <c r="C367" s="155" t="s">
        <v>3787</v>
      </c>
      <c r="D367" s="154" t="s">
        <v>2968</v>
      </c>
      <c r="E367" s="204">
        <v>3</v>
      </c>
      <c r="F367" s="204">
        <v>25</v>
      </c>
      <c r="G367" s="204">
        <f t="shared" si="3"/>
        <v>75</v>
      </c>
      <c r="H367" s="928"/>
    </row>
    <row r="368" spans="1:8" ht="18" customHeight="1">
      <c r="A368" s="633"/>
      <c r="B368" s="1187"/>
      <c r="C368" s="155" t="s">
        <v>890</v>
      </c>
      <c r="D368" s="154" t="s">
        <v>1109</v>
      </c>
      <c r="E368" s="205">
        <v>0.2</v>
      </c>
      <c r="F368" s="204">
        <v>75</v>
      </c>
      <c r="G368" s="204">
        <f t="shared" si="3"/>
        <v>15</v>
      </c>
      <c r="H368" s="928"/>
    </row>
    <row r="369" spans="1:9" ht="18" customHeight="1">
      <c r="A369" s="633"/>
      <c r="B369" s="1187"/>
      <c r="C369" s="155" t="s">
        <v>891</v>
      </c>
      <c r="D369" s="154" t="s">
        <v>1109</v>
      </c>
      <c r="E369" s="205">
        <v>0.1</v>
      </c>
      <c r="F369" s="204">
        <v>85</v>
      </c>
      <c r="G369" s="204">
        <f t="shared" si="3"/>
        <v>8.5</v>
      </c>
      <c r="H369" s="928"/>
    </row>
    <row r="370" spans="1:9" ht="18" customHeight="1">
      <c r="A370" s="633"/>
      <c r="B370" s="1187" t="s">
        <v>2416</v>
      </c>
      <c r="C370" s="155" t="s">
        <v>2790</v>
      </c>
      <c r="D370" s="154" t="s">
        <v>1585</v>
      </c>
      <c r="E370" s="205">
        <v>0.02</v>
      </c>
      <c r="F370" s="204">
        <v>8500</v>
      </c>
      <c r="G370" s="204">
        <f t="shared" ref="G370:G375" si="4">E370*F370</f>
        <v>170</v>
      </c>
      <c r="H370" s="928"/>
    </row>
    <row r="371" spans="1:9" ht="18" customHeight="1">
      <c r="A371" s="633"/>
      <c r="B371" s="1187"/>
      <c r="C371" s="155" t="s">
        <v>2792</v>
      </c>
      <c r="D371" s="154" t="s">
        <v>2968</v>
      </c>
      <c r="E371" s="204">
        <v>2.7</v>
      </c>
      <c r="F371" s="204">
        <v>200</v>
      </c>
      <c r="G371" s="204">
        <f t="shared" si="4"/>
        <v>540</v>
      </c>
      <c r="H371" s="928"/>
    </row>
    <row r="372" spans="1:9" ht="18" customHeight="1">
      <c r="A372" s="633"/>
      <c r="B372" s="1187"/>
      <c r="C372" s="155" t="s">
        <v>2790</v>
      </c>
      <c r="D372" s="154" t="s">
        <v>1585</v>
      </c>
      <c r="E372" s="205">
        <v>2E-3</v>
      </c>
      <c r="F372" s="204">
        <v>8500</v>
      </c>
      <c r="G372" s="204">
        <f t="shared" si="4"/>
        <v>17</v>
      </c>
      <c r="H372" s="928"/>
    </row>
    <row r="373" spans="1:9" ht="18" customHeight="1">
      <c r="A373" s="633"/>
      <c r="B373" s="1187"/>
      <c r="C373" s="155" t="s">
        <v>3787</v>
      </c>
      <c r="D373" s="154" t="s">
        <v>2968</v>
      </c>
      <c r="E373" s="204">
        <v>3</v>
      </c>
      <c r="F373" s="204">
        <v>25</v>
      </c>
      <c r="G373" s="204">
        <f t="shared" si="4"/>
        <v>75</v>
      </c>
      <c r="H373" s="928"/>
    </row>
    <row r="374" spans="1:9" ht="18" customHeight="1">
      <c r="A374" s="633"/>
      <c r="B374" s="1187"/>
      <c r="C374" s="155" t="s">
        <v>890</v>
      </c>
      <c r="D374" s="154" t="s">
        <v>1109</v>
      </c>
      <c r="E374" s="205">
        <v>0.2</v>
      </c>
      <c r="F374" s="204">
        <v>75</v>
      </c>
      <c r="G374" s="204">
        <f t="shared" si="4"/>
        <v>15</v>
      </c>
      <c r="H374" s="928"/>
    </row>
    <row r="375" spans="1:9" ht="18" customHeight="1">
      <c r="A375" s="633"/>
      <c r="B375" s="1187"/>
      <c r="C375" s="155" t="s">
        <v>891</v>
      </c>
      <c r="D375" s="154" t="s">
        <v>1109</v>
      </c>
      <c r="E375" s="205">
        <v>0.1</v>
      </c>
      <c r="F375" s="204">
        <v>85</v>
      </c>
      <c r="G375" s="204">
        <f t="shared" si="4"/>
        <v>8.5</v>
      </c>
      <c r="H375" s="928"/>
    </row>
    <row r="376" spans="1:9" ht="18" customHeight="1">
      <c r="A376" s="633"/>
      <c r="B376" s="1187" t="s">
        <v>2417</v>
      </c>
      <c r="C376" s="155" t="s">
        <v>2790</v>
      </c>
      <c r="D376" s="154" t="s">
        <v>1585</v>
      </c>
      <c r="E376" s="205">
        <v>0.08</v>
      </c>
      <c r="F376" s="204">
        <v>8500</v>
      </c>
      <c r="G376" s="204">
        <f t="shared" ref="G376:G381" si="5">E376*F376</f>
        <v>680</v>
      </c>
      <c r="H376" s="928"/>
    </row>
    <row r="377" spans="1:9" ht="18" customHeight="1">
      <c r="A377" s="633"/>
      <c r="B377" s="1187"/>
      <c r="C377" s="155" t="s">
        <v>2792</v>
      </c>
      <c r="D377" s="154" t="s">
        <v>1046</v>
      </c>
      <c r="E377" s="204">
        <v>2.7</v>
      </c>
      <c r="F377" s="204">
        <v>200</v>
      </c>
      <c r="G377" s="204">
        <f t="shared" si="5"/>
        <v>540</v>
      </c>
      <c r="H377" s="928"/>
    </row>
    <row r="378" spans="1:9" ht="18" customHeight="1">
      <c r="A378" s="633"/>
      <c r="B378" s="1187"/>
      <c r="C378" s="155" t="s">
        <v>2418</v>
      </c>
      <c r="D378" s="154" t="s">
        <v>1585</v>
      </c>
      <c r="E378" s="205">
        <v>2E-3</v>
      </c>
      <c r="F378" s="204">
        <v>8500</v>
      </c>
      <c r="G378" s="204">
        <f t="shared" si="5"/>
        <v>17</v>
      </c>
      <c r="H378" s="928"/>
    </row>
    <row r="379" spans="1:9" ht="18" customHeight="1">
      <c r="A379" s="633"/>
      <c r="B379" s="1187" t="s">
        <v>2417</v>
      </c>
      <c r="C379" s="155" t="s">
        <v>3787</v>
      </c>
      <c r="D379" s="154" t="s">
        <v>2968</v>
      </c>
      <c r="E379" s="204">
        <v>3</v>
      </c>
      <c r="F379" s="204">
        <v>25</v>
      </c>
      <c r="G379" s="204">
        <f t="shared" si="5"/>
        <v>75</v>
      </c>
      <c r="H379" s="928">
        <v>40996</v>
      </c>
    </row>
    <row r="380" spans="1:9" ht="18" customHeight="1">
      <c r="A380" s="633"/>
      <c r="B380" s="1187"/>
      <c r="C380" s="155" t="s">
        <v>890</v>
      </c>
      <c r="D380" s="154" t="s">
        <v>1109</v>
      </c>
      <c r="E380" s="205">
        <v>0.25</v>
      </c>
      <c r="F380" s="204">
        <v>75</v>
      </c>
      <c r="G380" s="204">
        <f t="shared" si="5"/>
        <v>18.75</v>
      </c>
      <c r="H380" s="928"/>
    </row>
    <row r="381" spans="1:9" ht="18" customHeight="1">
      <c r="A381" s="633"/>
      <c r="B381" s="1187"/>
      <c r="C381" s="155" t="s">
        <v>891</v>
      </c>
      <c r="D381" s="154" t="s">
        <v>1109</v>
      </c>
      <c r="E381" s="205">
        <v>0.1</v>
      </c>
      <c r="F381" s="204">
        <v>85</v>
      </c>
      <c r="G381" s="204">
        <f t="shared" si="5"/>
        <v>8.5</v>
      </c>
      <c r="H381" s="928"/>
    </row>
    <row r="382" spans="1:9" ht="18" customHeight="1">
      <c r="A382" s="633"/>
      <c r="B382" s="157" t="s">
        <v>3216</v>
      </c>
      <c r="C382" s="155" t="s">
        <v>2792</v>
      </c>
      <c r="D382" s="154" t="s">
        <v>1046</v>
      </c>
      <c r="E382" s="204">
        <v>1</v>
      </c>
      <c r="F382" s="204">
        <v>200</v>
      </c>
      <c r="G382" s="204">
        <f t="shared" ref="G382:G399" si="6">E382*F382</f>
        <v>200</v>
      </c>
      <c r="H382" s="928"/>
      <c r="I382" s="178">
        <f>SUM(G363:G382)</f>
        <v>3190.25</v>
      </c>
    </row>
    <row r="383" spans="1:9" ht="34.5" customHeight="1">
      <c r="A383" s="64">
        <v>166</v>
      </c>
      <c r="B383" s="194" t="s">
        <v>338</v>
      </c>
      <c r="C383" s="203" t="s">
        <v>893</v>
      </c>
      <c r="D383" s="901" t="s">
        <v>3581</v>
      </c>
      <c r="E383" s="902"/>
      <c r="F383" s="903"/>
      <c r="G383" s="204"/>
      <c r="H383" s="208">
        <v>40996</v>
      </c>
    </row>
    <row r="384" spans="1:9" ht="38.25" customHeight="1">
      <c r="A384" s="199">
        <v>167</v>
      </c>
      <c r="B384" s="200" t="s">
        <v>2660</v>
      </c>
      <c r="C384" s="203" t="s">
        <v>893</v>
      </c>
      <c r="D384" s="901" t="s">
        <v>3581</v>
      </c>
      <c r="E384" s="902"/>
      <c r="F384" s="903"/>
      <c r="G384" s="204"/>
      <c r="H384" s="197">
        <v>40996</v>
      </c>
    </row>
    <row r="385" spans="1:8" ht="36.75" customHeight="1">
      <c r="A385" s="199">
        <v>168</v>
      </c>
      <c r="B385" s="200" t="s">
        <v>3442</v>
      </c>
      <c r="C385" s="203" t="s">
        <v>893</v>
      </c>
      <c r="D385" s="901" t="s">
        <v>3581</v>
      </c>
      <c r="E385" s="902"/>
      <c r="F385" s="903"/>
      <c r="G385" s="204"/>
      <c r="H385" s="197">
        <v>40996</v>
      </c>
    </row>
    <row r="386" spans="1:8" ht="39" customHeight="1">
      <c r="A386" s="199">
        <v>169</v>
      </c>
      <c r="B386" s="200" t="s">
        <v>1763</v>
      </c>
      <c r="C386" s="203" t="s">
        <v>893</v>
      </c>
      <c r="D386" s="901" t="s">
        <v>3581</v>
      </c>
      <c r="E386" s="902"/>
      <c r="F386" s="903"/>
      <c r="G386" s="204"/>
      <c r="H386" s="197">
        <v>40996</v>
      </c>
    </row>
    <row r="387" spans="1:8" ht="39.75" customHeight="1">
      <c r="A387" s="630">
        <v>170</v>
      </c>
      <c r="B387" s="873" t="s">
        <v>273</v>
      </c>
      <c r="C387" s="203" t="s">
        <v>893</v>
      </c>
      <c r="D387" s="901" t="s">
        <v>3581</v>
      </c>
      <c r="E387" s="902"/>
      <c r="F387" s="903"/>
      <c r="G387" s="204"/>
      <c r="H387" s="898">
        <v>40996</v>
      </c>
    </row>
    <row r="388" spans="1:8" ht="18" customHeight="1">
      <c r="A388" s="632"/>
      <c r="B388" s="875"/>
      <c r="C388" s="204" t="s">
        <v>1600</v>
      </c>
      <c r="D388" s="205" t="s">
        <v>1588</v>
      </c>
      <c r="E388" s="204">
        <v>0.5</v>
      </c>
      <c r="F388" s="204">
        <v>1700</v>
      </c>
      <c r="G388" s="204">
        <f t="shared" si="6"/>
        <v>850</v>
      </c>
      <c r="H388" s="899"/>
    </row>
    <row r="389" spans="1:8" ht="34.5" customHeight="1">
      <c r="A389" s="630">
        <v>171</v>
      </c>
      <c r="B389" s="873" t="s">
        <v>832</v>
      </c>
      <c r="C389" s="203" t="s">
        <v>2688</v>
      </c>
      <c r="D389" s="205"/>
      <c r="E389" s="204"/>
      <c r="F389" s="204"/>
      <c r="G389" s="204"/>
      <c r="H389" s="898">
        <v>40996</v>
      </c>
    </row>
    <row r="390" spans="1:8" ht="18" customHeight="1">
      <c r="A390" s="631"/>
      <c r="B390" s="874"/>
      <c r="C390" s="204" t="s">
        <v>32</v>
      </c>
      <c r="D390" s="205" t="s">
        <v>1588</v>
      </c>
      <c r="E390" s="204">
        <v>6.5</v>
      </c>
      <c r="F390" s="204">
        <v>1500</v>
      </c>
      <c r="G390" s="204">
        <f t="shared" si="6"/>
        <v>9750</v>
      </c>
      <c r="H390" s="900"/>
    </row>
    <row r="391" spans="1:8" ht="18" customHeight="1">
      <c r="A391" s="631"/>
      <c r="B391" s="874"/>
      <c r="C391" s="204" t="s">
        <v>2783</v>
      </c>
      <c r="D391" s="205" t="s">
        <v>1588</v>
      </c>
      <c r="E391" s="204">
        <v>6.5</v>
      </c>
      <c r="F391" s="204">
        <v>1350</v>
      </c>
      <c r="G391" s="204">
        <f t="shared" si="6"/>
        <v>8775</v>
      </c>
      <c r="H391" s="900"/>
    </row>
    <row r="392" spans="1:8" ht="18" customHeight="1">
      <c r="A392" s="631"/>
      <c r="B392" s="874"/>
      <c r="C392" s="204" t="s">
        <v>480</v>
      </c>
      <c r="D392" s="205" t="s">
        <v>481</v>
      </c>
      <c r="E392" s="204">
        <v>5</v>
      </c>
      <c r="F392" s="204">
        <v>28.6</v>
      </c>
      <c r="G392" s="204">
        <f t="shared" si="6"/>
        <v>143</v>
      </c>
      <c r="H392" s="900"/>
    </row>
    <row r="393" spans="1:8" ht="18" customHeight="1">
      <c r="A393" s="631"/>
      <c r="B393" s="874"/>
      <c r="C393" s="204" t="s">
        <v>2686</v>
      </c>
      <c r="D393" s="205" t="s">
        <v>2968</v>
      </c>
      <c r="E393" s="204">
        <v>1</v>
      </c>
      <c r="F393" s="204">
        <v>540</v>
      </c>
      <c r="G393" s="204">
        <f t="shared" si="6"/>
        <v>540</v>
      </c>
      <c r="H393" s="900"/>
    </row>
    <row r="394" spans="1:8" ht="18" customHeight="1">
      <c r="A394" s="631"/>
      <c r="B394" s="874"/>
      <c r="C394" s="204" t="s">
        <v>2687</v>
      </c>
      <c r="D394" s="205" t="s">
        <v>481</v>
      </c>
      <c r="E394" s="204">
        <v>1</v>
      </c>
      <c r="F394" s="204">
        <v>290</v>
      </c>
      <c r="G394" s="204">
        <f t="shared" si="6"/>
        <v>290</v>
      </c>
      <c r="H394" s="900"/>
    </row>
    <row r="395" spans="1:8" ht="18" customHeight="1">
      <c r="A395" s="631"/>
      <c r="B395" s="874"/>
      <c r="C395" s="204" t="s">
        <v>2687</v>
      </c>
      <c r="D395" s="205" t="s">
        <v>481</v>
      </c>
      <c r="E395" s="204">
        <v>1</v>
      </c>
      <c r="F395" s="204">
        <v>260</v>
      </c>
      <c r="G395" s="204">
        <f t="shared" si="6"/>
        <v>260</v>
      </c>
      <c r="H395" s="900"/>
    </row>
    <row r="396" spans="1:8" ht="18" customHeight="1">
      <c r="A396" s="632"/>
      <c r="B396" s="875"/>
      <c r="C396" s="204" t="s">
        <v>3437</v>
      </c>
      <c r="D396" s="205"/>
      <c r="E396" s="204">
        <v>16</v>
      </c>
      <c r="F396" s="204">
        <v>52.5</v>
      </c>
      <c r="G396" s="204">
        <f t="shared" si="6"/>
        <v>840</v>
      </c>
      <c r="H396" s="899"/>
    </row>
    <row r="397" spans="1:8" ht="39.75" customHeight="1">
      <c r="A397" s="630">
        <v>172</v>
      </c>
      <c r="B397" s="873" t="s">
        <v>821</v>
      </c>
      <c r="C397" s="203" t="s">
        <v>2688</v>
      </c>
      <c r="D397" s="205"/>
      <c r="E397" s="204"/>
      <c r="F397" s="204"/>
      <c r="G397" s="204"/>
      <c r="H397" s="898">
        <v>40997</v>
      </c>
    </row>
    <row r="398" spans="1:8" ht="18" customHeight="1">
      <c r="A398" s="631"/>
      <c r="B398" s="874"/>
      <c r="C398" s="204" t="s">
        <v>32</v>
      </c>
      <c r="D398" s="205" t="s">
        <v>1588</v>
      </c>
      <c r="E398" s="204">
        <v>3.5</v>
      </c>
      <c r="F398" s="204">
        <v>1500</v>
      </c>
      <c r="G398" s="204">
        <f>E398*F398</f>
        <v>5250</v>
      </c>
      <c r="H398" s="900"/>
    </row>
    <row r="399" spans="1:8" ht="18" customHeight="1">
      <c r="A399" s="631"/>
      <c r="B399" s="874"/>
      <c r="C399" s="204" t="s">
        <v>3438</v>
      </c>
      <c r="D399" s="205" t="s">
        <v>1588</v>
      </c>
      <c r="E399" s="204">
        <v>3</v>
      </c>
      <c r="F399" s="204">
        <v>1650</v>
      </c>
      <c r="G399" s="204">
        <f t="shared" si="6"/>
        <v>4950</v>
      </c>
      <c r="H399" s="900"/>
    </row>
    <row r="400" spans="1:8" ht="18" customHeight="1">
      <c r="A400" s="631"/>
      <c r="B400" s="874"/>
      <c r="C400" s="204" t="s">
        <v>480</v>
      </c>
      <c r="D400" s="205" t="s">
        <v>481</v>
      </c>
      <c r="E400" s="204">
        <v>2.5</v>
      </c>
      <c r="F400" s="204">
        <v>28.6</v>
      </c>
      <c r="G400" s="204">
        <f>E400*F400</f>
        <v>71.5</v>
      </c>
      <c r="H400" s="900"/>
    </row>
    <row r="401" spans="1:8" ht="18" customHeight="1">
      <c r="A401" s="632"/>
      <c r="B401" s="875"/>
      <c r="C401" s="204" t="s">
        <v>3437</v>
      </c>
      <c r="D401" s="205"/>
      <c r="E401" s="204">
        <v>2</v>
      </c>
      <c r="F401" s="204">
        <v>50</v>
      </c>
      <c r="G401" s="204">
        <f>E401*F401</f>
        <v>100</v>
      </c>
      <c r="H401" s="899"/>
    </row>
    <row r="402" spans="1:8" ht="37.5" customHeight="1">
      <c r="A402" s="630">
        <v>173</v>
      </c>
      <c r="B402" s="873" t="s">
        <v>2657</v>
      </c>
      <c r="C402" s="203" t="s">
        <v>3439</v>
      </c>
      <c r="D402" s="205"/>
      <c r="E402" s="204"/>
      <c r="F402" s="204"/>
      <c r="G402" s="204"/>
      <c r="H402" s="898">
        <v>40997</v>
      </c>
    </row>
    <row r="403" spans="1:8" ht="18" customHeight="1">
      <c r="A403" s="631"/>
      <c r="B403" s="874"/>
      <c r="C403" s="204" t="s">
        <v>32</v>
      </c>
      <c r="D403" s="205" t="s">
        <v>1588</v>
      </c>
      <c r="E403" s="204">
        <v>1.75</v>
      </c>
      <c r="F403" s="204">
        <v>1500</v>
      </c>
      <c r="G403" s="204">
        <f>E403*F403</f>
        <v>2625</v>
      </c>
      <c r="H403" s="900"/>
    </row>
    <row r="404" spans="1:8" ht="18" customHeight="1">
      <c r="A404" s="631"/>
      <c r="B404" s="874"/>
      <c r="C404" s="204" t="s">
        <v>3438</v>
      </c>
      <c r="D404" s="205" t="s">
        <v>1588</v>
      </c>
      <c r="E404" s="204">
        <v>1.5</v>
      </c>
      <c r="F404" s="204">
        <v>1650</v>
      </c>
      <c r="G404" s="204">
        <f>E404*F404</f>
        <v>2475</v>
      </c>
      <c r="H404" s="900"/>
    </row>
    <row r="405" spans="1:8" ht="18" customHeight="1">
      <c r="A405" s="631"/>
      <c r="B405" s="874"/>
      <c r="C405" s="204" t="s">
        <v>480</v>
      </c>
      <c r="D405" s="205" t="s">
        <v>481</v>
      </c>
      <c r="E405" s="204">
        <v>1.25</v>
      </c>
      <c r="F405" s="204">
        <v>28.6</v>
      </c>
      <c r="G405" s="204">
        <f>E405*F405</f>
        <v>35.75</v>
      </c>
      <c r="H405" s="900"/>
    </row>
    <row r="406" spans="1:8" ht="34.5" customHeight="1">
      <c r="A406" s="633">
        <v>174</v>
      </c>
      <c r="B406" s="887" t="s">
        <v>1762</v>
      </c>
      <c r="C406" s="203" t="s">
        <v>80</v>
      </c>
      <c r="D406" s="205"/>
      <c r="E406" s="204"/>
      <c r="F406" s="204"/>
      <c r="G406" s="204"/>
      <c r="H406" s="928">
        <v>40997</v>
      </c>
    </row>
    <row r="407" spans="1:8" ht="18" customHeight="1">
      <c r="A407" s="633"/>
      <c r="B407" s="887"/>
      <c r="C407" s="204" t="s">
        <v>32</v>
      </c>
      <c r="D407" s="205" t="s">
        <v>1588</v>
      </c>
      <c r="E407" s="204">
        <v>3.5</v>
      </c>
      <c r="F407" s="204">
        <v>1500</v>
      </c>
      <c r="G407" s="204">
        <f>E407*F407</f>
        <v>5250</v>
      </c>
      <c r="H407" s="928"/>
    </row>
    <row r="408" spans="1:8" ht="18" customHeight="1">
      <c r="A408" s="633"/>
      <c r="B408" s="887"/>
      <c r="C408" s="204" t="s">
        <v>3438</v>
      </c>
      <c r="D408" s="205" t="s">
        <v>1588</v>
      </c>
      <c r="E408" s="204">
        <v>3</v>
      </c>
      <c r="F408" s="204">
        <v>1650</v>
      </c>
      <c r="G408" s="204">
        <f>E408*F408</f>
        <v>4950</v>
      </c>
      <c r="H408" s="928"/>
    </row>
    <row r="409" spans="1:8" ht="18" customHeight="1">
      <c r="A409" s="23"/>
      <c r="B409" s="204"/>
      <c r="C409" s="204" t="s">
        <v>480</v>
      </c>
      <c r="D409" s="205" t="s">
        <v>481</v>
      </c>
      <c r="E409" s="204">
        <v>2.5</v>
      </c>
      <c r="F409" s="204">
        <v>28.6</v>
      </c>
      <c r="G409" s="204">
        <f>E409*F409</f>
        <v>71.5</v>
      </c>
      <c r="H409" s="207"/>
    </row>
    <row r="410" spans="1:8" ht="40.5" customHeight="1">
      <c r="A410" s="633">
        <v>175</v>
      </c>
      <c r="B410" s="887" t="s">
        <v>273</v>
      </c>
      <c r="C410" s="203" t="s">
        <v>80</v>
      </c>
      <c r="D410" s="205"/>
      <c r="E410" s="204"/>
      <c r="F410" s="204"/>
      <c r="G410" s="204"/>
      <c r="H410" s="928">
        <v>40997</v>
      </c>
    </row>
    <row r="411" spans="1:8" ht="18" customHeight="1">
      <c r="A411" s="633"/>
      <c r="B411" s="887"/>
      <c r="C411" s="204" t="s">
        <v>32</v>
      </c>
      <c r="D411" s="205" t="s">
        <v>1588</v>
      </c>
      <c r="E411" s="204">
        <v>3.5</v>
      </c>
      <c r="F411" s="204">
        <v>1500</v>
      </c>
      <c r="G411" s="204">
        <f>E411*F411</f>
        <v>5250</v>
      </c>
      <c r="H411" s="928"/>
    </row>
    <row r="412" spans="1:8" ht="18" customHeight="1">
      <c r="A412" s="633"/>
      <c r="B412" s="887"/>
      <c r="C412" s="204" t="s">
        <v>3438</v>
      </c>
      <c r="D412" s="205" t="s">
        <v>1588</v>
      </c>
      <c r="E412" s="204">
        <v>3</v>
      </c>
      <c r="F412" s="204">
        <v>1650</v>
      </c>
      <c r="G412" s="204">
        <f>E412*F412</f>
        <v>4950</v>
      </c>
      <c r="H412" s="928"/>
    </row>
    <row r="413" spans="1:8" ht="18" customHeight="1">
      <c r="A413" s="633"/>
      <c r="B413" s="886"/>
      <c r="C413" s="204" t="s">
        <v>480</v>
      </c>
      <c r="D413" s="205" t="s">
        <v>481</v>
      </c>
      <c r="E413" s="204">
        <v>2.5</v>
      </c>
      <c r="F413" s="204">
        <v>28.6</v>
      </c>
      <c r="G413" s="204">
        <f>E413*F413</f>
        <v>71.5</v>
      </c>
      <c r="H413" s="928"/>
    </row>
    <row r="414" spans="1:8" ht="18" customHeight="1">
      <c r="A414" s="633"/>
      <c r="B414" s="886"/>
      <c r="C414" s="204" t="s">
        <v>3437</v>
      </c>
      <c r="D414" s="205"/>
      <c r="E414" s="204">
        <v>2</v>
      </c>
      <c r="F414" s="204">
        <v>50</v>
      </c>
      <c r="G414" s="204">
        <f>E414*F414</f>
        <v>100</v>
      </c>
      <c r="H414" s="928"/>
    </row>
    <row r="415" spans="1:8" ht="42.75" customHeight="1">
      <c r="A415" s="199">
        <v>176</v>
      </c>
      <c r="B415" s="195" t="s">
        <v>2659</v>
      </c>
      <c r="C415" s="203" t="s">
        <v>893</v>
      </c>
      <c r="D415" s="901" t="s">
        <v>81</v>
      </c>
      <c r="E415" s="902"/>
      <c r="F415" s="903"/>
      <c r="G415" s="204"/>
      <c r="H415" s="197">
        <v>40997</v>
      </c>
    </row>
    <row r="416" spans="1:8" ht="36.75" customHeight="1">
      <c r="A416" s="199">
        <v>177</v>
      </c>
      <c r="B416" s="195" t="s">
        <v>2595</v>
      </c>
      <c r="C416" s="203" t="s">
        <v>893</v>
      </c>
      <c r="D416" s="901" t="s">
        <v>81</v>
      </c>
      <c r="E416" s="902"/>
      <c r="F416" s="903"/>
      <c r="G416" s="204"/>
      <c r="H416" s="197">
        <v>40997</v>
      </c>
    </row>
    <row r="417" spans="1:8" ht="36" customHeight="1">
      <c r="A417" s="199">
        <v>178</v>
      </c>
      <c r="B417" s="195" t="s">
        <v>164</v>
      </c>
      <c r="C417" s="203" t="s">
        <v>893</v>
      </c>
      <c r="D417" s="901" t="s">
        <v>81</v>
      </c>
      <c r="E417" s="902"/>
      <c r="F417" s="903"/>
      <c r="G417" s="204"/>
      <c r="H417" s="197">
        <v>40997</v>
      </c>
    </row>
    <row r="418" spans="1:8" ht="36" customHeight="1">
      <c r="A418" s="199">
        <v>179</v>
      </c>
      <c r="B418" s="195" t="s">
        <v>3442</v>
      </c>
      <c r="C418" s="203" t="s">
        <v>893</v>
      </c>
      <c r="D418" s="901" t="s">
        <v>81</v>
      </c>
      <c r="E418" s="902"/>
      <c r="F418" s="903"/>
      <c r="G418" s="204"/>
      <c r="H418" s="197">
        <v>40997</v>
      </c>
    </row>
    <row r="419" spans="1:8" ht="36.75" customHeight="1">
      <c r="A419" s="199">
        <v>180</v>
      </c>
      <c r="B419" s="195" t="s">
        <v>1182</v>
      </c>
      <c r="C419" s="203" t="s">
        <v>2669</v>
      </c>
      <c r="D419" s="901" t="s">
        <v>2670</v>
      </c>
      <c r="E419" s="902"/>
      <c r="F419" s="903"/>
      <c r="G419" s="204"/>
      <c r="H419" s="197">
        <v>40997</v>
      </c>
    </row>
    <row r="420" spans="1:8" ht="37.5" customHeight="1">
      <c r="A420" s="199">
        <v>181</v>
      </c>
      <c r="B420" s="195" t="s">
        <v>2671</v>
      </c>
      <c r="C420" s="203" t="s">
        <v>3621</v>
      </c>
      <c r="D420" s="901" t="s">
        <v>67</v>
      </c>
      <c r="E420" s="902"/>
      <c r="F420" s="903"/>
      <c r="G420" s="204"/>
      <c r="H420" s="197">
        <v>40998</v>
      </c>
    </row>
    <row r="421" spans="1:8" ht="36" customHeight="1">
      <c r="A421" s="199">
        <v>182</v>
      </c>
      <c r="B421" s="195" t="s">
        <v>3160</v>
      </c>
      <c r="C421" s="203" t="s">
        <v>3826</v>
      </c>
      <c r="D421" s="901" t="s">
        <v>3161</v>
      </c>
      <c r="E421" s="902"/>
      <c r="F421" s="903"/>
      <c r="G421" s="204"/>
      <c r="H421" s="197">
        <v>40998</v>
      </c>
    </row>
    <row r="422" spans="1:8" ht="36" customHeight="1">
      <c r="A422" s="199">
        <v>183</v>
      </c>
      <c r="B422" s="195" t="s">
        <v>3164</v>
      </c>
      <c r="C422" s="203" t="s">
        <v>813</v>
      </c>
      <c r="D422" s="901" t="s">
        <v>1102</v>
      </c>
      <c r="E422" s="902"/>
      <c r="F422" s="903"/>
      <c r="G422" s="204"/>
      <c r="H422" s="197">
        <v>40990</v>
      </c>
    </row>
    <row r="423" spans="1:8" ht="17.25" customHeight="1">
      <c r="A423" s="6"/>
      <c r="B423" s="7" t="s">
        <v>1337</v>
      </c>
      <c r="C423" s="8"/>
      <c r="D423" s="8"/>
      <c r="E423" s="8"/>
      <c r="F423" s="8"/>
      <c r="G423" s="9">
        <f>SUM(G4:G422)</f>
        <v>331918.46999999997</v>
      </c>
      <c r="H423" s="10"/>
    </row>
    <row r="424" spans="1:8" ht="17.25" hidden="1" customHeight="1">
      <c r="A424" s="41"/>
      <c r="B424" s="17" t="s">
        <v>1338</v>
      </c>
      <c r="C424" s="17"/>
      <c r="D424" s="17"/>
      <c r="E424" s="17"/>
      <c r="F424" s="17">
        <v>10</v>
      </c>
      <c r="G424" s="47">
        <f>9000*F424</f>
        <v>90000</v>
      </c>
      <c r="H424" s="76"/>
    </row>
    <row r="425" spans="1:8" ht="16.5" hidden="1" customHeight="1">
      <c r="A425" s="41"/>
      <c r="B425" s="17" t="s">
        <v>1580</v>
      </c>
      <c r="C425" s="17"/>
      <c r="D425" s="17"/>
      <c r="E425" s="17"/>
      <c r="F425" s="17">
        <v>2</v>
      </c>
      <c r="G425" s="47">
        <f>7000*F425</f>
        <v>14000</v>
      </c>
      <c r="H425" s="76"/>
    </row>
    <row r="426" spans="1:8" ht="15.75" hidden="1" customHeight="1">
      <c r="A426" s="41"/>
      <c r="B426" s="17" t="s">
        <v>1032</v>
      </c>
      <c r="C426" s="17"/>
      <c r="D426" s="17"/>
      <c r="E426" s="17"/>
      <c r="F426" s="17">
        <v>2</v>
      </c>
      <c r="G426" s="47">
        <f>10000*F426</f>
        <v>20000</v>
      </c>
      <c r="H426" s="76"/>
    </row>
    <row r="427" spans="1:8" ht="15" hidden="1" customHeight="1">
      <c r="A427" s="41"/>
      <c r="B427" s="17" t="s">
        <v>1336</v>
      </c>
      <c r="C427" s="17"/>
      <c r="D427" s="17"/>
      <c r="E427" s="17"/>
      <c r="F427" s="17">
        <v>3</v>
      </c>
      <c r="G427" s="47">
        <f>10000*F427</f>
        <v>30000</v>
      </c>
      <c r="H427" s="76"/>
    </row>
    <row r="428" spans="1:8" ht="16.5" hidden="1" customHeight="1">
      <c r="A428" s="41"/>
      <c r="B428" s="24" t="s">
        <v>323</v>
      </c>
      <c r="C428" s="17"/>
      <c r="D428" s="17"/>
      <c r="E428" s="17"/>
      <c r="F428" s="17">
        <v>3</v>
      </c>
      <c r="G428" s="47">
        <f>8000*F428</f>
        <v>24000</v>
      </c>
      <c r="H428" s="76"/>
    </row>
    <row r="429" spans="1:8" ht="29.25" hidden="1" customHeight="1">
      <c r="A429" s="41"/>
      <c r="B429" s="17" t="s">
        <v>1934</v>
      </c>
      <c r="C429" s="17"/>
      <c r="D429" s="17"/>
      <c r="E429" s="17"/>
      <c r="F429" s="17">
        <v>1</v>
      </c>
      <c r="G429" s="47">
        <f>8000*F429</f>
        <v>8000</v>
      </c>
      <c r="H429" s="76"/>
    </row>
    <row r="430" spans="1:8" ht="20.25" hidden="1" customHeight="1">
      <c r="A430" s="41"/>
      <c r="B430" s="17" t="s">
        <v>1935</v>
      </c>
      <c r="C430" s="17"/>
      <c r="D430" s="17"/>
      <c r="E430" s="17"/>
      <c r="F430" s="17">
        <v>1</v>
      </c>
      <c r="G430" s="47">
        <f>F430*10000</f>
        <v>10000</v>
      </c>
      <c r="H430" s="76"/>
    </row>
    <row r="431" spans="1:8" ht="47.25" hidden="1" customHeight="1">
      <c r="A431" s="41"/>
      <c r="B431" s="17" t="s">
        <v>3335</v>
      </c>
      <c r="C431" s="17"/>
      <c r="D431" s="17"/>
      <c r="E431" s="17"/>
      <c r="F431" s="17">
        <v>1</v>
      </c>
      <c r="G431" s="47">
        <v>3000</v>
      </c>
      <c r="H431" s="76"/>
    </row>
    <row r="432" spans="1:8" ht="18.75" hidden="1" customHeight="1">
      <c r="A432" s="41"/>
      <c r="B432" s="17" t="s">
        <v>3681</v>
      </c>
      <c r="C432" s="17"/>
      <c r="D432" s="17"/>
      <c r="E432" s="17"/>
      <c r="F432" s="17">
        <v>1</v>
      </c>
      <c r="G432" s="47">
        <f>F432*10000</f>
        <v>10000</v>
      </c>
      <c r="H432" s="76"/>
    </row>
    <row r="433" spans="1:9" hidden="1">
      <c r="A433" s="41"/>
      <c r="B433" s="17" t="s">
        <v>479</v>
      </c>
      <c r="C433" s="17"/>
      <c r="D433" s="17"/>
      <c r="E433" s="17"/>
      <c r="F433" s="17">
        <v>2</v>
      </c>
      <c r="G433" s="47">
        <f>7000+8000</f>
        <v>15000</v>
      </c>
      <c r="H433" s="76"/>
    </row>
    <row r="434" spans="1:9" ht="95.25" customHeight="1">
      <c r="A434" s="39"/>
      <c r="B434" s="86" t="s">
        <v>2076</v>
      </c>
      <c r="C434" s="38"/>
      <c r="D434" s="38"/>
      <c r="E434" s="38"/>
      <c r="F434" s="38"/>
      <c r="G434" s="87">
        <f>SUM(G424:G433)</f>
        <v>224000</v>
      </c>
      <c r="H434" s="88"/>
    </row>
    <row r="435" spans="1:9">
      <c r="A435" s="41"/>
      <c r="B435" s="74" t="s">
        <v>3680</v>
      </c>
      <c r="C435" s="17"/>
      <c r="D435" s="17"/>
      <c r="E435" s="17"/>
      <c r="F435" s="17"/>
      <c r="G435" s="75">
        <f>G434*33.2%+G437*6%</f>
        <v>94404.62</v>
      </c>
      <c r="H435" s="76"/>
    </row>
    <row r="436" spans="1:9">
      <c r="A436" s="41"/>
      <c r="B436" s="74" t="s">
        <v>1583</v>
      </c>
      <c r="C436" s="17"/>
      <c r="D436" s="17"/>
      <c r="E436" s="17"/>
      <c r="F436" s="17"/>
      <c r="G436" s="75">
        <v>8649</v>
      </c>
      <c r="H436" s="76"/>
    </row>
    <row r="437" spans="1:9" ht="31.5">
      <c r="A437" s="41"/>
      <c r="B437" s="74" t="s">
        <v>66</v>
      </c>
      <c r="C437" s="17"/>
      <c r="D437" s="17"/>
      <c r="E437" s="17"/>
      <c r="F437" s="17"/>
      <c r="G437" s="75">
        <f>4.36*'[2]Итого Блюхера'!$C$49</f>
        <v>333943.74</v>
      </c>
      <c r="H437" s="76"/>
      <c r="I437" s="180"/>
    </row>
    <row r="438" spans="1:9">
      <c r="A438" s="11"/>
      <c r="B438" s="25" t="s">
        <v>322</v>
      </c>
      <c r="C438" s="25"/>
      <c r="D438" s="25"/>
      <c r="E438" s="25"/>
      <c r="F438" s="25"/>
      <c r="G438" s="26">
        <f>SUM(G434:G437)+G423</f>
        <v>992915.83</v>
      </c>
      <c r="H438" s="12"/>
      <c r="I438" s="78">
        <f>(G434+G435+G436+G437)/'[2]Итого Блюхера'!$C$49</f>
        <v>8.6300420669999998</v>
      </c>
    </row>
    <row r="439" spans="1:9">
      <c r="A439" s="22"/>
      <c r="B439" s="59"/>
      <c r="C439" s="59"/>
      <c r="D439" s="59"/>
      <c r="E439" s="59"/>
      <c r="F439" s="59"/>
      <c r="G439" s="59"/>
      <c r="H439" s="22"/>
    </row>
    <row r="440" spans="1:9" ht="31.5">
      <c r="A440" s="22"/>
      <c r="B440" s="59" t="s">
        <v>2618</v>
      </c>
      <c r="C440" s="59"/>
      <c r="D440" s="181"/>
      <c r="E440" s="181"/>
      <c r="F440" s="1192" t="s">
        <v>1595</v>
      </c>
      <c r="G440" s="1192"/>
      <c r="H440" s="22"/>
    </row>
    <row r="441" spans="1:9">
      <c r="A441" s="22"/>
      <c r="B441" s="59"/>
      <c r="C441" s="59"/>
      <c r="D441" s="59"/>
      <c r="E441" s="59"/>
      <c r="F441" s="111"/>
      <c r="G441" s="111"/>
      <c r="H441" s="22"/>
      <c r="I441" s="182"/>
    </row>
    <row r="442" spans="1:9" ht="31.5">
      <c r="B442" s="183" t="s">
        <v>1596</v>
      </c>
      <c r="C442" s="183"/>
      <c r="D442" s="181"/>
      <c r="E442" s="181"/>
      <c r="F442" s="1193" t="s">
        <v>1597</v>
      </c>
      <c r="G442" s="1193"/>
    </row>
  </sheetData>
  <mergeCells count="369">
    <mergeCell ref="D419:F419"/>
    <mergeCell ref="D420:F420"/>
    <mergeCell ref="D421:F421"/>
    <mergeCell ref="D417:F417"/>
    <mergeCell ref="D418:F418"/>
    <mergeCell ref="B406:B408"/>
    <mergeCell ref="D415:F415"/>
    <mergeCell ref="D416:F416"/>
    <mergeCell ref="H406:H408"/>
    <mergeCell ref="A410:A412"/>
    <mergeCell ref="B410:B412"/>
    <mergeCell ref="H410:H412"/>
    <mergeCell ref="A413:A414"/>
    <mergeCell ref="B413:B414"/>
    <mergeCell ref="H413:H414"/>
    <mergeCell ref="A406:A408"/>
    <mergeCell ref="H397:H401"/>
    <mergeCell ref="B397:B401"/>
    <mergeCell ref="A397:A401"/>
    <mergeCell ref="H402:H405"/>
    <mergeCell ref="B402:B405"/>
    <mergeCell ref="A402:A405"/>
    <mergeCell ref="H387:H388"/>
    <mergeCell ref="B387:B388"/>
    <mergeCell ref="A387:A388"/>
    <mergeCell ref="H389:H396"/>
    <mergeCell ref="B389:B396"/>
    <mergeCell ref="A389:A396"/>
    <mergeCell ref="D387:F387"/>
    <mergeCell ref="H379:H382"/>
    <mergeCell ref="D384:F384"/>
    <mergeCell ref="B370:B375"/>
    <mergeCell ref="B376:B378"/>
    <mergeCell ref="B379:B381"/>
    <mergeCell ref="H363:H378"/>
    <mergeCell ref="D383:F383"/>
    <mergeCell ref="H358:H362"/>
    <mergeCell ref="H338:H341"/>
    <mergeCell ref="B338:B341"/>
    <mergeCell ref="A338:A341"/>
    <mergeCell ref="H352:H353"/>
    <mergeCell ref="B352:B353"/>
    <mergeCell ref="A352:A353"/>
    <mergeCell ref="H345:H346"/>
    <mergeCell ref="B345:B346"/>
    <mergeCell ref="A345:A346"/>
    <mergeCell ref="H355:H356"/>
    <mergeCell ref="B355:B356"/>
    <mergeCell ref="A355:A356"/>
    <mergeCell ref="D357:F357"/>
    <mergeCell ref="F442:G442"/>
    <mergeCell ref="D331:F331"/>
    <mergeCell ref="D332:F332"/>
    <mergeCell ref="D333:F333"/>
    <mergeCell ref="D385:F385"/>
    <mergeCell ref="D386:F386"/>
    <mergeCell ref="D354:F354"/>
    <mergeCell ref="H324:H329"/>
    <mergeCell ref="B324:B329"/>
    <mergeCell ref="A324:A329"/>
    <mergeCell ref="F440:G440"/>
    <mergeCell ref="H342:H344"/>
    <mergeCell ref="B342:B344"/>
    <mergeCell ref="A342:A344"/>
    <mergeCell ref="H347:H351"/>
    <mergeCell ref="B347:B351"/>
    <mergeCell ref="A347:A351"/>
    <mergeCell ref="H334:H337"/>
    <mergeCell ref="D305:F305"/>
    <mergeCell ref="D306:F306"/>
    <mergeCell ref="H275:H279"/>
    <mergeCell ref="H280:H284"/>
    <mergeCell ref="D307:F307"/>
    <mergeCell ref="H317:H319"/>
    <mergeCell ref="D330:F330"/>
    <mergeCell ref="H320:H321"/>
    <mergeCell ref="D323:F323"/>
    <mergeCell ref="H239:H241"/>
    <mergeCell ref="B242:B247"/>
    <mergeCell ref="H242:H247"/>
    <mergeCell ref="D248:F248"/>
    <mergeCell ref="D263:F263"/>
    <mergeCell ref="H251:H256"/>
    <mergeCell ref="H272:H273"/>
    <mergeCell ref="H285:H289"/>
    <mergeCell ref="D266:F266"/>
    <mergeCell ref="D267:F267"/>
    <mergeCell ref="D261:F261"/>
    <mergeCell ref="D262:F262"/>
    <mergeCell ref="D259:F259"/>
    <mergeCell ref="D268:F268"/>
    <mergeCell ref="A129:A131"/>
    <mergeCell ref="D223:F223"/>
    <mergeCell ref="D224:F224"/>
    <mergeCell ref="D225:F225"/>
    <mergeCell ref="D132:F132"/>
    <mergeCell ref="D133:F133"/>
    <mergeCell ref="D137:F137"/>
    <mergeCell ref="D162:F162"/>
    <mergeCell ref="D163:F163"/>
    <mergeCell ref="D164:F164"/>
    <mergeCell ref="H134:H136"/>
    <mergeCell ref="D139:F139"/>
    <mergeCell ref="H140:H144"/>
    <mergeCell ref="H151:H153"/>
    <mergeCell ref="D161:F161"/>
    <mergeCell ref="A121:A122"/>
    <mergeCell ref="A123:A124"/>
    <mergeCell ref="B134:B136"/>
    <mergeCell ref="A134:A136"/>
    <mergeCell ref="D128:F128"/>
    <mergeCell ref="H129:H131"/>
    <mergeCell ref="B129:B131"/>
    <mergeCell ref="H125:H126"/>
    <mergeCell ref="B125:B126"/>
    <mergeCell ref="A125:A126"/>
    <mergeCell ref="H121:H122"/>
    <mergeCell ref="H123:H124"/>
    <mergeCell ref="B121:B122"/>
    <mergeCell ref="B123:B124"/>
    <mergeCell ref="A115:A116"/>
    <mergeCell ref="A117:A118"/>
    <mergeCell ref="A119:A120"/>
    <mergeCell ref="B117:B118"/>
    <mergeCell ref="H115:H116"/>
    <mergeCell ref="H117:H118"/>
    <mergeCell ref="H119:H120"/>
    <mergeCell ref="B115:B116"/>
    <mergeCell ref="B119:B120"/>
    <mergeCell ref="H109:H110"/>
    <mergeCell ref="B109:B110"/>
    <mergeCell ref="A109:A110"/>
    <mergeCell ref="H111:H112"/>
    <mergeCell ref="A111:A112"/>
    <mergeCell ref="B111:B112"/>
    <mergeCell ref="D8:F8"/>
    <mergeCell ref="D9:F9"/>
    <mergeCell ref="D45:F45"/>
    <mergeCell ref="D46:F46"/>
    <mergeCell ref="D80:F80"/>
    <mergeCell ref="D81:F81"/>
    <mergeCell ref="A1:H1"/>
    <mergeCell ref="A2:H2"/>
    <mergeCell ref="B5:B7"/>
    <mergeCell ref="A5:A7"/>
    <mergeCell ref="D4:F4"/>
    <mergeCell ref="H5:H7"/>
    <mergeCell ref="H12:H13"/>
    <mergeCell ref="H10:H11"/>
    <mergeCell ref="H14:H15"/>
    <mergeCell ref="B10:B11"/>
    <mergeCell ref="B12:B13"/>
    <mergeCell ref="A12:A13"/>
    <mergeCell ref="A10:A11"/>
    <mergeCell ref="B14:B15"/>
    <mergeCell ref="A14:A15"/>
    <mergeCell ref="A16:A34"/>
    <mergeCell ref="H39:H44"/>
    <mergeCell ref="B39:B44"/>
    <mergeCell ref="A39:A44"/>
    <mergeCell ref="H35:H38"/>
    <mergeCell ref="B35:B38"/>
    <mergeCell ref="A35:A38"/>
    <mergeCell ref="H17:H34"/>
    <mergeCell ref="B16:B34"/>
    <mergeCell ref="H47:H48"/>
    <mergeCell ref="B47:B48"/>
    <mergeCell ref="A47:A48"/>
    <mergeCell ref="D49:F49"/>
    <mergeCell ref="H50:H53"/>
    <mergeCell ref="B50:B53"/>
    <mergeCell ref="A50:A53"/>
    <mergeCell ref="D54:F54"/>
    <mergeCell ref="H54:H55"/>
    <mergeCell ref="B54:B55"/>
    <mergeCell ref="A54:A55"/>
    <mergeCell ref="H56:H59"/>
    <mergeCell ref="B56:B59"/>
    <mergeCell ref="A56:A59"/>
    <mergeCell ref="D60:F60"/>
    <mergeCell ref="H61:H64"/>
    <mergeCell ref="B61:B64"/>
    <mergeCell ref="A61:A64"/>
    <mergeCell ref="D65:F65"/>
    <mergeCell ref="H65:H66"/>
    <mergeCell ref="B65:B66"/>
    <mergeCell ref="A65:A66"/>
    <mergeCell ref="H67:H69"/>
    <mergeCell ref="B67:B69"/>
    <mergeCell ref="A67:A69"/>
    <mergeCell ref="H70:H75"/>
    <mergeCell ref="B70:B75"/>
    <mergeCell ref="A70:A75"/>
    <mergeCell ref="A76:A78"/>
    <mergeCell ref="D79:F79"/>
    <mergeCell ref="A83:A84"/>
    <mergeCell ref="D85:F85"/>
    <mergeCell ref="H85:H86"/>
    <mergeCell ref="A85:A86"/>
    <mergeCell ref="D82:F82"/>
    <mergeCell ref="B85:B86"/>
    <mergeCell ref="B87:B88"/>
    <mergeCell ref="H83:H84"/>
    <mergeCell ref="B83:B84"/>
    <mergeCell ref="D83:F83"/>
    <mergeCell ref="H76:H78"/>
    <mergeCell ref="B76:B78"/>
    <mergeCell ref="A87:A88"/>
    <mergeCell ref="D89:F89"/>
    <mergeCell ref="D90:F90"/>
    <mergeCell ref="D91:F91"/>
    <mergeCell ref="D87:F87"/>
    <mergeCell ref="H92:H93"/>
    <mergeCell ref="B92:B93"/>
    <mergeCell ref="A92:A93"/>
    <mergeCell ref="H87:H88"/>
    <mergeCell ref="D94:F94"/>
    <mergeCell ref="H94:H95"/>
    <mergeCell ref="B94:B95"/>
    <mergeCell ref="A94:A95"/>
    <mergeCell ref="D96:F96"/>
    <mergeCell ref="D97:F97"/>
    <mergeCell ref="D98:F98"/>
    <mergeCell ref="D99:F99"/>
    <mergeCell ref="D100:F100"/>
    <mergeCell ref="D101:F101"/>
    <mergeCell ref="D102:F102"/>
    <mergeCell ref="D103:F103"/>
    <mergeCell ref="H103:H104"/>
    <mergeCell ref="B103:B104"/>
    <mergeCell ref="A103:A104"/>
    <mergeCell ref="D105:F105"/>
    <mergeCell ref="H137:H138"/>
    <mergeCell ref="B137:B138"/>
    <mergeCell ref="A137:A138"/>
    <mergeCell ref="D106:F106"/>
    <mergeCell ref="D107:F107"/>
    <mergeCell ref="D108:F108"/>
    <mergeCell ref="B140:B144"/>
    <mergeCell ref="A140:A144"/>
    <mergeCell ref="A147:A150"/>
    <mergeCell ref="D145:F145"/>
    <mergeCell ref="D146:F146"/>
    <mergeCell ref="H147:H150"/>
    <mergeCell ref="B147:B150"/>
    <mergeCell ref="B151:B153"/>
    <mergeCell ref="A151:A153"/>
    <mergeCell ref="H154:H156"/>
    <mergeCell ref="B154:B156"/>
    <mergeCell ref="A154:A156"/>
    <mergeCell ref="H158:H160"/>
    <mergeCell ref="B158:B160"/>
    <mergeCell ref="A158:A160"/>
    <mergeCell ref="D165:F165"/>
    <mergeCell ref="D166:F166"/>
    <mergeCell ref="D167:F167"/>
    <mergeCell ref="D168:F168"/>
    <mergeCell ref="B169:B178"/>
    <mergeCell ref="A169:A178"/>
    <mergeCell ref="H169:H178"/>
    <mergeCell ref="B189:B191"/>
    <mergeCell ref="H189:H191"/>
    <mergeCell ref="A189:A191"/>
    <mergeCell ref="D186:F186"/>
    <mergeCell ref="H187:H188"/>
    <mergeCell ref="B187:B188"/>
    <mergeCell ref="A187:A188"/>
    <mergeCell ref="H179:H180"/>
    <mergeCell ref="H181:H182"/>
    <mergeCell ref="H183:H184"/>
    <mergeCell ref="B179:B180"/>
    <mergeCell ref="B181:B182"/>
    <mergeCell ref="B183:B184"/>
    <mergeCell ref="A179:A180"/>
    <mergeCell ref="A181:A182"/>
    <mergeCell ref="A183:A184"/>
    <mergeCell ref="D185:F185"/>
    <mergeCell ref="H192:H194"/>
    <mergeCell ref="H198:H200"/>
    <mergeCell ref="H201:H203"/>
    <mergeCell ref="H196:H197"/>
    <mergeCell ref="H204:H206"/>
    <mergeCell ref="H207:H209"/>
    <mergeCell ref="H210:H212"/>
    <mergeCell ref="B192:B194"/>
    <mergeCell ref="B198:B200"/>
    <mergeCell ref="B201:B203"/>
    <mergeCell ref="B196:B197"/>
    <mergeCell ref="B204:B206"/>
    <mergeCell ref="B207:B209"/>
    <mergeCell ref="B210:B212"/>
    <mergeCell ref="A192:A194"/>
    <mergeCell ref="A198:A200"/>
    <mergeCell ref="A201:A203"/>
    <mergeCell ref="A196:A197"/>
    <mergeCell ref="A204:A206"/>
    <mergeCell ref="A207:A209"/>
    <mergeCell ref="A210:A212"/>
    <mergeCell ref="D213:F213"/>
    <mergeCell ref="D214:F214"/>
    <mergeCell ref="D215:F215"/>
    <mergeCell ref="D216:F216"/>
    <mergeCell ref="D217:F217"/>
    <mergeCell ref="H233:H236"/>
    <mergeCell ref="B233:B236"/>
    <mergeCell ref="A233:A236"/>
    <mergeCell ref="D218:F218"/>
    <mergeCell ref="H219:H220"/>
    <mergeCell ref="B219:B220"/>
    <mergeCell ref="H221:H222"/>
    <mergeCell ref="H226:H232"/>
    <mergeCell ref="B226:B232"/>
    <mergeCell ref="A239:A241"/>
    <mergeCell ref="A219:A220"/>
    <mergeCell ref="B221:B222"/>
    <mergeCell ref="D221:F221"/>
    <mergeCell ref="B239:B241"/>
    <mergeCell ref="A221:A222"/>
    <mergeCell ref="A226:A232"/>
    <mergeCell ref="D269:F269"/>
    <mergeCell ref="A280:A284"/>
    <mergeCell ref="B280:B284"/>
    <mergeCell ref="B290:B294"/>
    <mergeCell ref="A290:A294"/>
    <mergeCell ref="B272:B273"/>
    <mergeCell ref="A272:A273"/>
    <mergeCell ref="B285:B289"/>
    <mergeCell ref="A285:A289"/>
    <mergeCell ref="B275:B279"/>
    <mergeCell ref="B295:B299"/>
    <mergeCell ref="A295:A299"/>
    <mergeCell ref="A300:A304"/>
    <mergeCell ref="A363:A382"/>
    <mergeCell ref="B300:B304"/>
    <mergeCell ref="B358:B362"/>
    <mergeCell ref="A358:A362"/>
    <mergeCell ref="B317:B319"/>
    <mergeCell ref="B364:B369"/>
    <mergeCell ref="B308:B314"/>
    <mergeCell ref="A275:A279"/>
    <mergeCell ref="A242:A247"/>
    <mergeCell ref="A270:A271"/>
    <mergeCell ref="B270:B271"/>
    <mergeCell ref="B251:B256"/>
    <mergeCell ref="A251:A256"/>
    <mergeCell ref="D258:F258"/>
    <mergeCell ref="D260:F260"/>
    <mergeCell ref="D249:F249"/>
    <mergeCell ref="D257:F257"/>
    <mergeCell ref="D250:F250"/>
    <mergeCell ref="D251:F251"/>
    <mergeCell ref="H270:H271"/>
    <mergeCell ref="D264:F264"/>
    <mergeCell ref="D265:F265"/>
    <mergeCell ref="D422:F422"/>
    <mergeCell ref="D274:F274"/>
    <mergeCell ref="H290:H294"/>
    <mergeCell ref="H295:H299"/>
    <mergeCell ref="H300:H304"/>
    <mergeCell ref="H308:H314"/>
    <mergeCell ref="H315:H316"/>
    <mergeCell ref="A308:A314"/>
    <mergeCell ref="B315:B316"/>
    <mergeCell ref="A315:A316"/>
    <mergeCell ref="A317:A319"/>
    <mergeCell ref="B334:B337"/>
    <mergeCell ref="A334:A337"/>
    <mergeCell ref="A320:A321"/>
    <mergeCell ref="B320:B321"/>
  </mergeCells>
  <phoneticPr fontId="6" type="noConversion"/>
  <pageMargins left="0.75" right="0.17" top="0.28000000000000003" bottom="0.28999999999999998" header="0.17" footer="0.18"/>
  <pageSetup paperSize="9" scale="78" orientation="portrait" r:id="rId1"/>
  <headerFooter alignWithMargins="0"/>
  <rowBreaks count="1" manualBreakCount="1">
    <brk id="11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 enableFormatConditionsCalculation="0">
    <tabColor indexed="26"/>
  </sheetPr>
  <dimension ref="A1:I335"/>
  <sheetViews>
    <sheetView view="pageBreakPreview" topLeftCell="A301" zoomScaleSheetLayoutView="100" workbookViewId="0">
      <selection activeCell="G318" sqref="G318"/>
    </sheetView>
  </sheetViews>
  <sheetFormatPr defaultRowHeight="15.75"/>
  <cols>
    <col min="1" max="1" width="6.42578125" style="1" customWidth="1"/>
    <col min="2" max="2" width="24.85546875" style="1" customWidth="1"/>
    <col min="3" max="3" width="23.5703125" style="1" customWidth="1"/>
    <col min="4" max="4" width="9.5703125" style="1" customWidth="1"/>
    <col min="5" max="5" width="15.140625" style="1" customWidth="1"/>
    <col min="6" max="6" width="9.140625" style="1"/>
    <col min="7" max="7" width="18.85546875" style="1" customWidth="1"/>
    <col min="8" max="8" width="11" style="1" customWidth="1"/>
    <col min="9" max="9" width="16.28515625" style="1" customWidth="1"/>
    <col min="10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37.5" customHeight="1">
      <c r="A2" s="663" t="s">
        <v>2820</v>
      </c>
      <c r="B2" s="663"/>
      <c r="C2" s="663"/>
      <c r="D2" s="663"/>
      <c r="E2" s="663"/>
      <c r="F2" s="663"/>
      <c r="G2" s="663"/>
      <c r="H2" s="663"/>
    </row>
    <row r="3" spans="1:8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1555</v>
      </c>
      <c r="H3" s="58" t="s">
        <v>1586</v>
      </c>
    </row>
    <row r="4" spans="1:8" ht="35.25" customHeight="1">
      <c r="A4" s="41">
        <v>1</v>
      </c>
      <c r="B4" s="17" t="s">
        <v>3580</v>
      </c>
      <c r="C4" s="46" t="s">
        <v>893</v>
      </c>
      <c r="D4" s="606" t="s">
        <v>3581</v>
      </c>
      <c r="E4" s="606"/>
      <c r="F4" s="606"/>
      <c r="G4" s="41"/>
      <c r="H4" s="18">
        <v>40940</v>
      </c>
    </row>
    <row r="5" spans="1:8" ht="37.5" customHeight="1">
      <c r="A5" s="41">
        <v>2</v>
      </c>
      <c r="B5" s="17" t="s">
        <v>3582</v>
      </c>
      <c r="C5" s="46" t="s">
        <v>893</v>
      </c>
      <c r="D5" s="606" t="s">
        <v>3581</v>
      </c>
      <c r="E5" s="606"/>
      <c r="F5" s="606"/>
      <c r="G5" s="41"/>
      <c r="H5" s="18">
        <v>40940</v>
      </c>
    </row>
    <row r="6" spans="1:8" ht="37.5" customHeight="1">
      <c r="A6" s="41">
        <v>3</v>
      </c>
      <c r="B6" s="17" t="s">
        <v>1435</v>
      </c>
      <c r="C6" s="46" t="s">
        <v>893</v>
      </c>
      <c r="D6" s="606" t="s">
        <v>3581</v>
      </c>
      <c r="E6" s="606"/>
      <c r="F6" s="606"/>
      <c r="G6" s="41"/>
      <c r="H6" s="18">
        <v>40940</v>
      </c>
    </row>
    <row r="7" spans="1:8" ht="36.75" customHeight="1">
      <c r="A7" s="41">
        <v>4</v>
      </c>
      <c r="B7" s="17" t="s">
        <v>662</v>
      </c>
      <c r="C7" s="46" t="s">
        <v>893</v>
      </c>
      <c r="D7" s="606" t="s">
        <v>3581</v>
      </c>
      <c r="E7" s="606"/>
      <c r="F7" s="606"/>
      <c r="G7" s="41"/>
      <c r="H7" s="18">
        <v>40940</v>
      </c>
    </row>
    <row r="8" spans="1:8" ht="35.25" customHeight="1">
      <c r="A8" s="610">
        <v>5</v>
      </c>
      <c r="B8" s="606" t="s">
        <v>3118</v>
      </c>
      <c r="C8" s="16" t="s">
        <v>1436</v>
      </c>
      <c r="D8" s="19"/>
      <c r="E8" s="17"/>
      <c r="F8" s="17"/>
      <c r="G8" s="20"/>
      <c r="H8" s="611">
        <v>40940</v>
      </c>
    </row>
    <row r="9" spans="1:8" ht="18" customHeight="1">
      <c r="A9" s="610"/>
      <c r="B9" s="606"/>
      <c r="C9" s="17" t="s">
        <v>1437</v>
      </c>
      <c r="D9" s="19" t="s">
        <v>1585</v>
      </c>
      <c r="E9" s="17">
        <v>0.15</v>
      </c>
      <c r="F9" s="17">
        <v>8500</v>
      </c>
      <c r="G9" s="44">
        <f t="shared" ref="G9:G15" si="0">F9*E9</f>
        <v>1275</v>
      </c>
      <c r="H9" s="611"/>
    </row>
    <row r="10" spans="1:8" ht="18" customHeight="1">
      <c r="A10" s="610"/>
      <c r="B10" s="606"/>
      <c r="C10" s="17" t="s">
        <v>1438</v>
      </c>
      <c r="D10" s="19" t="s">
        <v>2968</v>
      </c>
      <c r="E10" s="17">
        <v>2</v>
      </c>
      <c r="F10" s="17">
        <v>38</v>
      </c>
      <c r="G10" s="44">
        <f t="shared" si="0"/>
        <v>76</v>
      </c>
      <c r="H10" s="611"/>
    </row>
    <row r="11" spans="1:8" ht="18" customHeight="1">
      <c r="A11" s="610"/>
      <c r="B11" s="606"/>
      <c r="C11" s="17" t="s">
        <v>2982</v>
      </c>
      <c r="D11" s="19" t="s">
        <v>2968</v>
      </c>
      <c r="E11" s="17">
        <v>20</v>
      </c>
      <c r="F11" s="17">
        <v>0.5</v>
      </c>
      <c r="G11" s="44">
        <f t="shared" si="0"/>
        <v>10</v>
      </c>
      <c r="H11" s="611"/>
    </row>
    <row r="12" spans="1:8" ht="18" customHeight="1">
      <c r="A12" s="610"/>
      <c r="B12" s="606"/>
      <c r="C12" s="17" t="s">
        <v>1439</v>
      </c>
      <c r="D12" s="19" t="s">
        <v>1109</v>
      </c>
      <c r="E12" s="17">
        <v>0.1</v>
      </c>
      <c r="F12" s="17">
        <v>58</v>
      </c>
      <c r="G12" s="44">
        <f t="shared" si="0"/>
        <v>5.8</v>
      </c>
      <c r="H12" s="611"/>
    </row>
    <row r="13" spans="1:8" ht="18" customHeight="1">
      <c r="A13" s="610"/>
      <c r="B13" s="606"/>
      <c r="C13" s="17" t="s">
        <v>1440</v>
      </c>
      <c r="D13" s="19" t="s">
        <v>1109</v>
      </c>
      <c r="E13" s="17">
        <v>0.1</v>
      </c>
      <c r="F13" s="17">
        <v>56</v>
      </c>
      <c r="G13" s="44">
        <f t="shared" si="0"/>
        <v>5.6</v>
      </c>
      <c r="H13" s="611"/>
    </row>
    <row r="14" spans="1:8" ht="18" customHeight="1">
      <c r="A14" s="610"/>
      <c r="B14" s="606"/>
      <c r="C14" s="17" t="s">
        <v>1441</v>
      </c>
      <c r="D14" s="19" t="s">
        <v>1046</v>
      </c>
      <c r="E14" s="44">
        <v>1.2</v>
      </c>
      <c r="F14" s="17">
        <v>380</v>
      </c>
      <c r="G14" s="44">
        <f t="shared" si="0"/>
        <v>456</v>
      </c>
      <c r="H14" s="611"/>
    </row>
    <row r="15" spans="1:8" ht="18" customHeight="1">
      <c r="A15" s="610"/>
      <c r="B15" s="606"/>
      <c r="C15" s="17" t="s">
        <v>2292</v>
      </c>
      <c r="D15" s="19" t="s">
        <v>1046</v>
      </c>
      <c r="E15" s="17">
        <v>0.51</v>
      </c>
      <c r="F15" s="17">
        <v>450</v>
      </c>
      <c r="G15" s="44">
        <f t="shared" si="0"/>
        <v>229.5</v>
      </c>
      <c r="H15" s="611"/>
    </row>
    <row r="16" spans="1:8" ht="36.75" customHeight="1">
      <c r="A16" s="41">
        <v>6</v>
      </c>
      <c r="B16" s="17" t="s">
        <v>1446</v>
      </c>
      <c r="C16" s="36" t="s">
        <v>865</v>
      </c>
      <c r="D16" s="606" t="s">
        <v>67</v>
      </c>
      <c r="E16" s="606"/>
      <c r="F16" s="606"/>
      <c r="G16" s="44"/>
      <c r="H16" s="18">
        <v>40940</v>
      </c>
    </row>
    <row r="17" spans="1:8" ht="18" customHeight="1">
      <c r="A17" s="41">
        <v>7</v>
      </c>
      <c r="B17" s="15" t="s">
        <v>866</v>
      </c>
      <c r="C17" s="36" t="s">
        <v>2978</v>
      </c>
      <c r="D17" s="606" t="s">
        <v>1050</v>
      </c>
      <c r="E17" s="606"/>
      <c r="F17" s="606"/>
      <c r="G17" s="44"/>
      <c r="H17" s="21">
        <v>40939</v>
      </c>
    </row>
    <row r="18" spans="1:8" ht="34.5" customHeight="1">
      <c r="A18" s="41">
        <v>8</v>
      </c>
      <c r="B18" s="17" t="s">
        <v>1684</v>
      </c>
      <c r="C18" s="16" t="s">
        <v>810</v>
      </c>
      <c r="D18" s="606" t="s">
        <v>67</v>
      </c>
      <c r="E18" s="606"/>
      <c r="F18" s="606"/>
      <c r="G18" s="44"/>
      <c r="H18" s="18">
        <v>40940</v>
      </c>
    </row>
    <row r="19" spans="1:8" ht="18" customHeight="1">
      <c r="A19" s="610">
        <v>9</v>
      </c>
      <c r="B19" s="606" t="s">
        <v>811</v>
      </c>
      <c r="C19" s="36" t="s">
        <v>1584</v>
      </c>
      <c r="D19" s="17"/>
      <c r="E19" s="17"/>
      <c r="F19" s="29"/>
      <c r="G19" s="44"/>
      <c r="H19" s="611">
        <v>40941</v>
      </c>
    </row>
    <row r="20" spans="1:8" ht="18" customHeight="1">
      <c r="A20" s="610"/>
      <c r="B20" s="606"/>
      <c r="C20" s="17" t="s">
        <v>2717</v>
      </c>
      <c r="D20" s="17" t="s">
        <v>1049</v>
      </c>
      <c r="E20" s="17">
        <v>5</v>
      </c>
      <c r="F20" s="17">
        <v>5</v>
      </c>
      <c r="G20" s="44">
        <f>F20*E20</f>
        <v>25</v>
      </c>
      <c r="H20" s="611"/>
    </row>
    <row r="21" spans="1:8" ht="36" customHeight="1">
      <c r="A21" s="41">
        <v>10</v>
      </c>
      <c r="B21" s="17" t="s">
        <v>812</v>
      </c>
      <c r="C21" s="16" t="s">
        <v>813</v>
      </c>
      <c r="D21" s="606" t="s">
        <v>1050</v>
      </c>
      <c r="E21" s="606"/>
      <c r="F21" s="606"/>
      <c r="G21" s="44"/>
      <c r="H21" s="18">
        <v>40941</v>
      </c>
    </row>
    <row r="22" spans="1:8" ht="18" customHeight="1">
      <c r="A22" s="41">
        <v>11</v>
      </c>
      <c r="B22" s="17" t="s">
        <v>814</v>
      </c>
      <c r="C22" s="16" t="s">
        <v>2270</v>
      </c>
      <c r="D22" s="606" t="s">
        <v>815</v>
      </c>
      <c r="E22" s="606"/>
      <c r="F22" s="606"/>
      <c r="G22" s="44"/>
      <c r="H22" s="18">
        <v>40941</v>
      </c>
    </row>
    <row r="23" spans="1:8" ht="39.75" customHeight="1">
      <c r="A23" s="610">
        <v>12</v>
      </c>
      <c r="B23" s="606" t="s">
        <v>3441</v>
      </c>
      <c r="C23" s="16" t="s">
        <v>2716</v>
      </c>
      <c r="D23" s="19"/>
      <c r="E23" s="17"/>
      <c r="F23" s="17"/>
      <c r="G23" s="44"/>
      <c r="H23" s="611">
        <v>40941</v>
      </c>
    </row>
    <row r="24" spans="1:8" ht="18" customHeight="1">
      <c r="A24" s="610"/>
      <c r="B24" s="606"/>
      <c r="C24" s="17" t="s">
        <v>1048</v>
      </c>
      <c r="D24" s="19" t="s">
        <v>2968</v>
      </c>
      <c r="E24" s="17">
        <v>1</v>
      </c>
      <c r="F24" s="17">
        <v>35</v>
      </c>
      <c r="G24" s="17">
        <f>F24*E24</f>
        <v>35</v>
      </c>
      <c r="H24" s="611"/>
    </row>
    <row r="25" spans="1:8" ht="18" customHeight="1">
      <c r="A25" s="610"/>
      <c r="B25" s="606"/>
      <c r="C25" s="15" t="s">
        <v>1581</v>
      </c>
      <c r="D25" s="19" t="s">
        <v>1109</v>
      </c>
      <c r="E25" s="19">
        <v>2</v>
      </c>
      <c r="F25" s="19">
        <v>90</v>
      </c>
      <c r="G25" s="20">
        <f>F25*E25</f>
        <v>180</v>
      </c>
      <c r="H25" s="611"/>
    </row>
    <row r="26" spans="1:8" ht="18" customHeight="1">
      <c r="A26" s="610"/>
      <c r="B26" s="606"/>
      <c r="C26" s="15" t="s">
        <v>1462</v>
      </c>
      <c r="D26" s="19" t="s">
        <v>1049</v>
      </c>
      <c r="E26" s="19">
        <v>1</v>
      </c>
      <c r="F26" s="19">
        <v>79.2</v>
      </c>
      <c r="G26" s="20">
        <f>F26*E26</f>
        <v>79.2</v>
      </c>
      <c r="H26" s="611"/>
    </row>
    <row r="27" spans="1:8" ht="35.25" customHeight="1">
      <c r="A27" s="610">
        <v>13</v>
      </c>
      <c r="B27" s="606" t="s">
        <v>2718</v>
      </c>
      <c r="C27" s="16" t="s">
        <v>3381</v>
      </c>
      <c r="D27" s="19"/>
      <c r="E27" s="17"/>
      <c r="F27" s="17"/>
      <c r="G27" s="44"/>
      <c r="H27" s="611">
        <v>40941</v>
      </c>
    </row>
    <row r="28" spans="1:8" ht="18" customHeight="1">
      <c r="A28" s="610"/>
      <c r="B28" s="606"/>
      <c r="C28" s="28" t="s">
        <v>2719</v>
      </c>
      <c r="D28" s="19" t="s">
        <v>2968</v>
      </c>
      <c r="E28" s="17">
        <v>1</v>
      </c>
      <c r="F28" s="29">
        <v>60</v>
      </c>
      <c r="G28" s="44">
        <f>F28*E28</f>
        <v>60</v>
      </c>
      <c r="H28" s="611"/>
    </row>
    <row r="29" spans="1:8" ht="37.5" customHeight="1">
      <c r="A29" s="610">
        <v>14</v>
      </c>
      <c r="B29" s="606" t="s">
        <v>2720</v>
      </c>
      <c r="C29" s="16" t="s">
        <v>3381</v>
      </c>
      <c r="D29" s="19"/>
      <c r="E29" s="17"/>
      <c r="F29" s="17"/>
      <c r="G29" s="44"/>
      <c r="H29" s="611">
        <v>40942</v>
      </c>
    </row>
    <row r="30" spans="1:8" ht="18" customHeight="1">
      <c r="A30" s="610"/>
      <c r="B30" s="606"/>
      <c r="C30" s="15" t="s">
        <v>1462</v>
      </c>
      <c r="D30" s="19" t="s">
        <v>1049</v>
      </c>
      <c r="E30" s="19">
        <v>2</v>
      </c>
      <c r="F30" s="19">
        <v>79.2</v>
      </c>
      <c r="G30" s="20">
        <f>F30*E30</f>
        <v>158.4</v>
      </c>
      <c r="H30" s="611"/>
    </row>
    <row r="31" spans="1:8" ht="18" customHeight="1">
      <c r="A31" s="610"/>
      <c r="B31" s="606"/>
      <c r="C31" s="15" t="s">
        <v>2721</v>
      </c>
      <c r="D31" s="19" t="s">
        <v>2968</v>
      </c>
      <c r="E31" s="17">
        <v>4</v>
      </c>
      <c r="F31" s="17">
        <v>50</v>
      </c>
      <c r="G31" s="44">
        <f>F31*E31</f>
        <v>200</v>
      </c>
      <c r="H31" s="611"/>
    </row>
    <row r="32" spans="1:8" ht="18" customHeight="1">
      <c r="A32" s="610"/>
      <c r="B32" s="606"/>
      <c r="C32" s="17" t="s">
        <v>2722</v>
      </c>
      <c r="D32" s="19" t="s">
        <v>2968</v>
      </c>
      <c r="E32" s="17">
        <v>4</v>
      </c>
      <c r="F32" s="17">
        <v>42</v>
      </c>
      <c r="G32" s="17">
        <f>F32*E32</f>
        <v>168</v>
      </c>
      <c r="H32" s="611"/>
    </row>
    <row r="33" spans="1:8" ht="18" customHeight="1">
      <c r="A33" s="610"/>
      <c r="B33" s="606"/>
      <c r="C33" s="15" t="s">
        <v>2723</v>
      </c>
      <c r="D33" s="19" t="s">
        <v>1049</v>
      </c>
      <c r="E33" s="17">
        <v>4</v>
      </c>
      <c r="F33" s="17">
        <v>146.4</v>
      </c>
      <c r="G33" s="44">
        <f>F33*E33</f>
        <v>585.6</v>
      </c>
      <c r="H33" s="611"/>
    </row>
    <row r="34" spans="1:8" ht="18" customHeight="1">
      <c r="A34" s="610"/>
      <c r="B34" s="606"/>
      <c r="C34" s="15" t="s">
        <v>1581</v>
      </c>
      <c r="D34" s="19" t="s">
        <v>1109</v>
      </c>
      <c r="E34" s="19">
        <v>3</v>
      </c>
      <c r="F34" s="19">
        <v>90</v>
      </c>
      <c r="G34" s="20">
        <f>F34*E34</f>
        <v>270</v>
      </c>
      <c r="H34" s="611"/>
    </row>
    <row r="35" spans="1:8" ht="36.75" customHeight="1">
      <c r="A35" s="41">
        <v>15</v>
      </c>
      <c r="B35" s="17" t="s">
        <v>846</v>
      </c>
      <c r="C35" s="16" t="s">
        <v>2724</v>
      </c>
      <c r="D35" s="606" t="s">
        <v>2383</v>
      </c>
      <c r="E35" s="606"/>
      <c r="F35" s="606"/>
      <c r="G35" s="44"/>
      <c r="H35" s="18">
        <v>40942</v>
      </c>
    </row>
    <row r="36" spans="1:8" ht="36.75" customHeight="1">
      <c r="A36" s="41">
        <v>16</v>
      </c>
      <c r="B36" s="17" t="s">
        <v>2384</v>
      </c>
      <c r="C36" s="16" t="s">
        <v>692</v>
      </c>
      <c r="D36" s="606" t="s">
        <v>1050</v>
      </c>
      <c r="E36" s="606"/>
      <c r="F36" s="606"/>
      <c r="G36" s="44"/>
      <c r="H36" s="18">
        <v>40945</v>
      </c>
    </row>
    <row r="37" spans="1:8" ht="18" customHeight="1">
      <c r="A37" s="602">
        <v>18</v>
      </c>
      <c r="B37" s="592" t="s">
        <v>517</v>
      </c>
      <c r="C37" s="36" t="s">
        <v>3386</v>
      </c>
      <c r="D37" s="598" t="s">
        <v>1050</v>
      </c>
      <c r="E37" s="599"/>
      <c r="F37" s="600"/>
      <c r="G37" s="44"/>
      <c r="H37" s="18">
        <v>40939</v>
      </c>
    </row>
    <row r="38" spans="1:8" ht="18" customHeight="1">
      <c r="A38" s="596"/>
      <c r="B38" s="593"/>
      <c r="C38" s="15" t="s">
        <v>1570</v>
      </c>
      <c r="D38" s="19" t="s">
        <v>2968</v>
      </c>
      <c r="E38" s="19">
        <v>1</v>
      </c>
      <c r="F38" s="19">
        <v>98.75</v>
      </c>
      <c r="G38" s="20">
        <f>F38*E38</f>
        <v>98.75</v>
      </c>
      <c r="H38" s="595">
        <v>40945</v>
      </c>
    </row>
    <row r="39" spans="1:8" ht="18" customHeight="1">
      <c r="A39" s="596"/>
      <c r="B39" s="593"/>
      <c r="C39" s="17" t="s">
        <v>512</v>
      </c>
      <c r="D39" s="19" t="s">
        <v>2968</v>
      </c>
      <c r="E39" s="17">
        <v>1</v>
      </c>
      <c r="F39" s="17">
        <v>50</v>
      </c>
      <c r="G39" s="44">
        <f>E39*F39</f>
        <v>50</v>
      </c>
      <c r="H39" s="605"/>
    </row>
    <row r="40" spans="1:8" ht="18" customHeight="1">
      <c r="A40" s="597"/>
      <c r="B40" s="594"/>
      <c r="C40" s="17" t="s">
        <v>513</v>
      </c>
      <c r="D40" s="19" t="s">
        <v>2968</v>
      </c>
      <c r="E40" s="17">
        <v>1</v>
      </c>
      <c r="F40" s="17">
        <v>25</v>
      </c>
      <c r="G40" s="44">
        <f>E40*F40</f>
        <v>25</v>
      </c>
      <c r="H40" s="603"/>
    </row>
    <row r="41" spans="1:8" ht="30.75" customHeight="1">
      <c r="A41" s="41">
        <v>19</v>
      </c>
      <c r="B41" s="17" t="s">
        <v>2580</v>
      </c>
      <c r="C41" s="46" t="s">
        <v>2581</v>
      </c>
      <c r="D41" s="598" t="s">
        <v>67</v>
      </c>
      <c r="E41" s="599"/>
      <c r="F41" s="600"/>
      <c r="G41" s="44"/>
      <c r="H41" s="18">
        <v>40946</v>
      </c>
    </row>
    <row r="42" spans="1:8" ht="37.5" customHeight="1">
      <c r="A42" s="602">
        <v>20</v>
      </c>
      <c r="B42" s="592" t="s">
        <v>273</v>
      </c>
      <c r="C42" s="16" t="s">
        <v>1074</v>
      </c>
      <c r="D42" s="17"/>
      <c r="E42" s="17"/>
      <c r="F42" s="17"/>
      <c r="G42" s="44"/>
      <c r="H42" s="595">
        <v>40941</v>
      </c>
    </row>
    <row r="43" spans="1:8" ht="18" customHeight="1">
      <c r="A43" s="597"/>
      <c r="B43" s="594"/>
      <c r="C43" s="17" t="s">
        <v>1455</v>
      </c>
      <c r="D43" s="19" t="s">
        <v>2968</v>
      </c>
      <c r="E43" s="17">
        <v>1</v>
      </c>
      <c r="F43" s="17">
        <v>120</v>
      </c>
      <c r="G43" s="44">
        <f>F43*E43</f>
        <v>120</v>
      </c>
      <c r="H43" s="603"/>
    </row>
    <row r="44" spans="1:8" ht="36.75" customHeight="1">
      <c r="A44" s="41">
        <v>21</v>
      </c>
      <c r="B44" s="17" t="s">
        <v>3442</v>
      </c>
      <c r="C44" s="16" t="s">
        <v>893</v>
      </c>
      <c r="D44" s="598" t="s">
        <v>261</v>
      </c>
      <c r="E44" s="599"/>
      <c r="F44" s="600"/>
      <c r="G44" s="44"/>
      <c r="H44" s="18">
        <v>40941</v>
      </c>
    </row>
    <row r="45" spans="1:8" ht="51" customHeight="1">
      <c r="A45" s="41">
        <v>22</v>
      </c>
      <c r="B45" s="17" t="s">
        <v>2046</v>
      </c>
      <c r="C45" s="16" t="s">
        <v>2047</v>
      </c>
      <c r="D45" s="598" t="s">
        <v>2048</v>
      </c>
      <c r="E45" s="599"/>
      <c r="F45" s="600"/>
      <c r="G45" s="44"/>
      <c r="H45" s="18">
        <v>40945</v>
      </c>
    </row>
    <row r="46" spans="1:8" ht="38.25" customHeight="1">
      <c r="A46" s="41">
        <v>23</v>
      </c>
      <c r="B46" s="17" t="s">
        <v>274</v>
      </c>
      <c r="C46" s="46" t="s">
        <v>893</v>
      </c>
      <c r="D46" s="598" t="s">
        <v>3581</v>
      </c>
      <c r="E46" s="599"/>
      <c r="F46" s="600"/>
      <c r="G46" s="44"/>
      <c r="H46" s="18">
        <v>40945</v>
      </c>
    </row>
    <row r="47" spans="1:8" ht="34.5" customHeight="1">
      <c r="A47" s="41">
        <v>24</v>
      </c>
      <c r="B47" s="17" t="s">
        <v>3442</v>
      </c>
      <c r="C47" s="16" t="s">
        <v>893</v>
      </c>
      <c r="D47" s="598" t="s">
        <v>2051</v>
      </c>
      <c r="E47" s="599"/>
      <c r="F47" s="600"/>
      <c r="G47" s="44"/>
      <c r="H47" s="18">
        <v>40946</v>
      </c>
    </row>
    <row r="48" spans="1:8" ht="34.5" customHeight="1">
      <c r="A48" s="41">
        <v>25</v>
      </c>
      <c r="B48" s="17" t="s">
        <v>1763</v>
      </c>
      <c r="C48" s="16" t="s">
        <v>893</v>
      </c>
      <c r="D48" s="598" t="s">
        <v>2051</v>
      </c>
      <c r="E48" s="599"/>
      <c r="F48" s="600"/>
      <c r="G48" s="44"/>
      <c r="H48" s="18">
        <v>40946</v>
      </c>
    </row>
    <row r="49" spans="1:8" ht="46.5" customHeight="1">
      <c r="A49" s="602">
        <v>26</v>
      </c>
      <c r="B49" s="592" t="s">
        <v>429</v>
      </c>
      <c r="C49" s="16" t="s">
        <v>2291</v>
      </c>
      <c r="D49" s="19"/>
      <c r="E49" s="17"/>
      <c r="F49" s="17"/>
      <c r="G49" s="44"/>
      <c r="H49" s="595">
        <v>40946</v>
      </c>
    </row>
    <row r="50" spans="1:8" ht="18" customHeight="1">
      <c r="A50" s="596"/>
      <c r="B50" s="593"/>
      <c r="C50" s="17" t="s">
        <v>2293</v>
      </c>
      <c r="D50" s="19" t="s">
        <v>2968</v>
      </c>
      <c r="E50" s="17">
        <v>1</v>
      </c>
      <c r="F50" s="17">
        <v>54</v>
      </c>
      <c r="G50" s="20">
        <f>E50*F50</f>
        <v>54</v>
      </c>
      <c r="H50" s="596"/>
    </row>
    <row r="51" spans="1:8" ht="18" customHeight="1">
      <c r="A51" s="596"/>
      <c r="B51" s="593"/>
      <c r="C51" s="28" t="s">
        <v>2294</v>
      </c>
      <c r="D51" s="19" t="s">
        <v>2968</v>
      </c>
      <c r="E51" s="29">
        <v>1</v>
      </c>
      <c r="F51" s="29">
        <v>89.64</v>
      </c>
      <c r="G51" s="20">
        <f>E51*F51</f>
        <v>89.64</v>
      </c>
      <c r="H51" s="596"/>
    </row>
    <row r="52" spans="1:8" ht="18" customHeight="1">
      <c r="A52" s="596"/>
      <c r="B52" s="593"/>
      <c r="C52" s="17" t="s">
        <v>49</v>
      </c>
      <c r="D52" s="19" t="s">
        <v>2968</v>
      </c>
      <c r="E52" s="17">
        <v>1</v>
      </c>
      <c r="F52" s="17">
        <v>174</v>
      </c>
      <c r="G52" s="17">
        <f>E52*F52</f>
        <v>174</v>
      </c>
      <c r="H52" s="596"/>
    </row>
    <row r="53" spans="1:8" ht="18" customHeight="1">
      <c r="A53" s="596"/>
      <c r="B53" s="593"/>
      <c r="C53" s="17" t="s">
        <v>677</v>
      </c>
      <c r="D53" s="19" t="s">
        <v>1049</v>
      </c>
      <c r="E53" s="17">
        <v>1</v>
      </c>
      <c r="F53" s="17">
        <v>581.70000000000005</v>
      </c>
      <c r="G53" s="20">
        <f>F53*E53</f>
        <v>581.70000000000005</v>
      </c>
      <c r="H53" s="596"/>
    </row>
    <row r="54" spans="1:8" ht="18" customHeight="1">
      <c r="A54" s="597"/>
      <c r="B54" s="594"/>
      <c r="C54" s="15" t="s">
        <v>1181</v>
      </c>
      <c r="D54" s="19" t="s">
        <v>2968</v>
      </c>
      <c r="E54" s="17">
        <v>1</v>
      </c>
      <c r="F54" s="19">
        <v>24</v>
      </c>
      <c r="G54" s="20">
        <f>F54*E54</f>
        <v>24</v>
      </c>
      <c r="H54" s="597"/>
    </row>
    <row r="55" spans="1:8" ht="36" customHeight="1">
      <c r="A55" s="602">
        <v>27</v>
      </c>
      <c r="B55" s="592" t="s">
        <v>3719</v>
      </c>
      <c r="C55" s="36" t="s">
        <v>2532</v>
      </c>
      <c r="D55" s="17"/>
      <c r="E55" s="17"/>
      <c r="F55" s="17"/>
      <c r="G55" s="44"/>
      <c r="H55" s="595">
        <v>40945</v>
      </c>
    </row>
    <row r="56" spans="1:8" ht="18" customHeight="1">
      <c r="A56" s="596"/>
      <c r="B56" s="593"/>
      <c r="C56" s="63" t="s">
        <v>2846</v>
      </c>
      <c r="D56" s="19" t="s">
        <v>1049</v>
      </c>
      <c r="E56" s="17">
        <v>5</v>
      </c>
      <c r="F56" s="19">
        <v>15</v>
      </c>
      <c r="G56" s="20">
        <f>F56*E56</f>
        <v>75</v>
      </c>
      <c r="H56" s="605"/>
    </row>
    <row r="57" spans="1:8" ht="18" customHeight="1">
      <c r="A57" s="596"/>
      <c r="B57" s="593"/>
      <c r="C57" s="15" t="s">
        <v>2856</v>
      </c>
      <c r="D57" s="19" t="s">
        <v>2968</v>
      </c>
      <c r="E57" s="19">
        <v>5</v>
      </c>
      <c r="F57" s="19">
        <v>9</v>
      </c>
      <c r="G57" s="17">
        <f>E57*F57</f>
        <v>45</v>
      </c>
      <c r="H57" s="605"/>
    </row>
    <row r="58" spans="1:8" ht="30.75" customHeight="1">
      <c r="A58" s="596"/>
      <c r="B58" s="593"/>
      <c r="C58" s="63" t="s">
        <v>2847</v>
      </c>
      <c r="D58" s="19" t="s">
        <v>2968</v>
      </c>
      <c r="E58" s="17">
        <v>3</v>
      </c>
      <c r="F58" s="19">
        <v>18</v>
      </c>
      <c r="G58" s="20">
        <f>F58*E58</f>
        <v>54</v>
      </c>
      <c r="H58" s="605"/>
    </row>
    <row r="59" spans="1:8" ht="18" customHeight="1">
      <c r="A59" s="597"/>
      <c r="B59" s="594"/>
      <c r="C59" s="17" t="s">
        <v>2854</v>
      </c>
      <c r="D59" s="19" t="s">
        <v>2968</v>
      </c>
      <c r="E59" s="17">
        <v>1</v>
      </c>
      <c r="F59" s="17">
        <v>25</v>
      </c>
      <c r="G59" s="20">
        <f>F59*E59</f>
        <v>25</v>
      </c>
      <c r="H59" s="603"/>
    </row>
    <row r="60" spans="1:8" ht="35.25" customHeight="1">
      <c r="A60" s="41">
        <v>28</v>
      </c>
      <c r="B60" s="17" t="s">
        <v>2016</v>
      </c>
      <c r="C60" s="16" t="s">
        <v>2015</v>
      </c>
      <c r="D60" s="598" t="s">
        <v>1050</v>
      </c>
      <c r="E60" s="599"/>
      <c r="F60" s="600"/>
      <c r="G60" s="44"/>
      <c r="H60" s="18">
        <v>40945</v>
      </c>
    </row>
    <row r="61" spans="1:8" ht="37.5" customHeight="1">
      <c r="A61" s="602">
        <v>29</v>
      </c>
      <c r="B61" s="592" t="s">
        <v>2017</v>
      </c>
      <c r="C61" s="16" t="s">
        <v>2015</v>
      </c>
      <c r="D61" s="19"/>
      <c r="E61" s="17"/>
      <c r="F61" s="17"/>
      <c r="G61" s="44"/>
      <c r="H61" s="595">
        <v>40945</v>
      </c>
    </row>
    <row r="62" spans="1:8" ht="20.25" customHeight="1">
      <c r="A62" s="596"/>
      <c r="B62" s="593"/>
      <c r="C62" s="17" t="s">
        <v>107</v>
      </c>
      <c r="D62" s="19" t="s">
        <v>2968</v>
      </c>
      <c r="E62" s="17">
        <v>4</v>
      </c>
      <c r="F62" s="17">
        <v>0.35</v>
      </c>
      <c r="G62" s="20">
        <f>E62*F62</f>
        <v>1.4</v>
      </c>
      <c r="H62" s="605"/>
    </row>
    <row r="63" spans="1:8" ht="20.25" customHeight="1">
      <c r="A63" s="596"/>
      <c r="B63" s="593"/>
      <c r="C63" s="17" t="s">
        <v>108</v>
      </c>
      <c r="D63" s="19" t="s">
        <v>2968</v>
      </c>
      <c r="E63" s="17">
        <v>1</v>
      </c>
      <c r="F63" s="17">
        <v>102</v>
      </c>
      <c r="G63" s="20">
        <f>E63*F63</f>
        <v>102</v>
      </c>
      <c r="H63" s="605"/>
    </row>
    <row r="64" spans="1:8" ht="18" customHeight="1">
      <c r="A64" s="596"/>
      <c r="B64" s="593"/>
      <c r="C64" s="17" t="s">
        <v>1339</v>
      </c>
      <c r="D64" s="19" t="s">
        <v>2968</v>
      </c>
      <c r="E64" s="17">
        <v>1</v>
      </c>
      <c r="F64" s="17">
        <v>156</v>
      </c>
      <c r="G64" s="20">
        <f>E64*F64</f>
        <v>156</v>
      </c>
      <c r="H64" s="605"/>
    </row>
    <row r="65" spans="1:8" ht="18" customHeight="1">
      <c r="A65" s="597"/>
      <c r="B65" s="594"/>
      <c r="C65" s="17" t="s">
        <v>2204</v>
      </c>
      <c r="D65" s="19" t="s">
        <v>2968</v>
      </c>
      <c r="E65" s="17">
        <v>1</v>
      </c>
      <c r="F65" s="17">
        <v>10</v>
      </c>
      <c r="G65" s="44">
        <f>F65*E65</f>
        <v>10</v>
      </c>
      <c r="H65" s="603"/>
    </row>
    <row r="66" spans="1:8" ht="18" customHeight="1">
      <c r="A66" s="41">
        <v>30</v>
      </c>
      <c r="B66" s="17" t="s">
        <v>2021</v>
      </c>
      <c r="C66" s="16" t="s">
        <v>2022</v>
      </c>
      <c r="D66" s="598" t="s">
        <v>2023</v>
      </c>
      <c r="E66" s="599"/>
      <c r="F66" s="600"/>
      <c r="G66" s="44"/>
      <c r="H66" s="18">
        <v>40946</v>
      </c>
    </row>
    <row r="67" spans="1:8" ht="18" customHeight="1">
      <c r="A67" s="41">
        <v>31</v>
      </c>
      <c r="B67" s="17" t="s">
        <v>328</v>
      </c>
      <c r="C67" s="16" t="s">
        <v>329</v>
      </c>
      <c r="D67" s="598" t="s">
        <v>67</v>
      </c>
      <c r="E67" s="599"/>
      <c r="F67" s="600"/>
      <c r="G67" s="44"/>
      <c r="H67" s="18">
        <v>40946</v>
      </c>
    </row>
    <row r="68" spans="1:8" ht="32.25" customHeight="1">
      <c r="A68" s="602">
        <v>32</v>
      </c>
      <c r="B68" s="592" t="s">
        <v>330</v>
      </c>
      <c r="C68" s="16" t="s">
        <v>331</v>
      </c>
      <c r="D68" s="17"/>
      <c r="E68" s="17"/>
      <c r="F68" s="17"/>
      <c r="G68" s="44"/>
      <c r="H68" s="595">
        <v>40947</v>
      </c>
    </row>
    <row r="69" spans="1:8" ht="18" customHeight="1">
      <c r="A69" s="597"/>
      <c r="B69" s="594"/>
      <c r="C69" s="28" t="s">
        <v>2204</v>
      </c>
      <c r="D69" s="19" t="s">
        <v>2968</v>
      </c>
      <c r="E69" s="17">
        <v>1</v>
      </c>
      <c r="F69" s="29">
        <v>10</v>
      </c>
      <c r="G69" s="44">
        <f>F69*E69</f>
        <v>10</v>
      </c>
      <c r="H69" s="603"/>
    </row>
    <row r="70" spans="1:8" ht="18" customHeight="1">
      <c r="A70" s="41">
        <v>33</v>
      </c>
      <c r="B70" s="17" t="s">
        <v>2718</v>
      </c>
      <c r="C70" s="16" t="s">
        <v>332</v>
      </c>
      <c r="D70" s="598" t="s">
        <v>146</v>
      </c>
      <c r="E70" s="599"/>
      <c r="F70" s="600"/>
      <c r="G70" s="44"/>
      <c r="H70" s="18">
        <v>40947</v>
      </c>
    </row>
    <row r="71" spans="1:8" ht="18" customHeight="1">
      <c r="A71" s="41">
        <v>34</v>
      </c>
      <c r="B71" s="17" t="s">
        <v>147</v>
      </c>
      <c r="C71" s="16" t="s">
        <v>2860</v>
      </c>
      <c r="D71" s="606" t="s">
        <v>67</v>
      </c>
      <c r="E71" s="606"/>
      <c r="F71" s="606"/>
      <c r="G71" s="44"/>
      <c r="H71" s="18">
        <v>40947</v>
      </c>
    </row>
    <row r="72" spans="1:8" ht="18" customHeight="1">
      <c r="A72" s="610">
        <v>35</v>
      </c>
      <c r="B72" s="17" t="s">
        <v>148</v>
      </c>
      <c r="C72" s="16" t="s">
        <v>3240</v>
      </c>
      <c r="D72" s="17"/>
      <c r="E72" s="17"/>
      <c r="F72" s="17"/>
      <c r="G72" s="44"/>
      <c r="H72" s="611">
        <v>40948</v>
      </c>
    </row>
    <row r="73" spans="1:8" ht="18" customHeight="1">
      <c r="A73" s="610"/>
      <c r="B73" s="668" t="s">
        <v>149</v>
      </c>
      <c r="C73" s="17" t="s">
        <v>150</v>
      </c>
      <c r="D73" s="19" t="s">
        <v>2968</v>
      </c>
      <c r="E73" s="17">
        <v>2</v>
      </c>
      <c r="F73" s="17">
        <v>8</v>
      </c>
      <c r="G73" s="44">
        <f t="shared" ref="G73:G78" si="1">F73*E73</f>
        <v>16</v>
      </c>
      <c r="H73" s="611"/>
    </row>
    <row r="74" spans="1:8" ht="18" customHeight="1">
      <c r="A74" s="610"/>
      <c r="B74" s="668"/>
      <c r="C74" s="17" t="s">
        <v>1289</v>
      </c>
      <c r="D74" s="19" t="s">
        <v>2968</v>
      </c>
      <c r="E74" s="17">
        <v>6</v>
      </c>
      <c r="F74" s="17">
        <v>31</v>
      </c>
      <c r="G74" s="44">
        <f t="shared" si="1"/>
        <v>186</v>
      </c>
      <c r="H74" s="611"/>
    </row>
    <row r="75" spans="1:8" ht="18" customHeight="1">
      <c r="A75" s="602">
        <v>35</v>
      </c>
      <c r="B75" s="615" t="s">
        <v>149</v>
      </c>
      <c r="C75" s="28" t="s">
        <v>1290</v>
      </c>
      <c r="D75" s="19" t="s">
        <v>2968</v>
      </c>
      <c r="E75" s="19">
        <v>2</v>
      </c>
      <c r="F75" s="19">
        <v>74</v>
      </c>
      <c r="G75" s="44">
        <f t="shared" si="1"/>
        <v>148</v>
      </c>
      <c r="H75" s="595">
        <v>40948</v>
      </c>
    </row>
    <row r="76" spans="1:8" ht="18" customHeight="1">
      <c r="A76" s="596"/>
      <c r="B76" s="618"/>
      <c r="C76" s="28" t="s">
        <v>1397</v>
      </c>
      <c r="D76" s="19" t="s">
        <v>2968</v>
      </c>
      <c r="E76" s="17">
        <v>16</v>
      </c>
      <c r="F76" s="29">
        <v>72.5</v>
      </c>
      <c r="G76" s="44">
        <f t="shared" si="1"/>
        <v>1160</v>
      </c>
      <c r="H76" s="605"/>
    </row>
    <row r="77" spans="1:8" ht="18" customHeight="1">
      <c r="A77" s="596"/>
      <c r="B77" s="618"/>
      <c r="C77" s="28" t="s">
        <v>1462</v>
      </c>
      <c r="D77" s="19" t="s">
        <v>1049</v>
      </c>
      <c r="E77" s="19">
        <v>4</v>
      </c>
      <c r="F77" s="29">
        <v>60</v>
      </c>
      <c r="G77" s="44">
        <f t="shared" si="1"/>
        <v>240</v>
      </c>
      <c r="H77" s="605"/>
    </row>
    <row r="78" spans="1:8" ht="18" customHeight="1">
      <c r="A78" s="596"/>
      <c r="B78" s="616"/>
      <c r="C78" s="28" t="s">
        <v>1045</v>
      </c>
      <c r="D78" s="19" t="s">
        <v>2968</v>
      </c>
      <c r="E78" s="17">
        <v>4</v>
      </c>
      <c r="F78" s="19">
        <v>21</v>
      </c>
      <c r="G78" s="44">
        <f t="shared" si="1"/>
        <v>84</v>
      </c>
      <c r="H78" s="605"/>
    </row>
    <row r="79" spans="1:8" ht="37.5" customHeight="1">
      <c r="A79" s="602">
        <v>36</v>
      </c>
      <c r="B79" s="592" t="s">
        <v>328</v>
      </c>
      <c r="C79" s="16" t="s">
        <v>1683</v>
      </c>
      <c r="D79" s="19"/>
      <c r="E79" s="17"/>
      <c r="F79" s="17"/>
      <c r="G79" s="44"/>
      <c r="H79" s="595">
        <v>40948</v>
      </c>
    </row>
    <row r="80" spans="1:8" ht="18" customHeight="1">
      <c r="A80" s="597"/>
      <c r="B80" s="594"/>
      <c r="C80" s="15" t="s">
        <v>884</v>
      </c>
      <c r="D80" s="19" t="s">
        <v>2968</v>
      </c>
      <c r="E80" s="19">
        <v>1</v>
      </c>
      <c r="F80" s="19">
        <v>58</v>
      </c>
      <c r="G80" s="84">
        <f>F80*E80</f>
        <v>58</v>
      </c>
      <c r="H80" s="597"/>
    </row>
    <row r="81" spans="1:8" ht="33.75" customHeight="1">
      <c r="A81" s="602">
        <v>37</v>
      </c>
      <c r="B81" s="592" t="s">
        <v>2406</v>
      </c>
      <c r="C81" s="16" t="s">
        <v>3381</v>
      </c>
      <c r="D81" s="19"/>
      <c r="E81" s="17"/>
      <c r="F81" s="17"/>
      <c r="G81" s="44"/>
      <c r="H81" s="1188">
        <v>40947</v>
      </c>
    </row>
    <row r="82" spans="1:8" ht="18" customHeight="1">
      <c r="A82" s="597"/>
      <c r="B82" s="594"/>
      <c r="C82" s="17" t="s">
        <v>2265</v>
      </c>
      <c r="D82" s="19" t="s">
        <v>1109</v>
      </c>
      <c r="E82" s="17">
        <v>0.02</v>
      </c>
      <c r="F82" s="17">
        <v>178</v>
      </c>
      <c r="G82" s="44">
        <f>F82*E82</f>
        <v>3.6</v>
      </c>
      <c r="H82" s="1189"/>
    </row>
    <row r="83" spans="1:8" ht="33" customHeight="1">
      <c r="A83" s="602">
        <v>38</v>
      </c>
      <c r="B83" s="592" t="s">
        <v>2407</v>
      </c>
      <c r="C83" s="16" t="s">
        <v>2408</v>
      </c>
      <c r="D83" s="19"/>
      <c r="E83" s="17"/>
      <c r="F83" s="17"/>
      <c r="G83" s="44"/>
      <c r="H83" s="595">
        <v>40948</v>
      </c>
    </row>
    <row r="84" spans="1:8" ht="18" customHeight="1">
      <c r="A84" s="596"/>
      <c r="B84" s="593"/>
      <c r="C84" s="28" t="s">
        <v>1397</v>
      </c>
      <c r="D84" s="19" t="s">
        <v>2968</v>
      </c>
      <c r="E84" s="17">
        <v>1</v>
      </c>
      <c r="F84" s="17">
        <v>144</v>
      </c>
      <c r="G84" s="44">
        <f>F84*E84</f>
        <v>144</v>
      </c>
      <c r="H84" s="605"/>
    </row>
    <row r="85" spans="1:8" ht="18" customHeight="1">
      <c r="A85" s="596"/>
      <c r="B85" s="593"/>
      <c r="C85" s="17" t="s">
        <v>1289</v>
      </c>
      <c r="D85" s="19" t="s">
        <v>2968</v>
      </c>
      <c r="E85" s="17">
        <v>1</v>
      </c>
      <c r="F85" s="17">
        <v>31</v>
      </c>
      <c r="G85" s="44">
        <f>F85*E85</f>
        <v>31</v>
      </c>
      <c r="H85" s="605"/>
    </row>
    <row r="86" spans="1:8" ht="18" customHeight="1">
      <c r="A86" s="597"/>
      <c r="B86" s="594"/>
      <c r="C86" s="28" t="s">
        <v>1462</v>
      </c>
      <c r="D86" s="19" t="s">
        <v>1049</v>
      </c>
      <c r="E86" s="19">
        <v>7</v>
      </c>
      <c r="F86" s="29">
        <v>92</v>
      </c>
      <c r="G86" s="44">
        <f>F86*E86</f>
        <v>644</v>
      </c>
      <c r="H86" s="603"/>
    </row>
    <row r="87" spans="1:8" ht="60" customHeight="1">
      <c r="A87" s="602">
        <v>39</v>
      </c>
      <c r="B87" s="592" t="s">
        <v>1052</v>
      </c>
      <c r="C87" s="16" t="s">
        <v>2813</v>
      </c>
      <c r="D87" s="598" t="s">
        <v>2814</v>
      </c>
      <c r="E87" s="599"/>
      <c r="F87" s="600"/>
      <c r="G87" s="44"/>
      <c r="H87" s="595">
        <v>40948</v>
      </c>
    </row>
    <row r="88" spans="1:8" ht="18" customHeight="1">
      <c r="A88" s="596"/>
      <c r="B88" s="593"/>
      <c r="C88" s="15" t="s">
        <v>1581</v>
      </c>
      <c r="D88" s="19" t="s">
        <v>1109</v>
      </c>
      <c r="E88" s="19">
        <v>2</v>
      </c>
      <c r="F88" s="19">
        <v>90</v>
      </c>
      <c r="G88" s="20">
        <f>F88*E88</f>
        <v>180</v>
      </c>
      <c r="H88" s="605"/>
    </row>
    <row r="89" spans="1:8" ht="18" customHeight="1">
      <c r="A89" s="596"/>
      <c r="B89" s="593"/>
      <c r="C89" s="17" t="s">
        <v>689</v>
      </c>
      <c r="D89" s="19" t="s">
        <v>2968</v>
      </c>
      <c r="E89" s="17">
        <v>2</v>
      </c>
      <c r="F89" s="17">
        <v>500</v>
      </c>
      <c r="G89" s="44">
        <f>E89*F89</f>
        <v>1000</v>
      </c>
      <c r="H89" s="605"/>
    </row>
    <row r="90" spans="1:8" ht="18" customHeight="1">
      <c r="A90" s="597"/>
      <c r="B90" s="594"/>
      <c r="C90" s="17" t="s">
        <v>1462</v>
      </c>
      <c r="D90" s="19" t="s">
        <v>1049</v>
      </c>
      <c r="E90" s="19">
        <v>2</v>
      </c>
      <c r="F90" s="17">
        <v>92</v>
      </c>
      <c r="G90" s="20">
        <f>F90*E90</f>
        <v>184</v>
      </c>
      <c r="H90" s="603"/>
    </row>
    <row r="91" spans="1:8" ht="36" customHeight="1">
      <c r="A91" s="602">
        <v>40</v>
      </c>
      <c r="B91" s="592" t="s">
        <v>2815</v>
      </c>
      <c r="C91" s="16" t="s">
        <v>1659</v>
      </c>
      <c r="D91" s="19"/>
      <c r="E91" s="17"/>
      <c r="F91" s="17"/>
      <c r="G91" s="44"/>
      <c r="H91" s="595"/>
    </row>
    <row r="92" spans="1:8" ht="34.5" customHeight="1">
      <c r="A92" s="596"/>
      <c r="B92" s="593"/>
      <c r="C92" s="28" t="s">
        <v>1180</v>
      </c>
      <c r="D92" s="19" t="s">
        <v>1049</v>
      </c>
      <c r="E92" s="17">
        <v>2</v>
      </c>
      <c r="F92" s="19">
        <v>300.7</v>
      </c>
      <c r="G92" s="44">
        <f>F92*E92</f>
        <v>601.4</v>
      </c>
      <c r="H92" s="605"/>
    </row>
    <row r="93" spans="1:8" ht="18" customHeight="1">
      <c r="A93" s="596"/>
      <c r="B93" s="593"/>
      <c r="C93" s="15" t="s">
        <v>679</v>
      </c>
      <c r="D93" s="19" t="s">
        <v>2968</v>
      </c>
      <c r="E93" s="17">
        <v>1</v>
      </c>
      <c r="F93" s="29">
        <v>119.31</v>
      </c>
      <c r="G93" s="20">
        <f>F93*E93</f>
        <v>119.31</v>
      </c>
      <c r="H93" s="605"/>
    </row>
    <row r="94" spans="1:8" ht="35.25" customHeight="1">
      <c r="A94" s="597"/>
      <c r="B94" s="594"/>
      <c r="C94" s="15" t="s">
        <v>2816</v>
      </c>
      <c r="D94" s="19" t="s">
        <v>2968</v>
      </c>
      <c r="E94" s="17">
        <v>1</v>
      </c>
      <c r="F94" s="19">
        <v>31</v>
      </c>
      <c r="G94" s="20">
        <f>F94*E94</f>
        <v>31</v>
      </c>
      <c r="H94" s="603"/>
    </row>
    <row r="95" spans="1:8" ht="38.25" customHeight="1">
      <c r="A95" s="41">
        <v>41</v>
      </c>
      <c r="B95" s="17" t="s">
        <v>2817</v>
      </c>
      <c r="C95" s="16" t="s">
        <v>2818</v>
      </c>
      <c r="D95" s="598" t="s">
        <v>67</v>
      </c>
      <c r="E95" s="599"/>
      <c r="F95" s="600"/>
      <c r="G95" s="20"/>
      <c r="H95" s="18">
        <v>40952</v>
      </c>
    </row>
    <row r="96" spans="1:8" ht="18" customHeight="1">
      <c r="A96" s="41">
        <v>42</v>
      </c>
      <c r="B96" s="17" t="s">
        <v>1737</v>
      </c>
      <c r="C96" s="16" t="s">
        <v>863</v>
      </c>
      <c r="D96" s="598" t="s">
        <v>3098</v>
      </c>
      <c r="E96" s="599"/>
      <c r="F96" s="600"/>
      <c r="G96" s="20"/>
      <c r="H96" s="18">
        <v>40949</v>
      </c>
    </row>
    <row r="97" spans="1:8" ht="18" customHeight="1">
      <c r="A97" s="602">
        <v>43</v>
      </c>
      <c r="B97" s="592" t="s">
        <v>3640</v>
      </c>
      <c r="C97" s="16" t="s">
        <v>690</v>
      </c>
      <c r="D97" s="598" t="s">
        <v>1869</v>
      </c>
      <c r="E97" s="599"/>
      <c r="F97" s="600"/>
      <c r="G97" s="20"/>
      <c r="H97" s="595">
        <v>40949</v>
      </c>
    </row>
    <row r="98" spans="1:8" ht="18" customHeight="1">
      <c r="A98" s="597"/>
      <c r="B98" s="594"/>
      <c r="C98" s="17" t="s">
        <v>3641</v>
      </c>
      <c r="D98" s="19" t="s">
        <v>3642</v>
      </c>
      <c r="E98" s="17">
        <v>2</v>
      </c>
      <c r="F98" s="17">
        <v>900</v>
      </c>
      <c r="G98" s="20">
        <f>F98*E98</f>
        <v>1800</v>
      </c>
      <c r="H98" s="603"/>
    </row>
    <row r="99" spans="1:8" ht="18" customHeight="1">
      <c r="A99" s="41">
        <v>44</v>
      </c>
      <c r="B99" s="17" t="s">
        <v>1379</v>
      </c>
      <c r="C99" s="16" t="s">
        <v>2844</v>
      </c>
      <c r="D99" s="598" t="s">
        <v>1378</v>
      </c>
      <c r="E99" s="599"/>
      <c r="F99" s="600"/>
      <c r="G99" s="20"/>
      <c r="H99" s="18">
        <v>40949</v>
      </c>
    </row>
    <row r="100" spans="1:8" ht="36.75" customHeight="1">
      <c r="A100" s="602">
        <v>45</v>
      </c>
      <c r="B100" s="592" t="s">
        <v>3841</v>
      </c>
      <c r="C100" s="16" t="s">
        <v>2844</v>
      </c>
      <c r="D100" s="598" t="s">
        <v>1562</v>
      </c>
      <c r="E100" s="599"/>
      <c r="F100" s="600"/>
      <c r="G100" s="20"/>
      <c r="H100" s="18">
        <v>40949</v>
      </c>
    </row>
    <row r="101" spans="1:8" ht="18" customHeight="1">
      <c r="A101" s="597"/>
      <c r="B101" s="594"/>
      <c r="C101" s="15" t="s">
        <v>1563</v>
      </c>
      <c r="D101" s="19" t="s">
        <v>2968</v>
      </c>
      <c r="E101" s="17">
        <v>1</v>
      </c>
      <c r="F101" s="29">
        <v>10</v>
      </c>
      <c r="G101" s="20">
        <f>F101*E101</f>
        <v>10</v>
      </c>
      <c r="H101" s="21">
        <v>40949</v>
      </c>
    </row>
    <row r="102" spans="1:8" ht="52.5" customHeight="1">
      <c r="A102" s="41">
        <v>46</v>
      </c>
      <c r="B102" s="15" t="s">
        <v>1654</v>
      </c>
      <c r="C102" s="46" t="s">
        <v>1655</v>
      </c>
      <c r="D102" s="598" t="s">
        <v>67</v>
      </c>
      <c r="E102" s="599"/>
      <c r="F102" s="600"/>
      <c r="G102" s="20"/>
      <c r="H102" s="21">
        <v>40949</v>
      </c>
    </row>
    <row r="103" spans="1:8" ht="78" customHeight="1">
      <c r="A103" s="610">
        <v>47</v>
      </c>
      <c r="B103" s="606" t="s">
        <v>1656</v>
      </c>
      <c r="C103" s="46" t="s">
        <v>1053</v>
      </c>
      <c r="D103" s="19"/>
      <c r="E103" s="17"/>
      <c r="F103" s="17"/>
      <c r="G103" s="20"/>
      <c r="H103" s="611">
        <v>40948</v>
      </c>
    </row>
    <row r="104" spans="1:8" ht="18" customHeight="1">
      <c r="A104" s="610"/>
      <c r="B104" s="606"/>
      <c r="C104" s="63" t="s">
        <v>2846</v>
      </c>
      <c r="D104" s="19" t="s">
        <v>1049</v>
      </c>
      <c r="E104" s="17">
        <v>160</v>
      </c>
      <c r="F104" s="19">
        <v>15</v>
      </c>
      <c r="G104" s="20">
        <f>F104*E104</f>
        <v>2400</v>
      </c>
      <c r="H104" s="611"/>
    </row>
    <row r="105" spans="1:8" ht="18" customHeight="1">
      <c r="A105" s="610"/>
      <c r="B105" s="606"/>
      <c r="C105" s="15" t="s">
        <v>2856</v>
      </c>
      <c r="D105" s="19" t="s">
        <v>2968</v>
      </c>
      <c r="E105" s="19">
        <v>4</v>
      </c>
      <c r="F105" s="19">
        <v>9</v>
      </c>
      <c r="G105" s="17">
        <f>E105*F105</f>
        <v>36</v>
      </c>
      <c r="H105" s="611"/>
    </row>
    <row r="106" spans="1:8" ht="18" customHeight="1">
      <c r="A106" s="610"/>
      <c r="B106" s="606"/>
      <c r="C106" s="17" t="s">
        <v>2854</v>
      </c>
      <c r="D106" s="19" t="s">
        <v>2968</v>
      </c>
      <c r="E106" s="17">
        <v>3</v>
      </c>
      <c r="F106" s="17">
        <v>25</v>
      </c>
      <c r="G106" s="20">
        <f t="shared" ref="G106:G111" si="2">F106*E106</f>
        <v>75</v>
      </c>
      <c r="H106" s="611"/>
    </row>
    <row r="107" spans="1:8" ht="18" customHeight="1">
      <c r="A107" s="610"/>
      <c r="B107" s="606"/>
      <c r="C107" s="17" t="s">
        <v>672</v>
      </c>
      <c r="D107" s="19" t="s">
        <v>1049</v>
      </c>
      <c r="E107" s="17">
        <v>5</v>
      </c>
      <c r="F107" s="17">
        <v>27</v>
      </c>
      <c r="G107" s="20">
        <f t="shared" si="2"/>
        <v>135</v>
      </c>
      <c r="H107" s="611" t="s">
        <v>2131</v>
      </c>
    </row>
    <row r="108" spans="1:8" ht="18" customHeight="1">
      <c r="A108" s="610"/>
      <c r="B108" s="606"/>
      <c r="C108" s="17" t="s">
        <v>673</v>
      </c>
      <c r="D108" s="19" t="s">
        <v>2968</v>
      </c>
      <c r="E108" s="17">
        <v>30</v>
      </c>
      <c r="F108" s="17">
        <v>0.5</v>
      </c>
      <c r="G108" s="20">
        <f t="shared" si="2"/>
        <v>15</v>
      </c>
      <c r="H108" s="611"/>
    </row>
    <row r="109" spans="1:8" ht="18" customHeight="1">
      <c r="A109" s="610"/>
      <c r="B109" s="606"/>
      <c r="C109" s="17" t="s">
        <v>674</v>
      </c>
      <c r="D109" s="19" t="s">
        <v>2968</v>
      </c>
      <c r="E109" s="17">
        <v>30</v>
      </c>
      <c r="F109" s="17">
        <v>2</v>
      </c>
      <c r="G109" s="20">
        <f t="shared" si="2"/>
        <v>60</v>
      </c>
      <c r="H109" s="611"/>
    </row>
    <row r="110" spans="1:8" ht="18" customHeight="1">
      <c r="A110" s="610"/>
      <c r="B110" s="606"/>
      <c r="C110" s="17" t="s">
        <v>2130</v>
      </c>
      <c r="D110" s="19" t="s">
        <v>1046</v>
      </c>
      <c r="E110" s="17">
        <v>1</v>
      </c>
      <c r="F110" s="17">
        <v>488.37</v>
      </c>
      <c r="G110" s="20">
        <f t="shared" si="2"/>
        <v>488.37</v>
      </c>
      <c r="H110" s="611"/>
    </row>
    <row r="111" spans="1:8" ht="18" customHeight="1">
      <c r="A111" s="610"/>
      <c r="B111" s="606"/>
      <c r="C111" s="63" t="s">
        <v>3619</v>
      </c>
      <c r="D111" s="19" t="s">
        <v>1049</v>
      </c>
      <c r="E111" s="17">
        <v>75</v>
      </c>
      <c r="F111" s="19">
        <v>5</v>
      </c>
      <c r="G111" s="20">
        <f t="shared" si="2"/>
        <v>375</v>
      </c>
      <c r="H111" s="611"/>
    </row>
    <row r="112" spans="1:8" ht="18" customHeight="1">
      <c r="A112" s="610"/>
      <c r="B112" s="606"/>
      <c r="C112" s="17" t="s">
        <v>2028</v>
      </c>
      <c r="D112" s="165" t="s">
        <v>2968</v>
      </c>
      <c r="E112" s="17">
        <v>5</v>
      </c>
      <c r="F112" s="17">
        <v>20</v>
      </c>
      <c r="G112" s="17">
        <f>E112*F112</f>
        <v>100</v>
      </c>
      <c r="H112" s="611"/>
    </row>
    <row r="113" spans="1:8" ht="37.5" customHeight="1">
      <c r="A113" s="610">
        <v>47</v>
      </c>
      <c r="B113" s="606" t="s">
        <v>1656</v>
      </c>
      <c r="C113" s="63" t="s">
        <v>2847</v>
      </c>
      <c r="D113" s="19" t="s">
        <v>2968</v>
      </c>
      <c r="E113" s="17">
        <v>20</v>
      </c>
      <c r="F113" s="19">
        <v>18</v>
      </c>
      <c r="G113" s="20">
        <f t="shared" ref="G113:G118" si="3">F113*E113</f>
        <v>360</v>
      </c>
      <c r="H113" s="611" t="s">
        <v>978</v>
      </c>
    </row>
    <row r="114" spans="1:8" ht="19.5" customHeight="1">
      <c r="A114" s="610"/>
      <c r="B114" s="606"/>
      <c r="C114" s="63" t="s">
        <v>1961</v>
      </c>
      <c r="D114" s="19" t="s">
        <v>2968</v>
      </c>
      <c r="E114" s="17">
        <v>5</v>
      </c>
      <c r="F114" s="19">
        <v>35</v>
      </c>
      <c r="G114" s="20">
        <f t="shared" si="3"/>
        <v>175</v>
      </c>
      <c r="H114" s="611"/>
    </row>
    <row r="115" spans="1:8" ht="18" customHeight="1">
      <c r="A115" s="610"/>
      <c r="B115" s="606"/>
      <c r="C115" s="63" t="s">
        <v>2848</v>
      </c>
      <c r="D115" s="19" t="s">
        <v>2968</v>
      </c>
      <c r="E115" s="17">
        <v>5</v>
      </c>
      <c r="F115" s="19">
        <v>9</v>
      </c>
      <c r="G115" s="20">
        <f t="shared" si="3"/>
        <v>45</v>
      </c>
      <c r="H115" s="611"/>
    </row>
    <row r="116" spans="1:8" ht="18" customHeight="1">
      <c r="A116" s="610"/>
      <c r="B116" s="606"/>
      <c r="C116" s="63" t="s">
        <v>2849</v>
      </c>
      <c r="D116" s="19" t="s">
        <v>2968</v>
      </c>
      <c r="E116" s="17">
        <v>39</v>
      </c>
      <c r="F116" s="19">
        <v>2.5</v>
      </c>
      <c r="G116" s="20">
        <f t="shared" si="3"/>
        <v>97.5</v>
      </c>
      <c r="H116" s="611"/>
    </row>
    <row r="117" spans="1:8" ht="18" customHeight="1">
      <c r="A117" s="610"/>
      <c r="B117" s="606"/>
      <c r="C117" s="17" t="s">
        <v>2850</v>
      </c>
      <c r="D117" s="19" t="s">
        <v>2968</v>
      </c>
      <c r="E117" s="17">
        <v>39</v>
      </c>
      <c r="F117" s="17">
        <v>1</v>
      </c>
      <c r="G117" s="20">
        <f t="shared" si="3"/>
        <v>39</v>
      </c>
      <c r="H117" s="611"/>
    </row>
    <row r="118" spans="1:8" ht="18" customHeight="1">
      <c r="A118" s="610"/>
      <c r="B118" s="606"/>
      <c r="C118" s="63" t="s">
        <v>2851</v>
      </c>
      <c r="D118" s="19" t="s">
        <v>2968</v>
      </c>
      <c r="E118" s="19">
        <v>78</v>
      </c>
      <c r="F118" s="19">
        <v>0.5</v>
      </c>
      <c r="G118" s="20">
        <f t="shared" si="3"/>
        <v>39</v>
      </c>
      <c r="H118" s="611"/>
    </row>
    <row r="119" spans="1:8" ht="18" customHeight="1">
      <c r="A119" s="610"/>
      <c r="B119" s="606"/>
      <c r="C119" s="17" t="s">
        <v>2857</v>
      </c>
      <c r="D119" s="19" t="s">
        <v>2968</v>
      </c>
      <c r="E119" s="17">
        <v>13</v>
      </c>
      <c r="F119" s="17">
        <v>4</v>
      </c>
      <c r="G119" s="17">
        <f>F119*E119</f>
        <v>52</v>
      </c>
      <c r="H119" s="611"/>
    </row>
    <row r="120" spans="1:8" ht="18" customHeight="1">
      <c r="A120" s="610"/>
      <c r="B120" s="606"/>
      <c r="C120" s="17" t="s">
        <v>2859</v>
      </c>
      <c r="D120" s="19" t="s">
        <v>2968</v>
      </c>
      <c r="E120" s="17">
        <v>26</v>
      </c>
      <c r="F120" s="17">
        <v>1</v>
      </c>
      <c r="G120" s="17">
        <f>F120*E120</f>
        <v>26</v>
      </c>
      <c r="H120" s="611"/>
    </row>
    <row r="121" spans="1:8" ht="18" customHeight="1">
      <c r="A121" s="610"/>
      <c r="B121" s="606" t="s">
        <v>1656</v>
      </c>
      <c r="C121" s="17" t="s">
        <v>2855</v>
      </c>
      <c r="D121" s="19" t="s">
        <v>2968</v>
      </c>
      <c r="E121" s="17">
        <v>20</v>
      </c>
      <c r="F121" s="17">
        <v>50</v>
      </c>
      <c r="G121" s="20">
        <f>F121*E121</f>
        <v>1000</v>
      </c>
      <c r="H121" s="611"/>
    </row>
    <row r="122" spans="1:8" ht="18" customHeight="1">
      <c r="A122" s="610"/>
      <c r="B122" s="606"/>
      <c r="C122" s="17" t="s">
        <v>2853</v>
      </c>
      <c r="D122" s="19" t="s">
        <v>2968</v>
      </c>
      <c r="E122" s="17">
        <v>12</v>
      </c>
      <c r="F122" s="17">
        <v>110</v>
      </c>
      <c r="G122" s="17">
        <f>F122*E122</f>
        <v>1320</v>
      </c>
      <c r="H122" s="611"/>
    </row>
    <row r="123" spans="1:8" ht="38.25" customHeight="1">
      <c r="A123" s="602">
        <v>48</v>
      </c>
      <c r="B123" s="592" t="s">
        <v>1341</v>
      </c>
      <c r="C123" s="16" t="s">
        <v>3113</v>
      </c>
      <c r="D123" s="19"/>
      <c r="E123" s="17"/>
      <c r="F123" s="17"/>
      <c r="G123" s="20"/>
      <c r="H123" s="595">
        <v>40952</v>
      </c>
    </row>
    <row r="124" spans="1:8" ht="18" customHeight="1">
      <c r="A124" s="596"/>
      <c r="B124" s="593"/>
      <c r="C124" s="17" t="s">
        <v>1339</v>
      </c>
      <c r="D124" s="19" t="s">
        <v>2968</v>
      </c>
      <c r="E124" s="17">
        <v>2</v>
      </c>
      <c r="F124" s="17">
        <v>156</v>
      </c>
      <c r="G124" s="20">
        <f>E124*F124</f>
        <v>312</v>
      </c>
      <c r="H124" s="605"/>
    </row>
    <row r="125" spans="1:8" ht="18" customHeight="1">
      <c r="A125" s="596"/>
      <c r="B125" s="593"/>
      <c r="C125" s="15" t="s">
        <v>1340</v>
      </c>
      <c r="D125" s="19" t="s">
        <v>2968</v>
      </c>
      <c r="E125" s="17">
        <v>1</v>
      </c>
      <c r="F125" s="19">
        <v>5</v>
      </c>
      <c r="G125" s="20">
        <f>F125*E125</f>
        <v>5</v>
      </c>
      <c r="H125" s="605"/>
    </row>
    <row r="126" spans="1:8" ht="18" customHeight="1">
      <c r="A126" s="597"/>
      <c r="B126" s="594"/>
      <c r="C126" s="15" t="s">
        <v>2204</v>
      </c>
      <c r="D126" s="19" t="s">
        <v>2968</v>
      </c>
      <c r="E126" s="19">
        <v>1</v>
      </c>
      <c r="F126" s="29">
        <v>10</v>
      </c>
      <c r="G126" s="20">
        <f>F126*E126</f>
        <v>10</v>
      </c>
      <c r="H126" s="603"/>
    </row>
    <row r="127" spans="1:8" ht="36" customHeight="1">
      <c r="A127" s="41">
        <v>49</v>
      </c>
      <c r="B127" s="17" t="s">
        <v>2592</v>
      </c>
      <c r="C127" s="16" t="s">
        <v>1342</v>
      </c>
      <c r="D127" s="598" t="s">
        <v>67</v>
      </c>
      <c r="E127" s="599"/>
      <c r="F127" s="600"/>
      <c r="G127" s="20"/>
      <c r="H127" s="18">
        <v>40952</v>
      </c>
    </row>
    <row r="128" spans="1:8" ht="36" customHeight="1">
      <c r="A128" s="41">
        <v>50</v>
      </c>
      <c r="B128" s="17" t="s">
        <v>1918</v>
      </c>
      <c r="C128" s="16" t="s">
        <v>2270</v>
      </c>
      <c r="D128" s="598" t="s">
        <v>1050</v>
      </c>
      <c r="E128" s="599"/>
      <c r="F128" s="600"/>
      <c r="G128" s="20"/>
      <c r="H128" s="18">
        <v>40952</v>
      </c>
    </row>
    <row r="129" spans="1:8" ht="36.75" customHeight="1">
      <c r="A129" s="602">
        <v>51</v>
      </c>
      <c r="B129" s="592" t="s">
        <v>1919</v>
      </c>
      <c r="C129" s="16" t="s">
        <v>1920</v>
      </c>
      <c r="D129" s="598" t="s">
        <v>64</v>
      </c>
      <c r="E129" s="599"/>
      <c r="F129" s="600"/>
      <c r="G129" s="20"/>
      <c r="H129" s="595"/>
    </row>
    <row r="130" spans="1:8" ht="18" customHeight="1">
      <c r="A130" s="596"/>
      <c r="B130" s="593"/>
      <c r="C130" s="17" t="s">
        <v>1921</v>
      </c>
      <c r="D130" s="19" t="s">
        <v>1585</v>
      </c>
      <c r="E130" s="17">
        <v>0.03</v>
      </c>
      <c r="F130" s="17">
        <v>8500</v>
      </c>
      <c r="G130" s="20">
        <f>F130*E130</f>
        <v>255</v>
      </c>
      <c r="H130" s="605"/>
    </row>
    <row r="131" spans="1:8" ht="18" customHeight="1">
      <c r="A131" s="597"/>
      <c r="B131" s="594"/>
      <c r="C131" s="17" t="s">
        <v>1602</v>
      </c>
      <c r="D131" s="19" t="s">
        <v>1109</v>
      </c>
      <c r="E131" s="17">
        <v>0.2</v>
      </c>
      <c r="F131" s="17">
        <v>68</v>
      </c>
      <c r="G131" s="20">
        <f>F131*E131</f>
        <v>13.6</v>
      </c>
      <c r="H131" s="603"/>
    </row>
    <row r="132" spans="1:8" ht="36" customHeight="1">
      <c r="A132" s="41">
        <v>52</v>
      </c>
      <c r="B132" s="17" t="s">
        <v>979</v>
      </c>
      <c r="C132" s="16" t="s">
        <v>893</v>
      </c>
      <c r="D132" s="598" t="s">
        <v>980</v>
      </c>
      <c r="E132" s="599"/>
      <c r="F132" s="600"/>
      <c r="G132" s="20"/>
      <c r="H132" s="18">
        <v>40948</v>
      </c>
    </row>
    <row r="133" spans="1:8" ht="35.25" customHeight="1">
      <c r="A133" s="41">
        <v>53</v>
      </c>
      <c r="B133" s="17" t="s">
        <v>981</v>
      </c>
      <c r="C133" s="16" t="s">
        <v>893</v>
      </c>
      <c r="D133" s="598" t="s">
        <v>980</v>
      </c>
      <c r="E133" s="599"/>
      <c r="F133" s="600"/>
      <c r="G133" s="20"/>
      <c r="H133" s="18">
        <v>40948</v>
      </c>
    </row>
    <row r="134" spans="1:8" ht="37.5" customHeight="1">
      <c r="A134" s="41">
        <v>54</v>
      </c>
      <c r="B134" s="17" t="s">
        <v>982</v>
      </c>
      <c r="C134" s="16" t="s">
        <v>893</v>
      </c>
      <c r="D134" s="598" t="s">
        <v>980</v>
      </c>
      <c r="E134" s="599"/>
      <c r="F134" s="600"/>
      <c r="G134" s="20"/>
      <c r="H134" s="18">
        <v>40948</v>
      </c>
    </row>
    <row r="135" spans="1:8" ht="36" customHeight="1">
      <c r="A135" s="41">
        <v>55</v>
      </c>
      <c r="B135" s="17" t="s">
        <v>983</v>
      </c>
      <c r="C135" s="16" t="s">
        <v>893</v>
      </c>
      <c r="D135" s="598" t="s">
        <v>980</v>
      </c>
      <c r="E135" s="599"/>
      <c r="F135" s="600"/>
      <c r="G135" s="20"/>
      <c r="H135" s="18">
        <v>40948</v>
      </c>
    </row>
    <row r="136" spans="1:8" ht="37.5" customHeight="1">
      <c r="A136" s="41">
        <v>56</v>
      </c>
      <c r="B136" s="17" t="s">
        <v>984</v>
      </c>
      <c r="C136" s="16" t="s">
        <v>893</v>
      </c>
      <c r="D136" s="598" t="s">
        <v>980</v>
      </c>
      <c r="E136" s="599"/>
      <c r="F136" s="600"/>
      <c r="G136" s="20"/>
      <c r="H136" s="18">
        <v>40948</v>
      </c>
    </row>
    <row r="137" spans="1:8" ht="35.25" customHeight="1">
      <c r="A137" s="41">
        <v>57</v>
      </c>
      <c r="B137" s="17" t="s">
        <v>985</v>
      </c>
      <c r="C137" s="16" t="s">
        <v>893</v>
      </c>
      <c r="D137" s="598" t="s">
        <v>980</v>
      </c>
      <c r="E137" s="599"/>
      <c r="F137" s="600"/>
      <c r="G137" s="20"/>
      <c r="H137" s="18">
        <v>40948</v>
      </c>
    </row>
    <row r="138" spans="1:8" ht="34.5" customHeight="1">
      <c r="A138" s="41">
        <v>58</v>
      </c>
      <c r="B138" s="17" t="s">
        <v>986</v>
      </c>
      <c r="C138" s="16" t="s">
        <v>893</v>
      </c>
      <c r="D138" s="598" t="s">
        <v>980</v>
      </c>
      <c r="E138" s="599"/>
      <c r="F138" s="600"/>
      <c r="G138" s="20"/>
      <c r="H138" s="18">
        <v>40948</v>
      </c>
    </row>
    <row r="139" spans="1:8" ht="18.75" customHeight="1">
      <c r="A139" s="602">
        <v>59</v>
      </c>
      <c r="B139" s="592" t="s">
        <v>987</v>
      </c>
      <c r="C139" s="16" t="s">
        <v>988</v>
      </c>
      <c r="D139" s="19"/>
      <c r="E139" s="17"/>
      <c r="F139" s="17"/>
      <c r="G139" s="20"/>
      <c r="H139" s="595">
        <v>40952</v>
      </c>
    </row>
    <row r="140" spans="1:8" ht="18" customHeight="1">
      <c r="A140" s="596"/>
      <c r="B140" s="593"/>
      <c r="C140" s="17" t="s">
        <v>989</v>
      </c>
      <c r="D140" s="19" t="s">
        <v>1585</v>
      </c>
      <c r="E140" s="17">
        <v>0.04</v>
      </c>
      <c r="F140" s="17">
        <v>8500</v>
      </c>
      <c r="G140" s="20">
        <f>F140*E140</f>
        <v>340</v>
      </c>
      <c r="H140" s="605"/>
    </row>
    <row r="141" spans="1:8" ht="17.25" customHeight="1">
      <c r="A141" s="597"/>
      <c r="B141" s="594"/>
      <c r="C141" s="17" t="s">
        <v>990</v>
      </c>
      <c r="D141" s="19" t="s">
        <v>1109</v>
      </c>
      <c r="E141" s="17">
        <v>1</v>
      </c>
      <c r="F141" s="17">
        <v>87</v>
      </c>
      <c r="G141" s="20">
        <f>F141*E141</f>
        <v>87</v>
      </c>
      <c r="H141" s="603"/>
    </row>
    <row r="142" spans="1:8" ht="39.75" customHeight="1">
      <c r="A142" s="602">
        <v>60</v>
      </c>
      <c r="B142" s="592" t="s">
        <v>3115</v>
      </c>
      <c r="C142" s="16" t="s">
        <v>2581</v>
      </c>
      <c r="D142" s="19"/>
      <c r="E142" s="17"/>
      <c r="F142" s="17"/>
      <c r="G142" s="20"/>
      <c r="H142" s="595">
        <v>40954</v>
      </c>
    </row>
    <row r="143" spans="1:8" ht="18" customHeight="1">
      <c r="A143" s="596"/>
      <c r="B143" s="593"/>
      <c r="C143" s="28" t="s">
        <v>1290</v>
      </c>
      <c r="D143" s="19" t="s">
        <v>2968</v>
      </c>
      <c r="E143" s="19">
        <v>2</v>
      </c>
      <c r="F143" s="19">
        <v>74</v>
      </c>
      <c r="G143" s="44">
        <f>F143*E143</f>
        <v>148</v>
      </c>
      <c r="H143" s="605"/>
    </row>
    <row r="144" spans="1:8" ht="18" customHeight="1">
      <c r="A144" s="596"/>
      <c r="B144" s="593"/>
      <c r="C144" s="28" t="s">
        <v>1570</v>
      </c>
      <c r="D144" s="19" t="s">
        <v>2968</v>
      </c>
      <c r="E144" s="17">
        <v>16</v>
      </c>
      <c r="F144" s="29">
        <v>72.5</v>
      </c>
      <c r="G144" s="44">
        <f>F144*E144</f>
        <v>1160</v>
      </c>
      <c r="H144" s="605"/>
    </row>
    <row r="145" spans="1:8" ht="18" customHeight="1">
      <c r="A145" s="596"/>
      <c r="B145" s="593"/>
      <c r="C145" s="17" t="s">
        <v>1289</v>
      </c>
      <c r="D145" s="19" t="s">
        <v>2968</v>
      </c>
      <c r="E145" s="17">
        <v>4</v>
      </c>
      <c r="F145" s="17">
        <v>31</v>
      </c>
      <c r="G145" s="44">
        <f>F145*E145</f>
        <v>124</v>
      </c>
      <c r="H145" s="605"/>
    </row>
    <row r="146" spans="1:8" ht="18" customHeight="1">
      <c r="A146" s="596"/>
      <c r="B146" s="593"/>
      <c r="C146" s="28" t="s">
        <v>1462</v>
      </c>
      <c r="D146" s="19" t="s">
        <v>1049</v>
      </c>
      <c r="E146" s="19">
        <v>5</v>
      </c>
      <c r="F146" s="29">
        <v>60</v>
      </c>
      <c r="G146" s="44">
        <f>F146*E146</f>
        <v>300</v>
      </c>
      <c r="H146" s="605"/>
    </row>
    <row r="147" spans="1:8" ht="18" customHeight="1">
      <c r="A147" s="597"/>
      <c r="B147" s="594"/>
      <c r="C147" s="28" t="s">
        <v>1045</v>
      </c>
      <c r="D147" s="19" t="s">
        <v>2968</v>
      </c>
      <c r="E147" s="17">
        <v>3</v>
      </c>
      <c r="F147" s="19">
        <v>21</v>
      </c>
      <c r="G147" s="44">
        <f>F147*E147</f>
        <v>63</v>
      </c>
      <c r="H147" s="603"/>
    </row>
    <row r="148" spans="1:8" ht="34.5" customHeight="1">
      <c r="A148" s="602">
        <v>61</v>
      </c>
      <c r="B148" s="592" t="s">
        <v>517</v>
      </c>
      <c r="C148" s="16" t="s">
        <v>2655</v>
      </c>
      <c r="D148" s="19"/>
      <c r="E148" s="17"/>
      <c r="F148" s="17"/>
      <c r="G148" s="20"/>
      <c r="H148" s="595">
        <v>40953</v>
      </c>
    </row>
    <row r="149" spans="1:8" ht="18" customHeight="1">
      <c r="A149" s="597"/>
      <c r="B149" s="594"/>
      <c r="C149" s="28" t="s">
        <v>3382</v>
      </c>
      <c r="D149" s="19" t="s">
        <v>1049</v>
      </c>
      <c r="E149" s="17">
        <v>1</v>
      </c>
      <c r="F149" s="29">
        <v>79.2</v>
      </c>
      <c r="G149" s="44">
        <f>F149*E149</f>
        <v>79.2</v>
      </c>
      <c r="H149" s="603"/>
    </row>
    <row r="150" spans="1:8" ht="35.25" customHeight="1">
      <c r="A150" s="41">
        <v>62</v>
      </c>
      <c r="B150" s="17" t="s">
        <v>866</v>
      </c>
      <c r="C150" s="16" t="s">
        <v>1463</v>
      </c>
      <c r="D150" s="598" t="s">
        <v>67</v>
      </c>
      <c r="E150" s="599"/>
      <c r="F150" s="600"/>
      <c r="G150" s="20"/>
      <c r="H150" s="18">
        <v>40954</v>
      </c>
    </row>
    <row r="151" spans="1:8" ht="18" customHeight="1">
      <c r="A151" s="41">
        <v>64</v>
      </c>
      <c r="B151" s="41" t="s">
        <v>2134</v>
      </c>
      <c r="C151" s="16" t="s">
        <v>1584</v>
      </c>
      <c r="D151" s="606" t="s">
        <v>67</v>
      </c>
      <c r="E151" s="606"/>
      <c r="F151" s="606"/>
      <c r="G151" s="20"/>
      <c r="H151" s="21">
        <v>40953</v>
      </c>
    </row>
    <row r="152" spans="1:8" ht="36" customHeight="1">
      <c r="A152" s="41">
        <v>65</v>
      </c>
      <c r="B152" s="15" t="s">
        <v>1918</v>
      </c>
      <c r="C152" s="16" t="s">
        <v>2270</v>
      </c>
      <c r="D152" s="606" t="s">
        <v>619</v>
      </c>
      <c r="E152" s="606"/>
      <c r="F152" s="606"/>
      <c r="G152" s="20"/>
      <c r="H152" s="21">
        <v>40952</v>
      </c>
    </row>
    <row r="153" spans="1:8" ht="36" customHeight="1">
      <c r="A153" s="41">
        <v>66</v>
      </c>
      <c r="B153" s="15" t="s">
        <v>2135</v>
      </c>
      <c r="C153" s="16" t="s">
        <v>2136</v>
      </c>
      <c r="D153" s="598" t="s">
        <v>67</v>
      </c>
      <c r="E153" s="599"/>
      <c r="F153" s="600"/>
      <c r="G153" s="20"/>
      <c r="H153" s="21">
        <v>40954</v>
      </c>
    </row>
    <row r="154" spans="1:8" ht="39.75" customHeight="1">
      <c r="A154" s="41">
        <v>67</v>
      </c>
      <c r="B154" s="15" t="s">
        <v>3738</v>
      </c>
      <c r="C154" s="16" t="s">
        <v>893</v>
      </c>
      <c r="D154" s="598" t="s">
        <v>1188</v>
      </c>
      <c r="E154" s="599"/>
      <c r="F154" s="600"/>
      <c r="G154" s="20"/>
      <c r="H154" s="21">
        <v>40952</v>
      </c>
    </row>
    <row r="155" spans="1:8" ht="37.5" customHeight="1">
      <c r="A155" s="41">
        <v>68</v>
      </c>
      <c r="B155" s="15" t="s">
        <v>1870</v>
      </c>
      <c r="C155" s="16" t="s">
        <v>893</v>
      </c>
      <c r="D155" s="598" t="s">
        <v>1188</v>
      </c>
      <c r="E155" s="599"/>
      <c r="F155" s="600"/>
      <c r="G155" s="20"/>
      <c r="H155" s="21">
        <v>40952</v>
      </c>
    </row>
    <row r="156" spans="1:8" ht="35.25" customHeight="1">
      <c r="A156" s="41">
        <v>69</v>
      </c>
      <c r="B156" s="17" t="s">
        <v>2781</v>
      </c>
      <c r="C156" s="16" t="s">
        <v>893</v>
      </c>
      <c r="D156" s="598" t="s">
        <v>1188</v>
      </c>
      <c r="E156" s="599"/>
      <c r="F156" s="600"/>
      <c r="G156" s="20"/>
      <c r="H156" s="21">
        <v>40952</v>
      </c>
    </row>
    <row r="157" spans="1:8" ht="36.75" customHeight="1">
      <c r="A157" s="41">
        <v>70</v>
      </c>
      <c r="B157" s="17" t="s">
        <v>2595</v>
      </c>
      <c r="C157" s="16" t="s">
        <v>893</v>
      </c>
      <c r="D157" s="598" t="s">
        <v>1188</v>
      </c>
      <c r="E157" s="599"/>
      <c r="F157" s="600"/>
      <c r="G157" s="20"/>
      <c r="H157" s="21">
        <v>40952</v>
      </c>
    </row>
    <row r="158" spans="1:8" ht="37.5" customHeight="1">
      <c r="A158" s="41">
        <v>71</v>
      </c>
      <c r="B158" s="17" t="s">
        <v>3441</v>
      </c>
      <c r="C158" s="16" t="s">
        <v>893</v>
      </c>
      <c r="D158" s="598" t="s">
        <v>1188</v>
      </c>
      <c r="E158" s="599"/>
      <c r="F158" s="600"/>
      <c r="G158" s="20"/>
      <c r="H158" s="21">
        <v>40952</v>
      </c>
    </row>
    <row r="159" spans="1:8" ht="35.25" customHeight="1">
      <c r="A159" s="41">
        <v>72</v>
      </c>
      <c r="B159" s="17" t="s">
        <v>2781</v>
      </c>
      <c r="C159" s="16" t="s">
        <v>893</v>
      </c>
      <c r="D159" s="598" t="s">
        <v>326</v>
      </c>
      <c r="E159" s="599"/>
      <c r="F159" s="600"/>
      <c r="G159" s="20"/>
      <c r="H159" s="21">
        <v>40954</v>
      </c>
    </row>
    <row r="160" spans="1:8" ht="36" customHeight="1">
      <c r="A160" s="41">
        <v>73</v>
      </c>
      <c r="B160" s="17" t="s">
        <v>2595</v>
      </c>
      <c r="C160" s="16" t="s">
        <v>893</v>
      </c>
      <c r="D160" s="598" t="s">
        <v>326</v>
      </c>
      <c r="E160" s="599"/>
      <c r="F160" s="600"/>
      <c r="G160" s="20"/>
      <c r="H160" s="21">
        <v>40954</v>
      </c>
    </row>
    <row r="161" spans="1:8" ht="18" customHeight="1">
      <c r="A161" s="602">
        <v>74</v>
      </c>
      <c r="B161" s="592" t="s">
        <v>3441</v>
      </c>
      <c r="C161" s="16" t="s">
        <v>2782</v>
      </c>
      <c r="D161" s="19"/>
      <c r="E161" s="17"/>
      <c r="F161" s="17"/>
      <c r="G161" s="20"/>
      <c r="H161" s="595">
        <v>40955</v>
      </c>
    </row>
    <row r="162" spans="1:8" ht="18" customHeight="1">
      <c r="A162" s="596"/>
      <c r="B162" s="593"/>
      <c r="C162" s="17" t="s">
        <v>2049</v>
      </c>
      <c r="D162" s="19" t="s">
        <v>1588</v>
      </c>
      <c r="E162" s="17">
        <v>0.16</v>
      </c>
      <c r="F162" s="17">
        <v>1350</v>
      </c>
      <c r="G162" s="20">
        <f>F162*E162</f>
        <v>216</v>
      </c>
      <c r="H162" s="596"/>
    </row>
    <row r="163" spans="1:8" ht="18" customHeight="1">
      <c r="A163" s="597"/>
      <c r="B163" s="594"/>
      <c r="C163" s="17" t="s">
        <v>2656</v>
      </c>
      <c r="D163" s="19" t="s">
        <v>1585</v>
      </c>
      <c r="E163" s="17">
        <v>0.16</v>
      </c>
      <c r="F163" s="17">
        <v>48.05</v>
      </c>
      <c r="G163" s="20">
        <f>F163*E163</f>
        <v>7.69</v>
      </c>
      <c r="H163" s="597"/>
    </row>
    <row r="164" spans="1:8" ht="18" customHeight="1">
      <c r="A164" s="602">
        <v>75</v>
      </c>
      <c r="B164" s="592" t="s">
        <v>2781</v>
      </c>
      <c r="C164" s="16" t="s">
        <v>2782</v>
      </c>
      <c r="D164" s="19"/>
      <c r="E164" s="17"/>
      <c r="F164" s="17"/>
      <c r="G164" s="20"/>
      <c r="H164" s="595">
        <v>40955</v>
      </c>
    </row>
    <row r="165" spans="1:8" ht="18" customHeight="1">
      <c r="A165" s="596"/>
      <c r="B165" s="593"/>
      <c r="C165" s="17" t="s">
        <v>2049</v>
      </c>
      <c r="D165" s="19" t="s">
        <v>1588</v>
      </c>
      <c r="E165" s="17">
        <v>0.16</v>
      </c>
      <c r="F165" s="17">
        <v>1350</v>
      </c>
      <c r="G165" s="20">
        <f>F165*E165</f>
        <v>216</v>
      </c>
      <c r="H165" s="596"/>
    </row>
    <row r="166" spans="1:8" ht="18" customHeight="1">
      <c r="A166" s="597"/>
      <c r="B166" s="594"/>
      <c r="C166" s="17" t="s">
        <v>2656</v>
      </c>
      <c r="D166" s="19" t="s">
        <v>1585</v>
      </c>
      <c r="E166" s="17">
        <v>0.16</v>
      </c>
      <c r="F166" s="17">
        <v>48.05</v>
      </c>
      <c r="G166" s="20">
        <f>F166*E166</f>
        <v>7.69</v>
      </c>
      <c r="H166" s="597"/>
    </row>
    <row r="167" spans="1:8" ht="18" customHeight="1">
      <c r="A167" s="602">
        <v>76</v>
      </c>
      <c r="B167" s="592" t="s">
        <v>2657</v>
      </c>
      <c r="C167" s="16" t="s">
        <v>2782</v>
      </c>
      <c r="D167" s="19"/>
      <c r="E167" s="17"/>
      <c r="F167" s="17"/>
      <c r="G167" s="20"/>
      <c r="H167" s="595">
        <v>40955</v>
      </c>
    </row>
    <row r="168" spans="1:8" ht="18" customHeight="1">
      <c r="A168" s="596"/>
      <c r="B168" s="593"/>
      <c r="C168" s="17" t="s">
        <v>2049</v>
      </c>
      <c r="D168" s="19" t="s">
        <v>1588</v>
      </c>
      <c r="E168" s="17">
        <v>0.16</v>
      </c>
      <c r="F168" s="17">
        <v>1350</v>
      </c>
      <c r="G168" s="20">
        <f>F168*E168</f>
        <v>216</v>
      </c>
      <c r="H168" s="596"/>
    </row>
    <row r="169" spans="1:8" ht="18" customHeight="1">
      <c r="A169" s="597"/>
      <c r="B169" s="594"/>
      <c r="C169" s="17" t="s">
        <v>2656</v>
      </c>
      <c r="D169" s="19" t="s">
        <v>1585</v>
      </c>
      <c r="E169" s="17">
        <v>0.16</v>
      </c>
      <c r="F169" s="17">
        <v>48.05</v>
      </c>
      <c r="G169" s="20">
        <f>F169*E169</f>
        <v>7.69</v>
      </c>
      <c r="H169" s="597"/>
    </row>
    <row r="170" spans="1:8" ht="18" customHeight="1">
      <c r="A170" s="602">
        <v>78</v>
      </c>
      <c r="B170" s="592" t="s">
        <v>2659</v>
      </c>
      <c r="C170" s="16" t="s">
        <v>2782</v>
      </c>
      <c r="D170" s="19"/>
      <c r="E170" s="17"/>
      <c r="F170" s="17"/>
      <c r="G170" s="20"/>
      <c r="H170" s="595">
        <v>40955</v>
      </c>
    </row>
    <row r="171" spans="1:8" ht="18" customHeight="1">
      <c r="A171" s="596"/>
      <c r="B171" s="593"/>
      <c r="C171" s="17" t="s">
        <v>2049</v>
      </c>
      <c r="D171" s="19" t="s">
        <v>1588</v>
      </c>
      <c r="E171" s="17">
        <v>0.16</v>
      </c>
      <c r="F171" s="17">
        <v>1350</v>
      </c>
      <c r="G171" s="20">
        <f>F171*E171</f>
        <v>216</v>
      </c>
      <c r="H171" s="596"/>
    </row>
    <row r="172" spans="1:8" ht="18" customHeight="1">
      <c r="A172" s="597"/>
      <c r="B172" s="594"/>
      <c r="C172" s="17" t="s">
        <v>2656</v>
      </c>
      <c r="D172" s="19" t="s">
        <v>1585</v>
      </c>
      <c r="E172" s="17">
        <v>0.16</v>
      </c>
      <c r="F172" s="17">
        <v>48.05</v>
      </c>
      <c r="G172" s="20">
        <f>F172*E172</f>
        <v>7.69</v>
      </c>
      <c r="H172" s="597"/>
    </row>
    <row r="173" spans="1:8" ht="18" customHeight="1">
      <c r="A173" s="602">
        <v>79</v>
      </c>
      <c r="B173" s="592" t="s">
        <v>1870</v>
      </c>
      <c r="C173" s="16" t="s">
        <v>2782</v>
      </c>
      <c r="D173" s="19"/>
      <c r="E173" s="17"/>
      <c r="F173" s="17"/>
      <c r="G173" s="20"/>
      <c r="H173" s="595">
        <v>40955</v>
      </c>
    </row>
    <row r="174" spans="1:8" ht="18" customHeight="1">
      <c r="A174" s="596"/>
      <c r="B174" s="593"/>
      <c r="C174" s="17" t="s">
        <v>2049</v>
      </c>
      <c r="D174" s="19" t="s">
        <v>1588</v>
      </c>
      <c r="E174" s="17">
        <v>0.16</v>
      </c>
      <c r="F174" s="17">
        <v>1350</v>
      </c>
      <c r="G174" s="20">
        <f>F174*E174</f>
        <v>216</v>
      </c>
      <c r="H174" s="596"/>
    </row>
    <row r="175" spans="1:8" ht="18" customHeight="1">
      <c r="A175" s="597"/>
      <c r="B175" s="594"/>
      <c r="C175" s="17" t="s">
        <v>2656</v>
      </c>
      <c r="D175" s="19" t="s">
        <v>1585</v>
      </c>
      <c r="E175" s="17">
        <v>0.16</v>
      </c>
      <c r="F175" s="17">
        <v>48.05</v>
      </c>
      <c r="G175" s="20">
        <f>F175*E175</f>
        <v>7.69</v>
      </c>
      <c r="H175" s="597"/>
    </row>
    <row r="176" spans="1:8" ht="18" customHeight="1">
      <c r="A176" s="602">
        <v>80</v>
      </c>
      <c r="B176" s="592" t="s">
        <v>3443</v>
      </c>
      <c r="C176" s="16" t="s">
        <v>2782</v>
      </c>
      <c r="D176" s="19"/>
      <c r="E176" s="17"/>
      <c r="F176" s="17"/>
      <c r="G176" s="20"/>
      <c r="H176" s="595">
        <v>40955</v>
      </c>
    </row>
    <row r="177" spans="1:8" ht="18" customHeight="1">
      <c r="A177" s="596"/>
      <c r="B177" s="593"/>
      <c r="C177" s="17" t="s">
        <v>2049</v>
      </c>
      <c r="D177" s="19" t="s">
        <v>1588</v>
      </c>
      <c r="E177" s="17">
        <v>0.16</v>
      </c>
      <c r="F177" s="17">
        <v>1350</v>
      </c>
      <c r="G177" s="20">
        <f>F177*E177</f>
        <v>216</v>
      </c>
      <c r="H177" s="596"/>
    </row>
    <row r="178" spans="1:8" ht="18" customHeight="1">
      <c r="A178" s="597"/>
      <c r="B178" s="594"/>
      <c r="C178" s="17" t="s">
        <v>2656</v>
      </c>
      <c r="D178" s="19" t="s">
        <v>1585</v>
      </c>
      <c r="E178" s="17">
        <v>0.16</v>
      </c>
      <c r="F178" s="17">
        <v>48.05</v>
      </c>
      <c r="G178" s="20">
        <f>F178*E178</f>
        <v>7.69</v>
      </c>
      <c r="H178" s="597"/>
    </row>
    <row r="179" spans="1:8" ht="18" customHeight="1">
      <c r="A179" s="602">
        <v>81</v>
      </c>
      <c r="B179" s="592" t="s">
        <v>1684</v>
      </c>
      <c r="C179" s="16" t="s">
        <v>2782</v>
      </c>
      <c r="D179" s="19"/>
      <c r="E179" s="17"/>
      <c r="F179" s="17"/>
      <c r="G179" s="20"/>
      <c r="H179" s="595">
        <v>40955</v>
      </c>
    </row>
    <row r="180" spans="1:8" ht="18" customHeight="1">
      <c r="A180" s="596"/>
      <c r="B180" s="593"/>
      <c r="C180" s="17" t="s">
        <v>2049</v>
      </c>
      <c r="D180" s="19" t="s">
        <v>1588</v>
      </c>
      <c r="E180" s="17">
        <v>0.16</v>
      </c>
      <c r="F180" s="17">
        <v>1350</v>
      </c>
      <c r="G180" s="20">
        <f>F180*E180</f>
        <v>216</v>
      </c>
      <c r="H180" s="596"/>
    </row>
    <row r="181" spans="1:8" ht="18" customHeight="1">
      <c r="A181" s="597"/>
      <c r="B181" s="594"/>
      <c r="C181" s="17" t="s">
        <v>2656</v>
      </c>
      <c r="D181" s="19" t="s">
        <v>1585</v>
      </c>
      <c r="E181" s="17">
        <v>0.16</v>
      </c>
      <c r="F181" s="17">
        <v>48.05</v>
      </c>
      <c r="G181" s="20">
        <f>F181*E181</f>
        <v>7.69</v>
      </c>
      <c r="H181" s="597"/>
    </row>
    <row r="182" spans="1:8" ht="18" customHeight="1">
      <c r="A182" s="602">
        <v>82</v>
      </c>
      <c r="B182" s="592" t="s">
        <v>338</v>
      </c>
      <c r="C182" s="16" t="s">
        <v>2782</v>
      </c>
      <c r="D182" s="19"/>
      <c r="E182" s="17"/>
      <c r="F182" s="17"/>
      <c r="G182" s="20"/>
      <c r="H182" s="595">
        <v>40955</v>
      </c>
    </row>
    <row r="183" spans="1:8" ht="18" customHeight="1">
      <c r="A183" s="596"/>
      <c r="B183" s="593"/>
      <c r="C183" s="17" t="s">
        <v>2049</v>
      </c>
      <c r="D183" s="19" t="s">
        <v>1588</v>
      </c>
      <c r="E183" s="17">
        <v>0.16</v>
      </c>
      <c r="F183" s="17">
        <v>1350</v>
      </c>
      <c r="G183" s="20">
        <f>F183*E183</f>
        <v>216</v>
      </c>
      <c r="H183" s="596"/>
    </row>
    <row r="184" spans="1:8" ht="18" customHeight="1">
      <c r="A184" s="597"/>
      <c r="B184" s="594"/>
      <c r="C184" s="17" t="s">
        <v>2656</v>
      </c>
      <c r="D184" s="19" t="s">
        <v>1585</v>
      </c>
      <c r="E184" s="17">
        <v>0.16</v>
      </c>
      <c r="F184" s="17">
        <v>48.05</v>
      </c>
      <c r="G184" s="20">
        <f>F184*E184</f>
        <v>7.69</v>
      </c>
      <c r="H184" s="597"/>
    </row>
    <row r="185" spans="1:8" ht="18" customHeight="1">
      <c r="A185" s="602">
        <v>83</v>
      </c>
      <c r="B185" s="592" t="s">
        <v>2660</v>
      </c>
      <c r="C185" s="16" t="s">
        <v>2782</v>
      </c>
      <c r="D185" s="19"/>
      <c r="E185" s="17"/>
      <c r="F185" s="17"/>
      <c r="G185" s="20"/>
      <c r="H185" s="595">
        <v>40955</v>
      </c>
    </row>
    <row r="186" spans="1:8" ht="18" customHeight="1">
      <c r="A186" s="596"/>
      <c r="B186" s="593"/>
      <c r="C186" s="17" t="s">
        <v>2049</v>
      </c>
      <c r="D186" s="19" t="s">
        <v>1588</v>
      </c>
      <c r="E186" s="17">
        <v>0.16</v>
      </c>
      <c r="F186" s="17">
        <v>1350</v>
      </c>
      <c r="G186" s="20">
        <f>F186*E186</f>
        <v>216</v>
      </c>
      <c r="H186" s="596"/>
    </row>
    <row r="187" spans="1:8" ht="18" customHeight="1">
      <c r="A187" s="597"/>
      <c r="B187" s="594"/>
      <c r="C187" s="17" t="s">
        <v>2656</v>
      </c>
      <c r="D187" s="19" t="s">
        <v>1585</v>
      </c>
      <c r="E187" s="17">
        <v>0.16</v>
      </c>
      <c r="F187" s="17">
        <v>48.05</v>
      </c>
      <c r="G187" s="20">
        <f>F187*E187</f>
        <v>7.69</v>
      </c>
      <c r="H187" s="597"/>
    </row>
    <row r="188" spans="1:8" ht="18" customHeight="1">
      <c r="A188" s="602">
        <v>84</v>
      </c>
      <c r="B188" s="592" t="s">
        <v>2134</v>
      </c>
      <c r="C188" s="16" t="s">
        <v>2782</v>
      </c>
      <c r="D188" s="19"/>
      <c r="E188" s="17"/>
      <c r="F188" s="17"/>
      <c r="G188" s="20"/>
      <c r="H188" s="595">
        <v>40955</v>
      </c>
    </row>
    <row r="189" spans="1:8" ht="18" customHeight="1">
      <c r="A189" s="596"/>
      <c r="B189" s="593"/>
      <c r="C189" s="17" t="s">
        <v>2049</v>
      </c>
      <c r="D189" s="19" t="s">
        <v>1588</v>
      </c>
      <c r="E189" s="17">
        <v>0.16</v>
      </c>
      <c r="F189" s="17">
        <v>1350</v>
      </c>
      <c r="G189" s="20">
        <f>F189*E189</f>
        <v>216</v>
      </c>
      <c r="H189" s="596"/>
    </row>
    <row r="190" spans="1:8" ht="18" customHeight="1">
      <c r="A190" s="597"/>
      <c r="B190" s="594"/>
      <c r="C190" s="17" t="s">
        <v>2656</v>
      </c>
      <c r="D190" s="19" t="s">
        <v>1585</v>
      </c>
      <c r="E190" s="17">
        <v>0.16</v>
      </c>
      <c r="F190" s="17">
        <v>48.05</v>
      </c>
      <c r="G190" s="20">
        <f>F190*E190</f>
        <v>7.69</v>
      </c>
      <c r="H190" s="597"/>
    </row>
    <row r="191" spans="1:8" ht="18" customHeight="1">
      <c r="A191" s="602">
        <v>85</v>
      </c>
      <c r="B191" s="592" t="s">
        <v>3442</v>
      </c>
      <c r="C191" s="16" t="s">
        <v>2782</v>
      </c>
      <c r="D191" s="19"/>
      <c r="E191" s="17"/>
      <c r="F191" s="17"/>
      <c r="G191" s="20"/>
      <c r="H191" s="595">
        <v>40955</v>
      </c>
    </row>
    <row r="192" spans="1:8" ht="18" customHeight="1">
      <c r="A192" s="596"/>
      <c r="B192" s="593"/>
      <c r="C192" s="17" t="s">
        <v>2049</v>
      </c>
      <c r="D192" s="19" t="s">
        <v>1588</v>
      </c>
      <c r="E192" s="17">
        <v>0.16</v>
      </c>
      <c r="F192" s="17">
        <v>1350</v>
      </c>
      <c r="G192" s="20">
        <f>F192*E192</f>
        <v>216</v>
      </c>
      <c r="H192" s="596"/>
    </row>
    <row r="193" spans="1:8" ht="18" customHeight="1">
      <c r="A193" s="597"/>
      <c r="B193" s="594"/>
      <c r="C193" s="17" t="s">
        <v>2656</v>
      </c>
      <c r="D193" s="19" t="s">
        <v>1585</v>
      </c>
      <c r="E193" s="17">
        <v>0.16</v>
      </c>
      <c r="F193" s="17">
        <v>48.05</v>
      </c>
      <c r="G193" s="20">
        <f>F193*E193</f>
        <v>7.69</v>
      </c>
      <c r="H193" s="597"/>
    </row>
    <row r="194" spans="1:8" ht="18" customHeight="1">
      <c r="A194" s="610">
        <v>86</v>
      </c>
      <c r="B194" s="606" t="s">
        <v>273</v>
      </c>
      <c r="C194" s="16" t="s">
        <v>2782</v>
      </c>
      <c r="D194" s="19"/>
      <c r="E194" s="17"/>
      <c r="F194" s="17"/>
      <c r="G194" s="20"/>
      <c r="H194" s="611">
        <v>40955</v>
      </c>
    </row>
    <row r="195" spans="1:8" ht="18" customHeight="1">
      <c r="A195" s="610"/>
      <c r="B195" s="606"/>
      <c r="C195" s="17" t="s">
        <v>2049</v>
      </c>
      <c r="D195" s="19" t="s">
        <v>1588</v>
      </c>
      <c r="E195" s="17">
        <v>0.16</v>
      </c>
      <c r="F195" s="17">
        <v>1350</v>
      </c>
      <c r="G195" s="20">
        <f>F195*E195</f>
        <v>216</v>
      </c>
      <c r="H195" s="611"/>
    </row>
    <row r="196" spans="1:8" ht="18" customHeight="1">
      <c r="A196" s="17"/>
      <c r="B196" s="17"/>
      <c r="C196" s="17" t="s">
        <v>2656</v>
      </c>
      <c r="D196" s="19" t="s">
        <v>1585</v>
      </c>
      <c r="E196" s="17">
        <v>0.16</v>
      </c>
      <c r="F196" s="17">
        <v>48.05</v>
      </c>
      <c r="G196" s="20">
        <f>F196*E196</f>
        <v>7.69</v>
      </c>
      <c r="H196" s="17"/>
    </row>
    <row r="197" spans="1:8" ht="37.5" customHeight="1">
      <c r="A197" s="41">
        <v>87</v>
      </c>
      <c r="B197" s="17" t="s">
        <v>2661</v>
      </c>
      <c r="C197" s="16" t="s">
        <v>893</v>
      </c>
      <c r="D197" s="598" t="s">
        <v>2662</v>
      </c>
      <c r="E197" s="599"/>
      <c r="F197" s="600"/>
      <c r="G197" s="20"/>
      <c r="H197" s="18">
        <v>40955</v>
      </c>
    </row>
    <row r="198" spans="1:8" ht="36.75" customHeight="1">
      <c r="A198" s="41">
        <v>88</v>
      </c>
      <c r="B198" s="17" t="s">
        <v>2663</v>
      </c>
      <c r="C198" s="16" t="s">
        <v>893</v>
      </c>
      <c r="D198" s="598" t="s">
        <v>2662</v>
      </c>
      <c r="E198" s="599"/>
      <c r="F198" s="600"/>
      <c r="G198" s="20"/>
      <c r="H198" s="18">
        <v>40955</v>
      </c>
    </row>
    <row r="199" spans="1:8" ht="18" customHeight="1">
      <c r="A199" s="602">
        <v>89</v>
      </c>
      <c r="B199" s="592" t="s">
        <v>1870</v>
      </c>
      <c r="C199" s="16" t="s">
        <v>2664</v>
      </c>
      <c r="D199" s="17"/>
      <c r="E199" s="17"/>
      <c r="F199" s="29"/>
      <c r="G199" s="20"/>
      <c r="H199" s="595"/>
    </row>
    <row r="200" spans="1:8" ht="18" customHeight="1">
      <c r="A200" s="596"/>
      <c r="B200" s="593"/>
      <c r="C200" s="15" t="s">
        <v>2665</v>
      </c>
      <c r="D200" s="19" t="s">
        <v>1049</v>
      </c>
      <c r="E200" s="19">
        <v>18</v>
      </c>
      <c r="F200" s="29">
        <v>240.34</v>
      </c>
      <c r="G200" s="20">
        <f t="shared" ref="G200:G207" si="4">F200*E200</f>
        <v>4326.12</v>
      </c>
      <c r="H200" s="605"/>
    </row>
    <row r="201" spans="1:8" ht="18" customHeight="1">
      <c r="A201" s="596"/>
      <c r="B201" s="593"/>
      <c r="C201" s="28" t="s">
        <v>2479</v>
      </c>
      <c r="D201" s="29" t="s">
        <v>1109</v>
      </c>
      <c r="E201" s="29">
        <v>2</v>
      </c>
      <c r="F201" s="29">
        <v>141</v>
      </c>
      <c r="G201" s="20">
        <f t="shared" si="4"/>
        <v>282</v>
      </c>
      <c r="H201" s="605"/>
    </row>
    <row r="202" spans="1:8" ht="18" customHeight="1">
      <c r="A202" s="596"/>
      <c r="B202" s="593"/>
      <c r="C202" s="17" t="s">
        <v>764</v>
      </c>
      <c r="D202" s="19" t="s">
        <v>1109</v>
      </c>
      <c r="E202" s="17">
        <v>2</v>
      </c>
      <c r="F202" s="29">
        <v>58</v>
      </c>
      <c r="G202" s="20">
        <f t="shared" si="4"/>
        <v>116</v>
      </c>
      <c r="H202" s="605"/>
    </row>
    <row r="203" spans="1:8" ht="18" customHeight="1">
      <c r="A203" s="596"/>
      <c r="B203" s="593"/>
      <c r="C203" s="15" t="s">
        <v>3382</v>
      </c>
      <c r="D203" s="19" t="s">
        <v>1049</v>
      </c>
      <c r="E203" s="17">
        <v>25.3</v>
      </c>
      <c r="F203" s="29">
        <v>70.98</v>
      </c>
      <c r="G203" s="20">
        <f t="shared" si="4"/>
        <v>1795.79</v>
      </c>
      <c r="H203" s="605"/>
    </row>
    <row r="204" spans="1:8" ht="18" customHeight="1">
      <c r="A204" s="596"/>
      <c r="B204" s="593"/>
      <c r="C204" s="15" t="s">
        <v>2666</v>
      </c>
      <c r="D204" s="19" t="s">
        <v>1585</v>
      </c>
      <c r="E204" s="17">
        <v>0.32</v>
      </c>
      <c r="F204" s="29">
        <v>8500</v>
      </c>
      <c r="G204" s="20">
        <f t="shared" si="4"/>
        <v>2720</v>
      </c>
      <c r="H204" s="605"/>
    </row>
    <row r="205" spans="1:8" ht="18" customHeight="1">
      <c r="A205" s="596"/>
      <c r="B205" s="593"/>
      <c r="C205" s="17" t="s">
        <v>2667</v>
      </c>
      <c r="D205" s="19" t="s">
        <v>1109</v>
      </c>
      <c r="E205" s="17">
        <v>1.74</v>
      </c>
      <c r="F205" s="17">
        <v>83.34</v>
      </c>
      <c r="G205" s="20">
        <f t="shared" si="4"/>
        <v>145.01</v>
      </c>
      <c r="H205" s="605"/>
    </row>
    <row r="206" spans="1:8" ht="18" customHeight="1">
      <c r="A206" s="596"/>
      <c r="B206" s="593"/>
      <c r="C206" s="15" t="s">
        <v>2668</v>
      </c>
      <c r="D206" s="19" t="s">
        <v>1109</v>
      </c>
      <c r="E206" s="17">
        <v>0.4</v>
      </c>
      <c r="F206" s="29">
        <v>62.8</v>
      </c>
      <c r="G206" s="20">
        <f t="shared" si="4"/>
        <v>25.12</v>
      </c>
      <c r="H206" s="605"/>
    </row>
    <row r="207" spans="1:8" ht="18" customHeight="1">
      <c r="A207" s="597"/>
      <c r="B207" s="594"/>
      <c r="C207" s="17" t="s">
        <v>1110</v>
      </c>
      <c r="D207" s="19" t="s">
        <v>1109</v>
      </c>
      <c r="E207" s="17">
        <v>0.12</v>
      </c>
      <c r="F207" s="17">
        <v>20.399999999999999</v>
      </c>
      <c r="G207" s="20">
        <f t="shared" si="4"/>
        <v>2.4500000000000002</v>
      </c>
      <c r="H207" s="603"/>
    </row>
    <row r="208" spans="1:8" ht="37.5" customHeight="1">
      <c r="A208" s="41">
        <v>90</v>
      </c>
      <c r="B208" s="15" t="s">
        <v>105</v>
      </c>
      <c r="C208" s="46" t="s">
        <v>2015</v>
      </c>
      <c r="D208" s="598" t="s">
        <v>106</v>
      </c>
      <c r="E208" s="599"/>
      <c r="F208" s="600"/>
      <c r="G208" s="20"/>
      <c r="H208" s="21">
        <v>40955</v>
      </c>
    </row>
    <row r="209" spans="1:8" ht="18" customHeight="1">
      <c r="A209" s="41">
        <v>91</v>
      </c>
      <c r="B209" s="15" t="s">
        <v>2135</v>
      </c>
      <c r="C209" s="46" t="s">
        <v>109</v>
      </c>
      <c r="D209" s="598" t="s">
        <v>2435</v>
      </c>
      <c r="E209" s="599"/>
      <c r="F209" s="600"/>
      <c r="G209" s="20"/>
      <c r="H209" s="21">
        <v>40955</v>
      </c>
    </row>
    <row r="210" spans="1:8" ht="35.25" customHeight="1">
      <c r="A210" s="602">
        <v>92</v>
      </c>
      <c r="B210" s="592" t="s">
        <v>1347</v>
      </c>
      <c r="C210" s="16" t="s">
        <v>2189</v>
      </c>
      <c r="D210" s="17"/>
      <c r="E210" s="17"/>
      <c r="F210" s="17"/>
      <c r="G210" s="20"/>
      <c r="H210" s="595">
        <v>40956</v>
      </c>
    </row>
    <row r="211" spans="1:8" ht="18" customHeight="1">
      <c r="A211" s="596"/>
      <c r="B211" s="593"/>
      <c r="C211" s="17" t="s">
        <v>2190</v>
      </c>
      <c r="D211" s="19" t="s">
        <v>2968</v>
      </c>
      <c r="E211" s="17">
        <v>1</v>
      </c>
      <c r="F211" s="17">
        <v>85</v>
      </c>
      <c r="G211" s="20">
        <f t="shared" ref="G211:G217" si="5">F211*E211</f>
        <v>85</v>
      </c>
      <c r="H211" s="605"/>
    </row>
    <row r="212" spans="1:8" ht="18" customHeight="1">
      <c r="A212" s="596"/>
      <c r="B212" s="593"/>
      <c r="C212" s="17" t="s">
        <v>2191</v>
      </c>
      <c r="D212" s="19" t="s">
        <v>2968</v>
      </c>
      <c r="E212" s="17">
        <v>2</v>
      </c>
      <c r="F212" s="17">
        <v>38</v>
      </c>
      <c r="G212" s="20">
        <f t="shared" si="5"/>
        <v>76</v>
      </c>
      <c r="H212" s="605"/>
    </row>
    <row r="213" spans="1:8" ht="34.5" customHeight="1">
      <c r="A213" s="596"/>
      <c r="B213" s="593"/>
      <c r="C213" s="17" t="s">
        <v>2864</v>
      </c>
      <c r="D213" s="19" t="s">
        <v>2968</v>
      </c>
      <c r="E213" s="17">
        <v>2</v>
      </c>
      <c r="F213" s="17">
        <v>58</v>
      </c>
      <c r="G213" s="20">
        <f t="shared" si="5"/>
        <v>116</v>
      </c>
      <c r="H213" s="605"/>
    </row>
    <row r="214" spans="1:8" ht="18" customHeight="1">
      <c r="A214" s="596"/>
      <c r="B214" s="593"/>
      <c r="C214" s="17" t="s">
        <v>2294</v>
      </c>
      <c r="D214" s="19" t="s">
        <v>2968</v>
      </c>
      <c r="E214" s="17">
        <v>1</v>
      </c>
      <c r="F214" s="17">
        <v>85</v>
      </c>
      <c r="G214" s="20">
        <f t="shared" si="5"/>
        <v>85</v>
      </c>
      <c r="H214" s="605"/>
    </row>
    <row r="215" spans="1:8" ht="18" customHeight="1">
      <c r="A215" s="596"/>
      <c r="B215" s="593"/>
      <c r="C215" s="17" t="s">
        <v>680</v>
      </c>
      <c r="D215" s="19" t="s">
        <v>2968</v>
      </c>
      <c r="E215" s="17">
        <v>3</v>
      </c>
      <c r="F215" s="17">
        <v>34</v>
      </c>
      <c r="G215" s="20">
        <f t="shared" si="5"/>
        <v>102</v>
      </c>
      <c r="H215" s="605"/>
    </row>
    <row r="216" spans="1:8" ht="18" customHeight="1">
      <c r="A216" s="596"/>
      <c r="B216" s="593"/>
      <c r="C216" s="17" t="s">
        <v>1669</v>
      </c>
      <c r="D216" s="19" t="s">
        <v>2968</v>
      </c>
      <c r="E216" s="17">
        <v>7</v>
      </c>
      <c r="F216" s="17">
        <v>75</v>
      </c>
      <c r="G216" s="20">
        <f t="shared" si="5"/>
        <v>525</v>
      </c>
      <c r="H216" s="605"/>
    </row>
    <row r="217" spans="1:8" ht="18" customHeight="1">
      <c r="A217" s="597"/>
      <c r="B217" s="594"/>
      <c r="C217" s="17" t="s">
        <v>2865</v>
      </c>
      <c r="D217" s="19" t="s">
        <v>2968</v>
      </c>
      <c r="E217" s="17">
        <v>7</v>
      </c>
      <c r="F217" s="17">
        <v>15</v>
      </c>
      <c r="G217" s="20">
        <f t="shared" si="5"/>
        <v>105</v>
      </c>
      <c r="H217" s="603"/>
    </row>
    <row r="218" spans="1:8" ht="18" customHeight="1">
      <c r="A218" s="602">
        <v>93</v>
      </c>
      <c r="B218" s="592" t="s">
        <v>2870</v>
      </c>
      <c r="C218" s="16" t="s">
        <v>2184</v>
      </c>
      <c r="D218" s="17"/>
      <c r="E218" s="17"/>
      <c r="F218" s="17"/>
      <c r="G218" s="20"/>
      <c r="H218" s="595">
        <v>40963</v>
      </c>
    </row>
    <row r="219" spans="1:8" ht="18" customHeight="1">
      <c r="A219" s="596"/>
      <c r="B219" s="593"/>
      <c r="C219" s="17" t="s">
        <v>1600</v>
      </c>
      <c r="D219" s="19" t="s">
        <v>1588</v>
      </c>
      <c r="E219" s="17">
        <v>4</v>
      </c>
      <c r="F219" s="17">
        <v>1700</v>
      </c>
      <c r="G219" s="17">
        <f>F219*E219</f>
        <v>6800</v>
      </c>
      <c r="H219" s="605"/>
    </row>
    <row r="220" spans="1:8" ht="18" customHeight="1">
      <c r="A220" s="596"/>
      <c r="B220" s="593"/>
      <c r="C220" s="15" t="s">
        <v>677</v>
      </c>
      <c r="D220" s="19" t="s">
        <v>1049</v>
      </c>
      <c r="E220" s="17">
        <v>0.3</v>
      </c>
      <c r="F220" s="19">
        <v>630</v>
      </c>
      <c r="G220" s="20">
        <f>F220*E220</f>
        <v>189</v>
      </c>
      <c r="H220" s="605"/>
    </row>
    <row r="221" spans="1:8" ht="18" customHeight="1">
      <c r="A221" s="597"/>
      <c r="B221" s="594"/>
      <c r="C221" s="15" t="s">
        <v>345</v>
      </c>
      <c r="D221" s="19" t="s">
        <v>1049</v>
      </c>
      <c r="E221" s="17">
        <v>0.3</v>
      </c>
      <c r="F221" s="17">
        <v>390</v>
      </c>
      <c r="G221" s="17">
        <f>F221*E221</f>
        <v>117</v>
      </c>
      <c r="H221" s="603"/>
    </row>
    <row r="222" spans="1:8" ht="18" customHeight="1">
      <c r="A222" s="41">
        <v>95</v>
      </c>
      <c r="B222" s="15" t="s">
        <v>2987</v>
      </c>
      <c r="C222" s="16" t="s">
        <v>2188</v>
      </c>
      <c r="D222" s="598" t="s">
        <v>1050</v>
      </c>
      <c r="E222" s="599"/>
      <c r="F222" s="600"/>
      <c r="G222" s="20"/>
      <c r="H222" s="21">
        <v>40961</v>
      </c>
    </row>
    <row r="223" spans="1:8" ht="18" customHeight="1">
      <c r="A223" s="602">
        <v>96</v>
      </c>
      <c r="B223" s="592" t="s">
        <v>2004</v>
      </c>
      <c r="C223" s="16" t="s">
        <v>1627</v>
      </c>
      <c r="D223" s="17"/>
      <c r="E223" s="17"/>
      <c r="F223" s="17"/>
      <c r="G223" s="20"/>
      <c r="H223" s="595">
        <v>40963</v>
      </c>
    </row>
    <row r="224" spans="1:8" ht="18" customHeight="1">
      <c r="A224" s="596"/>
      <c r="B224" s="593"/>
      <c r="C224" s="15" t="s">
        <v>3382</v>
      </c>
      <c r="D224" s="19" t="s">
        <v>1049</v>
      </c>
      <c r="E224" s="17">
        <v>2</v>
      </c>
      <c r="F224" s="17">
        <v>79.2</v>
      </c>
      <c r="G224" s="20">
        <f>F224*E224</f>
        <v>158.4</v>
      </c>
      <c r="H224" s="605"/>
    </row>
    <row r="225" spans="1:8" ht="18" customHeight="1">
      <c r="A225" s="597"/>
      <c r="B225" s="594"/>
      <c r="C225" s="17" t="s">
        <v>1344</v>
      </c>
      <c r="D225" s="19" t="s">
        <v>2968</v>
      </c>
      <c r="E225" s="17">
        <v>2</v>
      </c>
      <c r="F225" s="17">
        <v>60</v>
      </c>
      <c r="G225" s="17">
        <f>E225*F225</f>
        <v>120</v>
      </c>
      <c r="H225" s="603"/>
    </row>
    <row r="226" spans="1:8" ht="71.25" customHeight="1">
      <c r="A226" s="602">
        <v>97</v>
      </c>
      <c r="B226" s="592" t="s">
        <v>1159</v>
      </c>
      <c r="C226" s="16" t="s">
        <v>1482</v>
      </c>
      <c r="D226" s="17"/>
      <c r="E226" s="17"/>
      <c r="F226" s="17"/>
      <c r="G226" s="20"/>
      <c r="H226" s="595">
        <v>40960</v>
      </c>
    </row>
    <row r="227" spans="1:8" ht="18" customHeight="1">
      <c r="A227" s="597"/>
      <c r="B227" s="594"/>
      <c r="C227" s="17" t="s">
        <v>764</v>
      </c>
      <c r="D227" s="17" t="s">
        <v>1109</v>
      </c>
      <c r="E227" s="17">
        <v>0.2</v>
      </c>
      <c r="F227" s="17">
        <v>56</v>
      </c>
      <c r="G227" s="20">
        <f>F227*E227</f>
        <v>11.2</v>
      </c>
      <c r="H227" s="603"/>
    </row>
    <row r="228" spans="1:8" ht="39.75" customHeight="1">
      <c r="A228" s="41">
        <v>98</v>
      </c>
      <c r="B228" s="15" t="s">
        <v>2595</v>
      </c>
      <c r="C228" s="16" t="s">
        <v>893</v>
      </c>
      <c r="D228" s="598" t="s">
        <v>1483</v>
      </c>
      <c r="E228" s="599"/>
      <c r="F228" s="600"/>
      <c r="G228" s="20"/>
      <c r="H228" s="21">
        <v>40959</v>
      </c>
    </row>
    <row r="229" spans="1:8" ht="39.75" customHeight="1">
      <c r="A229" s="41">
        <v>99</v>
      </c>
      <c r="B229" s="15" t="s">
        <v>3441</v>
      </c>
      <c r="C229" s="16" t="s">
        <v>893</v>
      </c>
      <c r="D229" s="598" t="s">
        <v>1483</v>
      </c>
      <c r="E229" s="599"/>
      <c r="F229" s="600"/>
      <c r="G229" s="20"/>
      <c r="H229" s="21">
        <v>40959</v>
      </c>
    </row>
    <row r="230" spans="1:8" ht="36.75" customHeight="1">
      <c r="A230" s="602">
        <v>100</v>
      </c>
      <c r="B230" s="592" t="s">
        <v>3244</v>
      </c>
      <c r="C230" s="16" t="s">
        <v>1484</v>
      </c>
      <c r="D230" s="17"/>
      <c r="E230" s="17"/>
      <c r="F230" s="17"/>
      <c r="G230" s="20"/>
      <c r="H230" s="595">
        <v>40960</v>
      </c>
    </row>
    <row r="231" spans="1:8" ht="18" customHeight="1">
      <c r="A231" s="597"/>
      <c r="B231" s="594"/>
      <c r="C231" s="17" t="s">
        <v>764</v>
      </c>
      <c r="D231" s="17" t="s">
        <v>1109</v>
      </c>
      <c r="E231" s="17">
        <v>0.1</v>
      </c>
      <c r="F231" s="17">
        <v>56</v>
      </c>
      <c r="G231" s="20">
        <f>F231*E231</f>
        <v>5.6</v>
      </c>
      <c r="H231" s="603"/>
    </row>
    <row r="232" spans="1:8" ht="34.5" customHeight="1">
      <c r="A232" s="41">
        <v>101</v>
      </c>
      <c r="B232" s="15" t="s">
        <v>3442</v>
      </c>
      <c r="C232" s="16" t="s">
        <v>893</v>
      </c>
      <c r="D232" s="598" t="s">
        <v>1733</v>
      </c>
      <c r="E232" s="599"/>
      <c r="F232" s="600"/>
      <c r="G232" s="20"/>
      <c r="H232" s="21">
        <v>40960</v>
      </c>
    </row>
    <row r="233" spans="1:8" ht="33.75" customHeight="1">
      <c r="A233" s="41">
        <v>102</v>
      </c>
      <c r="B233" s="15" t="s">
        <v>2128</v>
      </c>
      <c r="C233" s="16" t="s">
        <v>1238</v>
      </c>
      <c r="D233" s="598" t="s">
        <v>1239</v>
      </c>
      <c r="E233" s="599"/>
      <c r="F233" s="600"/>
      <c r="G233" s="20"/>
      <c r="H233" s="21">
        <v>40963</v>
      </c>
    </row>
    <row r="234" spans="1:8" ht="36" customHeight="1">
      <c r="A234" s="602">
        <v>103</v>
      </c>
      <c r="B234" s="592" t="s">
        <v>1960</v>
      </c>
      <c r="C234" s="16" t="s">
        <v>893</v>
      </c>
      <c r="D234" s="17"/>
      <c r="E234" s="17"/>
      <c r="F234" s="29"/>
      <c r="G234" s="20"/>
      <c r="H234" s="595">
        <v>40963</v>
      </c>
    </row>
    <row r="235" spans="1:8" ht="18" customHeight="1">
      <c r="A235" s="597"/>
      <c r="B235" s="594"/>
      <c r="C235" s="17" t="s">
        <v>1600</v>
      </c>
      <c r="D235" s="19" t="s">
        <v>1588</v>
      </c>
      <c r="E235" s="17">
        <v>0.67</v>
      </c>
      <c r="F235" s="17">
        <v>1700</v>
      </c>
      <c r="G235" s="17">
        <f>F235*E235</f>
        <v>1139</v>
      </c>
      <c r="H235" s="603"/>
    </row>
    <row r="236" spans="1:8" ht="18" customHeight="1">
      <c r="A236" s="41">
        <v>104</v>
      </c>
      <c r="B236" s="15" t="s">
        <v>1618</v>
      </c>
      <c r="C236" s="16" t="s">
        <v>2270</v>
      </c>
      <c r="D236" s="598" t="s">
        <v>1619</v>
      </c>
      <c r="E236" s="599"/>
      <c r="F236" s="600"/>
      <c r="G236" s="20"/>
      <c r="H236" s="21">
        <v>40956</v>
      </c>
    </row>
    <row r="237" spans="1:8" ht="18" customHeight="1">
      <c r="A237" s="41">
        <v>105</v>
      </c>
      <c r="B237" s="15" t="s">
        <v>339</v>
      </c>
      <c r="C237" s="16" t="s">
        <v>340</v>
      </c>
      <c r="D237" s="606" t="s">
        <v>67</v>
      </c>
      <c r="E237" s="606"/>
      <c r="F237" s="606"/>
      <c r="G237" s="20"/>
      <c r="H237" s="21">
        <v>40961</v>
      </c>
    </row>
    <row r="238" spans="1:8" ht="18" customHeight="1">
      <c r="A238" s="41">
        <v>106</v>
      </c>
      <c r="B238" s="15" t="s">
        <v>2176</v>
      </c>
      <c r="C238" s="16" t="s">
        <v>1621</v>
      </c>
      <c r="D238" s="606" t="s">
        <v>619</v>
      </c>
      <c r="E238" s="606"/>
      <c r="F238" s="606"/>
      <c r="G238" s="20"/>
      <c r="H238" s="21">
        <v>40963</v>
      </c>
    </row>
    <row r="239" spans="1:8" ht="45.75" customHeight="1">
      <c r="A239" s="41">
        <v>107</v>
      </c>
      <c r="B239" s="15" t="s">
        <v>1182</v>
      </c>
      <c r="C239" s="16" t="s">
        <v>2270</v>
      </c>
      <c r="D239" s="598" t="s">
        <v>341</v>
      </c>
      <c r="E239" s="599"/>
      <c r="F239" s="600"/>
      <c r="G239" s="20"/>
      <c r="H239" s="21"/>
    </row>
    <row r="240" spans="1:8" ht="18" customHeight="1">
      <c r="A240" s="41">
        <v>108</v>
      </c>
      <c r="B240" s="15" t="s">
        <v>342</v>
      </c>
      <c r="C240" s="16" t="s">
        <v>2436</v>
      </c>
      <c r="D240" s="598" t="s">
        <v>619</v>
      </c>
      <c r="E240" s="599"/>
      <c r="F240" s="600"/>
      <c r="G240" s="20"/>
      <c r="H240" s="21">
        <v>40963</v>
      </c>
    </row>
    <row r="241" spans="1:8" ht="18" customHeight="1">
      <c r="A241" s="41">
        <v>109</v>
      </c>
      <c r="B241" s="15" t="s">
        <v>343</v>
      </c>
      <c r="C241" s="16" t="s">
        <v>1584</v>
      </c>
      <c r="D241" s="598" t="s">
        <v>67</v>
      </c>
      <c r="E241" s="599"/>
      <c r="F241" s="600"/>
      <c r="G241" s="20"/>
      <c r="H241" s="21">
        <v>40966</v>
      </c>
    </row>
    <row r="242" spans="1:8" ht="39" customHeight="1">
      <c r="A242" s="602">
        <v>110</v>
      </c>
      <c r="B242" s="592" t="s">
        <v>347</v>
      </c>
      <c r="C242" s="16" t="s">
        <v>692</v>
      </c>
      <c r="D242" s="17"/>
      <c r="E242" s="17"/>
      <c r="F242" s="29"/>
      <c r="G242" s="20"/>
      <c r="H242" s="595">
        <v>40966</v>
      </c>
    </row>
    <row r="243" spans="1:8" ht="18" customHeight="1">
      <c r="A243" s="596"/>
      <c r="B243" s="593"/>
      <c r="C243" s="15" t="s">
        <v>1570</v>
      </c>
      <c r="D243" s="19" t="s">
        <v>2968</v>
      </c>
      <c r="E243" s="17">
        <v>3</v>
      </c>
      <c r="F243" s="17">
        <v>65.5</v>
      </c>
      <c r="G243" s="20">
        <f>F243*E243</f>
        <v>196.5</v>
      </c>
      <c r="H243" s="605"/>
    </row>
    <row r="244" spans="1:8" ht="18" customHeight="1">
      <c r="A244" s="596"/>
      <c r="B244" s="593"/>
      <c r="C244" s="17" t="s">
        <v>1462</v>
      </c>
      <c r="D244" s="19" t="s">
        <v>1049</v>
      </c>
      <c r="E244" s="19">
        <v>0.5</v>
      </c>
      <c r="F244" s="19">
        <v>92</v>
      </c>
      <c r="G244" s="20">
        <f>F244*E244</f>
        <v>46</v>
      </c>
      <c r="H244" s="605"/>
    </row>
    <row r="245" spans="1:8" ht="18" customHeight="1">
      <c r="A245" s="596"/>
      <c r="B245" s="593"/>
      <c r="C245" s="17" t="s">
        <v>513</v>
      </c>
      <c r="D245" s="19" t="s">
        <v>2968</v>
      </c>
      <c r="E245" s="17">
        <v>2</v>
      </c>
      <c r="F245" s="17">
        <v>25</v>
      </c>
      <c r="G245" s="44">
        <f>E245*F245</f>
        <v>50</v>
      </c>
      <c r="H245" s="605"/>
    </row>
    <row r="246" spans="1:8" ht="18" customHeight="1">
      <c r="A246" s="597"/>
      <c r="B246" s="594"/>
      <c r="C246" s="17" t="s">
        <v>2682</v>
      </c>
      <c r="D246" s="19" t="s">
        <v>2968</v>
      </c>
      <c r="E246" s="17">
        <v>1</v>
      </c>
      <c r="F246" s="29">
        <v>35</v>
      </c>
      <c r="G246" s="20">
        <f>F246*E246</f>
        <v>35</v>
      </c>
      <c r="H246" s="603"/>
    </row>
    <row r="247" spans="1:8" ht="18" customHeight="1">
      <c r="A247" s="602">
        <v>111</v>
      </c>
      <c r="B247" s="592" t="s">
        <v>3143</v>
      </c>
      <c r="C247" s="16" t="s">
        <v>863</v>
      </c>
      <c r="D247" s="17"/>
      <c r="E247" s="17"/>
      <c r="F247" s="29"/>
      <c r="G247" s="20"/>
      <c r="H247" s="595">
        <v>40966</v>
      </c>
    </row>
    <row r="248" spans="1:8" ht="18" customHeight="1">
      <c r="A248" s="597"/>
      <c r="B248" s="594"/>
      <c r="C248" s="15" t="s">
        <v>3144</v>
      </c>
      <c r="D248" s="19" t="s">
        <v>2968</v>
      </c>
      <c r="E248" s="19">
        <v>1</v>
      </c>
      <c r="F248" s="19">
        <v>72</v>
      </c>
      <c r="G248" s="84">
        <f>F248*E248</f>
        <v>72</v>
      </c>
      <c r="H248" s="603"/>
    </row>
    <row r="249" spans="1:8" ht="35.25" customHeight="1">
      <c r="A249" s="602">
        <v>112</v>
      </c>
      <c r="B249" s="592" t="s">
        <v>3148</v>
      </c>
      <c r="C249" s="16" t="s">
        <v>1683</v>
      </c>
      <c r="D249" s="17"/>
      <c r="E249" s="17"/>
      <c r="F249" s="29"/>
      <c r="G249" s="20"/>
      <c r="H249" s="595">
        <v>40969</v>
      </c>
    </row>
    <row r="250" spans="1:8" ht="18" customHeight="1">
      <c r="A250" s="596"/>
      <c r="B250" s="593"/>
      <c r="C250" s="17" t="s">
        <v>2680</v>
      </c>
      <c r="D250" s="19" t="s">
        <v>2968</v>
      </c>
      <c r="E250" s="17">
        <v>1</v>
      </c>
      <c r="F250" s="29">
        <v>197</v>
      </c>
      <c r="G250" s="20">
        <f>F250*E250</f>
        <v>197</v>
      </c>
      <c r="H250" s="605"/>
    </row>
    <row r="251" spans="1:8" ht="18" customHeight="1">
      <c r="A251" s="596"/>
      <c r="B251" s="593"/>
      <c r="C251" s="17" t="s">
        <v>1190</v>
      </c>
      <c r="D251" s="19" t="s">
        <v>2968</v>
      </c>
      <c r="E251" s="17">
        <v>1</v>
      </c>
      <c r="F251" s="29">
        <v>36</v>
      </c>
      <c r="G251" s="20">
        <f>F251*E251</f>
        <v>36</v>
      </c>
      <c r="H251" s="605"/>
    </row>
    <row r="252" spans="1:8" ht="18" customHeight="1">
      <c r="A252" s="596"/>
      <c r="B252" s="593"/>
      <c r="C252" s="17" t="s">
        <v>1669</v>
      </c>
      <c r="D252" s="19" t="s">
        <v>1049</v>
      </c>
      <c r="E252" s="17">
        <v>6.75</v>
      </c>
      <c r="F252" s="29">
        <v>162.08000000000001</v>
      </c>
      <c r="G252" s="20">
        <f>F252*E252</f>
        <v>1094.04</v>
      </c>
      <c r="H252" s="605"/>
    </row>
    <row r="253" spans="1:8" ht="18" customHeight="1">
      <c r="A253" s="596"/>
      <c r="B253" s="593"/>
      <c r="C253" s="17" t="s">
        <v>1191</v>
      </c>
      <c r="D253" s="19" t="s">
        <v>2968</v>
      </c>
      <c r="E253" s="17">
        <v>1</v>
      </c>
      <c r="F253" s="17">
        <v>125</v>
      </c>
      <c r="G253" s="20">
        <f>F253*E253</f>
        <v>125</v>
      </c>
      <c r="H253" s="605"/>
    </row>
    <row r="254" spans="1:8" ht="18" customHeight="1">
      <c r="A254" s="597"/>
      <c r="B254" s="594"/>
      <c r="C254" s="15" t="s">
        <v>3144</v>
      </c>
      <c r="D254" s="19" t="s">
        <v>2968</v>
      </c>
      <c r="E254" s="19">
        <v>2</v>
      </c>
      <c r="F254" s="19">
        <v>72</v>
      </c>
      <c r="G254" s="84">
        <f>F254*E254</f>
        <v>144</v>
      </c>
      <c r="H254" s="603"/>
    </row>
    <row r="255" spans="1:8" ht="18" customHeight="1">
      <c r="A255" s="41">
        <v>113</v>
      </c>
      <c r="B255" s="17" t="s">
        <v>1192</v>
      </c>
      <c r="C255" s="16" t="s">
        <v>1193</v>
      </c>
      <c r="D255" s="598" t="s">
        <v>1050</v>
      </c>
      <c r="E255" s="599"/>
      <c r="F255" s="600"/>
      <c r="G255" s="20"/>
      <c r="H255" s="18">
        <v>40967</v>
      </c>
    </row>
    <row r="256" spans="1:8" ht="36.75" customHeight="1">
      <c r="A256" s="602">
        <v>114</v>
      </c>
      <c r="B256" s="592" t="s">
        <v>1529</v>
      </c>
      <c r="C256" s="16" t="s">
        <v>3381</v>
      </c>
      <c r="D256" s="19"/>
      <c r="E256" s="17"/>
      <c r="F256" s="17"/>
      <c r="G256" s="20"/>
      <c r="H256" s="595">
        <v>40968</v>
      </c>
    </row>
    <row r="257" spans="1:8" ht="18" customHeight="1">
      <c r="A257" s="596"/>
      <c r="B257" s="593"/>
      <c r="C257" s="15" t="s">
        <v>1570</v>
      </c>
      <c r="D257" s="19" t="s">
        <v>2968</v>
      </c>
      <c r="E257" s="17">
        <v>2</v>
      </c>
      <c r="F257" s="17">
        <v>65.5</v>
      </c>
      <c r="G257" s="20">
        <f>F257*E257</f>
        <v>131</v>
      </c>
      <c r="H257" s="605"/>
    </row>
    <row r="258" spans="1:8" ht="18" customHeight="1">
      <c r="A258" s="596"/>
      <c r="B258" s="593"/>
      <c r="C258" s="17" t="s">
        <v>512</v>
      </c>
      <c r="D258" s="19" t="s">
        <v>2968</v>
      </c>
      <c r="E258" s="17">
        <v>1</v>
      </c>
      <c r="F258" s="17">
        <v>50</v>
      </c>
      <c r="G258" s="44">
        <f>E258*F258</f>
        <v>50</v>
      </c>
      <c r="H258" s="605"/>
    </row>
    <row r="259" spans="1:8" ht="18" customHeight="1">
      <c r="A259" s="597"/>
      <c r="B259" s="594"/>
      <c r="C259" s="15" t="s">
        <v>3144</v>
      </c>
      <c r="D259" s="19" t="s">
        <v>2968</v>
      </c>
      <c r="E259" s="19">
        <v>1</v>
      </c>
      <c r="F259" s="19">
        <v>72</v>
      </c>
      <c r="G259" s="84">
        <f>F259*E259</f>
        <v>72</v>
      </c>
      <c r="H259" s="603"/>
    </row>
    <row r="260" spans="1:8" ht="18" customHeight="1">
      <c r="A260" s="602">
        <v>115</v>
      </c>
      <c r="B260" s="592" t="s">
        <v>1980</v>
      </c>
      <c r="C260" s="16" t="s">
        <v>1981</v>
      </c>
      <c r="D260" s="17"/>
      <c r="E260" s="17"/>
      <c r="F260" s="17"/>
      <c r="G260" s="20"/>
      <c r="H260" s="595">
        <v>40968</v>
      </c>
    </row>
    <row r="261" spans="1:8" ht="18" customHeight="1">
      <c r="A261" s="596"/>
      <c r="B261" s="593"/>
      <c r="C261" s="17" t="s">
        <v>1462</v>
      </c>
      <c r="D261" s="19" t="s">
        <v>1049</v>
      </c>
      <c r="E261" s="19">
        <v>1.5</v>
      </c>
      <c r="F261" s="19">
        <v>92</v>
      </c>
      <c r="G261" s="20">
        <f>F261*E261</f>
        <v>138</v>
      </c>
      <c r="H261" s="605"/>
    </row>
    <row r="262" spans="1:8" ht="18" customHeight="1">
      <c r="A262" s="597"/>
      <c r="B262" s="594"/>
      <c r="C262" s="15" t="s">
        <v>1581</v>
      </c>
      <c r="D262" s="19" t="s">
        <v>1109</v>
      </c>
      <c r="E262" s="19">
        <v>2</v>
      </c>
      <c r="F262" s="19">
        <v>90</v>
      </c>
      <c r="G262" s="20">
        <f>F262*E262</f>
        <v>180</v>
      </c>
      <c r="H262" s="603"/>
    </row>
    <row r="263" spans="1:8" ht="34.5" customHeight="1">
      <c r="A263" s="41">
        <v>116</v>
      </c>
      <c r="B263" s="17" t="s">
        <v>2781</v>
      </c>
      <c r="C263" s="16" t="s">
        <v>893</v>
      </c>
      <c r="D263" s="598" t="s">
        <v>1400</v>
      </c>
      <c r="E263" s="599"/>
      <c r="F263" s="600"/>
      <c r="G263" s="20"/>
      <c r="H263" s="18">
        <v>40966</v>
      </c>
    </row>
    <row r="264" spans="1:8" ht="36.75" customHeight="1">
      <c r="A264" s="41">
        <v>117</v>
      </c>
      <c r="B264" s="15" t="s">
        <v>1762</v>
      </c>
      <c r="C264" s="16" t="s">
        <v>893</v>
      </c>
      <c r="D264" s="598" t="s">
        <v>1400</v>
      </c>
      <c r="E264" s="599"/>
      <c r="F264" s="600"/>
      <c r="G264" s="20"/>
      <c r="H264" s="18">
        <v>40966</v>
      </c>
    </row>
    <row r="265" spans="1:8" ht="37.5" customHeight="1">
      <c r="A265" s="41">
        <v>118</v>
      </c>
      <c r="B265" s="15" t="s">
        <v>1401</v>
      </c>
      <c r="C265" s="16" t="s">
        <v>893</v>
      </c>
      <c r="D265" s="598" t="s">
        <v>1400</v>
      </c>
      <c r="E265" s="599"/>
      <c r="F265" s="600"/>
      <c r="G265" s="20"/>
      <c r="H265" s="18">
        <v>40966</v>
      </c>
    </row>
    <row r="266" spans="1:8" ht="39.75" customHeight="1">
      <c r="A266" s="41">
        <v>119</v>
      </c>
      <c r="B266" s="15" t="s">
        <v>2129</v>
      </c>
      <c r="C266" s="16" t="s">
        <v>893</v>
      </c>
      <c r="D266" s="598" t="s">
        <v>1400</v>
      </c>
      <c r="E266" s="599"/>
      <c r="F266" s="600"/>
      <c r="G266" s="20"/>
      <c r="H266" s="18">
        <v>40966</v>
      </c>
    </row>
    <row r="267" spans="1:8" ht="33.75" customHeight="1">
      <c r="A267" s="41">
        <v>120</v>
      </c>
      <c r="B267" s="15" t="s">
        <v>3442</v>
      </c>
      <c r="C267" s="16" t="s">
        <v>893</v>
      </c>
      <c r="D267" s="598" t="s">
        <v>1400</v>
      </c>
      <c r="E267" s="599"/>
      <c r="F267" s="600"/>
      <c r="G267" s="20"/>
      <c r="H267" s="18">
        <v>40966</v>
      </c>
    </row>
    <row r="268" spans="1:8" ht="38.25" customHeight="1">
      <c r="A268" s="41">
        <v>121</v>
      </c>
      <c r="B268" s="17" t="s">
        <v>1402</v>
      </c>
      <c r="C268" s="16" t="s">
        <v>893</v>
      </c>
      <c r="D268" s="598" t="s">
        <v>1400</v>
      </c>
      <c r="E268" s="599"/>
      <c r="F268" s="600"/>
      <c r="G268" s="20"/>
      <c r="H268" s="18">
        <v>40966</v>
      </c>
    </row>
    <row r="269" spans="1:8" ht="36.75" customHeight="1">
      <c r="A269" s="41">
        <v>122</v>
      </c>
      <c r="B269" s="17" t="s">
        <v>1763</v>
      </c>
      <c r="C269" s="16" t="s">
        <v>893</v>
      </c>
      <c r="D269" s="598" t="s">
        <v>1400</v>
      </c>
      <c r="E269" s="599"/>
      <c r="F269" s="600"/>
      <c r="G269" s="20"/>
      <c r="H269" s="18">
        <v>40966</v>
      </c>
    </row>
    <row r="270" spans="1:8" ht="18" customHeight="1">
      <c r="A270" s="602">
        <v>123</v>
      </c>
      <c r="B270" s="592" t="s">
        <v>2657</v>
      </c>
      <c r="C270" s="16" t="s">
        <v>2782</v>
      </c>
      <c r="D270" s="19"/>
      <c r="E270" s="17"/>
      <c r="F270" s="17"/>
      <c r="G270" s="20"/>
      <c r="H270" s="595">
        <v>40967</v>
      </c>
    </row>
    <row r="271" spans="1:8" ht="18" customHeight="1">
      <c r="A271" s="596"/>
      <c r="B271" s="593"/>
      <c r="C271" s="17" t="s">
        <v>2049</v>
      </c>
      <c r="D271" s="19" t="s">
        <v>1588</v>
      </c>
      <c r="E271" s="17">
        <v>0.23</v>
      </c>
      <c r="F271" s="17">
        <v>1350</v>
      </c>
      <c r="G271" s="20">
        <f>F271*E271</f>
        <v>310.5</v>
      </c>
      <c r="H271" s="605"/>
    </row>
    <row r="272" spans="1:8" ht="18" customHeight="1">
      <c r="A272" s="597"/>
      <c r="B272" s="594"/>
      <c r="C272" s="17" t="s">
        <v>2050</v>
      </c>
      <c r="D272" s="19" t="s">
        <v>1585</v>
      </c>
      <c r="E272" s="17">
        <v>0.23</v>
      </c>
      <c r="F272" s="17">
        <v>48.05</v>
      </c>
      <c r="G272" s="20">
        <f>F272*E272</f>
        <v>11.05</v>
      </c>
      <c r="H272" s="603"/>
    </row>
    <row r="273" spans="1:8" ht="18" customHeight="1">
      <c r="A273" s="602">
        <v>124</v>
      </c>
      <c r="B273" s="592" t="s">
        <v>2659</v>
      </c>
      <c r="C273" s="16" t="s">
        <v>2782</v>
      </c>
      <c r="D273" s="19"/>
      <c r="E273" s="17"/>
      <c r="F273" s="17"/>
      <c r="G273" s="20"/>
      <c r="H273" s="595">
        <v>40967</v>
      </c>
    </row>
    <row r="274" spans="1:8" ht="18" customHeight="1">
      <c r="A274" s="596"/>
      <c r="B274" s="593"/>
      <c r="C274" s="17" t="s">
        <v>2049</v>
      </c>
      <c r="D274" s="19" t="s">
        <v>1588</v>
      </c>
      <c r="E274" s="17">
        <v>0.23</v>
      </c>
      <c r="F274" s="17">
        <v>1350</v>
      </c>
      <c r="G274" s="20">
        <f>F274*E274</f>
        <v>310.5</v>
      </c>
      <c r="H274" s="605"/>
    </row>
    <row r="275" spans="1:8" ht="18" customHeight="1">
      <c r="A275" s="597"/>
      <c r="B275" s="594"/>
      <c r="C275" s="17" t="s">
        <v>2050</v>
      </c>
      <c r="D275" s="19" t="s">
        <v>1585</v>
      </c>
      <c r="E275" s="17">
        <v>0.23</v>
      </c>
      <c r="F275" s="17">
        <v>48.05</v>
      </c>
      <c r="G275" s="20">
        <f>F275*E275</f>
        <v>11.05</v>
      </c>
      <c r="H275" s="603"/>
    </row>
    <row r="276" spans="1:8" ht="18" customHeight="1">
      <c r="A276" s="602">
        <v>125</v>
      </c>
      <c r="B276" s="592" t="s">
        <v>2781</v>
      </c>
      <c r="C276" s="16" t="s">
        <v>2782</v>
      </c>
      <c r="D276" s="19"/>
      <c r="E276" s="17"/>
      <c r="F276" s="17"/>
      <c r="G276" s="20"/>
      <c r="H276" s="595">
        <v>40967</v>
      </c>
    </row>
    <row r="277" spans="1:8" ht="18" customHeight="1">
      <c r="A277" s="596"/>
      <c r="B277" s="593"/>
      <c r="C277" s="17" t="s">
        <v>2049</v>
      </c>
      <c r="D277" s="19" t="s">
        <v>1588</v>
      </c>
      <c r="E277" s="17">
        <v>0.23</v>
      </c>
      <c r="F277" s="17">
        <v>1350</v>
      </c>
      <c r="G277" s="20">
        <f>F277*E277</f>
        <v>310.5</v>
      </c>
      <c r="H277" s="605"/>
    </row>
    <row r="278" spans="1:8" ht="18" customHeight="1">
      <c r="A278" s="597"/>
      <c r="B278" s="594"/>
      <c r="C278" s="17" t="s">
        <v>2050</v>
      </c>
      <c r="D278" s="19" t="s">
        <v>1585</v>
      </c>
      <c r="E278" s="17">
        <v>0.23</v>
      </c>
      <c r="F278" s="17">
        <v>48.05</v>
      </c>
      <c r="G278" s="20">
        <f>F278*E278</f>
        <v>11.05</v>
      </c>
      <c r="H278" s="603"/>
    </row>
    <row r="279" spans="1:8" ht="18" customHeight="1">
      <c r="A279" s="602">
        <v>126</v>
      </c>
      <c r="B279" s="592" t="s">
        <v>3441</v>
      </c>
      <c r="C279" s="16" t="s">
        <v>2782</v>
      </c>
      <c r="D279" s="19"/>
      <c r="E279" s="17"/>
      <c r="F279" s="17"/>
      <c r="G279" s="20"/>
      <c r="H279" s="595">
        <v>40967</v>
      </c>
    </row>
    <row r="280" spans="1:8" ht="18" customHeight="1">
      <c r="A280" s="596"/>
      <c r="B280" s="593"/>
      <c r="C280" s="17" t="s">
        <v>2049</v>
      </c>
      <c r="D280" s="19" t="s">
        <v>1588</v>
      </c>
      <c r="E280" s="17">
        <v>0.23</v>
      </c>
      <c r="F280" s="17">
        <v>1350</v>
      </c>
      <c r="G280" s="20">
        <f>F280*E280</f>
        <v>310.5</v>
      </c>
      <c r="H280" s="605"/>
    </row>
    <row r="281" spans="1:8" ht="18" customHeight="1">
      <c r="A281" s="597"/>
      <c r="B281" s="594"/>
      <c r="C281" s="17" t="s">
        <v>2050</v>
      </c>
      <c r="D281" s="19" t="s">
        <v>1585</v>
      </c>
      <c r="E281" s="17">
        <v>0.23</v>
      </c>
      <c r="F281" s="17">
        <v>48.05</v>
      </c>
      <c r="G281" s="20">
        <f>F281*E281</f>
        <v>11.05</v>
      </c>
      <c r="H281" s="603"/>
    </row>
    <row r="282" spans="1:8" ht="18" customHeight="1">
      <c r="A282" s="602">
        <v>127</v>
      </c>
      <c r="B282" s="592" t="s">
        <v>2836</v>
      </c>
      <c r="C282" s="16" t="s">
        <v>2782</v>
      </c>
      <c r="D282" s="19"/>
      <c r="E282" s="17"/>
      <c r="F282" s="17"/>
      <c r="G282" s="20"/>
      <c r="H282" s="595">
        <v>40967</v>
      </c>
    </row>
    <row r="283" spans="1:8" ht="18" customHeight="1">
      <c r="A283" s="596"/>
      <c r="B283" s="593"/>
      <c r="C283" s="17" t="s">
        <v>2049</v>
      </c>
      <c r="D283" s="19" t="s">
        <v>1588</v>
      </c>
      <c r="E283" s="17">
        <v>0.23</v>
      </c>
      <c r="F283" s="17">
        <v>1350</v>
      </c>
      <c r="G283" s="20">
        <f>F283*E283</f>
        <v>310.5</v>
      </c>
      <c r="H283" s="605"/>
    </row>
    <row r="284" spans="1:8" ht="18" customHeight="1">
      <c r="A284" s="597"/>
      <c r="B284" s="594"/>
      <c r="C284" s="17" t="s">
        <v>2050</v>
      </c>
      <c r="D284" s="19" t="s">
        <v>1585</v>
      </c>
      <c r="E284" s="17">
        <v>0.23</v>
      </c>
      <c r="F284" s="17">
        <v>48.05</v>
      </c>
      <c r="G284" s="20">
        <f>F284*E284</f>
        <v>11.05</v>
      </c>
      <c r="H284" s="603"/>
    </row>
    <row r="285" spans="1:8" ht="18" customHeight="1">
      <c r="A285" s="602">
        <v>128</v>
      </c>
      <c r="B285" s="592" t="s">
        <v>274</v>
      </c>
      <c r="C285" s="16" t="s">
        <v>2782</v>
      </c>
      <c r="D285" s="19"/>
      <c r="E285" s="17"/>
      <c r="F285" s="17"/>
      <c r="G285" s="20"/>
      <c r="H285" s="595">
        <v>40967</v>
      </c>
    </row>
    <row r="286" spans="1:8" ht="18" customHeight="1">
      <c r="A286" s="596"/>
      <c r="B286" s="593"/>
      <c r="C286" s="17" t="s">
        <v>2049</v>
      </c>
      <c r="D286" s="19" t="s">
        <v>1588</v>
      </c>
      <c r="E286" s="17">
        <v>0.23</v>
      </c>
      <c r="F286" s="17">
        <v>1350</v>
      </c>
      <c r="G286" s="20">
        <f>F286*E286</f>
        <v>310.5</v>
      </c>
      <c r="H286" s="605"/>
    </row>
    <row r="287" spans="1:8" ht="18" customHeight="1">
      <c r="A287" s="597"/>
      <c r="B287" s="594"/>
      <c r="C287" s="17" t="s">
        <v>2050</v>
      </c>
      <c r="D287" s="19" t="s">
        <v>1585</v>
      </c>
      <c r="E287" s="17">
        <v>0.23</v>
      </c>
      <c r="F287" s="17">
        <v>48.05</v>
      </c>
      <c r="G287" s="20">
        <f>F287*E287</f>
        <v>11.05</v>
      </c>
      <c r="H287" s="603"/>
    </row>
    <row r="288" spans="1:8" ht="18" customHeight="1">
      <c r="A288" s="602">
        <v>129</v>
      </c>
      <c r="B288" s="592" t="s">
        <v>3443</v>
      </c>
      <c r="C288" s="16" t="s">
        <v>2782</v>
      </c>
      <c r="D288" s="19"/>
      <c r="E288" s="17"/>
      <c r="F288" s="17"/>
      <c r="G288" s="20"/>
      <c r="H288" s="595">
        <v>40967</v>
      </c>
    </row>
    <row r="289" spans="1:8" ht="18" customHeight="1">
      <c r="A289" s="596"/>
      <c r="B289" s="593"/>
      <c r="C289" s="17" t="s">
        <v>2049</v>
      </c>
      <c r="D289" s="19" t="s">
        <v>1588</v>
      </c>
      <c r="E289" s="17">
        <v>0.23</v>
      </c>
      <c r="F289" s="17">
        <v>1350</v>
      </c>
      <c r="G289" s="20">
        <f>F289*E289</f>
        <v>310.5</v>
      </c>
      <c r="H289" s="605"/>
    </row>
    <row r="290" spans="1:8" ht="18" customHeight="1">
      <c r="A290" s="597"/>
      <c r="B290" s="594"/>
      <c r="C290" s="17" t="s">
        <v>2050</v>
      </c>
      <c r="D290" s="19" t="s">
        <v>1585</v>
      </c>
      <c r="E290" s="17">
        <v>0.23</v>
      </c>
      <c r="F290" s="17">
        <v>48.05</v>
      </c>
      <c r="G290" s="20">
        <f>F290*E290</f>
        <v>11.05</v>
      </c>
      <c r="H290" s="603"/>
    </row>
    <row r="291" spans="1:8" ht="18" customHeight="1">
      <c r="A291" s="602">
        <v>130</v>
      </c>
      <c r="B291" s="592" t="s">
        <v>1761</v>
      </c>
      <c r="C291" s="16" t="s">
        <v>2782</v>
      </c>
      <c r="D291" s="19"/>
      <c r="E291" s="17"/>
      <c r="F291" s="17"/>
      <c r="G291" s="20"/>
      <c r="H291" s="595">
        <v>40967</v>
      </c>
    </row>
    <row r="292" spans="1:8" ht="18" customHeight="1">
      <c r="A292" s="596"/>
      <c r="B292" s="593"/>
      <c r="C292" s="17" t="s">
        <v>2049</v>
      </c>
      <c r="D292" s="19" t="s">
        <v>1588</v>
      </c>
      <c r="E292" s="17">
        <v>0.23</v>
      </c>
      <c r="F292" s="17">
        <v>1350</v>
      </c>
      <c r="G292" s="20">
        <f>F292*E292</f>
        <v>310.5</v>
      </c>
      <c r="H292" s="605"/>
    </row>
    <row r="293" spans="1:8" ht="18" customHeight="1">
      <c r="A293" s="597"/>
      <c r="B293" s="594"/>
      <c r="C293" s="17" t="s">
        <v>2050</v>
      </c>
      <c r="D293" s="19" t="s">
        <v>1585</v>
      </c>
      <c r="E293" s="17">
        <v>0.23</v>
      </c>
      <c r="F293" s="17">
        <v>48.05</v>
      </c>
      <c r="G293" s="20">
        <f>F293*E293</f>
        <v>11.05</v>
      </c>
      <c r="H293" s="603"/>
    </row>
    <row r="294" spans="1:8" ht="18" customHeight="1">
      <c r="A294" s="602">
        <v>131</v>
      </c>
      <c r="B294" s="592" t="s">
        <v>1762</v>
      </c>
      <c r="C294" s="16" t="s">
        <v>2782</v>
      </c>
      <c r="D294" s="19"/>
      <c r="E294" s="17"/>
      <c r="F294" s="17"/>
      <c r="G294" s="20"/>
      <c r="H294" s="595">
        <v>40967</v>
      </c>
    </row>
    <row r="295" spans="1:8" ht="18" customHeight="1">
      <c r="A295" s="596"/>
      <c r="B295" s="593"/>
      <c r="C295" s="17" t="s">
        <v>2049</v>
      </c>
      <c r="D295" s="19" t="s">
        <v>1588</v>
      </c>
      <c r="E295" s="17">
        <v>0.23</v>
      </c>
      <c r="F295" s="17">
        <v>1350</v>
      </c>
      <c r="G295" s="20">
        <f>F295*E295</f>
        <v>310.5</v>
      </c>
      <c r="H295" s="605"/>
    </row>
    <row r="296" spans="1:8" ht="18" customHeight="1">
      <c r="A296" s="597"/>
      <c r="B296" s="594"/>
      <c r="C296" s="17" t="s">
        <v>2050</v>
      </c>
      <c r="D296" s="19" t="s">
        <v>1585</v>
      </c>
      <c r="E296" s="17">
        <v>0.23</v>
      </c>
      <c r="F296" s="17">
        <v>48.05</v>
      </c>
      <c r="G296" s="20">
        <f>F296*E296</f>
        <v>11.05</v>
      </c>
      <c r="H296" s="603"/>
    </row>
    <row r="297" spans="1:8" ht="36" customHeight="1">
      <c r="A297" s="41">
        <v>133</v>
      </c>
      <c r="B297" s="17" t="s">
        <v>167</v>
      </c>
      <c r="C297" s="16" t="s">
        <v>168</v>
      </c>
      <c r="D297" s="598" t="s">
        <v>67</v>
      </c>
      <c r="E297" s="599"/>
      <c r="F297" s="600"/>
      <c r="G297" s="20"/>
      <c r="H297" s="18">
        <v>40968</v>
      </c>
    </row>
    <row r="298" spans="1:8" ht="35.25" customHeight="1">
      <c r="A298" s="41">
        <v>134</v>
      </c>
      <c r="B298" s="17" t="s">
        <v>169</v>
      </c>
      <c r="C298" s="16" t="s">
        <v>170</v>
      </c>
      <c r="D298" s="598" t="s">
        <v>67</v>
      </c>
      <c r="E298" s="599"/>
      <c r="F298" s="600"/>
      <c r="G298" s="20"/>
      <c r="H298" s="18">
        <v>40968</v>
      </c>
    </row>
    <row r="299" spans="1:8" ht="18" customHeight="1">
      <c r="A299" s="41">
        <v>135</v>
      </c>
      <c r="B299" s="17" t="s">
        <v>171</v>
      </c>
      <c r="C299" s="16" t="s">
        <v>2177</v>
      </c>
      <c r="D299" s="598" t="s">
        <v>67</v>
      </c>
      <c r="E299" s="599"/>
      <c r="F299" s="600"/>
      <c r="G299" s="20"/>
      <c r="H299" s="18">
        <v>40969</v>
      </c>
    </row>
    <row r="300" spans="1:8">
      <c r="A300" s="602">
        <v>136</v>
      </c>
      <c r="B300" s="592" t="s">
        <v>2838</v>
      </c>
      <c r="C300" s="16" t="s">
        <v>3626</v>
      </c>
      <c r="D300" s="19"/>
      <c r="E300" s="17"/>
      <c r="F300" s="17"/>
      <c r="G300" s="20"/>
      <c r="H300" s="595">
        <v>40948</v>
      </c>
    </row>
    <row r="301" spans="1:8" ht="18" customHeight="1">
      <c r="A301" s="596"/>
      <c r="B301" s="593"/>
      <c r="C301" s="17" t="s">
        <v>1581</v>
      </c>
      <c r="D301" s="19" t="s">
        <v>1109</v>
      </c>
      <c r="E301" s="17">
        <v>1</v>
      </c>
      <c r="F301" s="17">
        <v>90</v>
      </c>
      <c r="G301" s="44">
        <f>F301*E301</f>
        <v>90</v>
      </c>
      <c r="H301" s="596"/>
    </row>
    <row r="302" spans="1:8" ht="18.75" customHeight="1">
      <c r="A302" s="597"/>
      <c r="B302" s="594"/>
      <c r="C302" s="15" t="s">
        <v>884</v>
      </c>
      <c r="D302" s="19" t="s">
        <v>2968</v>
      </c>
      <c r="E302" s="19">
        <v>1</v>
      </c>
      <c r="F302" s="19">
        <v>58</v>
      </c>
      <c r="G302" s="84">
        <f>F302*E302</f>
        <v>58</v>
      </c>
      <c r="H302" s="597"/>
    </row>
    <row r="303" spans="1:8" ht="16.5" customHeight="1">
      <c r="A303" s="6"/>
      <c r="B303" s="7" t="s">
        <v>1337</v>
      </c>
      <c r="C303" s="8"/>
      <c r="D303" s="8"/>
      <c r="E303" s="8"/>
      <c r="F303" s="8"/>
      <c r="G303" s="9">
        <f>SUM(G4:G302)</f>
        <v>49229.03</v>
      </c>
      <c r="H303" s="10"/>
    </row>
    <row r="304" spans="1:8" ht="0.75" customHeight="1">
      <c r="A304" s="4"/>
      <c r="B304" s="3" t="s">
        <v>1338</v>
      </c>
      <c r="C304" s="3"/>
      <c r="D304" s="3"/>
      <c r="E304" s="3"/>
      <c r="F304" s="3">
        <v>10</v>
      </c>
      <c r="G304" s="77">
        <f>9000*F304</f>
        <v>90000</v>
      </c>
      <c r="H304" s="66"/>
    </row>
    <row r="305" spans="1:9" hidden="1">
      <c r="A305" s="4"/>
      <c r="B305" s="3" t="s">
        <v>1580</v>
      </c>
      <c r="C305" s="3"/>
      <c r="D305" s="3"/>
      <c r="E305" s="3"/>
      <c r="F305" s="3">
        <v>2</v>
      </c>
      <c r="G305" s="77">
        <f>7000*F305</f>
        <v>14000</v>
      </c>
      <c r="H305" s="66"/>
    </row>
    <row r="306" spans="1:9" hidden="1">
      <c r="A306" s="4"/>
      <c r="B306" s="3" t="s">
        <v>1032</v>
      </c>
      <c r="C306" s="3"/>
      <c r="D306" s="3"/>
      <c r="E306" s="3"/>
      <c r="F306" s="3">
        <v>2</v>
      </c>
      <c r="G306" s="77">
        <f>10000*F306</f>
        <v>20000</v>
      </c>
      <c r="H306" s="66"/>
    </row>
    <row r="307" spans="1:9" hidden="1">
      <c r="A307" s="4"/>
      <c r="B307" s="3" t="s">
        <v>1336</v>
      </c>
      <c r="C307" s="3"/>
      <c r="D307" s="3"/>
      <c r="E307" s="3"/>
      <c r="F307" s="3">
        <v>3</v>
      </c>
      <c r="G307" s="77">
        <f>10000*F307</f>
        <v>30000</v>
      </c>
      <c r="H307" s="66"/>
    </row>
    <row r="308" spans="1:9" hidden="1">
      <c r="A308" s="4"/>
      <c r="B308" s="24" t="s">
        <v>323</v>
      </c>
      <c r="C308" s="3"/>
      <c r="D308" s="3"/>
      <c r="E308" s="3"/>
      <c r="F308" s="3">
        <v>3</v>
      </c>
      <c r="G308" s="77">
        <f>8000*F308</f>
        <v>24000</v>
      </c>
      <c r="H308" s="66"/>
    </row>
    <row r="309" spans="1:9" ht="31.5" hidden="1">
      <c r="A309" s="4"/>
      <c r="B309" s="3" t="s">
        <v>1934</v>
      </c>
      <c r="C309" s="3"/>
      <c r="D309" s="3"/>
      <c r="E309" s="3"/>
      <c r="F309" s="3">
        <v>1</v>
      </c>
      <c r="G309" s="77">
        <f>8000*F309</f>
        <v>8000</v>
      </c>
      <c r="H309" s="66"/>
    </row>
    <row r="310" spans="1:9" hidden="1">
      <c r="A310" s="4"/>
      <c r="B310" s="3" t="s">
        <v>1935</v>
      </c>
      <c r="C310" s="3"/>
      <c r="D310" s="3"/>
      <c r="E310" s="3"/>
      <c r="F310" s="3">
        <v>1</v>
      </c>
      <c r="G310" s="77">
        <f>F310*10000</f>
        <v>10000</v>
      </c>
      <c r="H310" s="66"/>
    </row>
    <row r="311" spans="1:9" ht="47.25" hidden="1">
      <c r="A311" s="4"/>
      <c r="B311" s="3" t="s">
        <v>3335</v>
      </c>
      <c r="C311" s="3"/>
      <c r="D311" s="3"/>
      <c r="E311" s="3"/>
      <c r="F311" s="3">
        <v>1</v>
      </c>
      <c r="G311" s="77">
        <v>3000</v>
      </c>
      <c r="H311" s="66"/>
    </row>
    <row r="312" spans="1:9" hidden="1">
      <c r="A312" s="4"/>
      <c r="B312" s="3" t="s">
        <v>3681</v>
      </c>
      <c r="C312" s="3"/>
      <c r="D312" s="3"/>
      <c r="E312" s="3"/>
      <c r="F312" s="3">
        <v>1</v>
      </c>
      <c r="G312" s="77">
        <f>F312*10000</f>
        <v>10000</v>
      </c>
      <c r="H312" s="66"/>
    </row>
    <row r="313" spans="1:9" hidden="1">
      <c r="A313" s="4"/>
      <c r="B313" s="3" t="s">
        <v>479</v>
      </c>
      <c r="C313" s="3"/>
      <c r="D313" s="3"/>
      <c r="E313" s="3"/>
      <c r="F313" s="3">
        <v>2</v>
      </c>
      <c r="G313" s="77">
        <f>7000+8000</f>
        <v>15000</v>
      </c>
      <c r="H313" s="66"/>
    </row>
    <row r="314" spans="1:9" ht="96" customHeight="1">
      <c r="A314" s="39"/>
      <c r="B314" s="86" t="s">
        <v>2076</v>
      </c>
      <c r="C314" s="38"/>
      <c r="D314" s="38"/>
      <c r="E314" s="38"/>
      <c r="F314" s="38"/>
      <c r="G314" s="87">
        <f>SUM(G304:G313)</f>
        <v>224000</v>
      </c>
      <c r="H314" s="88"/>
    </row>
    <row r="315" spans="1:9">
      <c r="A315" s="41"/>
      <c r="B315" s="74" t="s">
        <v>3680</v>
      </c>
      <c r="C315" s="17"/>
      <c r="D315" s="17"/>
      <c r="E315" s="17"/>
      <c r="F315" s="17"/>
      <c r="G315" s="75">
        <f>G314*33.2%+G317*6%</f>
        <v>94404.62</v>
      </c>
      <c r="H315" s="76"/>
    </row>
    <row r="316" spans="1:9">
      <c r="A316" s="41"/>
      <c r="B316" s="74" t="s">
        <v>1583</v>
      </c>
      <c r="C316" s="17"/>
      <c r="D316" s="17"/>
      <c r="E316" s="17"/>
      <c r="F316" s="17"/>
      <c r="G316" s="75">
        <v>8649</v>
      </c>
      <c r="H316" s="76"/>
    </row>
    <row r="317" spans="1:9" ht="31.5">
      <c r="A317" s="41"/>
      <c r="B317" s="74" t="s">
        <v>66</v>
      </c>
      <c r="C317" s="17"/>
      <c r="D317" s="17"/>
      <c r="E317" s="17"/>
      <c r="F317" s="17"/>
      <c r="G317" s="75">
        <f>4.36*'[2]Итого Блюхера'!$C$49</f>
        <v>333943.74</v>
      </c>
      <c r="H317" s="76"/>
    </row>
    <row r="318" spans="1:9">
      <c r="A318" s="11"/>
      <c r="B318" s="25" t="s">
        <v>2839</v>
      </c>
      <c r="C318" s="25"/>
      <c r="D318" s="25"/>
      <c r="E318" s="25"/>
      <c r="F318" s="25"/>
      <c r="G318" s="26">
        <f>SUM(G314:G317)+G303</f>
        <v>710226.39</v>
      </c>
      <c r="H318" s="12"/>
      <c r="I318" s="78">
        <f>(G314+G315+G316+G317)/'[2]Итого Блюхера'!$C$49</f>
        <v>8.6300420669999998</v>
      </c>
    </row>
    <row r="319" spans="1:9">
      <c r="A319" s="5"/>
      <c r="B319" s="52"/>
      <c r="C319" s="52"/>
      <c r="D319" s="52"/>
      <c r="E319" s="52"/>
      <c r="F319" s="52"/>
      <c r="G319" s="52"/>
      <c r="H319" s="5"/>
    </row>
    <row r="320" spans="1:9" ht="31.5">
      <c r="A320" s="5"/>
      <c r="B320" s="52" t="s">
        <v>2618</v>
      </c>
      <c r="C320" s="52"/>
      <c r="D320" s="53"/>
      <c r="E320" s="53"/>
      <c r="F320" s="1182" t="s">
        <v>1595</v>
      </c>
      <c r="G320" s="1182"/>
      <c r="H320" s="5"/>
    </row>
    <row r="321" spans="1:8">
      <c r="A321" s="5"/>
      <c r="B321" s="52"/>
      <c r="C321" s="52"/>
      <c r="D321" s="52"/>
      <c r="E321" s="52"/>
      <c r="F321" s="80"/>
      <c r="G321" s="80"/>
      <c r="H321" s="5"/>
    </row>
    <row r="322" spans="1:8" ht="31.5">
      <c r="B322" s="54" t="s">
        <v>1596</v>
      </c>
      <c r="C322" s="54" t="s">
        <v>2619</v>
      </c>
      <c r="D322" s="53"/>
      <c r="E322" s="53"/>
      <c r="F322" s="1183" t="s">
        <v>1597</v>
      </c>
      <c r="G322" s="1183"/>
    </row>
    <row r="329" spans="1:8">
      <c r="A329" s="5"/>
      <c r="B329" s="5"/>
      <c r="C329" s="5"/>
      <c r="D329" s="5"/>
      <c r="E329" s="5"/>
      <c r="F329" s="5"/>
      <c r="G329" s="5"/>
      <c r="H329" s="5"/>
    </row>
    <row r="333" spans="1:8">
      <c r="A333" s="5"/>
      <c r="B333" s="5"/>
      <c r="C333" s="5"/>
      <c r="D333" s="5"/>
      <c r="E333" s="5"/>
      <c r="F333" s="5"/>
      <c r="G333" s="5"/>
      <c r="H333" s="5"/>
    </row>
    <row r="334" spans="1:8">
      <c r="A334" s="22"/>
      <c r="B334" s="22"/>
      <c r="C334" s="22"/>
      <c r="D334" s="22"/>
      <c r="E334" s="22"/>
      <c r="F334" s="22"/>
      <c r="G334" s="22"/>
      <c r="H334" s="22"/>
    </row>
    <row r="335" spans="1:8">
      <c r="A335" s="5"/>
      <c r="B335" s="5"/>
      <c r="C335" s="5"/>
      <c r="D335" s="5"/>
      <c r="E335" s="5"/>
      <c r="F335" s="5"/>
      <c r="G335" s="56"/>
      <c r="H335" s="5"/>
    </row>
  </sheetData>
  <mergeCells count="267">
    <mergeCell ref="A300:A302"/>
    <mergeCell ref="B300:B302"/>
    <mergeCell ref="H300:H302"/>
    <mergeCell ref="A113:A120"/>
    <mergeCell ref="B113:B120"/>
    <mergeCell ref="A121:A122"/>
    <mergeCell ref="B121:B122"/>
    <mergeCell ref="H113:H120"/>
    <mergeCell ref="H121:H122"/>
    <mergeCell ref="H256:H259"/>
    <mergeCell ref="B256:B259"/>
    <mergeCell ref="A256:A259"/>
    <mergeCell ref="H260:H262"/>
    <mergeCell ref="B260:B262"/>
    <mergeCell ref="A260:A262"/>
    <mergeCell ref="H249:H254"/>
    <mergeCell ref="B249:B254"/>
    <mergeCell ref="A249:A254"/>
    <mergeCell ref="D255:F255"/>
    <mergeCell ref="H242:H246"/>
    <mergeCell ref="B242:B246"/>
    <mergeCell ref="A242:A246"/>
    <mergeCell ref="H247:H248"/>
    <mergeCell ref="B247:B248"/>
    <mergeCell ref="A247:A248"/>
    <mergeCell ref="H234:H235"/>
    <mergeCell ref="B234:B235"/>
    <mergeCell ref="A234:A235"/>
    <mergeCell ref="D197:F197"/>
    <mergeCell ref="D208:F208"/>
    <mergeCell ref="D209:F209"/>
    <mergeCell ref="D198:F198"/>
    <mergeCell ref="H199:H207"/>
    <mergeCell ref="H210:H217"/>
    <mergeCell ref="B210:B217"/>
    <mergeCell ref="H123:H126"/>
    <mergeCell ref="B123:B126"/>
    <mergeCell ref="A123:A126"/>
    <mergeCell ref="H194:H195"/>
    <mergeCell ref="H129:H131"/>
    <mergeCell ref="D132:F132"/>
    <mergeCell ref="D133:F133"/>
    <mergeCell ref="D134:F134"/>
    <mergeCell ref="D135:F135"/>
    <mergeCell ref="D136:F136"/>
    <mergeCell ref="D102:F102"/>
    <mergeCell ref="H103:H106"/>
    <mergeCell ref="B103:B112"/>
    <mergeCell ref="H107:H112"/>
    <mergeCell ref="A97:A98"/>
    <mergeCell ref="D99:F99"/>
    <mergeCell ref="D100:F100"/>
    <mergeCell ref="B100:B101"/>
    <mergeCell ref="A100:A101"/>
    <mergeCell ref="D96:F96"/>
    <mergeCell ref="D97:F97"/>
    <mergeCell ref="H97:H98"/>
    <mergeCell ref="B97:B98"/>
    <mergeCell ref="H91:H94"/>
    <mergeCell ref="B91:B94"/>
    <mergeCell ref="A91:A94"/>
    <mergeCell ref="D95:F95"/>
    <mergeCell ref="D87:F87"/>
    <mergeCell ref="H87:H90"/>
    <mergeCell ref="B87:B90"/>
    <mergeCell ref="A87:A90"/>
    <mergeCell ref="H81:H82"/>
    <mergeCell ref="B81:B82"/>
    <mergeCell ref="A81:A82"/>
    <mergeCell ref="H83:H86"/>
    <mergeCell ref="B83:B86"/>
    <mergeCell ref="A83:A86"/>
    <mergeCell ref="B68:B69"/>
    <mergeCell ref="A72:A74"/>
    <mergeCell ref="A75:A78"/>
    <mergeCell ref="B75:B78"/>
    <mergeCell ref="H79:H80"/>
    <mergeCell ref="B79:B80"/>
    <mergeCell ref="A79:A80"/>
    <mergeCell ref="B61:B65"/>
    <mergeCell ref="A61:A65"/>
    <mergeCell ref="D66:F66"/>
    <mergeCell ref="D71:F71"/>
    <mergeCell ref="H75:H78"/>
    <mergeCell ref="H72:H74"/>
    <mergeCell ref="B73:B74"/>
    <mergeCell ref="D70:F70"/>
    <mergeCell ref="D67:F67"/>
    <mergeCell ref="H68:H69"/>
    <mergeCell ref="A8:A15"/>
    <mergeCell ref="D16:F16"/>
    <mergeCell ref="D17:F17"/>
    <mergeCell ref="B19:B20"/>
    <mergeCell ref="A19:A20"/>
    <mergeCell ref="B55:B59"/>
    <mergeCell ref="A55:A59"/>
    <mergeCell ref="D21:F21"/>
    <mergeCell ref="A1:H1"/>
    <mergeCell ref="A2:H2"/>
    <mergeCell ref="D4:F4"/>
    <mergeCell ref="D5:F5"/>
    <mergeCell ref="D6:F6"/>
    <mergeCell ref="D7:F7"/>
    <mergeCell ref="H8:H15"/>
    <mergeCell ref="D18:F18"/>
    <mergeCell ref="B8:B15"/>
    <mergeCell ref="D22:F22"/>
    <mergeCell ref="F320:G320"/>
    <mergeCell ref="F322:G322"/>
    <mergeCell ref="H19:H20"/>
    <mergeCell ref="H23:H26"/>
    <mergeCell ref="H29:H34"/>
    <mergeCell ref="D37:F37"/>
    <mergeCell ref="H38:H40"/>
    <mergeCell ref="H55:H59"/>
    <mergeCell ref="H61:H65"/>
    <mergeCell ref="B23:B26"/>
    <mergeCell ref="A23:A26"/>
    <mergeCell ref="H27:H28"/>
    <mergeCell ref="B27:B28"/>
    <mergeCell ref="A27:A28"/>
    <mergeCell ref="B29:B34"/>
    <mergeCell ref="A29:A34"/>
    <mergeCell ref="D35:F35"/>
    <mergeCell ref="D36:F36"/>
    <mergeCell ref="B37:B40"/>
    <mergeCell ref="A37:A40"/>
    <mergeCell ref="D41:F41"/>
    <mergeCell ref="H42:H43"/>
    <mergeCell ref="B42:B43"/>
    <mergeCell ref="A42:A43"/>
    <mergeCell ref="D44:F44"/>
    <mergeCell ref="D45:F45"/>
    <mergeCell ref="D46:F46"/>
    <mergeCell ref="D47:F47"/>
    <mergeCell ref="A49:A54"/>
    <mergeCell ref="D48:F48"/>
    <mergeCell ref="H49:H54"/>
    <mergeCell ref="B49:B54"/>
    <mergeCell ref="A103:A112"/>
    <mergeCell ref="B129:B131"/>
    <mergeCell ref="A129:A131"/>
    <mergeCell ref="D128:F128"/>
    <mergeCell ref="D129:F129"/>
    <mergeCell ref="D127:F127"/>
    <mergeCell ref="D60:F60"/>
    <mergeCell ref="A68:A69"/>
    <mergeCell ref="D137:F137"/>
    <mergeCell ref="D138:F138"/>
    <mergeCell ref="H139:H141"/>
    <mergeCell ref="B139:B141"/>
    <mergeCell ref="H142:H147"/>
    <mergeCell ref="B142:B147"/>
    <mergeCell ref="A142:A147"/>
    <mergeCell ref="H148:H149"/>
    <mergeCell ref="A148:A149"/>
    <mergeCell ref="B148:B149"/>
    <mergeCell ref="D151:F151"/>
    <mergeCell ref="D152:F152"/>
    <mergeCell ref="D153:F153"/>
    <mergeCell ref="A139:A141"/>
    <mergeCell ref="D150:F150"/>
    <mergeCell ref="D158:F158"/>
    <mergeCell ref="D159:F159"/>
    <mergeCell ref="D160:F160"/>
    <mergeCell ref="D154:F154"/>
    <mergeCell ref="D155:F155"/>
    <mergeCell ref="D156:F156"/>
    <mergeCell ref="D157:F157"/>
    <mergeCell ref="B161:B163"/>
    <mergeCell ref="A161:A163"/>
    <mergeCell ref="H164:H166"/>
    <mergeCell ref="A164:A166"/>
    <mergeCell ref="H167:H169"/>
    <mergeCell ref="H170:H172"/>
    <mergeCell ref="A167:A169"/>
    <mergeCell ref="A170:A172"/>
    <mergeCell ref="H173:H175"/>
    <mergeCell ref="H161:H163"/>
    <mergeCell ref="H191:H193"/>
    <mergeCell ref="B164:B166"/>
    <mergeCell ref="B167:B169"/>
    <mergeCell ref="B170:B172"/>
    <mergeCell ref="B173:B175"/>
    <mergeCell ref="B176:B178"/>
    <mergeCell ref="B179:B181"/>
    <mergeCell ref="H176:H178"/>
    <mergeCell ref="H179:H181"/>
    <mergeCell ref="H182:H184"/>
    <mergeCell ref="B182:B184"/>
    <mergeCell ref="B185:B187"/>
    <mergeCell ref="B188:B190"/>
    <mergeCell ref="H188:H190"/>
    <mergeCell ref="H185:H187"/>
    <mergeCell ref="A173:A175"/>
    <mergeCell ref="A185:A187"/>
    <mergeCell ref="A176:A178"/>
    <mergeCell ref="A179:A181"/>
    <mergeCell ref="A182:A184"/>
    <mergeCell ref="B199:B207"/>
    <mergeCell ref="A199:A207"/>
    <mergeCell ref="A188:A190"/>
    <mergeCell ref="A191:A193"/>
    <mergeCell ref="B191:B193"/>
    <mergeCell ref="A194:A195"/>
    <mergeCell ref="B194:B195"/>
    <mergeCell ref="D222:F222"/>
    <mergeCell ref="H223:H225"/>
    <mergeCell ref="B223:B225"/>
    <mergeCell ref="A210:A217"/>
    <mergeCell ref="H218:H221"/>
    <mergeCell ref="B218:B221"/>
    <mergeCell ref="A218:A221"/>
    <mergeCell ref="H230:H231"/>
    <mergeCell ref="B230:B231"/>
    <mergeCell ref="A223:A225"/>
    <mergeCell ref="H226:H227"/>
    <mergeCell ref="B226:B227"/>
    <mergeCell ref="A226:A227"/>
    <mergeCell ref="A230:A231"/>
    <mergeCell ref="D241:F241"/>
    <mergeCell ref="D232:F232"/>
    <mergeCell ref="D233:F233"/>
    <mergeCell ref="D228:F228"/>
    <mergeCell ref="D229:F229"/>
    <mergeCell ref="D240:F240"/>
    <mergeCell ref="D236:F236"/>
    <mergeCell ref="D237:F237"/>
    <mergeCell ref="D238:F238"/>
    <mergeCell ref="D239:F239"/>
    <mergeCell ref="D263:F263"/>
    <mergeCell ref="D264:F264"/>
    <mergeCell ref="D265:F265"/>
    <mergeCell ref="D266:F266"/>
    <mergeCell ref="D267:F267"/>
    <mergeCell ref="D268:F268"/>
    <mergeCell ref="D269:F269"/>
    <mergeCell ref="H270:H272"/>
    <mergeCell ref="H273:H275"/>
    <mergeCell ref="H276:H278"/>
    <mergeCell ref="A273:A275"/>
    <mergeCell ref="A276:A278"/>
    <mergeCell ref="B273:B275"/>
    <mergeCell ref="B276:B278"/>
    <mergeCell ref="H294:H296"/>
    <mergeCell ref="B279:B281"/>
    <mergeCell ref="B282:B284"/>
    <mergeCell ref="B270:B272"/>
    <mergeCell ref="A270:A272"/>
    <mergeCell ref="A279:A281"/>
    <mergeCell ref="A282:A284"/>
    <mergeCell ref="A291:A293"/>
    <mergeCell ref="A294:A296"/>
    <mergeCell ref="A285:A287"/>
    <mergeCell ref="A288:A290"/>
    <mergeCell ref="D297:F297"/>
    <mergeCell ref="H279:H281"/>
    <mergeCell ref="H282:H284"/>
    <mergeCell ref="H285:H287"/>
    <mergeCell ref="H288:H290"/>
    <mergeCell ref="H291:H293"/>
    <mergeCell ref="D298:F298"/>
    <mergeCell ref="B285:B287"/>
    <mergeCell ref="B288:B290"/>
    <mergeCell ref="B291:B293"/>
    <mergeCell ref="B294:B296"/>
    <mergeCell ref="D299:F299"/>
  </mergeCells>
  <phoneticPr fontId="0" type="noConversion"/>
  <pageMargins left="0.49" right="0.19685039370078741" top="0.31496062992125984" bottom="0.35433070866141736" header="0.19685039370078741" footer="0.15748031496062992"/>
  <pageSetup paperSize="9" scale="80" orientation="portrait" r:id="rId1"/>
  <headerFooter alignWithMargins="0"/>
  <rowBreaks count="7" manualBreakCount="7">
    <brk id="40" max="7" man="1"/>
    <brk id="80" max="7" man="1"/>
    <brk id="120" max="7" man="1"/>
    <brk id="156" max="7" man="1"/>
    <brk id="198" max="7" man="1"/>
    <brk id="239" max="7" man="1"/>
    <brk id="284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>
    <tabColor indexed="27"/>
  </sheetPr>
  <dimension ref="A1:K334"/>
  <sheetViews>
    <sheetView tabSelected="1" view="pageBreakPreview" workbookViewId="0">
      <selection activeCell="I3" sqref="I3"/>
    </sheetView>
  </sheetViews>
  <sheetFormatPr defaultRowHeight="15.75"/>
  <cols>
    <col min="1" max="1" width="6.42578125" style="1" customWidth="1"/>
    <col min="2" max="2" width="24.85546875" style="1" customWidth="1"/>
    <col min="3" max="3" width="23.5703125" style="1" customWidth="1"/>
    <col min="4" max="4" width="9.5703125" style="1" customWidth="1"/>
    <col min="5" max="5" width="15.140625" style="1" customWidth="1"/>
    <col min="6" max="6" width="10.140625" style="1" bestFit="1" customWidth="1"/>
    <col min="7" max="7" width="18.85546875" style="1" customWidth="1"/>
    <col min="8" max="8" width="12.140625" style="1" customWidth="1"/>
    <col min="9" max="9" width="19" style="1" bestFit="1" customWidth="1"/>
    <col min="10" max="10" width="12" style="1" bestFit="1" customWidth="1"/>
    <col min="11" max="11" width="14.140625" style="1" customWidth="1"/>
    <col min="12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37.5" customHeight="1">
      <c r="A2" s="663" t="s">
        <v>2819</v>
      </c>
      <c r="B2" s="663"/>
      <c r="C2" s="663"/>
      <c r="D2" s="663"/>
      <c r="E2" s="663"/>
      <c r="F2" s="663"/>
      <c r="G2" s="663"/>
      <c r="H2" s="663"/>
    </row>
    <row r="3" spans="1:8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1555</v>
      </c>
      <c r="H3" s="58" t="s">
        <v>1586</v>
      </c>
    </row>
    <row r="4" spans="1:8" ht="18" customHeight="1">
      <c r="A4" s="602">
        <v>1</v>
      </c>
      <c r="B4" s="592" t="s">
        <v>1624</v>
      </c>
      <c r="C4" s="16" t="s">
        <v>1625</v>
      </c>
      <c r="D4" s="17"/>
      <c r="E4" s="17"/>
      <c r="F4" s="17"/>
      <c r="G4" s="20"/>
      <c r="H4" s="595">
        <v>40547</v>
      </c>
    </row>
    <row r="5" spans="1:8" ht="18" customHeight="1">
      <c r="A5" s="596"/>
      <c r="B5" s="593"/>
      <c r="C5" s="17" t="s">
        <v>2967</v>
      </c>
      <c r="D5" s="19" t="s">
        <v>2968</v>
      </c>
      <c r="E5" s="17">
        <v>1</v>
      </c>
      <c r="F5" s="17">
        <v>221</v>
      </c>
      <c r="G5" s="17">
        <f>F5*E5</f>
        <v>221</v>
      </c>
      <c r="H5" s="605"/>
    </row>
    <row r="6" spans="1:8" ht="18" customHeight="1">
      <c r="A6" s="597"/>
      <c r="B6" s="594"/>
      <c r="C6" s="17" t="s">
        <v>1581</v>
      </c>
      <c r="D6" s="19" t="s">
        <v>1109</v>
      </c>
      <c r="E6" s="17">
        <v>2</v>
      </c>
      <c r="F6" s="17">
        <v>90</v>
      </c>
      <c r="G6" s="17">
        <f>F6*E6</f>
        <v>180</v>
      </c>
      <c r="H6" s="603"/>
    </row>
    <row r="7" spans="1:8" ht="18" customHeight="1">
      <c r="A7" s="41">
        <v>2</v>
      </c>
      <c r="B7" s="15" t="s">
        <v>1626</v>
      </c>
      <c r="C7" s="16" t="s">
        <v>1627</v>
      </c>
      <c r="D7" s="598" t="s">
        <v>67</v>
      </c>
      <c r="E7" s="599"/>
      <c r="F7" s="600"/>
      <c r="G7" s="20"/>
      <c r="H7" s="21">
        <v>40547</v>
      </c>
    </row>
    <row r="8" spans="1:8" ht="18" customHeight="1">
      <c r="A8" s="602">
        <v>3</v>
      </c>
      <c r="B8" s="592" t="s">
        <v>2861</v>
      </c>
      <c r="C8" s="16" t="s">
        <v>2862</v>
      </c>
      <c r="D8" s="19"/>
      <c r="E8" s="17"/>
      <c r="F8" s="17"/>
      <c r="G8" s="44"/>
      <c r="H8" s="595">
        <v>40912</v>
      </c>
    </row>
    <row r="9" spans="1:8" ht="18" customHeight="1">
      <c r="A9" s="597"/>
      <c r="B9" s="594"/>
      <c r="C9" s="17" t="s">
        <v>1933</v>
      </c>
      <c r="D9" s="19" t="s">
        <v>2968</v>
      </c>
      <c r="E9" s="19">
        <v>1</v>
      </c>
      <c r="F9" s="17">
        <v>162.5</v>
      </c>
      <c r="G9" s="20">
        <f>F9*E9</f>
        <v>162.5</v>
      </c>
      <c r="H9" s="603"/>
    </row>
    <row r="10" spans="1:8" ht="39" customHeight="1">
      <c r="A10" s="41">
        <v>4</v>
      </c>
      <c r="B10" s="15" t="s">
        <v>1657</v>
      </c>
      <c r="C10" s="16" t="s">
        <v>2863</v>
      </c>
      <c r="D10" s="598" t="s">
        <v>1050</v>
      </c>
      <c r="E10" s="599"/>
      <c r="F10" s="600"/>
      <c r="G10" s="20"/>
      <c r="H10" s="21">
        <v>40912</v>
      </c>
    </row>
    <row r="11" spans="1:8" ht="36.75" customHeight="1">
      <c r="A11" s="602">
        <v>5</v>
      </c>
      <c r="B11" s="592" t="s">
        <v>1658</v>
      </c>
      <c r="C11" s="16" t="s">
        <v>1659</v>
      </c>
      <c r="D11" s="19"/>
      <c r="E11" s="17"/>
      <c r="F11" s="17"/>
      <c r="G11" s="20"/>
      <c r="H11" s="595">
        <v>40912</v>
      </c>
    </row>
    <row r="12" spans="1:8" ht="18" customHeight="1">
      <c r="A12" s="597"/>
      <c r="B12" s="594"/>
      <c r="C12" s="17" t="s">
        <v>879</v>
      </c>
      <c r="D12" s="19" t="s">
        <v>2968</v>
      </c>
      <c r="E12" s="17">
        <v>1</v>
      </c>
      <c r="F12" s="17">
        <v>32.4</v>
      </c>
      <c r="G12" s="20">
        <f>F12*E12</f>
        <v>32.4</v>
      </c>
      <c r="H12" s="603"/>
    </row>
    <row r="13" spans="1:8" ht="40.5" customHeight="1">
      <c r="A13" s="602">
        <v>6</v>
      </c>
      <c r="B13" s="592" t="s">
        <v>880</v>
      </c>
      <c r="C13" s="16" t="s">
        <v>881</v>
      </c>
      <c r="D13" s="19"/>
      <c r="E13" s="17"/>
      <c r="F13" s="17"/>
      <c r="G13" s="20"/>
      <c r="H13" s="595">
        <v>40912</v>
      </c>
    </row>
    <row r="14" spans="1:8" ht="18" customHeight="1">
      <c r="A14" s="596"/>
      <c r="B14" s="593"/>
      <c r="C14" s="17" t="s">
        <v>1048</v>
      </c>
      <c r="D14" s="19" t="s">
        <v>2968</v>
      </c>
      <c r="E14" s="17">
        <v>1</v>
      </c>
      <c r="F14" s="17">
        <v>35</v>
      </c>
      <c r="G14" s="17">
        <f>F14*E14</f>
        <v>35</v>
      </c>
      <c r="H14" s="605"/>
    </row>
    <row r="15" spans="1:8" ht="18" customHeight="1">
      <c r="A15" s="596"/>
      <c r="B15" s="593"/>
      <c r="C15" s="17" t="s">
        <v>1933</v>
      </c>
      <c r="D15" s="19" t="s">
        <v>2968</v>
      </c>
      <c r="E15" s="19">
        <v>1</v>
      </c>
      <c r="F15" s="17">
        <v>162.5</v>
      </c>
      <c r="G15" s="20">
        <f>F15*E15</f>
        <v>162.5</v>
      </c>
      <c r="H15" s="605"/>
    </row>
    <row r="16" spans="1:8" ht="18" customHeight="1">
      <c r="A16" s="596"/>
      <c r="B16" s="593"/>
      <c r="C16" s="17" t="s">
        <v>1581</v>
      </c>
      <c r="D16" s="19" t="s">
        <v>1109</v>
      </c>
      <c r="E16" s="17">
        <v>3</v>
      </c>
      <c r="F16" s="17">
        <v>90</v>
      </c>
      <c r="G16" s="17">
        <f>F16*E16</f>
        <v>270</v>
      </c>
      <c r="H16" s="605"/>
    </row>
    <row r="17" spans="1:8" ht="18" customHeight="1">
      <c r="A17" s="597"/>
      <c r="B17" s="594"/>
      <c r="C17" s="17" t="s">
        <v>2552</v>
      </c>
      <c r="D17" s="19" t="s">
        <v>2968</v>
      </c>
      <c r="E17" s="17">
        <v>2</v>
      </c>
      <c r="F17" s="17">
        <v>60</v>
      </c>
      <c r="G17" s="17">
        <f>F17*E17</f>
        <v>120</v>
      </c>
      <c r="H17" s="603"/>
    </row>
    <row r="18" spans="1:8" ht="18" customHeight="1">
      <c r="A18" s="602">
        <v>7</v>
      </c>
      <c r="B18" s="592" t="s">
        <v>882</v>
      </c>
      <c r="C18" s="16" t="s">
        <v>883</v>
      </c>
      <c r="D18" s="19"/>
      <c r="E18" s="17"/>
      <c r="F18" s="17"/>
      <c r="G18" s="20"/>
      <c r="H18" s="595">
        <v>40547</v>
      </c>
    </row>
    <row r="19" spans="1:8" ht="18" customHeight="1">
      <c r="A19" s="596"/>
      <c r="B19" s="593"/>
      <c r="C19" s="17" t="s">
        <v>2967</v>
      </c>
      <c r="D19" s="19" t="s">
        <v>2968</v>
      </c>
      <c r="E19" s="17">
        <v>1</v>
      </c>
      <c r="F19" s="17">
        <v>221</v>
      </c>
      <c r="G19" s="17">
        <f>F19*E19</f>
        <v>221</v>
      </c>
      <c r="H19" s="605"/>
    </row>
    <row r="20" spans="1:8" ht="18" customHeight="1">
      <c r="A20" s="596"/>
      <c r="B20" s="593"/>
      <c r="C20" s="17" t="s">
        <v>2552</v>
      </c>
      <c r="D20" s="19" t="s">
        <v>2968</v>
      </c>
      <c r="E20" s="17">
        <v>2</v>
      </c>
      <c r="F20" s="17">
        <v>60</v>
      </c>
      <c r="G20" s="17">
        <f>F20*E20</f>
        <v>120</v>
      </c>
      <c r="H20" s="605"/>
    </row>
    <row r="21" spans="1:8" ht="18" customHeight="1">
      <c r="A21" s="596"/>
      <c r="B21" s="593"/>
      <c r="C21" s="17" t="s">
        <v>1048</v>
      </c>
      <c r="D21" s="19" t="s">
        <v>2968</v>
      </c>
      <c r="E21" s="17">
        <v>2</v>
      </c>
      <c r="F21" s="17">
        <v>35</v>
      </c>
      <c r="G21" s="17">
        <f>F21*E21</f>
        <v>70</v>
      </c>
      <c r="H21" s="605"/>
    </row>
    <row r="22" spans="1:8" ht="18" customHeight="1">
      <c r="A22" s="596"/>
      <c r="B22" s="593"/>
      <c r="C22" s="15" t="s">
        <v>884</v>
      </c>
      <c r="D22" s="19" t="s">
        <v>2968</v>
      </c>
      <c r="E22" s="19">
        <v>1</v>
      </c>
      <c r="F22" s="19">
        <v>58</v>
      </c>
      <c r="G22" s="84">
        <f>F22*E22</f>
        <v>58</v>
      </c>
      <c r="H22" s="605"/>
    </row>
    <row r="23" spans="1:8" ht="18" customHeight="1">
      <c r="A23" s="597"/>
      <c r="B23" s="594"/>
      <c r="C23" s="17" t="s">
        <v>1581</v>
      </c>
      <c r="D23" s="19" t="s">
        <v>1109</v>
      </c>
      <c r="E23" s="17">
        <v>2</v>
      </c>
      <c r="F23" s="17">
        <v>90</v>
      </c>
      <c r="G23" s="17">
        <f>F23*E23</f>
        <v>180</v>
      </c>
      <c r="H23" s="603"/>
    </row>
    <row r="24" spans="1:8" ht="39" customHeight="1">
      <c r="A24" s="602">
        <v>8</v>
      </c>
      <c r="B24" s="592" t="s">
        <v>885</v>
      </c>
      <c r="C24" s="46" t="s">
        <v>886</v>
      </c>
      <c r="D24" s="19"/>
      <c r="E24" s="17"/>
      <c r="F24" s="19"/>
      <c r="G24" s="20"/>
      <c r="H24" s="595">
        <v>40912</v>
      </c>
    </row>
    <row r="25" spans="1:8" ht="18" customHeight="1">
      <c r="A25" s="596"/>
      <c r="B25" s="593"/>
      <c r="C25" s="17" t="s">
        <v>888</v>
      </c>
      <c r="D25" s="19" t="s">
        <v>1585</v>
      </c>
      <c r="E25" s="17">
        <v>0.25</v>
      </c>
      <c r="F25" s="17">
        <v>8500</v>
      </c>
      <c r="G25" s="20">
        <f>F25*E25</f>
        <v>2125</v>
      </c>
      <c r="H25" s="596"/>
    </row>
    <row r="26" spans="1:8" ht="18" customHeight="1">
      <c r="A26" s="596"/>
      <c r="B26" s="593"/>
      <c r="C26" s="17" t="s">
        <v>889</v>
      </c>
      <c r="D26" s="19" t="s">
        <v>1585</v>
      </c>
      <c r="E26" s="17">
        <v>0.16</v>
      </c>
      <c r="F26" s="17">
        <v>8500</v>
      </c>
      <c r="G26" s="20">
        <f>F26*E26</f>
        <v>1360</v>
      </c>
      <c r="H26" s="596"/>
    </row>
    <row r="27" spans="1:8" ht="18" customHeight="1">
      <c r="A27" s="596"/>
      <c r="B27" s="593"/>
      <c r="C27" s="17" t="s">
        <v>890</v>
      </c>
      <c r="D27" s="19" t="s">
        <v>1109</v>
      </c>
      <c r="E27" s="17">
        <v>0.2</v>
      </c>
      <c r="F27" s="17">
        <v>120</v>
      </c>
      <c r="G27" s="20">
        <f>F27*E27</f>
        <v>24</v>
      </c>
      <c r="H27" s="596"/>
    </row>
    <row r="28" spans="1:8" ht="18" customHeight="1">
      <c r="A28" s="597"/>
      <c r="B28" s="594"/>
      <c r="C28" s="17" t="s">
        <v>891</v>
      </c>
      <c r="D28" s="19" t="s">
        <v>1109</v>
      </c>
      <c r="E28" s="17">
        <v>0.2</v>
      </c>
      <c r="F28" s="19">
        <v>135</v>
      </c>
      <c r="G28" s="20">
        <f>F28*E28</f>
        <v>27</v>
      </c>
      <c r="H28" s="597"/>
    </row>
    <row r="29" spans="1:8" ht="35.25" customHeight="1">
      <c r="A29" s="41">
        <v>9</v>
      </c>
      <c r="B29" s="15" t="s">
        <v>892</v>
      </c>
      <c r="C29" s="16" t="s">
        <v>893</v>
      </c>
      <c r="D29" s="19"/>
      <c r="E29" s="17"/>
      <c r="F29" s="17"/>
      <c r="G29" s="20"/>
      <c r="H29" s="21">
        <v>40912</v>
      </c>
    </row>
    <row r="30" spans="1:8" ht="36.75" customHeight="1">
      <c r="A30" s="41">
        <v>11</v>
      </c>
      <c r="B30" s="15" t="s">
        <v>2128</v>
      </c>
      <c r="C30" s="16" t="s">
        <v>893</v>
      </c>
      <c r="D30" s="17"/>
      <c r="E30" s="17"/>
      <c r="F30" s="19"/>
      <c r="G30" s="20"/>
      <c r="H30" s="21">
        <v>40913</v>
      </c>
    </row>
    <row r="31" spans="1:8" ht="37.5" customHeight="1">
      <c r="A31" s="41">
        <v>12</v>
      </c>
      <c r="B31" s="15" t="s">
        <v>2129</v>
      </c>
      <c r="C31" s="16" t="s">
        <v>893</v>
      </c>
      <c r="D31" s="17"/>
      <c r="E31" s="17"/>
      <c r="F31" s="19"/>
      <c r="G31" s="20"/>
      <c r="H31" s="21">
        <v>40913</v>
      </c>
    </row>
    <row r="32" spans="1:8" ht="22.5" customHeight="1">
      <c r="A32" s="602">
        <v>13</v>
      </c>
      <c r="B32" s="592" t="s">
        <v>3618</v>
      </c>
      <c r="C32" s="46" t="s">
        <v>1584</v>
      </c>
      <c r="D32" s="17"/>
      <c r="E32" s="17"/>
      <c r="F32" s="17"/>
      <c r="G32" s="20"/>
      <c r="H32" s="595">
        <v>40912</v>
      </c>
    </row>
    <row r="33" spans="1:8" ht="18" customHeight="1">
      <c r="A33" s="597"/>
      <c r="B33" s="594"/>
      <c r="C33" s="15" t="s">
        <v>3619</v>
      </c>
      <c r="D33" s="19" t="s">
        <v>1049</v>
      </c>
      <c r="E33" s="17">
        <v>3</v>
      </c>
      <c r="F33" s="19">
        <v>5</v>
      </c>
      <c r="G33" s="20">
        <f>F33*E33</f>
        <v>15</v>
      </c>
      <c r="H33" s="603"/>
    </row>
    <row r="34" spans="1:8" ht="52.5" customHeight="1">
      <c r="A34" s="41">
        <v>14</v>
      </c>
      <c r="B34" s="15" t="s">
        <v>3622</v>
      </c>
      <c r="C34" s="16" t="s">
        <v>3623</v>
      </c>
      <c r="D34" s="598" t="s">
        <v>1050</v>
      </c>
      <c r="E34" s="599"/>
      <c r="F34" s="600"/>
      <c r="G34" s="20"/>
      <c r="H34" s="21">
        <v>40917</v>
      </c>
    </row>
    <row r="35" spans="1:8" ht="18" customHeight="1">
      <c r="A35" s="41">
        <v>15</v>
      </c>
      <c r="B35" s="15" t="s">
        <v>3624</v>
      </c>
      <c r="C35" s="16" t="s">
        <v>1627</v>
      </c>
      <c r="D35" s="598" t="s">
        <v>67</v>
      </c>
      <c r="E35" s="599"/>
      <c r="F35" s="600"/>
      <c r="G35" s="20"/>
      <c r="H35" s="21">
        <v>40918</v>
      </c>
    </row>
    <row r="36" spans="1:8" ht="35.25" customHeight="1">
      <c r="A36" s="602">
        <v>16</v>
      </c>
      <c r="B36" s="592" t="s">
        <v>3627</v>
      </c>
      <c r="C36" s="16" t="s">
        <v>1396</v>
      </c>
      <c r="D36" s="19"/>
      <c r="E36" s="17"/>
      <c r="F36" s="17"/>
      <c r="G36" s="20"/>
      <c r="H36" s="595">
        <v>40917</v>
      </c>
    </row>
    <row r="37" spans="1:8" ht="18" customHeight="1">
      <c r="A37" s="596"/>
      <c r="B37" s="593"/>
      <c r="C37" s="15" t="s">
        <v>1397</v>
      </c>
      <c r="D37" s="19" t="s">
        <v>2968</v>
      </c>
      <c r="E37" s="17">
        <v>2</v>
      </c>
      <c r="F37" s="19">
        <v>89.5</v>
      </c>
      <c r="G37" s="20">
        <f>F37*E37</f>
        <v>179</v>
      </c>
      <c r="H37" s="605"/>
    </row>
    <row r="38" spans="1:8" ht="18" customHeight="1">
      <c r="A38" s="597"/>
      <c r="B38" s="594"/>
      <c r="C38" s="17" t="s">
        <v>1045</v>
      </c>
      <c r="D38" s="19" t="s">
        <v>2968</v>
      </c>
      <c r="E38" s="17">
        <v>1</v>
      </c>
      <c r="F38" s="17">
        <v>21</v>
      </c>
      <c r="G38" s="20">
        <f>F38*E38</f>
        <v>21</v>
      </c>
      <c r="H38" s="603"/>
    </row>
    <row r="39" spans="1:8" ht="18.75" customHeight="1">
      <c r="A39" s="602">
        <v>17</v>
      </c>
      <c r="B39" s="592" t="s">
        <v>1343</v>
      </c>
      <c r="C39" s="46" t="s">
        <v>1627</v>
      </c>
      <c r="D39" s="17"/>
      <c r="E39" s="17"/>
      <c r="F39" s="19"/>
      <c r="G39" s="20"/>
      <c r="H39" s="595">
        <v>40917</v>
      </c>
    </row>
    <row r="40" spans="1:8" ht="18" customHeight="1">
      <c r="A40" s="596"/>
      <c r="B40" s="593"/>
      <c r="C40" s="17" t="s">
        <v>1345</v>
      </c>
      <c r="D40" s="19" t="s">
        <v>2968</v>
      </c>
      <c r="E40" s="17">
        <v>1</v>
      </c>
      <c r="F40" s="17">
        <v>35</v>
      </c>
      <c r="G40" s="17">
        <f>E40*F40</f>
        <v>35</v>
      </c>
      <c r="H40" s="605"/>
    </row>
    <row r="41" spans="1:8" ht="18" customHeight="1">
      <c r="A41" s="596"/>
      <c r="B41" s="593"/>
      <c r="C41" s="17" t="s">
        <v>1344</v>
      </c>
      <c r="D41" s="19" t="s">
        <v>2968</v>
      </c>
      <c r="E41" s="17">
        <v>1</v>
      </c>
      <c r="F41" s="17">
        <v>60</v>
      </c>
      <c r="G41" s="17">
        <f>E41*F41</f>
        <v>60</v>
      </c>
      <c r="H41" s="603"/>
    </row>
    <row r="42" spans="1:8" ht="14.25" customHeight="1">
      <c r="A42" s="597"/>
      <c r="B42" s="594"/>
      <c r="C42" s="17" t="s">
        <v>1346</v>
      </c>
      <c r="D42" s="19" t="s">
        <v>2968</v>
      </c>
      <c r="E42" s="17">
        <v>1</v>
      </c>
      <c r="F42" s="17">
        <v>45</v>
      </c>
      <c r="G42" s="17">
        <f>E42*F42</f>
        <v>45</v>
      </c>
      <c r="H42" s="21"/>
    </row>
    <row r="43" spans="1:8" ht="18" customHeight="1">
      <c r="A43" s="41">
        <v>18</v>
      </c>
      <c r="B43" s="15" t="s">
        <v>1347</v>
      </c>
      <c r="C43" s="46" t="s">
        <v>1348</v>
      </c>
      <c r="D43" s="598" t="s">
        <v>1349</v>
      </c>
      <c r="E43" s="599"/>
      <c r="F43" s="600"/>
      <c r="G43" s="20"/>
      <c r="H43" s="21">
        <v>40917</v>
      </c>
    </row>
    <row r="44" spans="1:8" ht="18" customHeight="1">
      <c r="A44" s="41">
        <v>19</v>
      </c>
      <c r="B44" s="17" t="s">
        <v>1350</v>
      </c>
      <c r="C44" s="46" t="s">
        <v>1868</v>
      </c>
      <c r="D44" s="606" t="s">
        <v>1869</v>
      </c>
      <c r="E44" s="606"/>
      <c r="F44" s="606"/>
      <c r="G44" s="20"/>
      <c r="H44" s="18">
        <v>40918</v>
      </c>
    </row>
    <row r="45" spans="1:8" ht="18" customHeight="1">
      <c r="A45" s="17"/>
      <c r="B45" s="17"/>
      <c r="C45" s="15" t="s">
        <v>1581</v>
      </c>
      <c r="D45" s="19" t="s">
        <v>1109</v>
      </c>
      <c r="E45" s="17">
        <v>2</v>
      </c>
      <c r="F45" s="19">
        <v>90</v>
      </c>
      <c r="G45" s="20">
        <f>F45*E45</f>
        <v>180</v>
      </c>
      <c r="H45" s="18"/>
    </row>
    <row r="46" spans="1:8" ht="18" customHeight="1">
      <c r="A46" s="41">
        <v>20</v>
      </c>
      <c r="B46" s="15" t="s">
        <v>1870</v>
      </c>
      <c r="C46" s="46" t="s">
        <v>1871</v>
      </c>
      <c r="D46" s="606" t="s">
        <v>1869</v>
      </c>
      <c r="E46" s="606"/>
      <c r="F46" s="606"/>
      <c r="G46" s="20"/>
      <c r="H46" s="21">
        <v>40917</v>
      </c>
    </row>
    <row r="47" spans="1:8" ht="37.5" customHeight="1">
      <c r="A47" s="41">
        <v>21</v>
      </c>
      <c r="B47" s="15" t="s">
        <v>1872</v>
      </c>
      <c r="C47" s="46" t="s">
        <v>1873</v>
      </c>
      <c r="D47" s="598" t="s">
        <v>67</v>
      </c>
      <c r="E47" s="599"/>
      <c r="F47" s="600"/>
      <c r="G47" s="20"/>
      <c r="H47" s="21">
        <v>36901</v>
      </c>
    </row>
    <row r="48" spans="1:8" ht="36" customHeight="1">
      <c r="A48" s="602">
        <v>22</v>
      </c>
      <c r="B48" s="15" t="s">
        <v>1874</v>
      </c>
      <c r="C48" s="46" t="s">
        <v>1396</v>
      </c>
      <c r="D48" s="17"/>
      <c r="E48" s="17"/>
      <c r="F48" s="17"/>
      <c r="G48" s="20"/>
      <c r="H48" s="595">
        <v>40919</v>
      </c>
    </row>
    <row r="49" spans="1:9" ht="18.75" customHeight="1">
      <c r="A49" s="596"/>
      <c r="B49" s="19" t="s">
        <v>2029</v>
      </c>
      <c r="C49" s="15" t="s">
        <v>678</v>
      </c>
      <c r="D49" s="19" t="s">
        <v>2968</v>
      </c>
      <c r="E49" s="17">
        <v>2</v>
      </c>
      <c r="F49" s="17">
        <v>82</v>
      </c>
      <c r="G49" s="20">
        <f t="shared" ref="G49:G55" si="0">F49*E49</f>
        <v>164</v>
      </c>
      <c r="H49" s="605"/>
    </row>
    <row r="50" spans="1:9" ht="18.75" customHeight="1">
      <c r="A50" s="596"/>
      <c r="B50" s="19"/>
      <c r="C50" s="15" t="s">
        <v>2030</v>
      </c>
      <c r="D50" s="19" t="s">
        <v>2968</v>
      </c>
      <c r="E50" s="17">
        <v>1</v>
      </c>
      <c r="F50" s="17">
        <v>69</v>
      </c>
      <c r="G50" s="20">
        <f t="shared" si="0"/>
        <v>69</v>
      </c>
      <c r="H50" s="605"/>
    </row>
    <row r="51" spans="1:9" ht="18" customHeight="1">
      <c r="A51" s="596"/>
      <c r="B51" s="15"/>
      <c r="C51" s="15" t="s">
        <v>1875</v>
      </c>
      <c r="D51" s="19" t="s">
        <v>2968</v>
      </c>
      <c r="E51" s="17">
        <v>1</v>
      </c>
      <c r="F51" s="19">
        <v>120</v>
      </c>
      <c r="G51" s="20">
        <f t="shared" si="0"/>
        <v>120</v>
      </c>
      <c r="H51" s="605"/>
    </row>
    <row r="52" spans="1:9" ht="18" customHeight="1">
      <c r="A52" s="596"/>
      <c r="B52" s="615" t="s">
        <v>676</v>
      </c>
      <c r="C52" s="15" t="s">
        <v>677</v>
      </c>
      <c r="D52" s="19" t="s">
        <v>1049</v>
      </c>
      <c r="E52" s="17">
        <v>5</v>
      </c>
      <c r="F52" s="19">
        <v>160.6</v>
      </c>
      <c r="G52" s="20">
        <f t="shared" si="0"/>
        <v>803</v>
      </c>
      <c r="H52" s="605"/>
    </row>
    <row r="53" spans="1:9" ht="18" customHeight="1">
      <c r="A53" s="596"/>
      <c r="B53" s="618"/>
      <c r="C53" s="15" t="s">
        <v>678</v>
      </c>
      <c r="D53" s="19" t="s">
        <v>2968</v>
      </c>
      <c r="E53" s="17">
        <v>2</v>
      </c>
      <c r="F53" s="17">
        <v>82</v>
      </c>
      <c r="G53" s="20">
        <f t="shared" si="0"/>
        <v>164</v>
      </c>
      <c r="H53" s="605"/>
    </row>
    <row r="54" spans="1:9" ht="18" customHeight="1">
      <c r="A54" s="596"/>
      <c r="B54" s="618"/>
      <c r="C54" s="15" t="s">
        <v>679</v>
      </c>
      <c r="D54" s="19" t="s">
        <v>2968</v>
      </c>
      <c r="E54" s="19">
        <v>3</v>
      </c>
      <c r="F54" s="19">
        <v>85</v>
      </c>
      <c r="G54" s="20">
        <f t="shared" si="0"/>
        <v>255</v>
      </c>
      <c r="H54" s="605"/>
    </row>
    <row r="55" spans="1:9" ht="18" customHeight="1">
      <c r="A55" s="597"/>
      <c r="B55" s="616"/>
      <c r="C55" s="15" t="s">
        <v>680</v>
      </c>
      <c r="D55" s="19" t="s">
        <v>2968</v>
      </c>
      <c r="E55" s="17">
        <v>1</v>
      </c>
      <c r="F55" s="17">
        <v>51</v>
      </c>
      <c r="G55" s="20">
        <f t="shared" si="0"/>
        <v>51</v>
      </c>
      <c r="H55" s="603"/>
    </row>
    <row r="56" spans="1:9" ht="38.25" customHeight="1">
      <c r="A56" s="41">
        <v>23</v>
      </c>
      <c r="B56" s="15" t="s">
        <v>681</v>
      </c>
      <c r="C56" s="46" t="s">
        <v>1873</v>
      </c>
      <c r="D56" s="598" t="s">
        <v>67</v>
      </c>
      <c r="E56" s="599"/>
      <c r="F56" s="600"/>
      <c r="G56" s="20"/>
      <c r="H56" s="21">
        <v>40919</v>
      </c>
    </row>
    <row r="57" spans="1:9" ht="39" customHeight="1">
      <c r="A57" s="602">
        <v>24</v>
      </c>
      <c r="B57" s="592" t="s">
        <v>3380</v>
      </c>
      <c r="C57" s="46" t="s">
        <v>3381</v>
      </c>
      <c r="D57" s="31"/>
      <c r="E57" s="23"/>
      <c r="F57" s="23"/>
      <c r="G57" s="20"/>
      <c r="H57" s="595">
        <v>40919</v>
      </c>
      <c r="I57" s="55"/>
    </row>
    <row r="58" spans="1:9" ht="18" customHeight="1">
      <c r="A58" s="596"/>
      <c r="B58" s="593"/>
      <c r="C58" s="17" t="s">
        <v>1344</v>
      </c>
      <c r="D58" s="19" t="s">
        <v>2968</v>
      </c>
      <c r="E58" s="17">
        <v>2</v>
      </c>
      <c r="F58" s="17">
        <v>60</v>
      </c>
      <c r="G58" s="17">
        <f>E58*F58</f>
        <v>120</v>
      </c>
      <c r="H58" s="596"/>
    </row>
    <row r="59" spans="1:9" ht="18" customHeight="1">
      <c r="A59" s="596"/>
      <c r="B59" s="593"/>
      <c r="C59" s="17" t="s">
        <v>1581</v>
      </c>
      <c r="D59" s="19" t="s">
        <v>1109</v>
      </c>
      <c r="E59" s="17">
        <v>2</v>
      </c>
      <c r="F59" s="17">
        <v>90</v>
      </c>
      <c r="G59" s="17">
        <f>F59*E59</f>
        <v>180</v>
      </c>
      <c r="H59" s="596"/>
    </row>
    <row r="60" spans="1:9" ht="18" customHeight="1">
      <c r="A60" s="597"/>
      <c r="B60" s="594"/>
      <c r="C60" s="17" t="s">
        <v>3382</v>
      </c>
      <c r="D60" s="19" t="s">
        <v>1049</v>
      </c>
      <c r="E60" s="17">
        <v>1</v>
      </c>
      <c r="F60" s="17">
        <v>79.2</v>
      </c>
      <c r="G60" s="17">
        <f>E60*F60</f>
        <v>79.2</v>
      </c>
      <c r="H60" s="597"/>
    </row>
    <row r="61" spans="1:9" ht="36.75" customHeight="1">
      <c r="A61" s="602">
        <v>25</v>
      </c>
      <c r="B61" s="592" t="s">
        <v>3383</v>
      </c>
      <c r="C61" s="46" t="s">
        <v>3384</v>
      </c>
      <c r="D61" s="15"/>
      <c r="E61" s="19"/>
      <c r="F61" s="19"/>
      <c r="G61" s="20"/>
      <c r="H61" s="595">
        <v>40920</v>
      </c>
    </row>
    <row r="62" spans="1:9" ht="18" customHeight="1">
      <c r="A62" s="596"/>
      <c r="B62" s="593"/>
      <c r="C62" s="17" t="s">
        <v>2552</v>
      </c>
      <c r="D62" s="19" t="s">
        <v>2968</v>
      </c>
      <c r="E62" s="17">
        <v>2</v>
      </c>
      <c r="F62" s="17">
        <v>60</v>
      </c>
      <c r="G62" s="17">
        <f t="shared" ref="G62:G72" si="1">F62*E62</f>
        <v>120</v>
      </c>
      <c r="H62" s="605"/>
    </row>
    <row r="63" spans="1:9" ht="18" customHeight="1">
      <c r="A63" s="597"/>
      <c r="B63" s="594"/>
      <c r="C63" s="17" t="s">
        <v>1581</v>
      </c>
      <c r="D63" s="19" t="s">
        <v>1109</v>
      </c>
      <c r="E63" s="17">
        <v>2</v>
      </c>
      <c r="F63" s="17">
        <v>90</v>
      </c>
      <c r="G63" s="17">
        <f t="shared" si="1"/>
        <v>180</v>
      </c>
      <c r="H63" s="603"/>
    </row>
    <row r="64" spans="1:9" ht="54.75" customHeight="1">
      <c r="A64" s="602">
        <v>26</v>
      </c>
      <c r="B64" s="592" t="s">
        <v>1457</v>
      </c>
      <c r="C64" s="46" t="s">
        <v>1458</v>
      </c>
      <c r="D64" s="15"/>
      <c r="E64" s="19"/>
      <c r="F64" s="19"/>
      <c r="G64" s="20"/>
      <c r="H64" s="595">
        <v>40921</v>
      </c>
    </row>
    <row r="65" spans="1:8" ht="18" customHeight="1">
      <c r="A65" s="596"/>
      <c r="B65" s="593"/>
      <c r="C65" s="15" t="s">
        <v>1397</v>
      </c>
      <c r="D65" s="19" t="s">
        <v>2968</v>
      </c>
      <c r="E65" s="19">
        <v>8</v>
      </c>
      <c r="F65" s="19">
        <v>68.75</v>
      </c>
      <c r="G65" s="20">
        <f t="shared" si="1"/>
        <v>550</v>
      </c>
      <c r="H65" s="605"/>
    </row>
    <row r="66" spans="1:8" ht="18" customHeight="1">
      <c r="A66" s="596"/>
      <c r="B66" s="593"/>
      <c r="C66" s="15" t="s">
        <v>1459</v>
      </c>
      <c r="D66" s="19" t="s">
        <v>2968</v>
      </c>
      <c r="E66" s="19">
        <v>2</v>
      </c>
      <c r="F66" s="19">
        <v>83</v>
      </c>
      <c r="G66" s="20">
        <f t="shared" si="1"/>
        <v>166</v>
      </c>
      <c r="H66" s="605"/>
    </row>
    <row r="67" spans="1:8" ht="18" customHeight="1">
      <c r="A67" s="596"/>
      <c r="B67" s="593"/>
      <c r="C67" s="15" t="s">
        <v>1460</v>
      </c>
      <c r="D67" s="19" t="s">
        <v>2968</v>
      </c>
      <c r="E67" s="19">
        <v>2</v>
      </c>
      <c r="F67" s="19">
        <v>85</v>
      </c>
      <c r="G67" s="20">
        <f t="shared" si="1"/>
        <v>170</v>
      </c>
      <c r="H67" s="605"/>
    </row>
    <row r="68" spans="1:8" ht="18" customHeight="1">
      <c r="A68" s="596"/>
      <c r="B68" s="593"/>
      <c r="C68" s="15" t="s">
        <v>1461</v>
      </c>
      <c r="D68" s="19" t="s">
        <v>2968</v>
      </c>
      <c r="E68" s="19">
        <v>1</v>
      </c>
      <c r="F68" s="19">
        <v>20</v>
      </c>
      <c r="G68" s="20">
        <f t="shared" si="1"/>
        <v>20</v>
      </c>
      <c r="H68" s="605"/>
    </row>
    <row r="69" spans="1:8" ht="18" customHeight="1">
      <c r="A69" s="596"/>
      <c r="B69" s="593"/>
      <c r="C69" s="17" t="s">
        <v>3382</v>
      </c>
      <c r="D69" s="19" t="s">
        <v>1049</v>
      </c>
      <c r="E69" s="19">
        <v>8</v>
      </c>
      <c r="F69" s="19">
        <v>60</v>
      </c>
      <c r="G69" s="20">
        <f t="shared" si="1"/>
        <v>480</v>
      </c>
      <c r="H69" s="605"/>
    </row>
    <row r="70" spans="1:8" ht="18" customHeight="1">
      <c r="A70" s="596"/>
      <c r="B70" s="593"/>
      <c r="C70" s="17" t="s">
        <v>1462</v>
      </c>
      <c r="D70" s="19" t="s">
        <v>1049</v>
      </c>
      <c r="E70" s="19">
        <v>3</v>
      </c>
      <c r="F70" s="19">
        <v>92</v>
      </c>
      <c r="G70" s="20">
        <f t="shared" si="1"/>
        <v>276</v>
      </c>
      <c r="H70" s="605"/>
    </row>
    <row r="71" spans="1:8" ht="18" customHeight="1">
      <c r="A71" s="596"/>
      <c r="B71" s="593"/>
      <c r="C71" s="15" t="s">
        <v>1045</v>
      </c>
      <c r="D71" s="19" t="s">
        <v>2968</v>
      </c>
      <c r="E71" s="19">
        <v>3</v>
      </c>
      <c r="F71" s="19">
        <v>21</v>
      </c>
      <c r="G71" s="20">
        <f t="shared" si="1"/>
        <v>63</v>
      </c>
      <c r="H71" s="605"/>
    </row>
    <row r="72" spans="1:8" ht="18" customHeight="1">
      <c r="A72" s="596"/>
      <c r="B72" s="593"/>
      <c r="C72" s="15" t="s">
        <v>1581</v>
      </c>
      <c r="D72" s="19" t="s">
        <v>1109</v>
      </c>
      <c r="E72" s="19">
        <v>2</v>
      </c>
      <c r="F72" s="19">
        <v>90</v>
      </c>
      <c r="G72" s="20">
        <f t="shared" si="1"/>
        <v>180</v>
      </c>
      <c r="H72" s="605"/>
    </row>
    <row r="73" spans="1:8" ht="18" customHeight="1">
      <c r="A73" s="597"/>
      <c r="B73" s="594"/>
      <c r="C73" s="15" t="s">
        <v>884</v>
      </c>
      <c r="D73" s="19" t="s">
        <v>2968</v>
      </c>
      <c r="E73" s="19">
        <v>1</v>
      </c>
      <c r="F73" s="19">
        <v>58</v>
      </c>
      <c r="G73" s="84">
        <f>F73*E73</f>
        <v>58</v>
      </c>
      <c r="H73" s="603"/>
    </row>
    <row r="74" spans="1:8" ht="39.75" customHeight="1">
      <c r="A74" s="41">
        <v>27</v>
      </c>
      <c r="B74" s="15" t="s">
        <v>2983</v>
      </c>
      <c r="C74" s="46" t="s">
        <v>1463</v>
      </c>
      <c r="D74" s="598" t="s">
        <v>67</v>
      </c>
      <c r="E74" s="599"/>
      <c r="F74" s="600"/>
      <c r="G74" s="20"/>
      <c r="H74" s="21">
        <v>40920</v>
      </c>
    </row>
    <row r="75" spans="1:8" ht="18" customHeight="1">
      <c r="A75" s="602">
        <v>28</v>
      </c>
      <c r="B75" s="592" t="s">
        <v>1464</v>
      </c>
      <c r="C75" s="46" t="s">
        <v>1627</v>
      </c>
      <c r="D75" s="17"/>
      <c r="E75" s="17"/>
      <c r="F75" s="17"/>
      <c r="G75" s="20"/>
      <c r="H75" s="595">
        <v>40920</v>
      </c>
    </row>
    <row r="76" spans="1:8" ht="18" customHeight="1">
      <c r="A76" s="597"/>
      <c r="B76" s="594"/>
      <c r="C76" s="15" t="s">
        <v>884</v>
      </c>
      <c r="D76" s="19" t="s">
        <v>2968</v>
      </c>
      <c r="E76" s="19">
        <v>1</v>
      </c>
      <c r="F76" s="19">
        <v>58</v>
      </c>
      <c r="G76" s="84">
        <f>F76*E76</f>
        <v>58</v>
      </c>
      <c r="H76" s="603"/>
    </row>
    <row r="77" spans="1:8" ht="18" customHeight="1">
      <c r="A77" s="41">
        <v>29</v>
      </c>
      <c r="B77" s="15" t="s">
        <v>1566</v>
      </c>
      <c r="C77" s="46" t="s">
        <v>1567</v>
      </c>
      <c r="D77" s="598" t="s">
        <v>67</v>
      </c>
      <c r="E77" s="599"/>
      <c r="F77" s="600"/>
      <c r="G77" s="20"/>
      <c r="H77" s="21">
        <v>40924</v>
      </c>
    </row>
    <row r="78" spans="1:8" ht="18" customHeight="1">
      <c r="A78" s="43">
        <v>30</v>
      </c>
      <c r="B78" s="140" t="s">
        <v>1182</v>
      </c>
      <c r="C78" s="46" t="s">
        <v>3386</v>
      </c>
      <c r="D78" s="598" t="s">
        <v>67</v>
      </c>
      <c r="E78" s="599"/>
      <c r="F78" s="600"/>
      <c r="G78" s="20"/>
      <c r="H78" s="139">
        <v>40925</v>
      </c>
    </row>
    <row r="79" spans="1:8" ht="49.5" customHeight="1">
      <c r="A79" s="41">
        <v>31</v>
      </c>
      <c r="B79" s="15" t="s">
        <v>1185</v>
      </c>
      <c r="C79" s="46" t="s">
        <v>1184</v>
      </c>
      <c r="D79" s="598" t="s">
        <v>1050</v>
      </c>
      <c r="E79" s="599"/>
      <c r="F79" s="600"/>
      <c r="G79" s="20"/>
      <c r="H79" s="21">
        <v>40917</v>
      </c>
    </row>
    <row r="80" spans="1:8" ht="18" customHeight="1">
      <c r="A80" s="41">
        <v>32</v>
      </c>
      <c r="B80" s="15" t="s">
        <v>1468</v>
      </c>
      <c r="C80" s="46" t="s">
        <v>2270</v>
      </c>
      <c r="D80" s="598" t="s">
        <v>1050</v>
      </c>
      <c r="E80" s="599"/>
      <c r="F80" s="600"/>
      <c r="G80" s="20"/>
      <c r="H80" s="21">
        <v>40917</v>
      </c>
    </row>
    <row r="81" spans="1:8" ht="48.75" customHeight="1">
      <c r="A81" s="41">
        <v>33</v>
      </c>
      <c r="B81" s="15" t="s">
        <v>2271</v>
      </c>
      <c r="C81" s="46" t="s">
        <v>3078</v>
      </c>
      <c r="D81" s="598" t="s">
        <v>67</v>
      </c>
      <c r="E81" s="599"/>
      <c r="F81" s="600"/>
      <c r="G81" s="20"/>
      <c r="H81" s="21">
        <v>40918</v>
      </c>
    </row>
    <row r="82" spans="1:8" ht="33.75" customHeight="1">
      <c r="A82" s="41">
        <v>34</v>
      </c>
      <c r="B82" s="15" t="s">
        <v>3079</v>
      </c>
      <c r="C82" s="46" t="s">
        <v>2270</v>
      </c>
      <c r="D82" s="598" t="s">
        <v>3080</v>
      </c>
      <c r="E82" s="599"/>
      <c r="F82" s="600"/>
      <c r="G82" s="20"/>
      <c r="H82" s="21">
        <v>40918</v>
      </c>
    </row>
    <row r="83" spans="1:8" ht="18" customHeight="1">
      <c r="A83" s="41"/>
      <c r="B83" s="15"/>
      <c r="C83" s="15"/>
      <c r="D83" s="19"/>
      <c r="E83" s="17"/>
      <c r="F83" s="17"/>
      <c r="G83" s="20"/>
      <c r="H83" s="21"/>
    </row>
    <row r="84" spans="1:8" ht="54" customHeight="1">
      <c r="A84" s="41">
        <v>35</v>
      </c>
      <c r="B84" s="15" t="s">
        <v>3081</v>
      </c>
      <c r="C84" s="46" t="s">
        <v>3082</v>
      </c>
      <c r="D84" s="606" t="s">
        <v>3083</v>
      </c>
      <c r="E84" s="606"/>
      <c r="F84" s="606"/>
      <c r="G84" s="20"/>
      <c r="H84" s="21">
        <v>40919</v>
      </c>
    </row>
    <row r="85" spans="1:8" ht="31.5" customHeight="1">
      <c r="A85" s="41">
        <v>36</v>
      </c>
      <c r="B85" s="15" t="s">
        <v>2307</v>
      </c>
      <c r="C85" s="46" t="s">
        <v>2308</v>
      </c>
      <c r="D85" s="598" t="s">
        <v>2309</v>
      </c>
      <c r="E85" s="599"/>
      <c r="F85" s="600"/>
      <c r="G85" s="20"/>
      <c r="H85" s="21">
        <v>40921</v>
      </c>
    </row>
    <row r="86" spans="1:8" ht="18" customHeight="1">
      <c r="A86" s="602">
        <v>37</v>
      </c>
      <c r="B86" s="592" t="s">
        <v>2174</v>
      </c>
      <c r="C86" s="46" t="s">
        <v>2175</v>
      </c>
      <c r="D86" s="15"/>
      <c r="E86" s="19"/>
      <c r="F86" s="19"/>
      <c r="G86" s="20"/>
      <c r="H86" s="595">
        <v>40919</v>
      </c>
    </row>
    <row r="87" spans="1:8" ht="18" customHeight="1">
      <c r="A87" s="597"/>
      <c r="B87" s="594"/>
      <c r="C87" s="15" t="s">
        <v>2286</v>
      </c>
      <c r="D87" s="19" t="s">
        <v>2968</v>
      </c>
      <c r="E87" s="17">
        <v>1</v>
      </c>
      <c r="F87" s="17">
        <v>140</v>
      </c>
      <c r="G87" s="20">
        <f>F87*E87</f>
        <v>140</v>
      </c>
      <c r="H87" s="603"/>
    </row>
    <row r="88" spans="1:8" ht="18" customHeight="1">
      <c r="A88" s="41">
        <v>38</v>
      </c>
      <c r="B88" s="15" t="s">
        <v>2176</v>
      </c>
      <c r="C88" s="46" t="s">
        <v>2177</v>
      </c>
      <c r="D88" s="598" t="s">
        <v>67</v>
      </c>
      <c r="E88" s="599"/>
      <c r="F88" s="600"/>
      <c r="G88" s="20"/>
      <c r="H88" s="21">
        <v>40921</v>
      </c>
    </row>
    <row r="89" spans="1:8" ht="18" customHeight="1">
      <c r="A89" s="41">
        <v>39</v>
      </c>
      <c r="B89" s="15" t="s">
        <v>2180</v>
      </c>
      <c r="C89" s="46" t="s">
        <v>2181</v>
      </c>
      <c r="D89" s="598" t="s">
        <v>67</v>
      </c>
      <c r="E89" s="599"/>
      <c r="F89" s="600"/>
      <c r="G89" s="20"/>
      <c r="H89" s="21">
        <v>40921</v>
      </c>
    </row>
    <row r="90" spans="1:8" ht="18" customHeight="1">
      <c r="A90" s="41">
        <v>40</v>
      </c>
      <c r="B90" s="15" t="s">
        <v>2182</v>
      </c>
      <c r="C90" s="46" t="s">
        <v>2177</v>
      </c>
      <c r="D90" s="19"/>
      <c r="E90" s="17"/>
      <c r="F90" s="17"/>
      <c r="G90" s="20"/>
      <c r="H90" s="21">
        <v>40924</v>
      </c>
    </row>
    <row r="91" spans="1:8" ht="18" customHeight="1">
      <c r="A91" s="602">
        <v>41</v>
      </c>
      <c r="B91" s="592" t="s">
        <v>335</v>
      </c>
      <c r="C91" s="46" t="s">
        <v>336</v>
      </c>
      <c r="D91" s="19"/>
      <c r="E91" s="17"/>
      <c r="F91" s="17"/>
      <c r="G91" s="20"/>
      <c r="H91" s="595">
        <v>40917</v>
      </c>
    </row>
    <row r="92" spans="1:8" ht="18" customHeight="1">
      <c r="A92" s="597"/>
      <c r="B92" s="594"/>
      <c r="C92" s="15" t="s">
        <v>1600</v>
      </c>
      <c r="D92" s="19" t="s">
        <v>1588</v>
      </c>
      <c r="E92" s="17">
        <v>1</v>
      </c>
      <c r="F92" s="17">
        <v>1550</v>
      </c>
      <c r="G92" s="20">
        <f>F92*E92</f>
        <v>1550</v>
      </c>
      <c r="H92" s="603"/>
    </row>
    <row r="93" spans="1:8" ht="18" customHeight="1">
      <c r="A93" s="41">
        <v>42</v>
      </c>
      <c r="B93" s="15" t="s">
        <v>1468</v>
      </c>
      <c r="C93" s="46" t="s">
        <v>337</v>
      </c>
      <c r="D93" s="598" t="s">
        <v>1050</v>
      </c>
      <c r="E93" s="599"/>
      <c r="F93" s="600"/>
      <c r="G93" s="20"/>
      <c r="H93" s="21">
        <v>40917</v>
      </c>
    </row>
    <row r="94" spans="1:8" ht="38.25" customHeight="1">
      <c r="A94" s="41">
        <v>43</v>
      </c>
      <c r="B94" s="15" t="s">
        <v>338</v>
      </c>
      <c r="C94" s="46" t="s">
        <v>893</v>
      </c>
      <c r="D94" s="19"/>
      <c r="E94" s="17"/>
      <c r="F94" s="17"/>
      <c r="G94" s="20"/>
      <c r="H94" s="21">
        <v>40917</v>
      </c>
    </row>
    <row r="95" spans="1:8" ht="36.75" customHeight="1">
      <c r="A95" s="41">
        <v>44</v>
      </c>
      <c r="B95" s="15" t="s">
        <v>1761</v>
      </c>
      <c r="C95" s="46" t="s">
        <v>893</v>
      </c>
      <c r="D95" s="19"/>
      <c r="E95" s="17"/>
      <c r="F95" s="17"/>
      <c r="G95" s="20"/>
      <c r="H95" s="21">
        <v>40917</v>
      </c>
    </row>
    <row r="96" spans="1:8" ht="36" customHeight="1">
      <c r="A96" s="41">
        <v>45</v>
      </c>
      <c r="B96" s="15" t="s">
        <v>2128</v>
      </c>
      <c r="C96" s="46" t="s">
        <v>893</v>
      </c>
      <c r="D96" s="19"/>
      <c r="E96" s="17"/>
      <c r="F96" s="17"/>
      <c r="G96" s="20"/>
      <c r="H96" s="21">
        <v>40917</v>
      </c>
    </row>
    <row r="97" spans="1:9" ht="39.75" customHeight="1">
      <c r="A97" s="41">
        <v>46</v>
      </c>
      <c r="B97" s="15" t="s">
        <v>1762</v>
      </c>
      <c r="C97" s="46" t="s">
        <v>893</v>
      </c>
      <c r="D97" s="19"/>
      <c r="E97" s="17"/>
      <c r="F97" s="17"/>
      <c r="G97" s="20"/>
      <c r="H97" s="21">
        <v>40917</v>
      </c>
    </row>
    <row r="98" spans="1:9" ht="34.5" customHeight="1">
      <c r="A98" s="41">
        <v>47</v>
      </c>
      <c r="B98" s="15" t="s">
        <v>274</v>
      </c>
      <c r="C98" s="46" t="s">
        <v>893</v>
      </c>
      <c r="D98" s="19"/>
      <c r="E98" s="17"/>
      <c r="F98" s="17"/>
      <c r="G98" s="20"/>
      <c r="H98" s="21">
        <v>40917</v>
      </c>
    </row>
    <row r="99" spans="1:9" ht="35.25" customHeight="1">
      <c r="A99" s="41">
        <v>48</v>
      </c>
      <c r="B99" s="15" t="s">
        <v>1763</v>
      </c>
      <c r="C99" s="46" t="s">
        <v>893</v>
      </c>
      <c r="D99" s="19"/>
      <c r="E99" s="17"/>
      <c r="F99" s="17"/>
      <c r="G99" s="20"/>
      <c r="H99" s="21">
        <v>40917</v>
      </c>
    </row>
    <row r="100" spans="1:9" ht="34.5" customHeight="1">
      <c r="A100" s="41">
        <v>49</v>
      </c>
      <c r="B100" s="15" t="s">
        <v>273</v>
      </c>
      <c r="C100" s="46" t="s">
        <v>893</v>
      </c>
      <c r="D100" s="19"/>
      <c r="E100" s="17"/>
      <c r="F100" s="17"/>
      <c r="G100" s="20"/>
      <c r="H100" s="21">
        <v>40917</v>
      </c>
    </row>
    <row r="101" spans="1:9" ht="38.25" customHeight="1">
      <c r="A101" s="602">
        <v>50</v>
      </c>
      <c r="B101" s="592" t="s">
        <v>275</v>
      </c>
      <c r="C101" s="46" t="s">
        <v>276</v>
      </c>
      <c r="D101" s="634" t="s">
        <v>277</v>
      </c>
      <c r="E101" s="635"/>
      <c r="F101" s="636"/>
      <c r="G101" s="20"/>
      <c r="H101" s="595">
        <v>40919</v>
      </c>
    </row>
    <row r="102" spans="1:9" ht="18" customHeight="1">
      <c r="A102" s="596"/>
      <c r="B102" s="593"/>
      <c r="C102" s="15" t="s">
        <v>402</v>
      </c>
      <c r="D102" s="19" t="s">
        <v>1585</v>
      </c>
      <c r="E102" s="17">
        <v>0.03</v>
      </c>
      <c r="F102" s="17">
        <v>8500</v>
      </c>
      <c r="G102" s="20">
        <f>F102*E102</f>
        <v>255</v>
      </c>
      <c r="H102" s="605"/>
    </row>
    <row r="103" spans="1:9" ht="18" customHeight="1">
      <c r="A103" s="597"/>
      <c r="B103" s="594"/>
      <c r="C103" s="15" t="s">
        <v>1602</v>
      </c>
      <c r="D103" s="19" t="s">
        <v>1109</v>
      </c>
      <c r="E103" s="19">
        <v>0.15</v>
      </c>
      <c r="F103" s="19">
        <v>130</v>
      </c>
      <c r="G103" s="20">
        <f>F103*E103</f>
        <v>19.5</v>
      </c>
      <c r="H103" s="603"/>
    </row>
    <row r="104" spans="1:9" ht="46.5" customHeight="1">
      <c r="A104" s="602">
        <v>51</v>
      </c>
      <c r="B104" s="592" t="s">
        <v>3566</v>
      </c>
      <c r="C104" s="46" t="s">
        <v>3567</v>
      </c>
      <c r="D104" s="19"/>
      <c r="E104" s="17"/>
      <c r="F104" s="17"/>
      <c r="G104" s="20"/>
      <c r="H104" s="595">
        <v>40918</v>
      </c>
    </row>
    <row r="105" spans="1:9" ht="18" customHeight="1">
      <c r="A105" s="596"/>
      <c r="B105" s="593"/>
      <c r="C105" s="15" t="s">
        <v>3568</v>
      </c>
      <c r="D105" s="19" t="s">
        <v>1049</v>
      </c>
      <c r="E105" s="19">
        <v>38</v>
      </c>
      <c r="F105" s="19">
        <v>92.39</v>
      </c>
      <c r="G105" s="20">
        <f t="shared" ref="G105:G112" si="2">F105*E105</f>
        <v>3510.82</v>
      </c>
      <c r="H105" s="605"/>
    </row>
    <row r="106" spans="1:9" ht="18" customHeight="1">
      <c r="A106" s="596"/>
      <c r="B106" s="593"/>
      <c r="C106" s="15" t="s">
        <v>3569</v>
      </c>
      <c r="D106" s="19" t="s">
        <v>1049</v>
      </c>
      <c r="E106" s="17">
        <v>18</v>
      </c>
      <c r="F106" s="17">
        <v>117.58</v>
      </c>
      <c r="G106" s="20">
        <f t="shared" si="2"/>
        <v>2116.44</v>
      </c>
      <c r="H106" s="605"/>
    </row>
    <row r="107" spans="1:9" ht="18" customHeight="1">
      <c r="A107" s="596"/>
      <c r="B107" s="593"/>
      <c r="C107" s="15" t="s">
        <v>2478</v>
      </c>
      <c r="D107" s="19" t="s">
        <v>1046</v>
      </c>
      <c r="E107" s="19">
        <v>9.1</v>
      </c>
      <c r="F107" s="19">
        <v>816</v>
      </c>
      <c r="G107" s="20">
        <f t="shared" si="2"/>
        <v>7425.6</v>
      </c>
      <c r="H107" s="605"/>
    </row>
    <row r="108" spans="1:9" ht="18" customHeight="1">
      <c r="A108" s="596"/>
      <c r="B108" s="593"/>
      <c r="C108" s="15" t="s">
        <v>1556</v>
      </c>
      <c r="D108" s="19" t="s">
        <v>1109</v>
      </c>
      <c r="E108" s="17">
        <v>5</v>
      </c>
      <c r="F108" s="17">
        <v>59</v>
      </c>
      <c r="G108" s="20">
        <f t="shared" si="2"/>
        <v>295</v>
      </c>
      <c r="H108" s="605"/>
    </row>
    <row r="109" spans="1:9" ht="18" customHeight="1">
      <c r="A109" s="596"/>
      <c r="B109" s="593"/>
      <c r="C109" s="15" t="s">
        <v>2286</v>
      </c>
      <c r="D109" s="19" t="s">
        <v>2968</v>
      </c>
      <c r="E109" s="19">
        <v>1</v>
      </c>
      <c r="F109" s="19">
        <v>1260</v>
      </c>
      <c r="G109" s="20">
        <f t="shared" si="2"/>
        <v>1260</v>
      </c>
      <c r="H109" s="605"/>
    </row>
    <row r="110" spans="1:9" ht="18" customHeight="1">
      <c r="A110" s="596"/>
      <c r="B110" s="593"/>
      <c r="C110" s="15" t="s">
        <v>2286</v>
      </c>
      <c r="D110" s="19" t="s">
        <v>2968</v>
      </c>
      <c r="E110" s="17">
        <v>1</v>
      </c>
      <c r="F110" s="17">
        <v>470</v>
      </c>
      <c r="G110" s="20">
        <f t="shared" si="2"/>
        <v>470</v>
      </c>
      <c r="H110" s="605"/>
    </row>
    <row r="111" spans="1:9" ht="18" customHeight="1">
      <c r="A111" s="596"/>
      <c r="B111" s="593"/>
      <c r="C111" s="15" t="s">
        <v>2479</v>
      </c>
      <c r="D111" s="19" t="s">
        <v>2480</v>
      </c>
      <c r="E111" s="17">
        <v>2</v>
      </c>
      <c r="F111" s="19">
        <v>126</v>
      </c>
      <c r="G111" s="20">
        <f t="shared" si="2"/>
        <v>252</v>
      </c>
      <c r="H111" s="605"/>
    </row>
    <row r="112" spans="1:9" ht="18" customHeight="1">
      <c r="A112" s="597"/>
      <c r="B112" s="594"/>
      <c r="C112" s="15" t="s">
        <v>2481</v>
      </c>
      <c r="D112" s="19" t="s">
        <v>2968</v>
      </c>
      <c r="E112" s="17">
        <v>8</v>
      </c>
      <c r="F112" s="19">
        <v>340</v>
      </c>
      <c r="G112" s="20">
        <f t="shared" si="2"/>
        <v>2720</v>
      </c>
      <c r="H112" s="603"/>
      <c r="I112" s="55"/>
    </row>
    <row r="113" spans="1:8" ht="51" customHeight="1">
      <c r="A113" s="602">
        <v>52</v>
      </c>
      <c r="B113" s="592" t="s">
        <v>2482</v>
      </c>
      <c r="C113" s="46" t="s">
        <v>3567</v>
      </c>
      <c r="D113" s="19"/>
      <c r="E113" s="17"/>
      <c r="F113" s="17"/>
      <c r="G113" s="20"/>
      <c r="H113" s="595">
        <v>40899</v>
      </c>
    </row>
    <row r="114" spans="1:8" ht="18" customHeight="1">
      <c r="A114" s="596"/>
      <c r="B114" s="593"/>
      <c r="C114" s="15" t="s">
        <v>2481</v>
      </c>
      <c r="D114" s="19" t="s">
        <v>2968</v>
      </c>
      <c r="E114" s="17">
        <v>4</v>
      </c>
      <c r="F114" s="19">
        <v>340</v>
      </c>
      <c r="G114" s="20">
        <f>F114*E114</f>
        <v>1360</v>
      </c>
      <c r="H114" s="605"/>
    </row>
    <row r="115" spans="1:8" ht="18" customHeight="1">
      <c r="A115" s="597"/>
      <c r="B115" s="594"/>
      <c r="C115" s="15" t="s">
        <v>2479</v>
      </c>
      <c r="D115" s="19" t="s">
        <v>1109</v>
      </c>
      <c r="E115" s="17">
        <v>3</v>
      </c>
      <c r="F115" s="19">
        <v>126</v>
      </c>
      <c r="G115" s="20">
        <f>F115*E115</f>
        <v>378</v>
      </c>
      <c r="H115" s="603"/>
    </row>
    <row r="116" spans="1:8" ht="18" customHeight="1">
      <c r="A116" s="602">
        <v>53</v>
      </c>
      <c r="B116" s="592" t="s">
        <v>2267</v>
      </c>
      <c r="C116" s="46" t="s">
        <v>2269</v>
      </c>
      <c r="D116" s="19"/>
      <c r="E116" s="19"/>
      <c r="F116" s="19"/>
      <c r="G116" s="17"/>
      <c r="H116" s="595">
        <v>40924</v>
      </c>
    </row>
    <row r="117" spans="1:8" ht="18" customHeight="1">
      <c r="A117" s="596"/>
      <c r="B117" s="593"/>
      <c r="C117" s="17" t="s">
        <v>2268</v>
      </c>
      <c r="D117" s="19" t="s">
        <v>1046</v>
      </c>
      <c r="E117" s="19">
        <v>1</v>
      </c>
      <c r="F117" s="19">
        <v>350</v>
      </c>
      <c r="G117" s="17">
        <f>E117*F117</f>
        <v>350</v>
      </c>
      <c r="H117" s="605"/>
    </row>
    <row r="118" spans="1:8" ht="18" customHeight="1">
      <c r="A118" s="596"/>
      <c r="B118" s="593"/>
      <c r="C118" s="17" t="s">
        <v>1602</v>
      </c>
      <c r="D118" s="19" t="s">
        <v>1109</v>
      </c>
      <c r="E118" s="19">
        <v>0.05</v>
      </c>
      <c r="F118" s="19">
        <v>150</v>
      </c>
      <c r="G118" s="17">
        <f>E118*F118</f>
        <v>7.5</v>
      </c>
      <c r="H118" s="605"/>
    </row>
    <row r="119" spans="1:8" ht="18" customHeight="1">
      <c r="A119" s="597"/>
      <c r="B119" s="594"/>
      <c r="C119" s="15" t="s">
        <v>1047</v>
      </c>
      <c r="D119" s="19" t="s">
        <v>1049</v>
      </c>
      <c r="E119" s="19">
        <v>1</v>
      </c>
      <c r="F119" s="19">
        <v>25</v>
      </c>
      <c r="G119" s="17">
        <f>E119*F119</f>
        <v>25</v>
      </c>
      <c r="H119" s="603"/>
    </row>
    <row r="120" spans="1:8" ht="36.75" customHeight="1">
      <c r="A120" s="610">
        <v>54</v>
      </c>
      <c r="B120" s="606" t="s">
        <v>846</v>
      </c>
      <c r="C120" s="46" t="s">
        <v>3381</v>
      </c>
      <c r="D120" s="19"/>
      <c r="E120" s="17"/>
      <c r="F120" s="17"/>
      <c r="G120" s="20"/>
      <c r="H120" s="611">
        <v>40913</v>
      </c>
    </row>
    <row r="121" spans="1:8" ht="18" customHeight="1">
      <c r="A121" s="610"/>
      <c r="B121" s="606"/>
      <c r="C121" s="15" t="s">
        <v>1581</v>
      </c>
      <c r="D121" s="19" t="s">
        <v>1109</v>
      </c>
      <c r="E121" s="19">
        <v>3</v>
      </c>
      <c r="F121" s="19">
        <v>90</v>
      </c>
      <c r="G121" s="20">
        <f>F121*E121</f>
        <v>270</v>
      </c>
      <c r="H121" s="611"/>
    </row>
    <row r="122" spans="1:8" ht="18" customHeight="1">
      <c r="A122" s="610"/>
      <c r="B122" s="606"/>
      <c r="C122" s="15" t="s">
        <v>1875</v>
      </c>
      <c r="D122" s="19" t="s">
        <v>2968</v>
      </c>
      <c r="E122" s="17">
        <v>1</v>
      </c>
      <c r="F122" s="19">
        <v>120</v>
      </c>
      <c r="G122" s="20">
        <f>F122*E122</f>
        <v>120</v>
      </c>
      <c r="H122" s="611"/>
    </row>
    <row r="123" spans="1:8" ht="18" customHeight="1">
      <c r="A123" s="610"/>
      <c r="B123" s="606"/>
      <c r="C123" s="17" t="s">
        <v>847</v>
      </c>
      <c r="D123" s="19" t="s">
        <v>2968</v>
      </c>
      <c r="E123" s="17">
        <v>2</v>
      </c>
      <c r="F123" s="17">
        <v>120</v>
      </c>
      <c r="G123" s="20">
        <f>E123*F123</f>
        <v>240</v>
      </c>
      <c r="H123" s="611"/>
    </row>
    <row r="124" spans="1:8" ht="18" customHeight="1">
      <c r="A124" s="610"/>
      <c r="B124" s="606"/>
      <c r="C124" s="15" t="s">
        <v>848</v>
      </c>
      <c r="D124" s="19" t="s">
        <v>2968</v>
      </c>
      <c r="E124" s="19">
        <v>2</v>
      </c>
      <c r="F124" s="19">
        <v>80</v>
      </c>
      <c r="G124" s="20">
        <f>E124*F124</f>
        <v>160</v>
      </c>
      <c r="H124" s="611"/>
    </row>
    <row r="125" spans="1:8" ht="18" customHeight="1">
      <c r="A125" s="610"/>
      <c r="B125" s="606"/>
      <c r="C125" s="17" t="s">
        <v>1523</v>
      </c>
      <c r="D125" s="19" t="s">
        <v>1049</v>
      </c>
      <c r="E125" s="17">
        <v>1</v>
      </c>
      <c r="F125" s="17">
        <v>142</v>
      </c>
      <c r="G125" s="20">
        <f>E125*F125</f>
        <v>142</v>
      </c>
      <c r="H125" s="611"/>
    </row>
    <row r="126" spans="1:8" ht="18" customHeight="1">
      <c r="A126" s="610"/>
      <c r="B126" s="606"/>
      <c r="C126" s="15" t="s">
        <v>1183</v>
      </c>
      <c r="D126" s="19" t="s">
        <v>2968</v>
      </c>
      <c r="E126" s="17">
        <v>1</v>
      </c>
      <c r="F126" s="17">
        <v>123</v>
      </c>
      <c r="G126" s="20">
        <f>F126*E126</f>
        <v>123</v>
      </c>
      <c r="H126" s="611"/>
    </row>
    <row r="127" spans="1:8" ht="18" customHeight="1">
      <c r="A127" s="610">
        <v>54</v>
      </c>
      <c r="B127" s="606" t="s">
        <v>846</v>
      </c>
      <c r="C127" s="17" t="s">
        <v>1524</v>
      </c>
      <c r="D127" s="19" t="s">
        <v>2968</v>
      </c>
      <c r="E127" s="17">
        <v>1</v>
      </c>
      <c r="F127" s="19">
        <v>75</v>
      </c>
      <c r="G127" s="20">
        <f>F127*E127</f>
        <v>75</v>
      </c>
      <c r="H127" s="611">
        <v>40913</v>
      </c>
    </row>
    <row r="128" spans="1:8" ht="18" customHeight="1">
      <c r="A128" s="610"/>
      <c r="B128" s="606"/>
      <c r="C128" s="15" t="s">
        <v>1525</v>
      </c>
      <c r="D128" s="19" t="s">
        <v>2968</v>
      </c>
      <c r="E128" s="19">
        <v>1</v>
      </c>
      <c r="F128" s="19">
        <v>60</v>
      </c>
      <c r="G128" s="20">
        <f>F128*E128</f>
        <v>60</v>
      </c>
      <c r="H128" s="611"/>
    </row>
    <row r="129" spans="1:8" ht="18" customHeight="1">
      <c r="A129" s="610"/>
      <c r="B129" s="606"/>
      <c r="C129" s="15" t="s">
        <v>1526</v>
      </c>
      <c r="D129" s="19" t="s">
        <v>2968</v>
      </c>
      <c r="E129" s="17">
        <v>1</v>
      </c>
      <c r="F129" s="17">
        <v>36</v>
      </c>
      <c r="G129" s="20">
        <f>F129*E129</f>
        <v>36</v>
      </c>
      <c r="H129" s="611"/>
    </row>
    <row r="130" spans="1:8" ht="36" customHeight="1">
      <c r="A130" s="602">
        <v>55</v>
      </c>
      <c r="B130" s="592" t="s">
        <v>2289</v>
      </c>
      <c r="C130" s="46" t="s">
        <v>2290</v>
      </c>
      <c r="D130" s="19"/>
      <c r="E130" s="17"/>
      <c r="F130" s="17"/>
      <c r="G130" s="20"/>
      <c r="H130" s="595">
        <v>40920</v>
      </c>
    </row>
    <row r="131" spans="1:8" ht="18" customHeight="1">
      <c r="A131" s="596"/>
      <c r="B131" s="593"/>
      <c r="C131" s="15" t="s">
        <v>1581</v>
      </c>
      <c r="D131" s="19" t="s">
        <v>1109</v>
      </c>
      <c r="E131" s="19">
        <v>2</v>
      </c>
      <c r="F131" s="19">
        <v>90</v>
      </c>
      <c r="G131" s="20">
        <f>F131*E131</f>
        <v>180</v>
      </c>
      <c r="H131" s="605"/>
    </row>
    <row r="132" spans="1:8" ht="18" customHeight="1">
      <c r="A132" s="596"/>
      <c r="B132" s="593"/>
      <c r="C132" s="15" t="s">
        <v>1875</v>
      </c>
      <c r="D132" s="19" t="s">
        <v>2968</v>
      </c>
      <c r="E132" s="17">
        <v>1</v>
      </c>
      <c r="F132" s="19">
        <v>120</v>
      </c>
      <c r="G132" s="20">
        <f>F132*E132</f>
        <v>120</v>
      </c>
      <c r="H132" s="605"/>
    </row>
    <row r="133" spans="1:8" ht="18" customHeight="1">
      <c r="A133" s="597"/>
      <c r="B133" s="594"/>
      <c r="C133" s="17" t="s">
        <v>1048</v>
      </c>
      <c r="D133" s="19" t="s">
        <v>2968</v>
      </c>
      <c r="E133" s="17">
        <v>2</v>
      </c>
      <c r="F133" s="17">
        <v>35</v>
      </c>
      <c r="G133" s="17">
        <f>F133*E133</f>
        <v>70</v>
      </c>
      <c r="H133" s="603"/>
    </row>
    <row r="134" spans="1:8" ht="18" customHeight="1">
      <c r="A134" s="602">
        <v>56</v>
      </c>
      <c r="B134" s="592" t="s">
        <v>1870</v>
      </c>
      <c r="C134" s="46" t="s">
        <v>1964</v>
      </c>
      <c r="D134" s="19"/>
      <c r="E134" s="19"/>
      <c r="F134" s="19"/>
      <c r="G134" s="20"/>
      <c r="H134" s="595">
        <v>40924</v>
      </c>
    </row>
    <row r="135" spans="1:8" ht="18" customHeight="1">
      <c r="A135" s="596"/>
      <c r="B135" s="593"/>
      <c r="C135" s="15" t="s">
        <v>3382</v>
      </c>
      <c r="D135" s="19" t="s">
        <v>1049</v>
      </c>
      <c r="E135" s="19">
        <v>15</v>
      </c>
      <c r="F135" s="19">
        <v>59</v>
      </c>
      <c r="G135" s="20">
        <f>F135*E135</f>
        <v>885</v>
      </c>
      <c r="H135" s="605"/>
    </row>
    <row r="136" spans="1:8" ht="18" customHeight="1">
      <c r="A136" s="596"/>
      <c r="B136" s="593"/>
      <c r="C136" s="15" t="s">
        <v>1397</v>
      </c>
      <c r="D136" s="19" t="s">
        <v>2968</v>
      </c>
      <c r="E136" s="19">
        <v>2</v>
      </c>
      <c r="F136" s="19">
        <v>115</v>
      </c>
      <c r="G136" s="20">
        <f>F136*E136</f>
        <v>230</v>
      </c>
      <c r="H136" s="605"/>
    </row>
    <row r="137" spans="1:8" ht="18" customHeight="1">
      <c r="A137" s="597"/>
      <c r="B137" s="594"/>
      <c r="C137" s="15" t="s">
        <v>1183</v>
      </c>
      <c r="D137" s="19" t="s">
        <v>2968</v>
      </c>
      <c r="E137" s="17">
        <v>1</v>
      </c>
      <c r="F137" s="17">
        <v>123</v>
      </c>
      <c r="G137" s="20">
        <f>F137*E137</f>
        <v>123</v>
      </c>
      <c r="H137" s="603"/>
    </row>
    <row r="138" spans="1:8" ht="36.75" customHeight="1">
      <c r="A138" s="41">
        <v>57</v>
      </c>
      <c r="B138" s="15" t="s">
        <v>1966</v>
      </c>
      <c r="C138" s="46" t="s">
        <v>687</v>
      </c>
      <c r="D138" s="598" t="s">
        <v>1050</v>
      </c>
      <c r="E138" s="599"/>
      <c r="F138" s="600"/>
      <c r="G138" s="20"/>
      <c r="H138" s="21">
        <v>40924</v>
      </c>
    </row>
    <row r="139" spans="1:8" ht="18" customHeight="1">
      <c r="A139" s="41">
        <v>58</v>
      </c>
      <c r="B139" s="15" t="s">
        <v>2984</v>
      </c>
      <c r="C139" s="46" t="s">
        <v>690</v>
      </c>
      <c r="D139" s="598" t="s">
        <v>1869</v>
      </c>
      <c r="E139" s="599"/>
      <c r="F139" s="600"/>
      <c r="G139" s="20"/>
      <c r="H139" s="21">
        <v>40926</v>
      </c>
    </row>
    <row r="140" spans="1:8" ht="36.75" customHeight="1">
      <c r="A140" s="602">
        <v>59</v>
      </c>
      <c r="B140" s="592" t="s">
        <v>691</v>
      </c>
      <c r="C140" s="46" t="s">
        <v>692</v>
      </c>
      <c r="D140" s="598" t="s">
        <v>1050</v>
      </c>
      <c r="E140" s="599"/>
      <c r="F140" s="600"/>
      <c r="G140" s="20"/>
      <c r="H140" s="595">
        <v>40926</v>
      </c>
    </row>
    <row r="141" spans="1:8" ht="18" customHeight="1">
      <c r="A141" s="596"/>
      <c r="B141" s="593"/>
      <c r="C141" s="15" t="s">
        <v>1462</v>
      </c>
      <c r="D141" s="15" t="s">
        <v>1049</v>
      </c>
      <c r="E141" s="15">
        <v>6</v>
      </c>
      <c r="F141" s="15">
        <v>72</v>
      </c>
      <c r="G141" s="20">
        <f>F141*E141</f>
        <v>432</v>
      </c>
      <c r="H141" s="605"/>
    </row>
    <row r="142" spans="1:8" ht="22.5" customHeight="1">
      <c r="A142" s="597"/>
      <c r="B142" s="594"/>
      <c r="C142" s="15" t="s">
        <v>1570</v>
      </c>
      <c r="D142" s="15" t="s">
        <v>2968</v>
      </c>
      <c r="E142" s="15">
        <v>4</v>
      </c>
      <c r="F142" s="15">
        <v>98.75</v>
      </c>
      <c r="G142" s="20">
        <f>F142*E142</f>
        <v>395</v>
      </c>
      <c r="H142" s="603"/>
    </row>
    <row r="143" spans="1:8" ht="18" customHeight="1">
      <c r="A143" s="41">
        <v>60</v>
      </c>
      <c r="B143" s="15" t="s">
        <v>693</v>
      </c>
      <c r="C143" s="46" t="s">
        <v>694</v>
      </c>
      <c r="D143" s="598" t="s">
        <v>1050</v>
      </c>
      <c r="E143" s="599"/>
      <c r="F143" s="600"/>
      <c r="G143" s="20"/>
      <c r="H143" s="21">
        <v>40925</v>
      </c>
    </row>
    <row r="144" spans="1:8" ht="36.75" customHeight="1">
      <c r="A144" s="41">
        <v>61</v>
      </c>
      <c r="B144" s="15" t="s">
        <v>3099</v>
      </c>
      <c r="C144" s="46" t="s">
        <v>2788</v>
      </c>
      <c r="D144" s="598" t="s">
        <v>1398</v>
      </c>
      <c r="E144" s="599"/>
      <c r="F144" s="600"/>
      <c r="G144" s="20"/>
      <c r="H144" s="21">
        <v>40926</v>
      </c>
    </row>
    <row r="145" spans="1:8" ht="18" customHeight="1">
      <c r="A145" s="41">
        <v>62</v>
      </c>
      <c r="B145" s="15" t="s">
        <v>2026</v>
      </c>
      <c r="C145" s="46" t="s">
        <v>2027</v>
      </c>
      <c r="D145" s="598" t="s">
        <v>1399</v>
      </c>
      <c r="E145" s="599"/>
      <c r="F145" s="600"/>
      <c r="G145" s="20"/>
      <c r="H145" s="21">
        <v>40926</v>
      </c>
    </row>
    <row r="146" spans="1:8" ht="36" customHeight="1">
      <c r="A146" s="602">
        <v>63</v>
      </c>
      <c r="B146" s="592" t="s">
        <v>2137</v>
      </c>
      <c r="C146" s="46" t="s">
        <v>2138</v>
      </c>
      <c r="D146" s="598" t="s">
        <v>2139</v>
      </c>
      <c r="E146" s="599"/>
      <c r="F146" s="600"/>
      <c r="G146" s="20"/>
      <c r="H146" s="595">
        <v>40925</v>
      </c>
    </row>
    <row r="147" spans="1:8" ht="18" customHeight="1">
      <c r="A147" s="597"/>
      <c r="B147" s="594"/>
      <c r="C147" s="15" t="s">
        <v>3619</v>
      </c>
      <c r="D147" s="19" t="s">
        <v>1049</v>
      </c>
      <c r="E147" s="17">
        <v>1</v>
      </c>
      <c r="F147" s="17">
        <v>5</v>
      </c>
      <c r="G147" s="20">
        <f>F147*E147</f>
        <v>5</v>
      </c>
      <c r="H147" s="603"/>
    </row>
    <row r="148" spans="1:8" ht="18" customHeight="1">
      <c r="A148" s="41">
        <v>64</v>
      </c>
      <c r="B148" s="15" t="s">
        <v>2842</v>
      </c>
      <c r="C148" s="46" t="s">
        <v>1584</v>
      </c>
      <c r="D148" s="598" t="s">
        <v>67</v>
      </c>
      <c r="E148" s="599"/>
      <c r="F148" s="600"/>
      <c r="G148" s="20"/>
      <c r="H148" s="21">
        <v>40925</v>
      </c>
    </row>
    <row r="149" spans="1:8" ht="18" customHeight="1">
      <c r="A149" s="41">
        <v>65</v>
      </c>
      <c r="B149" s="15" t="s">
        <v>2843</v>
      </c>
      <c r="C149" s="46" t="s">
        <v>2844</v>
      </c>
      <c r="D149" s="598" t="s">
        <v>1050</v>
      </c>
      <c r="E149" s="599"/>
      <c r="F149" s="600"/>
      <c r="G149" s="20"/>
      <c r="H149" s="21">
        <v>40925</v>
      </c>
    </row>
    <row r="150" spans="1:8" ht="84" customHeight="1">
      <c r="A150" s="602">
        <v>66</v>
      </c>
      <c r="B150" s="592" t="s">
        <v>2845</v>
      </c>
      <c r="C150" s="46" t="s">
        <v>1053</v>
      </c>
      <c r="D150" s="15"/>
      <c r="E150" s="15"/>
      <c r="F150" s="15"/>
      <c r="G150" s="20"/>
      <c r="H150" s="595" t="s">
        <v>1054</v>
      </c>
    </row>
    <row r="151" spans="1:8" ht="18.75" customHeight="1">
      <c r="A151" s="596"/>
      <c r="B151" s="593"/>
      <c r="C151" s="23" t="s">
        <v>2028</v>
      </c>
      <c r="D151" s="142" t="s">
        <v>2968</v>
      </c>
      <c r="E151" s="17">
        <v>5</v>
      </c>
      <c r="F151" s="17">
        <v>20</v>
      </c>
      <c r="G151" s="17">
        <f>E151*F151</f>
        <v>100</v>
      </c>
      <c r="H151" s="605"/>
    </row>
    <row r="152" spans="1:8" ht="20.25" customHeight="1">
      <c r="A152" s="596"/>
      <c r="B152" s="593"/>
      <c r="C152" s="95" t="s">
        <v>2846</v>
      </c>
      <c r="D152" s="19" t="s">
        <v>1049</v>
      </c>
      <c r="E152" s="17">
        <v>220</v>
      </c>
      <c r="F152" s="19">
        <v>15</v>
      </c>
      <c r="G152" s="20">
        <f t="shared" ref="G152:G159" si="3">F152*E152</f>
        <v>3300</v>
      </c>
      <c r="H152" s="605"/>
    </row>
    <row r="153" spans="1:8" ht="18" customHeight="1">
      <c r="A153" s="596"/>
      <c r="B153" s="593"/>
      <c r="C153" s="95" t="s">
        <v>3619</v>
      </c>
      <c r="D153" s="19" t="s">
        <v>1049</v>
      </c>
      <c r="E153" s="17">
        <v>90</v>
      </c>
      <c r="F153" s="19">
        <v>5</v>
      </c>
      <c r="G153" s="20">
        <f t="shared" si="3"/>
        <v>450</v>
      </c>
      <c r="H153" s="605"/>
    </row>
    <row r="154" spans="1:8" ht="36.75" customHeight="1">
      <c r="A154" s="596"/>
      <c r="B154" s="593"/>
      <c r="C154" s="95" t="s">
        <v>2847</v>
      </c>
      <c r="D154" s="19" t="s">
        <v>2968</v>
      </c>
      <c r="E154" s="17">
        <v>20</v>
      </c>
      <c r="F154" s="19">
        <v>18</v>
      </c>
      <c r="G154" s="20">
        <f t="shared" si="3"/>
        <v>360</v>
      </c>
      <c r="H154" s="605"/>
    </row>
    <row r="155" spans="1:8" ht="18" customHeight="1">
      <c r="A155" s="596"/>
      <c r="B155" s="593"/>
      <c r="C155" s="95" t="s">
        <v>2848</v>
      </c>
      <c r="D155" s="19" t="s">
        <v>2968</v>
      </c>
      <c r="E155" s="17">
        <v>5</v>
      </c>
      <c r="F155" s="19">
        <v>9</v>
      </c>
      <c r="G155" s="20">
        <f t="shared" si="3"/>
        <v>45</v>
      </c>
      <c r="H155" s="605"/>
    </row>
    <row r="156" spans="1:8" ht="18" customHeight="1">
      <c r="A156" s="596"/>
      <c r="B156" s="593"/>
      <c r="C156" s="95" t="s">
        <v>2849</v>
      </c>
      <c r="D156" s="19" t="s">
        <v>2968</v>
      </c>
      <c r="E156" s="17">
        <v>34</v>
      </c>
      <c r="F156" s="19">
        <v>2.5</v>
      </c>
      <c r="G156" s="20">
        <f t="shared" si="3"/>
        <v>85</v>
      </c>
      <c r="H156" s="605"/>
    </row>
    <row r="157" spans="1:8" ht="18" customHeight="1">
      <c r="A157" s="596"/>
      <c r="B157" s="593"/>
      <c r="C157" s="23" t="s">
        <v>2850</v>
      </c>
      <c r="D157" s="19" t="s">
        <v>2968</v>
      </c>
      <c r="E157" s="17">
        <v>34</v>
      </c>
      <c r="F157" s="17">
        <v>1</v>
      </c>
      <c r="G157" s="20">
        <f t="shared" si="3"/>
        <v>34</v>
      </c>
      <c r="H157" s="605"/>
    </row>
    <row r="158" spans="1:8" ht="18" customHeight="1">
      <c r="A158" s="596"/>
      <c r="B158" s="593"/>
      <c r="C158" s="95" t="s">
        <v>2851</v>
      </c>
      <c r="D158" s="19" t="s">
        <v>2968</v>
      </c>
      <c r="E158" s="19">
        <v>68</v>
      </c>
      <c r="F158" s="19">
        <v>0.5</v>
      </c>
      <c r="G158" s="20">
        <f t="shared" si="3"/>
        <v>34</v>
      </c>
      <c r="H158" s="605"/>
    </row>
    <row r="159" spans="1:8" ht="18" customHeight="1">
      <c r="A159" s="596"/>
      <c r="B159" s="593"/>
      <c r="C159" s="23" t="s">
        <v>2852</v>
      </c>
      <c r="D159" s="19" t="s">
        <v>1049</v>
      </c>
      <c r="E159" s="17">
        <v>5</v>
      </c>
      <c r="F159" s="17">
        <v>60</v>
      </c>
      <c r="G159" s="20">
        <f t="shared" si="3"/>
        <v>300</v>
      </c>
      <c r="H159" s="605"/>
    </row>
    <row r="160" spans="1:8" ht="18" customHeight="1">
      <c r="A160" s="596"/>
      <c r="B160" s="593"/>
      <c r="C160" s="23" t="s">
        <v>2855</v>
      </c>
      <c r="D160" s="19" t="s">
        <v>2968</v>
      </c>
      <c r="E160" s="17">
        <v>16</v>
      </c>
      <c r="F160" s="17">
        <v>155</v>
      </c>
      <c r="G160" s="20">
        <f>F160*E160</f>
        <v>2480</v>
      </c>
      <c r="H160" s="605"/>
    </row>
    <row r="161" spans="1:9" ht="18" customHeight="1">
      <c r="A161" s="596"/>
      <c r="B161" s="593"/>
      <c r="C161" s="23" t="s">
        <v>2853</v>
      </c>
      <c r="D161" s="19" t="s">
        <v>2968</v>
      </c>
      <c r="E161" s="17">
        <v>11</v>
      </c>
      <c r="F161" s="17">
        <v>110</v>
      </c>
      <c r="G161" s="17">
        <f>F161*E161</f>
        <v>1210</v>
      </c>
      <c r="H161" s="605"/>
    </row>
    <row r="162" spans="1:9" ht="18" customHeight="1">
      <c r="A162" s="596"/>
      <c r="B162" s="593"/>
      <c r="C162" s="73" t="s">
        <v>2856</v>
      </c>
      <c r="D162" s="19" t="s">
        <v>2968</v>
      </c>
      <c r="E162" s="19">
        <v>4</v>
      </c>
      <c r="F162" s="19">
        <v>9</v>
      </c>
      <c r="G162" s="17">
        <f>E162*F162</f>
        <v>36</v>
      </c>
      <c r="H162" s="605"/>
    </row>
    <row r="163" spans="1:9" ht="18" customHeight="1">
      <c r="A163" s="596"/>
      <c r="B163" s="593"/>
      <c r="C163" s="23" t="s">
        <v>2857</v>
      </c>
      <c r="D163" s="19" t="s">
        <v>2968</v>
      </c>
      <c r="E163" s="17">
        <v>5</v>
      </c>
      <c r="F163" s="17">
        <v>4</v>
      </c>
      <c r="G163" s="17">
        <f>F163*E163</f>
        <v>20</v>
      </c>
      <c r="H163" s="605"/>
    </row>
    <row r="164" spans="1:9" ht="18" customHeight="1">
      <c r="A164" s="596"/>
      <c r="B164" s="593"/>
      <c r="C164" s="23" t="s">
        <v>2858</v>
      </c>
      <c r="D164" s="19" t="s">
        <v>2968</v>
      </c>
      <c r="E164" s="17">
        <v>5</v>
      </c>
      <c r="F164" s="17">
        <v>2</v>
      </c>
      <c r="G164" s="17">
        <f>F164*E164</f>
        <v>10</v>
      </c>
      <c r="H164" s="605"/>
    </row>
    <row r="165" spans="1:9" ht="18" customHeight="1">
      <c r="A165" s="596"/>
      <c r="B165" s="593"/>
      <c r="C165" s="23" t="s">
        <v>2859</v>
      </c>
      <c r="D165" s="19" t="s">
        <v>2968</v>
      </c>
      <c r="E165" s="19">
        <v>10</v>
      </c>
      <c r="F165" s="17">
        <v>1</v>
      </c>
      <c r="G165" s="17">
        <f>E165*F165</f>
        <v>10</v>
      </c>
      <c r="H165" s="605"/>
    </row>
    <row r="166" spans="1:9" ht="18" customHeight="1">
      <c r="A166" s="597"/>
      <c r="B166" s="594"/>
      <c r="C166" s="23" t="s">
        <v>2854</v>
      </c>
      <c r="D166" s="19" t="s">
        <v>2968</v>
      </c>
      <c r="E166" s="17">
        <v>2</v>
      </c>
      <c r="F166" s="17">
        <v>25</v>
      </c>
      <c r="G166" s="20">
        <f>F166*E166</f>
        <v>50</v>
      </c>
      <c r="H166" s="603"/>
      <c r="I166" s="55">
        <f>SUM(G151:G166)</f>
        <v>8524</v>
      </c>
    </row>
    <row r="167" spans="1:9" ht="37.5" customHeight="1">
      <c r="A167" s="41">
        <v>67</v>
      </c>
      <c r="B167" s="15" t="s">
        <v>659</v>
      </c>
      <c r="C167" s="46" t="s">
        <v>660</v>
      </c>
      <c r="D167" s="598" t="s">
        <v>619</v>
      </c>
      <c r="E167" s="599"/>
      <c r="F167" s="600"/>
      <c r="G167" s="20"/>
      <c r="H167" s="21">
        <v>40926</v>
      </c>
    </row>
    <row r="168" spans="1:9" ht="36.75" customHeight="1">
      <c r="A168" s="41">
        <v>68</v>
      </c>
      <c r="B168" s="15" t="s">
        <v>662</v>
      </c>
      <c r="C168" s="46" t="s">
        <v>893</v>
      </c>
      <c r="D168" s="598" t="s">
        <v>412</v>
      </c>
      <c r="E168" s="599"/>
      <c r="F168" s="600"/>
      <c r="G168" s="20"/>
      <c r="H168" s="21">
        <v>40925</v>
      </c>
    </row>
    <row r="169" spans="1:9" ht="36.75" customHeight="1">
      <c r="A169" s="41">
        <v>69</v>
      </c>
      <c r="B169" s="15" t="s">
        <v>3738</v>
      </c>
      <c r="C169" s="46" t="s">
        <v>893</v>
      </c>
      <c r="D169" s="598" t="s">
        <v>412</v>
      </c>
      <c r="E169" s="599"/>
      <c r="F169" s="600"/>
      <c r="G169" s="20"/>
      <c r="H169" s="21">
        <v>40926</v>
      </c>
    </row>
    <row r="170" spans="1:9" ht="38.25" customHeight="1">
      <c r="A170" s="41">
        <v>70</v>
      </c>
      <c r="B170" s="15" t="s">
        <v>661</v>
      </c>
      <c r="C170" s="46" t="s">
        <v>3739</v>
      </c>
      <c r="D170" s="606" t="s">
        <v>1050</v>
      </c>
      <c r="E170" s="606"/>
      <c r="F170" s="606"/>
      <c r="G170" s="20"/>
      <c r="H170" s="21">
        <v>40926</v>
      </c>
    </row>
    <row r="171" spans="1:9" ht="18" customHeight="1">
      <c r="A171" s="41">
        <v>71</v>
      </c>
      <c r="B171" s="15" t="s">
        <v>2025</v>
      </c>
      <c r="C171" s="46" t="s">
        <v>694</v>
      </c>
      <c r="D171" s="606" t="s">
        <v>1050</v>
      </c>
      <c r="E171" s="606"/>
      <c r="F171" s="606"/>
      <c r="G171" s="20"/>
      <c r="H171" s="21">
        <v>40926</v>
      </c>
    </row>
    <row r="172" spans="1:9" ht="36" customHeight="1">
      <c r="A172" s="41">
        <v>72</v>
      </c>
      <c r="B172" s="15" t="s">
        <v>2031</v>
      </c>
      <c r="C172" s="46" t="s">
        <v>3381</v>
      </c>
      <c r="D172" s="598" t="s">
        <v>1050</v>
      </c>
      <c r="E172" s="599"/>
      <c r="F172" s="600"/>
      <c r="G172" s="20"/>
      <c r="H172" s="21">
        <v>40931</v>
      </c>
    </row>
    <row r="173" spans="1:9" ht="18" customHeight="1">
      <c r="A173" s="41">
        <v>73</v>
      </c>
      <c r="B173" s="15" t="s">
        <v>2032</v>
      </c>
      <c r="C173" s="46" t="s">
        <v>2034</v>
      </c>
      <c r="D173" s="598" t="s">
        <v>67</v>
      </c>
      <c r="E173" s="599"/>
      <c r="F173" s="600"/>
      <c r="G173" s="20"/>
      <c r="H173" s="21">
        <v>40931</v>
      </c>
    </row>
    <row r="174" spans="1:9" ht="18" customHeight="1">
      <c r="A174" s="602">
        <v>74</v>
      </c>
      <c r="B174" s="592" t="s">
        <v>2035</v>
      </c>
      <c r="C174" s="46" t="s">
        <v>2036</v>
      </c>
      <c r="D174" s="19"/>
      <c r="E174" s="17"/>
      <c r="F174" s="17"/>
      <c r="G174" s="20"/>
      <c r="H174" s="595">
        <v>40928</v>
      </c>
    </row>
    <row r="175" spans="1:9" ht="18" customHeight="1">
      <c r="A175" s="596"/>
      <c r="B175" s="593"/>
      <c r="C175" s="15" t="s">
        <v>1570</v>
      </c>
      <c r="D175" s="19" t="s">
        <v>2968</v>
      </c>
      <c r="E175" s="17">
        <v>4</v>
      </c>
      <c r="F175" s="17">
        <v>65.5</v>
      </c>
      <c r="G175" s="20">
        <f>F175*E175</f>
        <v>262</v>
      </c>
      <c r="H175" s="605"/>
    </row>
    <row r="176" spans="1:9" ht="18" customHeight="1">
      <c r="A176" s="596"/>
      <c r="B176" s="593"/>
      <c r="C176" s="15" t="s">
        <v>678</v>
      </c>
      <c r="D176" s="19" t="s">
        <v>2968</v>
      </c>
      <c r="E176" s="17">
        <v>1</v>
      </c>
      <c r="F176" s="17">
        <v>82</v>
      </c>
      <c r="G176" s="20">
        <f>F176*E176</f>
        <v>82</v>
      </c>
      <c r="H176" s="605"/>
    </row>
    <row r="177" spans="1:8" ht="18" customHeight="1">
      <c r="A177" s="596"/>
      <c r="B177" s="593"/>
      <c r="C177" s="15" t="s">
        <v>3382</v>
      </c>
      <c r="D177" s="19" t="s">
        <v>1049</v>
      </c>
      <c r="E177" s="17">
        <v>7</v>
      </c>
      <c r="F177" s="17">
        <v>60</v>
      </c>
      <c r="G177" s="20">
        <f>F177*E177</f>
        <v>420</v>
      </c>
      <c r="H177" s="605"/>
    </row>
    <row r="178" spans="1:8" ht="18" customHeight="1">
      <c r="A178" s="597"/>
      <c r="B178" s="594"/>
      <c r="C178" s="15" t="s">
        <v>1183</v>
      </c>
      <c r="D178" s="19" t="s">
        <v>2968</v>
      </c>
      <c r="E178" s="17">
        <v>1</v>
      </c>
      <c r="F178" s="17">
        <v>21</v>
      </c>
      <c r="G178" s="20">
        <f>F178*E178</f>
        <v>21</v>
      </c>
      <c r="H178" s="603"/>
    </row>
    <row r="179" spans="1:8" ht="18" customHeight="1">
      <c r="A179" s="41">
        <v>75</v>
      </c>
      <c r="B179" s="15" t="s">
        <v>509</v>
      </c>
      <c r="C179" s="46" t="s">
        <v>510</v>
      </c>
      <c r="D179" s="598" t="s">
        <v>1050</v>
      </c>
      <c r="E179" s="599"/>
      <c r="F179" s="600"/>
      <c r="G179" s="20"/>
      <c r="H179" s="21">
        <v>40931</v>
      </c>
    </row>
    <row r="180" spans="1:8" ht="37.5" customHeight="1">
      <c r="A180" s="602">
        <v>76</v>
      </c>
      <c r="B180" s="592" t="s">
        <v>511</v>
      </c>
      <c r="C180" s="46" t="s">
        <v>692</v>
      </c>
      <c r="D180" s="17"/>
      <c r="E180" s="17"/>
      <c r="F180" s="17"/>
      <c r="G180" s="20"/>
      <c r="H180" s="595">
        <v>40931</v>
      </c>
    </row>
    <row r="181" spans="1:8" ht="18" customHeight="1">
      <c r="A181" s="596"/>
      <c r="B181" s="593"/>
      <c r="C181" s="15" t="s">
        <v>884</v>
      </c>
      <c r="D181" s="19" t="s">
        <v>2968</v>
      </c>
      <c r="E181" s="19">
        <v>1</v>
      </c>
      <c r="F181" s="19">
        <v>58</v>
      </c>
      <c r="G181" s="84">
        <f>F181*E181</f>
        <v>58</v>
      </c>
      <c r="H181" s="605"/>
    </row>
    <row r="182" spans="1:8" ht="18" customHeight="1">
      <c r="A182" s="596"/>
      <c r="B182" s="593"/>
      <c r="C182" s="17" t="s">
        <v>512</v>
      </c>
      <c r="D182" s="19" t="s">
        <v>2968</v>
      </c>
      <c r="E182" s="17">
        <v>1</v>
      </c>
      <c r="F182" s="17">
        <v>50</v>
      </c>
      <c r="G182" s="44">
        <f>E182*F182</f>
        <v>50</v>
      </c>
      <c r="H182" s="605"/>
    </row>
    <row r="183" spans="1:8" ht="18" customHeight="1">
      <c r="A183" s="596"/>
      <c r="B183" s="593"/>
      <c r="C183" s="17" t="s">
        <v>513</v>
      </c>
      <c r="D183" s="19" t="s">
        <v>2968</v>
      </c>
      <c r="E183" s="17">
        <v>1</v>
      </c>
      <c r="F183" s="17">
        <v>25</v>
      </c>
      <c r="G183" s="44">
        <f>E183*F183</f>
        <v>25</v>
      </c>
      <c r="H183" s="605"/>
    </row>
    <row r="184" spans="1:8" ht="18" customHeight="1">
      <c r="A184" s="596"/>
      <c r="B184" s="593"/>
      <c r="C184" s="17" t="s">
        <v>1345</v>
      </c>
      <c r="D184" s="19" t="s">
        <v>2968</v>
      </c>
      <c r="E184" s="17">
        <v>1</v>
      </c>
      <c r="F184" s="17">
        <v>35</v>
      </c>
      <c r="G184" s="17">
        <f>E184*F184</f>
        <v>35</v>
      </c>
      <c r="H184" s="605"/>
    </row>
    <row r="185" spans="1:8" ht="18" customHeight="1">
      <c r="A185" s="597"/>
      <c r="B185" s="594"/>
      <c r="C185" s="17" t="s">
        <v>1346</v>
      </c>
      <c r="D185" s="19" t="s">
        <v>2968</v>
      </c>
      <c r="E185" s="17">
        <v>1</v>
      </c>
      <c r="F185" s="17">
        <v>45</v>
      </c>
      <c r="G185" s="17">
        <f>E185*F185</f>
        <v>45</v>
      </c>
      <c r="H185" s="603"/>
    </row>
    <row r="186" spans="1:8" ht="18" customHeight="1">
      <c r="A186" s="602">
        <v>77</v>
      </c>
      <c r="B186" s="592" t="s">
        <v>514</v>
      </c>
      <c r="C186" s="46" t="s">
        <v>515</v>
      </c>
      <c r="D186" s="15"/>
      <c r="E186" s="19"/>
      <c r="F186" s="19"/>
      <c r="G186" s="20"/>
      <c r="H186" s="595">
        <v>40932</v>
      </c>
    </row>
    <row r="187" spans="1:8" ht="18" customHeight="1">
      <c r="A187" s="597"/>
      <c r="B187" s="594"/>
      <c r="C187" s="15" t="s">
        <v>516</v>
      </c>
      <c r="D187" s="19" t="s">
        <v>2968</v>
      </c>
      <c r="E187" s="17">
        <v>1</v>
      </c>
      <c r="F187" s="17">
        <v>35</v>
      </c>
      <c r="G187" s="20">
        <f>F187*E187</f>
        <v>35</v>
      </c>
      <c r="H187" s="603"/>
    </row>
    <row r="188" spans="1:8" ht="37.5" customHeight="1">
      <c r="A188" s="43">
        <v>78</v>
      </c>
      <c r="B188" s="140" t="s">
        <v>517</v>
      </c>
      <c r="C188" s="46" t="s">
        <v>692</v>
      </c>
      <c r="D188" s="598" t="s">
        <v>67</v>
      </c>
      <c r="E188" s="599"/>
      <c r="F188" s="600"/>
      <c r="G188" s="20"/>
      <c r="H188" s="139">
        <v>40932</v>
      </c>
    </row>
    <row r="189" spans="1:8" ht="52.5" customHeight="1">
      <c r="A189" s="602">
        <v>79</v>
      </c>
      <c r="B189" s="592" t="s">
        <v>338</v>
      </c>
      <c r="C189" s="46" t="s">
        <v>3242</v>
      </c>
      <c r="D189" s="19"/>
      <c r="E189" s="19"/>
      <c r="F189" s="19"/>
      <c r="G189" s="20"/>
      <c r="H189" s="595">
        <v>40927</v>
      </c>
    </row>
    <row r="190" spans="1:8" ht="18" customHeight="1">
      <c r="A190" s="597"/>
      <c r="B190" s="594"/>
      <c r="C190" s="15" t="s">
        <v>3243</v>
      </c>
      <c r="D190" s="19" t="s">
        <v>2968</v>
      </c>
      <c r="E190" s="17">
        <v>1</v>
      </c>
      <c r="F190" s="19">
        <v>1000</v>
      </c>
      <c r="G190" s="20">
        <f>F190*E190</f>
        <v>1000</v>
      </c>
      <c r="H190" s="603"/>
    </row>
    <row r="191" spans="1:8" ht="36.75" customHeight="1">
      <c r="A191" s="41">
        <v>80</v>
      </c>
      <c r="B191" s="15" t="s">
        <v>3244</v>
      </c>
      <c r="C191" s="46" t="s">
        <v>893</v>
      </c>
      <c r="D191" s="598" t="s">
        <v>412</v>
      </c>
      <c r="E191" s="599"/>
      <c r="F191" s="600"/>
      <c r="G191" s="20"/>
      <c r="H191" s="21">
        <v>40927</v>
      </c>
    </row>
    <row r="192" spans="1:8" ht="18" customHeight="1">
      <c r="A192" s="602">
        <v>81</v>
      </c>
      <c r="B192" s="592" t="s">
        <v>3245</v>
      </c>
      <c r="C192" s="46" t="s">
        <v>3246</v>
      </c>
      <c r="D192" s="19"/>
      <c r="E192" s="19"/>
      <c r="F192" s="19"/>
      <c r="G192" s="20"/>
      <c r="H192" s="660">
        <v>40931</v>
      </c>
    </row>
    <row r="193" spans="1:8" ht="18" customHeight="1">
      <c r="A193" s="597"/>
      <c r="B193" s="594"/>
      <c r="C193" s="15" t="s">
        <v>1556</v>
      </c>
      <c r="D193" s="19" t="s">
        <v>1109</v>
      </c>
      <c r="E193" s="17">
        <v>0.2</v>
      </c>
      <c r="F193" s="17">
        <v>58</v>
      </c>
      <c r="G193" s="20">
        <f>F193*E193</f>
        <v>11.6</v>
      </c>
      <c r="H193" s="662"/>
    </row>
    <row r="194" spans="1:8" ht="33.75" customHeight="1">
      <c r="A194" s="41">
        <v>82</v>
      </c>
      <c r="B194" s="15" t="s">
        <v>1711</v>
      </c>
      <c r="C194" s="46" t="s">
        <v>893</v>
      </c>
      <c r="D194" s="598" t="s">
        <v>412</v>
      </c>
      <c r="E194" s="599"/>
      <c r="F194" s="600"/>
      <c r="G194" s="20"/>
      <c r="H194" s="21">
        <v>40931</v>
      </c>
    </row>
    <row r="195" spans="1:8" ht="38.25" customHeight="1">
      <c r="A195" s="41">
        <v>83</v>
      </c>
      <c r="B195" s="15" t="s">
        <v>2675</v>
      </c>
      <c r="C195" s="46" t="s">
        <v>893</v>
      </c>
      <c r="D195" s="598" t="s">
        <v>2596</v>
      </c>
      <c r="E195" s="599"/>
      <c r="F195" s="600"/>
      <c r="G195" s="20"/>
      <c r="H195" s="21">
        <v>40931</v>
      </c>
    </row>
    <row r="196" spans="1:8" ht="37.5" customHeight="1">
      <c r="A196" s="41">
        <v>84</v>
      </c>
      <c r="B196" s="15" t="s">
        <v>3758</v>
      </c>
      <c r="C196" s="46" t="s">
        <v>893</v>
      </c>
      <c r="D196" s="598" t="s">
        <v>412</v>
      </c>
      <c r="E196" s="599"/>
      <c r="F196" s="600"/>
      <c r="G196" s="20"/>
      <c r="H196" s="21">
        <v>40931</v>
      </c>
    </row>
    <row r="197" spans="1:8" ht="38.25" customHeight="1">
      <c r="A197" s="41">
        <v>86</v>
      </c>
      <c r="B197" s="15" t="s">
        <v>662</v>
      </c>
      <c r="C197" s="46" t="s">
        <v>893</v>
      </c>
      <c r="D197" s="598" t="s">
        <v>412</v>
      </c>
      <c r="E197" s="599"/>
      <c r="F197" s="600"/>
      <c r="G197" s="20"/>
      <c r="H197" s="21">
        <v>40931</v>
      </c>
    </row>
    <row r="198" spans="1:8" ht="35.25" customHeight="1">
      <c r="A198" s="41">
        <v>87</v>
      </c>
      <c r="B198" s="15" t="s">
        <v>3759</v>
      </c>
      <c r="C198" s="46" t="s">
        <v>893</v>
      </c>
      <c r="D198" s="598" t="s">
        <v>412</v>
      </c>
      <c r="E198" s="599"/>
      <c r="F198" s="600"/>
      <c r="G198" s="20"/>
      <c r="H198" s="21">
        <v>40932</v>
      </c>
    </row>
    <row r="199" spans="1:8" ht="40.5" customHeight="1">
      <c r="A199" s="41">
        <v>88</v>
      </c>
      <c r="B199" s="15" t="s">
        <v>3760</v>
      </c>
      <c r="C199" s="46" t="s">
        <v>893</v>
      </c>
      <c r="D199" s="598" t="s">
        <v>412</v>
      </c>
      <c r="E199" s="599"/>
      <c r="F199" s="600"/>
      <c r="G199" s="20"/>
      <c r="H199" s="21">
        <v>40932</v>
      </c>
    </row>
    <row r="200" spans="1:8" ht="18" customHeight="1">
      <c r="A200" s="41">
        <v>89</v>
      </c>
      <c r="B200" s="15" t="s">
        <v>620</v>
      </c>
      <c r="C200" s="46" t="s">
        <v>2436</v>
      </c>
      <c r="D200" s="598" t="s">
        <v>621</v>
      </c>
      <c r="E200" s="599"/>
      <c r="F200" s="600"/>
      <c r="G200" s="20"/>
      <c r="H200" s="21">
        <v>40927</v>
      </c>
    </row>
    <row r="201" spans="1:8" ht="18" customHeight="1">
      <c r="A201" s="602">
        <v>90</v>
      </c>
      <c r="B201" s="592" t="s">
        <v>622</v>
      </c>
      <c r="C201" s="46" t="s">
        <v>2844</v>
      </c>
      <c r="D201" s="598" t="s">
        <v>1050</v>
      </c>
      <c r="E201" s="599"/>
      <c r="F201" s="600"/>
      <c r="G201" s="20"/>
      <c r="H201" s="595">
        <v>40927</v>
      </c>
    </row>
    <row r="202" spans="1:8" ht="18" customHeight="1">
      <c r="A202" s="597"/>
      <c r="B202" s="594"/>
      <c r="C202" s="15" t="s">
        <v>3619</v>
      </c>
      <c r="D202" s="19" t="s">
        <v>1049</v>
      </c>
      <c r="E202" s="17">
        <v>1</v>
      </c>
      <c r="F202" s="19">
        <v>5</v>
      </c>
      <c r="G202" s="20">
        <f>F202*E202</f>
        <v>5</v>
      </c>
      <c r="H202" s="603"/>
    </row>
    <row r="203" spans="1:8" ht="48" customHeight="1">
      <c r="A203" s="41">
        <v>91</v>
      </c>
      <c r="B203" s="15" t="s">
        <v>24</v>
      </c>
      <c r="C203" s="46" t="s">
        <v>2591</v>
      </c>
      <c r="D203" s="598" t="s">
        <v>67</v>
      </c>
      <c r="E203" s="599"/>
      <c r="F203" s="600"/>
      <c r="G203" s="20"/>
      <c r="H203" s="21">
        <v>40931</v>
      </c>
    </row>
    <row r="204" spans="1:8" ht="18" customHeight="1">
      <c r="A204" s="41">
        <v>92</v>
      </c>
      <c r="B204" s="15" t="s">
        <v>2592</v>
      </c>
      <c r="C204" s="46" t="s">
        <v>2270</v>
      </c>
      <c r="D204" s="598" t="s">
        <v>1582</v>
      </c>
      <c r="E204" s="599"/>
      <c r="F204" s="600"/>
      <c r="G204" s="20"/>
      <c r="H204" s="21">
        <v>40931</v>
      </c>
    </row>
    <row r="205" spans="1:8" ht="18" customHeight="1">
      <c r="A205" s="41">
        <v>93</v>
      </c>
      <c r="B205" s="15" t="s">
        <v>2593</v>
      </c>
      <c r="C205" s="143" t="s">
        <v>2594</v>
      </c>
      <c r="D205" s="925" t="s">
        <v>67</v>
      </c>
      <c r="E205" s="926"/>
      <c r="F205" s="927"/>
      <c r="G205" s="20"/>
      <c r="H205" s="21">
        <v>40931</v>
      </c>
    </row>
    <row r="206" spans="1:8" ht="37.5" customHeight="1">
      <c r="A206" s="602">
        <v>94</v>
      </c>
      <c r="B206" s="592" t="s">
        <v>2673</v>
      </c>
      <c r="C206" s="46" t="s">
        <v>2674</v>
      </c>
      <c r="D206" s="17"/>
      <c r="E206" s="17"/>
      <c r="F206" s="19"/>
      <c r="G206" s="20"/>
      <c r="H206" s="595">
        <v>40932</v>
      </c>
    </row>
    <row r="207" spans="1:8" ht="18" customHeight="1">
      <c r="A207" s="597"/>
      <c r="B207" s="594"/>
      <c r="C207" s="15" t="s">
        <v>2286</v>
      </c>
      <c r="D207" s="19" t="s">
        <v>2968</v>
      </c>
      <c r="E207" s="17">
        <v>1</v>
      </c>
      <c r="F207" s="17">
        <v>170</v>
      </c>
      <c r="G207" s="20">
        <f>F207*E207</f>
        <v>170</v>
      </c>
      <c r="H207" s="603"/>
    </row>
    <row r="208" spans="1:8" ht="36" customHeight="1">
      <c r="A208" s="41">
        <v>95</v>
      </c>
      <c r="B208" s="15" t="s">
        <v>2595</v>
      </c>
      <c r="C208" s="46" t="s">
        <v>893</v>
      </c>
      <c r="D208" s="598" t="s">
        <v>2676</v>
      </c>
      <c r="E208" s="599"/>
      <c r="F208" s="600"/>
      <c r="G208" s="20"/>
      <c r="H208" s="21">
        <v>40932</v>
      </c>
    </row>
    <row r="209" spans="1:9" ht="18" customHeight="1">
      <c r="A209" s="41">
        <v>96</v>
      </c>
      <c r="B209" s="15" t="s">
        <v>2677</v>
      </c>
      <c r="C209" s="46" t="s">
        <v>690</v>
      </c>
      <c r="D209" s="606" t="s">
        <v>1869</v>
      </c>
      <c r="E209" s="606"/>
      <c r="F209" s="606"/>
      <c r="G209" s="20"/>
      <c r="H209" s="21">
        <v>40932</v>
      </c>
    </row>
    <row r="210" spans="1:9" ht="38.25" customHeight="1">
      <c r="A210" s="610">
        <v>97</v>
      </c>
      <c r="B210" s="15" t="s">
        <v>2678</v>
      </c>
      <c r="C210" s="46" t="s">
        <v>1659</v>
      </c>
      <c r="D210" s="17"/>
      <c r="E210" s="17"/>
      <c r="F210" s="17"/>
      <c r="G210" s="20"/>
      <c r="H210" s="611">
        <v>40568</v>
      </c>
    </row>
    <row r="211" spans="1:9" ht="18" customHeight="1">
      <c r="A211" s="610"/>
      <c r="B211" s="17" t="s">
        <v>2679</v>
      </c>
      <c r="C211" s="15" t="s">
        <v>2680</v>
      </c>
      <c r="D211" s="19" t="s">
        <v>2968</v>
      </c>
      <c r="E211" s="17">
        <v>1</v>
      </c>
      <c r="F211" s="19">
        <v>215</v>
      </c>
      <c r="G211" s="20">
        <f>F211*E211</f>
        <v>215</v>
      </c>
      <c r="H211" s="611"/>
    </row>
    <row r="212" spans="1:9" ht="18" customHeight="1">
      <c r="A212" s="610">
        <v>97</v>
      </c>
      <c r="B212" s="606" t="s">
        <v>2679</v>
      </c>
      <c r="C212" s="15" t="s">
        <v>677</v>
      </c>
      <c r="D212" s="19" t="s">
        <v>1049</v>
      </c>
      <c r="E212" s="17">
        <v>4</v>
      </c>
      <c r="F212" s="19">
        <v>177.25</v>
      </c>
      <c r="G212" s="20">
        <f>F212*E212</f>
        <v>709</v>
      </c>
      <c r="H212" s="611">
        <v>40933</v>
      </c>
    </row>
    <row r="213" spans="1:9" ht="18" customHeight="1">
      <c r="A213" s="610"/>
      <c r="B213" s="606"/>
      <c r="C213" s="15" t="s">
        <v>1181</v>
      </c>
      <c r="D213" s="19" t="s">
        <v>2968</v>
      </c>
      <c r="E213" s="17">
        <v>1</v>
      </c>
      <c r="F213" s="19">
        <v>24</v>
      </c>
      <c r="G213" s="20">
        <f>F213*E213</f>
        <v>24</v>
      </c>
      <c r="H213" s="611"/>
      <c r="I213" s="40"/>
    </row>
    <row r="214" spans="1:9" ht="18" customHeight="1">
      <c r="A214" s="610"/>
      <c r="B214" s="606"/>
      <c r="C214" s="63" t="s">
        <v>679</v>
      </c>
      <c r="D214" s="19" t="s">
        <v>2968</v>
      </c>
      <c r="E214" s="17">
        <v>1</v>
      </c>
      <c r="F214" s="19">
        <v>123</v>
      </c>
      <c r="G214" s="20">
        <f>F214*E214</f>
        <v>123</v>
      </c>
      <c r="H214" s="611"/>
    </row>
    <row r="215" spans="1:9" ht="18" customHeight="1">
      <c r="A215" s="610"/>
      <c r="B215" s="606"/>
      <c r="C215" s="63" t="s">
        <v>1601</v>
      </c>
      <c r="D215" s="19" t="s">
        <v>1109</v>
      </c>
      <c r="E215" s="17">
        <v>5</v>
      </c>
      <c r="F215" s="19">
        <v>4.2</v>
      </c>
      <c r="G215" s="20">
        <f>F215*E215</f>
        <v>21</v>
      </c>
      <c r="H215" s="611"/>
    </row>
    <row r="216" spans="1:9" ht="34.5" customHeight="1">
      <c r="A216" s="602">
        <v>98</v>
      </c>
      <c r="B216" s="592" t="s">
        <v>3473</v>
      </c>
      <c r="C216" s="46" t="s">
        <v>2681</v>
      </c>
      <c r="D216" s="17"/>
      <c r="E216" s="17"/>
      <c r="F216" s="19"/>
      <c r="G216" s="20"/>
      <c r="H216" s="595" t="s">
        <v>3475</v>
      </c>
    </row>
    <row r="217" spans="1:9" ht="18" customHeight="1">
      <c r="A217" s="596"/>
      <c r="B217" s="593"/>
      <c r="C217" s="15" t="s">
        <v>1963</v>
      </c>
      <c r="D217" s="19" t="s">
        <v>2968</v>
      </c>
      <c r="E217" s="17">
        <v>6</v>
      </c>
      <c r="F217" s="17">
        <v>135.34</v>
      </c>
      <c r="G217" s="20">
        <f t="shared" ref="G217:G223" si="4">F217*E217</f>
        <v>812.04</v>
      </c>
      <c r="H217" s="605"/>
    </row>
    <row r="218" spans="1:9" ht="18" customHeight="1">
      <c r="A218" s="596"/>
      <c r="B218" s="593"/>
      <c r="C218" s="15" t="s">
        <v>1397</v>
      </c>
      <c r="D218" s="19" t="s">
        <v>2968</v>
      </c>
      <c r="E218" s="17">
        <v>5</v>
      </c>
      <c r="F218" s="17">
        <v>107.2</v>
      </c>
      <c r="G218" s="20">
        <f t="shared" si="4"/>
        <v>536</v>
      </c>
      <c r="H218" s="605"/>
    </row>
    <row r="219" spans="1:9" ht="18" customHeight="1">
      <c r="A219" s="596"/>
      <c r="B219" s="593"/>
      <c r="C219" s="15" t="s">
        <v>1462</v>
      </c>
      <c r="D219" s="19" t="s">
        <v>1049</v>
      </c>
      <c r="E219" s="17">
        <v>8</v>
      </c>
      <c r="F219" s="19">
        <v>92</v>
      </c>
      <c r="G219" s="20">
        <f t="shared" si="4"/>
        <v>736</v>
      </c>
      <c r="H219" s="605"/>
    </row>
    <row r="220" spans="1:9" ht="18" customHeight="1">
      <c r="A220" s="596"/>
      <c r="B220" s="593"/>
      <c r="C220" s="15" t="s">
        <v>1183</v>
      </c>
      <c r="D220" s="19" t="s">
        <v>2968</v>
      </c>
      <c r="E220" s="19">
        <v>3</v>
      </c>
      <c r="F220" s="19">
        <v>21</v>
      </c>
      <c r="G220" s="20">
        <f t="shared" si="4"/>
        <v>63</v>
      </c>
      <c r="H220" s="605"/>
    </row>
    <row r="221" spans="1:9" ht="18" customHeight="1">
      <c r="A221" s="596"/>
      <c r="B221" s="593"/>
      <c r="C221" s="15" t="s">
        <v>518</v>
      </c>
      <c r="D221" s="19" t="s">
        <v>2968</v>
      </c>
      <c r="E221" s="19">
        <v>2</v>
      </c>
      <c r="F221" s="19">
        <v>31</v>
      </c>
      <c r="G221" s="20">
        <f t="shared" si="4"/>
        <v>62</v>
      </c>
      <c r="H221" s="605"/>
    </row>
    <row r="222" spans="1:9" ht="18" customHeight="1">
      <c r="A222" s="596"/>
      <c r="B222" s="593"/>
      <c r="C222" s="15" t="s">
        <v>1963</v>
      </c>
      <c r="D222" s="19" t="s">
        <v>2968</v>
      </c>
      <c r="E222" s="17">
        <v>1</v>
      </c>
      <c r="F222" s="17">
        <v>156</v>
      </c>
      <c r="G222" s="20">
        <f t="shared" si="4"/>
        <v>156</v>
      </c>
      <c r="H222" s="605"/>
    </row>
    <row r="223" spans="1:9" ht="18" customHeight="1">
      <c r="A223" s="597"/>
      <c r="B223" s="594"/>
      <c r="C223" s="15" t="s">
        <v>3474</v>
      </c>
      <c r="D223" s="19" t="s">
        <v>2968</v>
      </c>
      <c r="E223" s="17">
        <v>2</v>
      </c>
      <c r="F223" s="17">
        <v>156</v>
      </c>
      <c r="G223" s="20">
        <f t="shared" si="4"/>
        <v>312</v>
      </c>
      <c r="H223" s="603"/>
    </row>
    <row r="224" spans="1:9" ht="36" customHeight="1">
      <c r="A224" s="602">
        <v>99</v>
      </c>
      <c r="B224" s="592" t="s">
        <v>3476</v>
      </c>
      <c r="C224" s="46" t="s">
        <v>1396</v>
      </c>
      <c r="D224" s="17"/>
      <c r="E224" s="17"/>
      <c r="F224" s="17"/>
      <c r="G224" s="20"/>
      <c r="H224" s="595">
        <v>40933</v>
      </c>
    </row>
    <row r="225" spans="1:8" ht="18" customHeight="1">
      <c r="A225" s="597"/>
      <c r="B225" s="594"/>
      <c r="C225" s="15" t="s">
        <v>884</v>
      </c>
      <c r="D225" s="19" t="s">
        <v>2968</v>
      </c>
      <c r="E225" s="19">
        <v>1</v>
      </c>
      <c r="F225" s="19">
        <v>58</v>
      </c>
      <c r="G225" s="84">
        <f>F225*E225</f>
        <v>58</v>
      </c>
      <c r="H225" s="603"/>
    </row>
    <row r="226" spans="1:8" ht="36.75" customHeight="1">
      <c r="A226" s="41">
        <v>100</v>
      </c>
      <c r="B226" s="15" t="s">
        <v>317</v>
      </c>
      <c r="C226" s="46" t="s">
        <v>318</v>
      </c>
      <c r="D226" s="598" t="s">
        <v>67</v>
      </c>
      <c r="E226" s="599"/>
      <c r="F226" s="600"/>
      <c r="G226" s="20"/>
      <c r="H226" s="21">
        <v>40933</v>
      </c>
    </row>
    <row r="227" spans="1:8" ht="39" customHeight="1">
      <c r="A227" s="41">
        <v>101</v>
      </c>
      <c r="B227" s="15" t="s">
        <v>319</v>
      </c>
      <c r="C227" s="50" t="s">
        <v>728</v>
      </c>
      <c r="D227" s="598" t="s">
        <v>729</v>
      </c>
      <c r="E227" s="599"/>
      <c r="F227" s="600"/>
      <c r="G227" s="20"/>
      <c r="H227" s="21">
        <v>40933</v>
      </c>
    </row>
    <row r="228" spans="1:8" ht="34.5" customHeight="1">
      <c r="A228" s="41">
        <v>102</v>
      </c>
      <c r="B228" s="15" t="s">
        <v>3473</v>
      </c>
      <c r="C228" s="46" t="s">
        <v>893</v>
      </c>
      <c r="D228" s="598" t="s">
        <v>151</v>
      </c>
      <c r="E228" s="599"/>
      <c r="F228" s="600"/>
      <c r="G228" s="20"/>
      <c r="H228" s="21">
        <v>40933</v>
      </c>
    </row>
    <row r="229" spans="1:8" ht="18" customHeight="1">
      <c r="A229" s="41">
        <v>103</v>
      </c>
      <c r="B229" s="15" t="s">
        <v>1985</v>
      </c>
      <c r="C229" s="46" t="s">
        <v>2177</v>
      </c>
      <c r="D229" s="598" t="s">
        <v>67</v>
      </c>
      <c r="E229" s="599"/>
      <c r="F229" s="600"/>
      <c r="G229" s="20"/>
      <c r="H229" s="21">
        <v>40932</v>
      </c>
    </row>
    <row r="230" spans="1:8" ht="39" customHeight="1">
      <c r="A230" s="602">
        <v>104</v>
      </c>
      <c r="B230" s="592" t="s">
        <v>2980</v>
      </c>
      <c r="C230" s="46" t="s">
        <v>2981</v>
      </c>
      <c r="D230" s="598" t="s">
        <v>67</v>
      </c>
      <c r="E230" s="599"/>
      <c r="F230" s="600"/>
      <c r="G230" s="20"/>
      <c r="H230" s="595">
        <v>40934</v>
      </c>
    </row>
    <row r="231" spans="1:8" ht="18" customHeight="1">
      <c r="A231" s="597"/>
      <c r="B231" s="594"/>
      <c r="C231" s="15" t="s">
        <v>2982</v>
      </c>
      <c r="D231" s="17" t="s">
        <v>2968</v>
      </c>
      <c r="E231" s="17">
        <v>5</v>
      </c>
      <c r="F231" s="17">
        <v>4</v>
      </c>
      <c r="G231" s="20">
        <f>F231*E231</f>
        <v>20</v>
      </c>
      <c r="H231" s="603"/>
    </row>
    <row r="232" spans="1:8" ht="35.25" customHeight="1">
      <c r="A232" s="41">
        <v>105</v>
      </c>
      <c r="B232" s="15" t="s">
        <v>2593</v>
      </c>
      <c r="C232" s="50" t="s">
        <v>2986</v>
      </c>
      <c r="D232" s="598" t="s">
        <v>67</v>
      </c>
      <c r="E232" s="599"/>
      <c r="F232" s="600"/>
      <c r="G232" s="20"/>
      <c r="H232" s="21">
        <v>40935</v>
      </c>
    </row>
    <row r="233" spans="1:8" ht="18" customHeight="1">
      <c r="A233" s="41">
        <v>106</v>
      </c>
      <c r="B233" s="15" t="s">
        <v>2987</v>
      </c>
      <c r="C233" s="46" t="s">
        <v>2988</v>
      </c>
      <c r="D233" s="598" t="s">
        <v>67</v>
      </c>
      <c r="E233" s="599"/>
      <c r="F233" s="600"/>
      <c r="G233" s="20"/>
      <c r="H233" s="21">
        <v>40935</v>
      </c>
    </row>
    <row r="234" spans="1:8" ht="39" customHeight="1">
      <c r="A234" s="41">
        <v>107</v>
      </c>
      <c r="B234" s="17" t="s">
        <v>2991</v>
      </c>
      <c r="C234" s="16" t="s">
        <v>1683</v>
      </c>
      <c r="D234" s="598" t="s">
        <v>67</v>
      </c>
      <c r="E234" s="599"/>
      <c r="F234" s="600"/>
      <c r="G234" s="84"/>
      <c r="H234" s="21">
        <v>40935</v>
      </c>
    </row>
    <row r="235" spans="1:8" ht="69.75" customHeight="1">
      <c r="A235" s="602">
        <v>108</v>
      </c>
      <c r="B235" s="592" t="s">
        <v>1684</v>
      </c>
      <c r="C235" s="46" t="s">
        <v>3088</v>
      </c>
      <c r="D235" s="17"/>
      <c r="E235" s="17"/>
      <c r="F235" s="17"/>
      <c r="G235" s="20"/>
      <c r="H235" s="595">
        <v>40934</v>
      </c>
    </row>
    <row r="236" spans="1:8" ht="18" customHeight="1">
      <c r="A236" s="596"/>
      <c r="B236" s="593"/>
      <c r="C236" s="15" t="s">
        <v>1459</v>
      </c>
      <c r="D236" s="19" t="s">
        <v>2968</v>
      </c>
      <c r="E236" s="17">
        <v>2</v>
      </c>
      <c r="F236" s="17">
        <v>111.5</v>
      </c>
      <c r="G236" s="20">
        <f t="shared" ref="G236:G242" si="5">F236*E236</f>
        <v>223</v>
      </c>
      <c r="H236" s="605"/>
    </row>
    <row r="237" spans="1:8" ht="18" customHeight="1">
      <c r="A237" s="596"/>
      <c r="B237" s="593"/>
      <c r="C237" s="15" t="s">
        <v>316</v>
      </c>
      <c r="D237" s="19" t="s">
        <v>2968</v>
      </c>
      <c r="E237" s="17">
        <v>2</v>
      </c>
      <c r="F237" s="17">
        <v>21</v>
      </c>
      <c r="G237" s="20">
        <f t="shared" si="5"/>
        <v>42</v>
      </c>
      <c r="H237" s="605"/>
    </row>
    <row r="238" spans="1:8" ht="18" customHeight="1">
      <c r="A238" s="596"/>
      <c r="B238" s="593"/>
      <c r="C238" s="15" t="s">
        <v>1460</v>
      </c>
      <c r="D238" s="19" t="s">
        <v>2968</v>
      </c>
      <c r="E238" s="17">
        <v>1</v>
      </c>
      <c r="F238" s="17">
        <v>85</v>
      </c>
      <c r="G238" s="20">
        <f t="shared" si="5"/>
        <v>85</v>
      </c>
      <c r="H238" s="605"/>
    </row>
    <row r="239" spans="1:8" ht="18" customHeight="1">
      <c r="A239" s="596"/>
      <c r="B239" s="593"/>
      <c r="C239" s="15" t="s">
        <v>3089</v>
      </c>
      <c r="D239" s="19" t="s">
        <v>2968</v>
      </c>
      <c r="E239" s="17">
        <v>1</v>
      </c>
      <c r="F239" s="17">
        <v>110</v>
      </c>
      <c r="G239" s="20">
        <f t="shared" si="5"/>
        <v>110</v>
      </c>
      <c r="H239" s="605"/>
    </row>
    <row r="240" spans="1:8" ht="18" customHeight="1">
      <c r="A240" s="596"/>
      <c r="B240" s="593"/>
      <c r="C240" s="15" t="s">
        <v>1570</v>
      </c>
      <c r="D240" s="19" t="s">
        <v>2968</v>
      </c>
      <c r="E240" s="17">
        <v>1</v>
      </c>
      <c r="F240" s="17">
        <v>50</v>
      </c>
      <c r="G240" s="20">
        <f t="shared" si="5"/>
        <v>50</v>
      </c>
      <c r="H240" s="605"/>
    </row>
    <row r="241" spans="1:8" ht="18" customHeight="1">
      <c r="A241" s="596"/>
      <c r="B241" s="593"/>
      <c r="C241" s="15" t="s">
        <v>1183</v>
      </c>
      <c r="D241" s="19" t="s">
        <v>2968</v>
      </c>
      <c r="E241" s="19">
        <v>2</v>
      </c>
      <c r="F241" s="17">
        <v>21</v>
      </c>
      <c r="G241" s="20">
        <f t="shared" si="5"/>
        <v>42</v>
      </c>
      <c r="H241" s="605"/>
    </row>
    <row r="242" spans="1:8" ht="18" customHeight="1">
      <c r="A242" s="597"/>
      <c r="B242" s="594"/>
      <c r="C242" s="15" t="s">
        <v>3090</v>
      </c>
      <c r="D242" s="19" t="s">
        <v>2968</v>
      </c>
      <c r="E242" s="19">
        <v>1</v>
      </c>
      <c r="F242" s="17">
        <v>96</v>
      </c>
      <c r="G242" s="20">
        <f t="shared" si="5"/>
        <v>96</v>
      </c>
      <c r="H242" s="603"/>
    </row>
    <row r="243" spans="1:8" ht="18" customHeight="1">
      <c r="A243" s="602">
        <v>109</v>
      </c>
      <c r="B243" s="592" t="s">
        <v>3094</v>
      </c>
      <c r="C243" s="46" t="s">
        <v>3626</v>
      </c>
      <c r="D243" s="15"/>
      <c r="E243" s="15"/>
      <c r="F243" s="17"/>
      <c r="G243" s="20"/>
      <c r="H243" s="595">
        <v>40899</v>
      </c>
    </row>
    <row r="244" spans="1:8" ht="18" customHeight="1">
      <c r="A244" s="596"/>
      <c r="B244" s="593"/>
      <c r="C244" s="15" t="s">
        <v>1462</v>
      </c>
      <c r="D244" s="19" t="s">
        <v>1049</v>
      </c>
      <c r="E244" s="19">
        <v>3</v>
      </c>
      <c r="F244" s="17">
        <v>81</v>
      </c>
      <c r="G244" s="20">
        <f>F244*E244</f>
        <v>243</v>
      </c>
      <c r="H244" s="605"/>
    </row>
    <row r="245" spans="1:8" ht="18" customHeight="1">
      <c r="A245" s="596"/>
      <c r="B245" s="593"/>
      <c r="C245" s="15" t="s">
        <v>1183</v>
      </c>
      <c r="D245" s="19" t="s">
        <v>2968</v>
      </c>
      <c r="E245" s="19">
        <v>2</v>
      </c>
      <c r="F245" s="17">
        <v>21</v>
      </c>
      <c r="G245" s="20">
        <f>F245*E245</f>
        <v>42</v>
      </c>
      <c r="H245" s="605"/>
    </row>
    <row r="246" spans="1:8" ht="18" customHeight="1">
      <c r="A246" s="597"/>
      <c r="B246" s="594"/>
      <c r="C246" s="15" t="s">
        <v>1570</v>
      </c>
      <c r="D246" s="19" t="s">
        <v>2968</v>
      </c>
      <c r="E246" s="17">
        <v>4</v>
      </c>
      <c r="F246" s="17">
        <v>75</v>
      </c>
      <c r="G246" s="20">
        <f>F246*E246</f>
        <v>300</v>
      </c>
      <c r="H246" s="603"/>
    </row>
    <row r="247" spans="1:8" ht="39.75" customHeight="1">
      <c r="A247" s="41">
        <v>110</v>
      </c>
      <c r="B247" s="15" t="s">
        <v>3095</v>
      </c>
      <c r="C247" s="46" t="s">
        <v>2202</v>
      </c>
      <c r="D247" s="17"/>
      <c r="E247" s="17"/>
      <c r="F247" s="17"/>
      <c r="G247" s="20"/>
      <c r="H247" s="21">
        <v>40938</v>
      </c>
    </row>
    <row r="248" spans="1:8" ht="35.25" customHeight="1">
      <c r="A248" s="602">
        <v>111</v>
      </c>
      <c r="B248" s="592" t="s">
        <v>2980</v>
      </c>
      <c r="C248" s="46" t="s">
        <v>2981</v>
      </c>
      <c r="D248" s="598" t="s">
        <v>67</v>
      </c>
      <c r="E248" s="599"/>
      <c r="F248" s="600"/>
      <c r="G248" s="20"/>
      <c r="H248" s="595">
        <v>40934</v>
      </c>
    </row>
    <row r="249" spans="1:8" ht="18" customHeight="1">
      <c r="A249" s="597"/>
      <c r="B249" s="594"/>
      <c r="C249" s="15" t="s">
        <v>2205</v>
      </c>
      <c r="D249" s="19" t="s">
        <v>2968</v>
      </c>
      <c r="E249" s="19">
        <v>5</v>
      </c>
      <c r="F249" s="17">
        <v>2</v>
      </c>
      <c r="G249" s="20">
        <f>F249*E249</f>
        <v>10</v>
      </c>
      <c r="H249" s="603"/>
    </row>
    <row r="250" spans="1:8" ht="78" customHeight="1">
      <c r="A250" s="41">
        <v>112</v>
      </c>
      <c r="B250" s="15" t="s">
        <v>2206</v>
      </c>
      <c r="C250" s="46" t="s">
        <v>1053</v>
      </c>
      <c r="D250" s="19"/>
      <c r="E250" s="19"/>
      <c r="F250" s="17"/>
      <c r="G250" s="20"/>
      <c r="H250" s="21"/>
    </row>
    <row r="251" spans="1:8" ht="18" customHeight="1">
      <c r="A251" s="610">
        <v>112</v>
      </c>
      <c r="B251" s="606" t="s">
        <v>2206</v>
      </c>
      <c r="C251" s="63" t="s">
        <v>2846</v>
      </c>
      <c r="D251" s="19" t="s">
        <v>1049</v>
      </c>
      <c r="E251" s="17">
        <v>160</v>
      </c>
      <c r="F251" s="19">
        <v>15</v>
      </c>
      <c r="G251" s="20">
        <f t="shared" ref="G251:G260" si="6">F251*E251</f>
        <v>2400</v>
      </c>
      <c r="H251" s="611"/>
    </row>
    <row r="252" spans="1:8" ht="18" customHeight="1">
      <c r="A252" s="610"/>
      <c r="B252" s="606"/>
      <c r="C252" s="63" t="s">
        <v>2848</v>
      </c>
      <c r="D252" s="19" t="s">
        <v>2968</v>
      </c>
      <c r="E252" s="17">
        <v>4</v>
      </c>
      <c r="F252" s="19">
        <v>9</v>
      </c>
      <c r="G252" s="20">
        <f t="shared" si="6"/>
        <v>36</v>
      </c>
      <c r="H252" s="611"/>
    </row>
    <row r="253" spans="1:8" ht="18" customHeight="1">
      <c r="A253" s="610"/>
      <c r="B253" s="606"/>
      <c r="C253" s="17" t="s">
        <v>2854</v>
      </c>
      <c r="D253" s="19" t="s">
        <v>2968</v>
      </c>
      <c r="E253" s="17">
        <v>4</v>
      </c>
      <c r="F253" s="17">
        <v>25</v>
      </c>
      <c r="G253" s="20">
        <f t="shared" si="6"/>
        <v>100</v>
      </c>
      <c r="H253" s="611"/>
    </row>
    <row r="254" spans="1:8" ht="18" customHeight="1">
      <c r="A254" s="610"/>
      <c r="B254" s="606"/>
      <c r="C254" s="17" t="s">
        <v>3337</v>
      </c>
      <c r="D254" s="19" t="s">
        <v>1049</v>
      </c>
      <c r="E254" s="17">
        <v>6</v>
      </c>
      <c r="F254" s="17">
        <v>45</v>
      </c>
      <c r="G254" s="20">
        <f t="shared" si="6"/>
        <v>270</v>
      </c>
      <c r="H254" s="611"/>
    </row>
    <row r="255" spans="1:8" ht="18" customHeight="1">
      <c r="A255" s="610"/>
      <c r="B255" s="606"/>
      <c r="C255" s="30" t="s">
        <v>3463</v>
      </c>
      <c r="D255" s="146" t="s">
        <v>2968</v>
      </c>
      <c r="E255" s="17">
        <v>5</v>
      </c>
      <c r="F255" s="17">
        <v>20</v>
      </c>
      <c r="G255" s="17">
        <f>E255*F255</f>
        <v>100</v>
      </c>
      <c r="H255" s="611"/>
    </row>
    <row r="256" spans="1:8" ht="18" customHeight="1">
      <c r="A256" s="610"/>
      <c r="B256" s="606"/>
      <c r="C256" s="17" t="s">
        <v>2853</v>
      </c>
      <c r="D256" s="19" t="s">
        <v>2968</v>
      </c>
      <c r="E256" s="17">
        <v>11</v>
      </c>
      <c r="F256" s="17">
        <v>110</v>
      </c>
      <c r="G256" s="17">
        <f>F256*E256</f>
        <v>1210</v>
      </c>
      <c r="H256" s="611"/>
    </row>
    <row r="257" spans="1:8" ht="18" customHeight="1">
      <c r="A257" s="610"/>
      <c r="B257" s="606"/>
      <c r="C257" s="17" t="s">
        <v>3462</v>
      </c>
      <c r="D257" s="19" t="s">
        <v>2968</v>
      </c>
      <c r="E257" s="17">
        <v>13</v>
      </c>
      <c r="F257" s="17">
        <v>155</v>
      </c>
      <c r="G257" s="20">
        <f>F257*E257</f>
        <v>2015</v>
      </c>
      <c r="H257" s="611"/>
    </row>
    <row r="258" spans="1:8" ht="18" customHeight="1">
      <c r="A258" s="610"/>
      <c r="B258" s="606"/>
      <c r="C258" s="17" t="s">
        <v>2856</v>
      </c>
      <c r="D258" s="19" t="s">
        <v>2968</v>
      </c>
      <c r="E258" s="19">
        <v>6</v>
      </c>
      <c r="F258" s="19">
        <v>8</v>
      </c>
      <c r="G258" s="17">
        <f>E258*F258</f>
        <v>48</v>
      </c>
      <c r="H258" s="611"/>
    </row>
    <row r="259" spans="1:8" ht="18" customHeight="1">
      <c r="A259" s="610"/>
      <c r="B259" s="606"/>
      <c r="C259" s="15" t="s">
        <v>3619</v>
      </c>
      <c r="D259" s="19" t="s">
        <v>1049</v>
      </c>
      <c r="E259" s="17">
        <v>90</v>
      </c>
      <c r="F259" s="17">
        <v>5</v>
      </c>
      <c r="G259" s="20">
        <f t="shared" si="6"/>
        <v>450</v>
      </c>
      <c r="H259" s="611"/>
    </row>
    <row r="260" spans="1:8" ht="36" customHeight="1">
      <c r="A260" s="610"/>
      <c r="B260" s="606"/>
      <c r="C260" s="63" t="s">
        <v>2847</v>
      </c>
      <c r="D260" s="19" t="s">
        <v>2968</v>
      </c>
      <c r="E260" s="17">
        <v>25</v>
      </c>
      <c r="F260" s="19">
        <v>18</v>
      </c>
      <c r="G260" s="20">
        <f t="shared" si="6"/>
        <v>450</v>
      </c>
      <c r="H260" s="611"/>
    </row>
    <row r="261" spans="1:8" ht="18" customHeight="1">
      <c r="A261" s="141">
        <v>113</v>
      </c>
      <c r="B261" s="134" t="s">
        <v>2208</v>
      </c>
      <c r="C261" s="144" t="s">
        <v>2209</v>
      </c>
      <c r="D261" s="922" t="s">
        <v>2210</v>
      </c>
      <c r="E261" s="923"/>
      <c r="F261" s="924"/>
      <c r="G261" s="145"/>
      <c r="H261" s="133">
        <v>40938</v>
      </c>
    </row>
    <row r="262" spans="1:8" ht="36" customHeight="1">
      <c r="A262" s="141">
        <v>114</v>
      </c>
      <c r="B262" s="134" t="s">
        <v>3118</v>
      </c>
      <c r="C262" s="46" t="s">
        <v>276</v>
      </c>
      <c r="D262" s="634" t="s">
        <v>2780</v>
      </c>
      <c r="E262" s="635"/>
      <c r="F262" s="636"/>
      <c r="G262" s="20"/>
      <c r="H262" s="133">
        <v>40938</v>
      </c>
    </row>
    <row r="263" spans="1:8" ht="18" customHeight="1">
      <c r="A263" s="602">
        <v>115</v>
      </c>
      <c r="B263" s="592" t="s">
        <v>2781</v>
      </c>
      <c r="C263" s="46" t="s">
        <v>2782</v>
      </c>
      <c r="D263" s="19"/>
      <c r="E263" s="19"/>
      <c r="F263" s="17"/>
      <c r="G263" s="20"/>
      <c r="H263" s="595">
        <v>40935</v>
      </c>
    </row>
    <row r="264" spans="1:8" ht="18" customHeight="1">
      <c r="A264" s="596"/>
      <c r="B264" s="593"/>
      <c r="C264" s="15" t="s">
        <v>2783</v>
      </c>
      <c r="D264" s="19" t="s">
        <v>1588</v>
      </c>
      <c r="E264" s="19">
        <v>0.23</v>
      </c>
      <c r="F264" s="17">
        <v>1350</v>
      </c>
      <c r="G264" s="20">
        <f>F264*E264</f>
        <v>310.5</v>
      </c>
      <c r="H264" s="605"/>
    </row>
    <row r="265" spans="1:8" ht="18" customHeight="1">
      <c r="A265" s="597"/>
      <c r="B265" s="594"/>
      <c r="C265" s="15" t="s">
        <v>3440</v>
      </c>
      <c r="D265" s="19" t="s">
        <v>1585</v>
      </c>
      <c r="E265" s="19">
        <v>0.12</v>
      </c>
      <c r="F265" s="17">
        <v>48.05</v>
      </c>
      <c r="G265" s="20">
        <f>F265*E265</f>
        <v>5.77</v>
      </c>
      <c r="H265" s="603"/>
    </row>
    <row r="266" spans="1:8" ht="18" customHeight="1">
      <c r="A266" s="602">
        <v>116</v>
      </c>
      <c r="B266" s="592" t="s">
        <v>3441</v>
      </c>
      <c r="C266" s="46" t="s">
        <v>2782</v>
      </c>
      <c r="D266" s="19"/>
      <c r="E266" s="19"/>
      <c r="F266" s="17"/>
      <c r="G266" s="20"/>
      <c r="H266" s="595">
        <v>40935</v>
      </c>
    </row>
    <row r="267" spans="1:8" ht="18" customHeight="1">
      <c r="A267" s="596"/>
      <c r="B267" s="593"/>
      <c r="C267" s="15" t="s">
        <v>2783</v>
      </c>
      <c r="D267" s="19" t="s">
        <v>1588</v>
      </c>
      <c r="E267" s="19">
        <v>0.23</v>
      </c>
      <c r="F267" s="17">
        <v>1350</v>
      </c>
      <c r="G267" s="20">
        <f>F267*E267</f>
        <v>310.5</v>
      </c>
      <c r="H267" s="605"/>
    </row>
    <row r="268" spans="1:8" ht="18" customHeight="1">
      <c r="A268" s="597"/>
      <c r="B268" s="594"/>
      <c r="C268" s="15" t="s">
        <v>3440</v>
      </c>
      <c r="D268" s="19" t="s">
        <v>1585</v>
      </c>
      <c r="E268" s="19">
        <v>0.12</v>
      </c>
      <c r="F268" s="17">
        <v>48.05</v>
      </c>
      <c r="G268" s="20">
        <f>F268*E268</f>
        <v>5.77</v>
      </c>
      <c r="H268" s="603"/>
    </row>
    <row r="269" spans="1:8" ht="18" customHeight="1">
      <c r="A269" s="602">
        <v>117</v>
      </c>
      <c r="B269" s="592" t="s">
        <v>620</v>
      </c>
      <c r="C269" s="46" t="s">
        <v>2782</v>
      </c>
      <c r="D269" s="19"/>
      <c r="E269" s="19"/>
      <c r="F269" s="17"/>
      <c r="G269" s="20"/>
      <c r="H269" s="595">
        <v>40935</v>
      </c>
    </row>
    <row r="270" spans="1:8" ht="18" customHeight="1">
      <c r="A270" s="596"/>
      <c r="B270" s="593"/>
      <c r="C270" s="15" t="s">
        <v>2783</v>
      </c>
      <c r="D270" s="19" t="s">
        <v>1588</v>
      </c>
      <c r="E270" s="19">
        <v>0.23</v>
      </c>
      <c r="F270" s="17">
        <v>1350</v>
      </c>
      <c r="G270" s="20">
        <f>F270*E270</f>
        <v>310.5</v>
      </c>
      <c r="H270" s="605"/>
    </row>
    <row r="271" spans="1:8" ht="18" customHeight="1">
      <c r="A271" s="597"/>
      <c r="B271" s="594"/>
      <c r="C271" s="15" t="s">
        <v>3440</v>
      </c>
      <c r="D271" s="19" t="s">
        <v>1585</v>
      </c>
      <c r="E271" s="19">
        <v>0.12</v>
      </c>
      <c r="F271" s="17">
        <v>48.05</v>
      </c>
      <c r="G271" s="20">
        <f>F271*E271</f>
        <v>5.77</v>
      </c>
      <c r="H271" s="603"/>
    </row>
    <row r="272" spans="1:8" ht="18" customHeight="1">
      <c r="A272" s="602">
        <v>118</v>
      </c>
      <c r="B272" s="592" t="s">
        <v>3442</v>
      </c>
      <c r="C272" s="46" t="s">
        <v>2782</v>
      </c>
      <c r="D272" s="19"/>
      <c r="E272" s="19"/>
      <c r="F272" s="17"/>
      <c r="G272" s="20"/>
      <c r="H272" s="595">
        <v>40935</v>
      </c>
    </row>
    <row r="273" spans="1:8" ht="18" customHeight="1">
      <c r="A273" s="596"/>
      <c r="B273" s="593"/>
      <c r="C273" s="15" t="s">
        <v>2783</v>
      </c>
      <c r="D273" s="19" t="s">
        <v>1588</v>
      </c>
      <c r="E273" s="19">
        <v>0.23</v>
      </c>
      <c r="F273" s="17">
        <v>1350</v>
      </c>
      <c r="G273" s="20">
        <f>F273*E273</f>
        <v>310.5</v>
      </c>
      <c r="H273" s="605"/>
    </row>
    <row r="274" spans="1:8" ht="18" customHeight="1">
      <c r="A274" s="597"/>
      <c r="B274" s="594"/>
      <c r="C274" s="15" t="s">
        <v>3440</v>
      </c>
      <c r="D274" s="19" t="s">
        <v>1585</v>
      </c>
      <c r="E274" s="19">
        <v>0.12</v>
      </c>
      <c r="F274" s="17">
        <v>48.05</v>
      </c>
      <c r="G274" s="20">
        <f>F274*E274</f>
        <v>5.77</v>
      </c>
      <c r="H274" s="603"/>
    </row>
    <row r="275" spans="1:8" ht="18" customHeight="1">
      <c r="A275" s="602">
        <v>119</v>
      </c>
      <c r="B275" s="592" t="s">
        <v>274</v>
      </c>
      <c r="C275" s="46" t="s">
        <v>2782</v>
      </c>
      <c r="D275" s="19"/>
      <c r="E275" s="19"/>
      <c r="F275" s="17"/>
      <c r="G275" s="20"/>
      <c r="H275" s="595">
        <v>40935</v>
      </c>
    </row>
    <row r="276" spans="1:8" ht="18" customHeight="1">
      <c r="A276" s="596"/>
      <c r="B276" s="593"/>
      <c r="C276" s="15" t="s">
        <v>2783</v>
      </c>
      <c r="D276" s="19" t="s">
        <v>1588</v>
      </c>
      <c r="E276" s="19">
        <v>0.23</v>
      </c>
      <c r="F276" s="17">
        <v>1350</v>
      </c>
      <c r="G276" s="20">
        <f>F276*E276</f>
        <v>310.5</v>
      </c>
      <c r="H276" s="605"/>
    </row>
    <row r="277" spans="1:8" ht="18" customHeight="1">
      <c r="A277" s="597"/>
      <c r="B277" s="594"/>
      <c r="C277" s="15" t="s">
        <v>3440</v>
      </c>
      <c r="D277" s="19" t="s">
        <v>1585</v>
      </c>
      <c r="E277" s="19">
        <v>0.12</v>
      </c>
      <c r="F277" s="17">
        <v>48.05</v>
      </c>
      <c r="G277" s="20">
        <f>F277*E277</f>
        <v>5.77</v>
      </c>
      <c r="H277" s="603"/>
    </row>
    <row r="278" spans="1:8" ht="18" customHeight="1">
      <c r="A278" s="602">
        <v>120</v>
      </c>
      <c r="B278" s="592" t="s">
        <v>273</v>
      </c>
      <c r="C278" s="46" t="s">
        <v>2782</v>
      </c>
      <c r="D278" s="19"/>
      <c r="E278" s="19"/>
      <c r="F278" s="17"/>
      <c r="G278" s="20"/>
      <c r="H278" s="595">
        <v>40935</v>
      </c>
    </row>
    <row r="279" spans="1:8" ht="18" customHeight="1">
      <c r="A279" s="596"/>
      <c r="B279" s="593"/>
      <c r="C279" s="15" t="s">
        <v>2783</v>
      </c>
      <c r="D279" s="19" t="s">
        <v>1588</v>
      </c>
      <c r="E279" s="19">
        <v>0.23</v>
      </c>
      <c r="F279" s="17">
        <v>1350</v>
      </c>
      <c r="G279" s="20">
        <f>F279*E279</f>
        <v>310.5</v>
      </c>
      <c r="H279" s="605"/>
    </row>
    <row r="280" spans="1:8" ht="18" customHeight="1">
      <c r="A280" s="597"/>
      <c r="B280" s="594"/>
      <c r="C280" s="15" t="s">
        <v>3440</v>
      </c>
      <c r="D280" s="19" t="s">
        <v>1585</v>
      </c>
      <c r="E280" s="19">
        <v>0.12</v>
      </c>
      <c r="F280" s="17">
        <v>48.05</v>
      </c>
      <c r="G280" s="20">
        <f>F280*E280</f>
        <v>5.77</v>
      </c>
      <c r="H280" s="603"/>
    </row>
    <row r="281" spans="1:8" ht="18" customHeight="1">
      <c r="A281" s="602">
        <v>121</v>
      </c>
      <c r="B281" s="592" t="s">
        <v>1761</v>
      </c>
      <c r="C281" s="46" t="s">
        <v>2782</v>
      </c>
      <c r="D281" s="19"/>
      <c r="E281" s="19"/>
      <c r="F281" s="17"/>
      <c r="G281" s="20"/>
      <c r="H281" s="595">
        <v>40935</v>
      </c>
    </row>
    <row r="282" spans="1:8" ht="18" customHeight="1">
      <c r="A282" s="596"/>
      <c r="B282" s="593"/>
      <c r="C282" s="15" t="s">
        <v>2783</v>
      </c>
      <c r="D282" s="19" t="s">
        <v>1588</v>
      </c>
      <c r="E282" s="19">
        <v>0.23</v>
      </c>
      <c r="F282" s="17">
        <v>1350</v>
      </c>
      <c r="G282" s="20">
        <f>F282*E282</f>
        <v>310.5</v>
      </c>
      <c r="H282" s="605"/>
    </row>
    <row r="283" spans="1:8" ht="18" customHeight="1">
      <c r="A283" s="597"/>
      <c r="B283" s="594"/>
      <c r="C283" s="15" t="s">
        <v>3440</v>
      </c>
      <c r="D283" s="19" t="s">
        <v>1585</v>
      </c>
      <c r="E283" s="19">
        <v>0.12</v>
      </c>
      <c r="F283" s="17">
        <v>48.05</v>
      </c>
      <c r="G283" s="20">
        <f>F283*E283</f>
        <v>5.77</v>
      </c>
      <c r="H283" s="603"/>
    </row>
    <row r="284" spans="1:8" ht="18" customHeight="1">
      <c r="A284" s="602">
        <v>122</v>
      </c>
      <c r="B284" s="592" t="s">
        <v>1762</v>
      </c>
      <c r="C284" s="46" t="s">
        <v>2782</v>
      </c>
      <c r="D284" s="19"/>
      <c r="E284" s="19"/>
      <c r="F284" s="17"/>
      <c r="G284" s="20"/>
      <c r="H284" s="595">
        <v>40935</v>
      </c>
    </row>
    <row r="285" spans="1:8" ht="18" customHeight="1">
      <c r="A285" s="596"/>
      <c r="B285" s="593"/>
      <c r="C285" s="15" t="s">
        <v>2783</v>
      </c>
      <c r="D285" s="19" t="s">
        <v>1588</v>
      </c>
      <c r="E285" s="19">
        <v>0.23</v>
      </c>
      <c r="F285" s="17">
        <v>1350</v>
      </c>
      <c r="G285" s="20">
        <f>F285*E285</f>
        <v>310.5</v>
      </c>
      <c r="H285" s="605"/>
    </row>
    <row r="286" spans="1:8" ht="18" customHeight="1">
      <c r="A286" s="597"/>
      <c r="B286" s="594"/>
      <c r="C286" s="15" t="s">
        <v>3440</v>
      </c>
      <c r="D286" s="19" t="s">
        <v>1585</v>
      </c>
      <c r="E286" s="19">
        <v>0.12</v>
      </c>
      <c r="F286" s="17">
        <v>48.05</v>
      </c>
      <c r="G286" s="20">
        <f>F286*E286</f>
        <v>5.77</v>
      </c>
      <c r="H286" s="603"/>
    </row>
    <row r="287" spans="1:8" ht="18" customHeight="1">
      <c r="A287" s="602">
        <v>123</v>
      </c>
      <c r="B287" s="592" t="s">
        <v>3443</v>
      </c>
      <c r="C287" s="46" t="s">
        <v>2782</v>
      </c>
      <c r="D287" s="19"/>
      <c r="E287" s="19"/>
      <c r="F287" s="17"/>
      <c r="G287" s="20"/>
      <c r="H287" s="595">
        <v>40935</v>
      </c>
    </row>
    <row r="288" spans="1:8" ht="18" customHeight="1">
      <c r="A288" s="596"/>
      <c r="B288" s="593"/>
      <c r="C288" s="15" t="s">
        <v>2783</v>
      </c>
      <c r="D288" s="19" t="s">
        <v>1588</v>
      </c>
      <c r="E288" s="19">
        <v>0.23</v>
      </c>
      <c r="F288" s="17">
        <v>1350</v>
      </c>
      <c r="G288" s="20">
        <f>F288*E288</f>
        <v>310.5</v>
      </c>
      <c r="H288" s="605"/>
    </row>
    <row r="289" spans="1:9" ht="18" customHeight="1">
      <c r="A289" s="597"/>
      <c r="B289" s="594"/>
      <c r="C289" s="15" t="s">
        <v>3440</v>
      </c>
      <c r="D289" s="19" t="s">
        <v>1585</v>
      </c>
      <c r="E289" s="19">
        <v>0.12</v>
      </c>
      <c r="F289" s="17">
        <v>48.05</v>
      </c>
      <c r="G289" s="20">
        <f>F289*E289</f>
        <v>5.77</v>
      </c>
      <c r="H289" s="603"/>
    </row>
    <row r="290" spans="1:9" ht="40.5" customHeight="1">
      <c r="A290" s="41">
        <v>124</v>
      </c>
      <c r="B290" s="134" t="s">
        <v>338</v>
      </c>
      <c r="C290" s="16" t="s">
        <v>893</v>
      </c>
      <c r="D290" s="598" t="s">
        <v>3459</v>
      </c>
      <c r="E290" s="599"/>
      <c r="F290" s="600"/>
      <c r="G290" s="84"/>
      <c r="H290" s="21">
        <v>40935</v>
      </c>
    </row>
    <row r="291" spans="1:9" ht="41.25" customHeight="1">
      <c r="A291" s="41">
        <v>125</v>
      </c>
      <c r="B291" s="134" t="s">
        <v>3442</v>
      </c>
      <c r="C291" s="46" t="s">
        <v>2185</v>
      </c>
      <c r="D291" s="598" t="s">
        <v>3459</v>
      </c>
      <c r="E291" s="599"/>
      <c r="F291" s="600"/>
      <c r="G291" s="20"/>
      <c r="H291" s="133">
        <v>40938</v>
      </c>
    </row>
    <row r="292" spans="1:9" ht="35.25" customHeight="1">
      <c r="A292" s="41">
        <v>126</v>
      </c>
      <c r="B292" s="134" t="s">
        <v>3578</v>
      </c>
      <c r="C292" s="46" t="s">
        <v>3465</v>
      </c>
      <c r="D292" s="598" t="s">
        <v>67</v>
      </c>
      <c r="E292" s="599"/>
      <c r="F292" s="600"/>
      <c r="G292" s="20"/>
      <c r="H292" s="133">
        <v>40940</v>
      </c>
    </row>
    <row r="293" spans="1:9" ht="39" customHeight="1">
      <c r="A293" s="41">
        <v>127</v>
      </c>
      <c r="B293" s="134" t="s">
        <v>2991</v>
      </c>
      <c r="C293" s="46" t="s">
        <v>3418</v>
      </c>
      <c r="D293" s="598" t="s">
        <v>67</v>
      </c>
      <c r="E293" s="599"/>
      <c r="F293" s="600"/>
      <c r="G293" s="20"/>
      <c r="H293" s="133">
        <v>40935</v>
      </c>
    </row>
    <row r="294" spans="1:9" ht="18" customHeight="1">
      <c r="A294" s="41">
        <v>128</v>
      </c>
      <c r="B294" s="134" t="s">
        <v>1442</v>
      </c>
      <c r="C294" s="46" t="s">
        <v>1443</v>
      </c>
      <c r="D294" s="598" t="s">
        <v>1050</v>
      </c>
      <c r="E294" s="599"/>
      <c r="F294" s="600"/>
      <c r="G294" s="20"/>
      <c r="H294" s="133">
        <v>40938</v>
      </c>
    </row>
    <row r="295" spans="1:9" ht="53.25" customHeight="1">
      <c r="A295" s="602">
        <v>129</v>
      </c>
      <c r="B295" s="592" t="s">
        <v>1444</v>
      </c>
      <c r="C295" s="46" t="s">
        <v>1445</v>
      </c>
      <c r="D295" s="19"/>
      <c r="E295" s="19"/>
      <c r="F295" s="17"/>
      <c r="G295" s="20"/>
      <c r="H295" s="595">
        <v>40939</v>
      </c>
    </row>
    <row r="296" spans="1:9" ht="18" customHeight="1">
      <c r="A296" s="597"/>
      <c r="B296" s="594"/>
      <c r="C296" s="15" t="s">
        <v>1875</v>
      </c>
      <c r="D296" s="19" t="s">
        <v>2968</v>
      </c>
      <c r="E296" s="19">
        <v>1</v>
      </c>
      <c r="F296" s="17">
        <v>120</v>
      </c>
      <c r="G296" s="20">
        <f>F296*E296</f>
        <v>120</v>
      </c>
      <c r="H296" s="603"/>
    </row>
    <row r="297" spans="1:9" ht="18" customHeight="1">
      <c r="A297" s="41">
        <v>130</v>
      </c>
      <c r="B297" s="134" t="s">
        <v>1446</v>
      </c>
      <c r="C297" s="46" t="s">
        <v>2860</v>
      </c>
      <c r="D297" s="598" t="s">
        <v>67</v>
      </c>
      <c r="E297" s="599"/>
      <c r="F297" s="600"/>
      <c r="G297" s="20"/>
      <c r="H297" s="133">
        <v>40939</v>
      </c>
    </row>
    <row r="298" spans="1:9" ht="18" customHeight="1">
      <c r="A298" s="41">
        <v>131</v>
      </c>
      <c r="B298" s="134" t="s">
        <v>1446</v>
      </c>
      <c r="C298" s="46" t="s">
        <v>1332</v>
      </c>
      <c r="D298" s="598" t="s">
        <v>1050</v>
      </c>
      <c r="E298" s="599"/>
      <c r="F298" s="600"/>
      <c r="G298" s="20"/>
      <c r="H298" s="133">
        <v>40939</v>
      </c>
    </row>
    <row r="299" spans="1:9" ht="15" customHeight="1">
      <c r="A299" s="6"/>
      <c r="B299" s="7" t="s">
        <v>1337</v>
      </c>
      <c r="C299" s="8"/>
      <c r="D299" s="8"/>
      <c r="E299" s="8"/>
      <c r="F299" s="8"/>
      <c r="G299" s="9">
        <f>SUM(G4:G298)</f>
        <v>61909.53</v>
      </c>
      <c r="H299" s="10"/>
      <c r="I299" s="55"/>
    </row>
    <row r="300" spans="1:9" ht="0.75" customHeight="1">
      <c r="A300" s="4"/>
      <c r="B300" s="3" t="s">
        <v>1338</v>
      </c>
      <c r="C300" s="3"/>
      <c r="D300" s="3"/>
      <c r="E300" s="3"/>
      <c r="F300" s="3">
        <v>10</v>
      </c>
      <c r="G300" s="77">
        <f>9000*F300</f>
        <v>90000</v>
      </c>
      <c r="H300" s="66"/>
    </row>
    <row r="301" spans="1:9" ht="16.5" hidden="1" customHeight="1">
      <c r="A301" s="4"/>
      <c r="B301" s="3" t="s">
        <v>1580</v>
      </c>
      <c r="C301" s="3"/>
      <c r="D301" s="3"/>
      <c r="E301" s="3"/>
      <c r="F301" s="3">
        <v>2</v>
      </c>
      <c r="G301" s="77">
        <f>7000*F301</f>
        <v>14000</v>
      </c>
      <c r="H301" s="66"/>
    </row>
    <row r="302" spans="1:9" ht="17.25" hidden="1" customHeight="1">
      <c r="A302" s="4"/>
      <c r="B302" s="3" t="s">
        <v>1032</v>
      </c>
      <c r="C302" s="3"/>
      <c r="D302" s="3"/>
      <c r="E302" s="3"/>
      <c r="F302" s="3">
        <v>2</v>
      </c>
      <c r="G302" s="77">
        <f>10000*F302</f>
        <v>20000</v>
      </c>
      <c r="H302" s="66"/>
    </row>
    <row r="303" spans="1:9" ht="18" hidden="1" customHeight="1">
      <c r="A303" s="4"/>
      <c r="B303" s="3" t="s">
        <v>1336</v>
      </c>
      <c r="C303" s="3"/>
      <c r="D303" s="3"/>
      <c r="E303" s="3"/>
      <c r="F303" s="3">
        <v>3</v>
      </c>
      <c r="G303" s="77">
        <f>10000*F303</f>
        <v>30000</v>
      </c>
      <c r="H303" s="66"/>
    </row>
    <row r="304" spans="1:9" ht="18" hidden="1" customHeight="1">
      <c r="A304" s="4"/>
      <c r="B304" s="24" t="s">
        <v>323</v>
      </c>
      <c r="C304" s="3"/>
      <c r="D304" s="3"/>
      <c r="E304" s="3"/>
      <c r="F304" s="3">
        <v>3</v>
      </c>
      <c r="G304" s="77">
        <f>8000*F304</f>
        <v>24000</v>
      </c>
      <c r="H304" s="66"/>
    </row>
    <row r="305" spans="1:11" ht="36" hidden="1" customHeight="1">
      <c r="A305" s="4"/>
      <c r="B305" s="3" t="s">
        <v>1934</v>
      </c>
      <c r="C305" s="3"/>
      <c r="D305" s="3"/>
      <c r="E305" s="3"/>
      <c r="F305" s="3">
        <v>1</v>
      </c>
      <c r="G305" s="77">
        <f>8000*F305</f>
        <v>8000</v>
      </c>
      <c r="H305" s="66"/>
    </row>
    <row r="306" spans="1:11" ht="18" hidden="1" customHeight="1">
      <c r="A306" s="4"/>
      <c r="B306" s="3" t="s">
        <v>1935</v>
      </c>
      <c r="C306" s="3"/>
      <c r="D306" s="3"/>
      <c r="E306" s="3"/>
      <c r="F306" s="3">
        <v>1</v>
      </c>
      <c r="G306" s="77">
        <f>F306*10000</f>
        <v>10000</v>
      </c>
      <c r="H306" s="66"/>
    </row>
    <row r="307" spans="1:11" ht="50.25" hidden="1" customHeight="1">
      <c r="A307" s="4"/>
      <c r="B307" s="3" t="s">
        <v>3335</v>
      </c>
      <c r="C307" s="3"/>
      <c r="D307" s="3"/>
      <c r="E307" s="3"/>
      <c r="F307" s="3">
        <v>1</v>
      </c>
      <c r="G307" s="77">
        <f>F307*3000</f>
        <v>3000</v>
      </c>
      <c r="H307" s="66"/>
    </row>
    <row r="308" spans="1:11" ht="17.25" hidden="1" customHeight="1">
      <c r="A308" s="4"/>
      <c r="B308" s="3" t="s">
        <v>3681</v>
      </c>
      <c r="C308" s="3"/>
      <c r="D308" s="3"/>
      <c r="E308" s="3"/>
      <c r="F308" s="3">
        <v>1</v>
      </c>
      <c r="G308" s="77">
        <f>F308*10000</f>
        <v>10000</v>
      </c>
      <c r="H308" s="66"/>
    </row>
    <row r="309" spans="1:11" ht="18" hidden="1" customHeight="1">
      <c r="A309" s="4"/>
      <c r="B309" s="3" t="s">
        <v>479</v>
      </c>
      <c r="C309" s="3"/>
      <c r="D309" s="3"/>
      <c r="E309" s="3"/>
      <c r="F309" s="3">
        <v>2</v>
      </c>
      <c r="G309" s="77">
        <f>7000+8000</f>
        <v>15000</v>
      </c>
      <c r="H309" s="66"/>
    </row>
    <row r="310" spans="1:11" ht="96.75" customHeight="1">
      <c r="A310" s="39"/>
      <c r="B310" s="86" t="s">
        <v>2076</v>
      </c>
      <c r="C310" s="38"/>
      <c r="D310" s="38"/>
      <c r="E310" s="38"/>
      <c r="F310" s="38"/>
      <c r="G310" s="87">
        <f>SUM(G300:G309)</f>
        <v>224000</v>
      </c>
      <c r="H310" s="88"/>
    </row>
    <row r="311" spans="1:11" ht="18.75" customHeight="1">
      <c r="A311" s="41"/>
      <c r="B311" s="74" t="s">
        <v>3680</v>
      </c>
      <c r="C311" s="17"/>
      <c r="D311" s="17"/>
      <c r="E311" s="17"/>
      <c r="F311" s="17"/>
      <c r="G311" s="75">
        <f>G310*33.2%+G313*6%</f>
        <v>94404.62</v>
      </c>
      <c r="H311" s="76"/>
    </row>
    <row r="312" spans="1:11" ht="18.75" customHeight="1">
      <c r="A312" s="41"/>
      <c r="B312" s="74" t="s">
        <v>1583</v>
      </c>
      <c r="C312" s="17"/>
      <c r="D312" s="17"/>
      <c r="E312" s="17"/>
      <c r="F312" s="17"/>
      <c r="G312" s="75">
        <v>8649</v>
      </c>
      <c r="H312" s="76"/>
    </row>
    <row r="313" spans="1:11" ht="30.75" customHeight="1">
      <c r="A313" s="41"/>
      <c r="B313" s="74" t="s">
        <v>66</v>
      </c>
      <c r="C313" s="17"/>
      <c r="D313" s="17"/>
      <c r="E313" s="17"/>
      <c r="F313" s="17"/>
      <c r="G313" s="75">
        <f>'[2]Итого Блюхера'!$C$49*4.36</f>
        <v>333943.74</v>
      </c>
      <c r="H313" s="76"/>
    </row>
    <row r="314" spans="1:11">
      <c r="A314" s="11"/>
      <c r="B314" s="25" t="s">
        <v>478</v>
      </c>
      <c r="C314" s="25"/>
      <c r="D314" s="25"/>
      <c r="E314" s="25"/>
      <c r="F314" s="25"/>
      <c r="G314" s="26">
        <f>SUM(G310:G313)+G299</f>
        <v>722906.89</v>
      </c>
      <c r="H314" s="12"/>
      <c r="I314" s="220">
        <f>(G310+G311+G312+G313)/'[2]Итого Блюхера'!$C$49</f>
        <v>8.6300420669999998</v>
      </c>
      <c r="J314" s="68"/>
      <c r="K314" s="5"/>
    </row>
    <row r="315" spans="1:11" ht="59.25" customHeight="1">
      <c r="A315" s="83"/>
      <c r="B315" s="59"/>
      <c r="C315" s="59"/>
      <c r="D315" s="59"/>
      <c r="E315" s="59"/>
      <c r="F315" s="59"/>
      <c r="G315" s="62"/>
      <c r="H315" s="22"/>
      <c r="I315" s="94"/>
      <c r="J315" s="68"/>
      <c r="K315" s="5"/>
    </row>
    <row r="316" spans="1:11" ht="31.5">
      <c r="A316" s="5"/>
      <c r="B316" s="52" t="s">
        <v>2620</v>
      </c>
      <c r="C316" s="52"/>
      <c r="D316" s="53"/>
      <c r="E316" s="53"/>
      <c r="F316" s="52"/>
      <c r="G316" s="52" t="s">
        <v>1595</v>
      </c>
      <c r="H316" s="5"/>
      <c r="J316" s="68"/>
      <c r="K316" s="5"/>
    </row>
    <row r="317" spans="1:11">
      <c r="A317" s="5"/>
      <c r="B317" s="52"/>
      <c r="C317" s="52"/>
      <c r="D317" s="52"/>
      <c r="E317" s="52"/>
      <c r="F317" s="52"/>
      <c r="G317" s="52"/>
      <c r="H317" s="5"/>
      <c r="J317" s="69"/>
      <c r="K317" s="5"/>
    </row>
    <row r="318" spans="1:11" ht="31.5">
      <c r="B318" s="54" t="s">
        <v>1596</v>
      </c>
      <c r="C318" s="54"/>
      <c r="D318" s="53"/>
      <c r="E318" s="53"/>
      <c r="F318" s="54"/>
      <c r="G318" s="54" t="s">
        <v>1597</v>
      </c>
    </row>
    <row r="319" spans="1:11">
      <c r="B319" s="5"/>
      <c r="C319" s="5"/>
      <c r="D319" s="5"/>
      <c r="E319" s="5"/>
      <c r="F319" s="5"/>
      <c r="G319" s="5"/>
    </row>
    <row r="320" spans="1:11">
      <c r="C320" s="52"/>
      <c r="D320" s="52"/>
      <c r="E320" s="52"/>
      <c r="F320" s="52"/>
      <c r="G320" s="52"/>
    </row>
    <row r="321" spans="1:8">
      <c r="C321" s="5"/>
      <c r="D321" s="5"/>
      <c r="E321" s="5"/>
      <c r="F321" s="5"/>
      <c r="G321" s="5"/>
    </row>
    <row r="322" spans="1:8">
      <c r="C322" s="22"/>
      <c r="D322" s="22"/>
      <c r="E322" s="22"/>
      <c r="F322" s="22"/>
      <c r="G322" s="22"/>
    </row>
    <row r="325" spans="1:8">
      <c r="A325" s="22"/>
      <c r="B325" s="22"/>
      <c r="H325" s="22"/>
    </row>
    <row r="326" spans="1:8">
      <c r="A326" s="22"/>
      <c r="B326" s="22"/>
      <c r="H326" s="22"/>
    </row>
    <row r="327" spans="1:8">
      <c r="A327" s="22"/>
      <c r="B327" s="22"/>
      <c r="H327" s="22"/>
    </row>
    <row r="328" spans="1:8">
      <c r="A328" s="17"/>
      <c r="B328" s="17"/>
      <c r="C328" s="17" t="s">
        <v>483</v>
      </c>
      <c r="D328" s="17"/>
      <c r="E328" s="17"/>
      <c r="F328" s="17"/>
      <c r="G328" s="17">
        <v>972.17</v>
      </c>
      <c r="H328" s="17"/>
    </row>
    <row r="329" spans="1:8">
      <c r="A329" s="17"/>
      <c r="B329" s="17"/>
      <c r="C329" s="17" t="s">
        <v>1550</v>
      </c>
      <c r="D329" s="17"/>
      <c r="E329" s="17"/>
      <c r="F329" s="17"/>
      <c r="G329" s="17">
        <v>15055.76</v>
      </c>
      <c r="H329" s="17"/>
    </row>
    <row r="330" spans="1:8">
      <c r="A330" s="17"/>
      <c r="B330" s="17"/>
      <c r="C330" s="17" t="s">
        <v>1551</v>
      </c>
      <c r="D330" s="17"/>
      <c r="E330" s="17"/>
      <c r="F330" s="17"/>
      <c r="G330" s="17">
        <v>14092.43</v>
      </c>
      <c r="H330" s="17"/>
    </row>
    <row r="331" spans="1:8">
      <c r="A331" s="17"/>
      <c r="B331" s="17"/>
      <c r="C331" s="17" t="s">
        <v>1552</v>
      </c>
      <c r="D331" s="17"/>
      <c r="E331" s="17"/>
      <c r="F331" s="17"/>
      <c r="G331" s="17">
        <v>9726.84</v>
      </c>
      <c r="H331" s="17"/>
    </row>
    <row r="332" spans="1:8">
      <c r="A332" s="17"/>
      <c r="B332" s="17"/>
      <c r="C332" s="17" t="s">
        <v>1553</v>
      </c>
      <c r="D332" s="17"/>
      <c r="E332" s="17"/>
      <c r="F332" s="17"/>
      <c r="G332" s="17">
        <v>55792</v>
      </c>
      <c r="H332" s="17"/>
    </row>
    <row r="333" spans="1:8">
      <c r="A333" s="17"/>
      <c r="B333" s="17"/>
      <c r="C333" s="17" t="s">
        <v>1554</v>
      </c>
      <c r="D333" s="17"/>
      <c r="E333" s="17"/>
      <c r="F333" s="17"/>
      <c r="G333" s="17">
        <v>43921.27</v>
      </c>
      <c r="H333" s="17"/>
    </row>
    <row r="334" spans="1:8">
      <c r="A334" s="6"/>
      <c r="B334" s="7" t="s">
        <v>482</v>
      </c>
      <c r="C334" s="8"/>
      <c r="D334" s="8"/>
      <c r="E334" s="8"/>
      <c r="F334" s="8"/>
      <c r="G334" s="7">
        <f>SUM(G328:G333)</f>
        <v>139560.47</v>
      </c>
      <c r="H334" s="8"/>
    </row>
  </sheetData>
  <mergeCells count="232">
    <mergeCell ref="D297:F297"/>
    <mergeCell ref="D298:F298"/>
    <mergeCell ref="D294:F294"/>
    <mergeCell ref="H295:H296"/>
    <mergeCell ref="B295:B296"/>
    <mergeCell ref="A295:A296"/>
    <mergeCell ref="D292:F292"/>
    <mergeCell ref="D293:F293"/>
    <mergeCell ref="D291:F291"/>
    <mergeCell ref="B287:B289"/>
    <mergeCell ref="H287:H289"/>
    <mergeCell ref="A287:A289"/>
    <mergeCell ref="D290:F290"/>
    <mergeCell ref="B284:B286"/>
    <mergeCell ref="H284:H286"/>
    <mergeCell ref="A266:A268"/>
    <mergeCell ref="A269:A271"/>
    <mergeCell ref="A272:A274"/>
    <mergeCell ref="A275:A277"/>
    <mergeCell ref="A278:A280"/>
    <mergeCell ref="A281:A283"/>
    <mergeCell ref="A284:A286"/>
    <mergeCell ref="B278:B280"/>
    <mergeCell ref="H278:H280"/>
    <mergeCell ref="B281:B283"/>
    <mergeCell ref="H281:H283"/>
    <mergeCell ref="B272:B274"/>
    <mergeCell ref="H272:H274"/>
    <mergeCell ref="B275:B277"/>
    <mergeCell ref="H275:H277"/>
    <mergeCell ref="B266:B268"/>
    <mergeCell ref="H266:H268"/>
    <mergeCell ref="B269:B271"/>
    <mergeCell ref="H269:H271"/>
    <mergeCell ref="D262:F262"/>
    <mergeCell ref="H263:H265"/>
    <mergeCell ref="B263:B265"/>
    <mergeCell ref="A263:A265"/>
    <mergeCell ref="B251:B260"/>
    <mergeCell ref="A251:A260"/>
    <mergeCell ref="H251:H260"/>
    <mergeCell ref="D261:F261"/>
    <mergeCell ref="D248:F248"/>
    <mergeCell ref="H248:H249"/>
    <mergeCell ref="B248:B249"/>
    <mergeCell ref="A248:A249"/>
    <mergeCell ref="B235:B242"/>
    <mergeCell ref="A235:A242"/>
    <mergeCell ref="H243:H246"/>
    <mergeCell ref="B243:B246"/>
    <mergeCell ref="A243:A246"/>
    <mergeCell ref="D232:F232"/>
    <mergeCell ref="D233:F233"/>
    <mergeCell ref="D234:F234"/>
    <mergeCell ref="H235:H242"/>
    <mergeCell ref="D205:F205"/>
    <mergeCell ref="B201:B202"/>
    <mergeCell ref="A201:A202"/>
    <mergeCell ref="D203:F203"/>
    <mergeCell ref="D204:F204"/>
    <mergeCell ref="D199:F199"/>
    <mergeCell ref="D200:F200"/>
    <mergeCell ref="D201:F201"/>
    <mergeCell ref="H201:H202"/>
    <mergeCell ref="D195:F195"/>
    <mergeCell ref="D196:F196"/>
    <mergeCell ref="D197:F197"/>
    <mergeCell ref="D198:F198"/>
    <mergeCell ref="H186:H187"/>
    <mergeCell ref="D194:F194"/>
    <mergeCell ref="B186:B187"/>
    <mergeCell ref="A186:A187"/>
    <mergeCell ref="H224:H225"/>
    <mergeCell ref="B224:B225"/>
    <mergeCell ref="A224:A225"/>
    <mergeCell ref="H189:H190"/>
    <mergeCell ref="B189:B190"/>
    <mergeCell ref="A189:A190"/>
    <mergeCell ref="D191:F191"/>
    <mergeCell ref="A192:A193"/>
    <mergeCell ref="A174:A178"/>
    <mergeCell ref="D179:F179"/>
    <mergeCell ref="H180:H185"/>
    <mergeCell ref="B180:B185"/>
    <mergeCell ref="A180:A185"/>
    <mergeCell ref="D172:F172"/>
    <mergeCell ref="D173:F173"/>
    <mergeCell ref="H174:H178"/>
    <mergeCell ref="B174:B178"/>
    <mergeCell ref="D170:F170"/>
    <mergeCell ref="D171:F171"/>
    <mergeCell ref="H150:H166"/>
    <mergeCell ref="D167:F167"/>
    <mergeCell ref="D168:F168"/>
    <mergeCell ref="D169:F169"/>
    <mergeCell ref="D148:F148"/>
    <mergeCell ref="D149:F149"/>
    <mergeCell ref="B150:B166"/>
    <mergeCell ref="A150:A166"/>
    <mergeCell ref="D146:F146"/>
    <mergeCell ref="H146:H147"/>
    <mergeCell ref="B146:B147"/>
    <mergeCell ref="A146:A147"/>
    <mergeCell ref="D143:F143"/>
    <mergeCell ref="D144:F144"/>
    <mergeCell ref="D140:F140"/>
    <mergeCell ref="D145:F145"/>
    <mergeCell ref="H140:H142"/>
    <mergeCell ref="B140:B142"/>
    <mergeCell ref="A140:A142"/>
    <mergeCell ref="H127:H129"/>
    <mergeCell ref="D138:F138"/>
    <mergeCell ref="D139:F139"/>
    <mergeCell ref="H120:H126"/>
    <mergeCell ref="B134:B137"/>
    <mergeCell ref="A134:A137"/>
    <mergeCell ref="H134:H137"/>
    <mergeCell ref="B130:B133"/>
    <mergeCell ref="A130:A133"/>
    <mergeCell ref="A127:A129"/>
    <mergeCell ref="B127:B129"/>
    <mergeCell ref="H48:H55"/>
    <mergeCell ref="B52:B55"/>
    <mergeCell ref="A48:A55"/>
    <mergeCell ref="H61:H63"/>
    <mergeCell ref="B61:B63"/>
    <mergeCell ref="A61:A63"/>
    <mergeCell ref="D56:F56"/>
    <mergeCell ref="H57:H60"/>
    <mergeCell ref="B57:B60"/>
    <mergeCell ref="A57:A60"/>
    <mergeCell ref="D43:F43"/>
    <mergeCell ref="D44:F44"/>
    <mergeCell ref="D46:F46"/>
    <mergeCell ref="D47:F47"/>
    <mergeCell ref="H36:H38"/>
    <mergeCell ref="B36:B38"/>
    <mergeCell ref="A36:A38"/>
    <mergeCell ref="H39:H41"/>
    <mergeCell ref="B39:B42"/>
    <mergeCell ref="A39:A42"/>
    <mergeCell ref="A13:A17"/>
    <mergeCell ref="H18:H23"/>
    <mergeCell ref="B18:B23"/>
    <mergeCell ref="A18:A23"/>
    <mergeCell ref="D34:F34"/>
    <mergeCell ref="D35:F35"/>
    <mergeCell ref="H24:H28"/>
    <mergeCell ref="B24:B28"/>
    <mergeCell ref="H32:H33"/>
    <mergeCell ref="B32:B33"/>
    <mergeCell ref="A11:A12"/>
    <mergeCell ref="A32:A33"/>
    <mergeCell ref="A1:H1"/>
    <mergeCell ref="A2:H2"/>
    <mergeCell ref="H4:H6"/>
    <mergeCell ref="B4:B6"/>
    <mergeCell ref="A4:A6"/>
    <mergeCell ref="A24:A28"/>
    <mergeCell ref="H13:H17"/>
    <mergeCell ref="B13:B17"/>
    <mergeCell ref="D7:F7"/>
    <mergeCell ref="H8:H9"/>
    <mergeCell ref="B8:B9"/>
    <mergeCell ref="A8:A9"/>
    <mergeCell ref="H64:H73"/>
    <mergeCell ref="B64:B73"/>
    <mergeCell ref="A64:A73"/>
    <mergeCell ref="D10:F10"/>
    <mergeCell ref="H11:H12"/>
    <mergeCell ref="B11:B12"/>
    <mergeCell ref="D79:F79"/>
    <mergeCell ref="D74:F74"/>
    <mergeCell ref="H75:H76"/>
    <mergeCell ref="B75:B76"/>
    <mergeCell ref="A75:A76"/>
    <mergeCell ref="D77:F77"/>
    <mergeCell ref="D78:F78"/>
    <mergeCell ref="H86:H87"/>
    <mergeCell ref="B86:B87"/>
    <mergeCell ref="D85:F85"/>
    <mergeCell ref="D80:F80"/>
    <mergeCell ref="D81:F81"/>
    <mergeCell ref="D82:F82"/>
    <mergeCell ref="D84:F84"/>
    <mergeCell ref="D101:F101"/>
    <mergeCell ref="A91:A92"/>
    <mergeCell ref="D93:F93"/>
    <mergeCell ref="D88:F88"/>
    <mergeCell ref="H91:H92"/>
    <mergeCell ref="B91:B92"/>
    <mergeCell ref="D89:F89"/>
    <mergeCell ref="A206:A207"/>
    <mergeCell ref="H116:H119"/>
    <mergeCell ref="B116:B119"/>
    <mergeCell ref="A86:A87"/>
    <mergeCell ref="H104:H112"/>
    <mergeCell ref="B104:B112"/>
    <mergeCell ref="A104:A112"/>
    <mergeCell ref="H101:H103"/>
    <mergeCell ref="B101:B103"/>
    <mergeCell ref="A101:A103"/>
    <mergeCell ref="D208:F208"/>
    <mergeCell ref="H192:H193"/>
    <mergeCell ref="B192:B193"/>
    <mergeCell ref="A120:A126"/>
    <mergeCell ref="B120:B126"/>
    <mergeCell ref="H113:H115"/>
    <mergeCell ref="B113:B115"/>
    <mergeCell ref="A113:A115"/>
    <mergeCell ref="H206:H207"/>
    <mergeCell ref="B206:B207"/>
    <mergeCell ref="D229:F229"/>
    <mergeCell ref="D230:F230"/>
    <mergeCell ref="H230:H231"/>
    <mergeCell ref="A116:A119"/>
    <mergeCell ref="H130:H133"/>
    <mergeCell ref="D188:F188"/>
    <mergeCell ref="H216:H223"/>
    <mergeCell ref="B216:B223"/>
    <mergeCell ref="A216:A223"/>
    <mergeCell ref="D209:F209"/>
    <mergeCell ref="B230:B231"/>
    <mergeCell ref="A230:A231"/>
    <mergeCell ref="B212:B215"/>
    <mergeCell ref="A210:A211"/>
    <mergeCell ref="A212:A215"/>
    <mergeCell ref="H210:H211"/>
    <mergeCell ref="H212:H215"/>
    <mergeCell ref="D226:F226"/>
    <mergeCell ref="D227:F227"/>
    <mergeCell ref="D228:F228"/>
  </mergeCells>
  <phoneticPr fontId="0" type="noConversion"/>
  <pageMargins left="0.75" right="0.23" top="0.28000000000000003" bottom="0.21" header="0.17" footer="0.17"/>
  <pageSetup paperSize="9" scale="78" orientation="portrait" r:id="rId1"/>
  <headerFooter alignWithMargins="0"/>
  <rowBreaks count="2" manualBreakCount="2">
    <brk id="83" max="7" man="1"/>
    <brk id="250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1:I2582"/>
  <sheetViews>
    <sheetView view="pageBreakPreview" topLeftCell="A2275" workbookViewId="0">
      <selection activeCell="I2292" sqref="I2292"/>
    </sheetView>
  </sheetViews>
  <sheetFormatPr defaultRowHeight="15.75"/>
  <cols>
    <col min="1" max="1" width="7.28515625" style="1" customWidth="1"/>
    <col min="2" max="2" width="20.7109375" style="1" customWidth="1"/>
    <col min="3" max="3" width="26.140625" style="1" customWidth="1"/>
    <col min="4" max="6" width="9.140625" style="1"/>
    <col min="7" max="7" width="14.7109375" style="1" customWidth="1"/>
    <col min="8" max="8" width="13.140625" style="1" customWidth="1"/>
    <col min="9" max="9" width="14.7109375" style="1" customWidth="1"/>
    <col min="10" max="10" width="13.140625" style="1" bestFit="1" customWidth="1"/>
    <col min="11" max="16384" width="9.140625" style="1"/>
  </cols>
  <sheetData>
    <row r="1" spans="1:8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>
      <c r="A2" s="663" t="s">
        <v>2819</v>
      </c>
      <c r="B2" s="663"/>
      <c r="C2" s="663"/>
      <c r="D2" s="663"/>
      <c r="E2" s="663"/>
      <c r="F2" s="663"/>
      <c r="G2" s="663"/>
      <c r="H2" s="663"/>
    </row>
    <row r="3" spans="1:8">
      <c r="A3" s="57"/>
      <c r="B3" s="57"/>
      <c r="C3" s="57"/>
      <c r="D3" s="57"/>
      <c r="E3" s="57"/>
      <c r="F3" s="57"/>
      <c r="G3" s="57"/>
      <c r="H3" s="57"/>
    </row>
    <row r="4" spans="1:8" ht="31.5">
      <c r="A4" s="58" t="s">
        <v>1033</v>
      </c>
      <c r="B4" s="58" t="s">
        <v>1034</v>
      </c>
      <c r="C4" s="58" t="s">
        <v>1035</v>
      </c>
      <c r="D4" s="58" t="s">
        <v>1036</v>
      </c>
      <c r="E4" s="58" t="s">
        <v>1334</v>
      </c>
      <c r="F4" s="58" t="s">
        <v>1335</v>
      </c>
      <c r="G4" s="58" t="s">
        <v>1555</v>
      </c>
      <c r="H4" s="58" t="s">
        <v>1586</v>
      </c>
    </row>
    <row r="5" spans="1:8" ht="18" customHeight="1">
      <c r="A5" s="41">
        <v>1</v>
      </c>
      <c r="B5" s="17" t="s">
        <v>1628</v>
      </c>
      <c r="C5" s="74" t="s">
        <v>2860</v>
      </c>
      <c r="D5" s="598" t="s">
        <v>67</v>
      </c>
      <c r="E5" s="599"/>
      <c r="F5" s="600"/>
      <c r="G5" s="20"/>
      <c r="H5" s="21">
        <v>40912</v>
      </c>
    </row>
    <row r="6" spans="1:8" ht="18" customHeight="1">
      <c r="A6" s="41">
        <v>2</v>
      </c>
      <c r="B6" s="17" t="s">
        <v>3620</v>
      </c>
      <c r="C6" s="74" t="s">
        <v>3621</v>
      </c>
      <c r="D6" s="598" t="s">
        <v>67</v>
      </c>
      <c r="E6" s="599"/>
      <c r="F6" s="600"/>
      <c r="G6" s="20"/>
      <c r="H6" s="21">
        <v>40913</v>
      </c>
    </row>
    <row r="7" spans="1:8" ht="18" customHeight="1">
      <c r="A7" s="602">
        <v>3</v>
      </c>
      <c r="B7" s="592" t="s">
        <v>3625</v>
      </c>
      <c r="C7" s="74" t="s">
        <v>3626</v>
      </c>
      <c r="D7" s="19"/>
      <c r="E7" s="17"/>
      <c r="F7" s="17"/>
      <c r="G7" s="20"/>
      <c r="H7" s="595">
        <v>40917</v>
      </c>
    </row>
    <row r="8" spans="1:8" ht="18" customHeight="1">
      <c r="A8" s="597"/>
      <c r="B8" s="594"/>
      <c r="C8" s="17" t="s">
        <v>1933</v>
      </c>
      <c r="D8" s="19" t="s">
        <v>2968</v>
      </c>
      <c r="E8" s="17">
        <v>1</v>
      </c>
      <c r="F8" s="17">
        <v>176</v>
      </c>
      <c r="G8" s="20">
        <f>F8*E8</f>
        <v>176</v>
      </c>
      <c r="H8" s="603"/>
    </row>
    <row r="9" spans="1:8" ht="36" customHeight="1">
      <c r="A9" s="41">
        <v>4</v>
      </c>
      <c r="B9" s="17" t="s">
        <v>682</v>
      </c>
      <c r="C9" s="74" t="s">
        <v>683</v>
      </c>
      <c r="D9" s="598" t="s">
        <v>684</v>
      </c>
      <c r="E9" s="599"/>
      <c r="F9" s="600"/>
      <c r="G9" s="20"/>
      <c r="H9" s="21">
        <v>40918</v>
      </c>
    </row>
    <row r="10" spans="1:8" ht="18" customHeight="1">
      <c r="A10" s="41">
        <v>5</v>
      </c>
      <c r="B10" s="17" t="s">
        <v>3385</v>
      </c>
      <c r="C10" s="74" t="s">
        <v>3386</v>
      </c>
      <c r="D10" s="598" t="s">
        <v>67</v>
      </c>
      <c r="E10" s="599"/>
      <c r="F10" s="600"/>
      <c r="G10" s="20"/>
      <c r="H10" s="21">
        <v>40919</v>
      </c>
    </row>
    <row r="11" spans="1:8" ht="18" customHeight="1">
      <c r="A11" s="41">
        <v>6</v>
      </c>
      <c r="B11" s="17" t="s">
        <v>1465</v>
      </c>
      <c r="C11" s="74" t="s">
        <v>1627</v>
      </c>
      <c r="D11" s="598" t="s">
        <v>67</v>
      </c>
      <c r="E11" s="599"/>
      <c r="F11" s="600"/>
      <c r="G11" s="20"/>
      <c r="H11" s="21">
        <v>40920</v>
      </c>
    </row>
    <row r="12" spans="1:8" ht="38.25" customHeight="1">
      <c r="A12" s="602">
        <v>7</v>
      </c>
      <c r="B12" s="592" t="s">
        <v>1466</v>
      </c>
      <c r="C12" s="224" t="s">
        <v>3381</v>
      </c>
      <c r="D12" s="17"/>
      <c r="E12" s="17"/>
      <c r="F12" s="29"/>
      <c r="G12" s="20"/>
      <c r="H12" s="595">
        <v>40921</v>
      </c>
    </row>
    <row r="13" spans="1:8" ht="18" customHeight="1">
      <c r="A13" s="597"/>
      <c r="B13" s="594"/>
      <c r="C13" s="17" t="s">
        <v>1462</v>
      </c>
      <c r="D13" s="19" t="s">
        <v>1049</v>
      </c>
      <c r="E13" s="19">
        <v>1</v>
      </c>
      <c r="F13" s="19">
        <v>108</v>
      </c>
      <c r="G13" s="84">
        <f>F13*E13</f>
        <v>108</v>
      </c>
      <c r="H13" s="603"/>
    </row>
    <row r="14" spans="1:8" ht="18" customHeight="1">
      <c r="A14" s="41">
        <v>8</v>
      </c>
      <c r="B14" s="17" t="s">
        <v>2310</v>
      </c>
      <c r="C14" s="74" t="s">
        <v>2282</v>
      </c>
      <c r="D14" s="598" t="s">
        <v>1050</v>
      </c>
      <c r="E14" s="599"/>
      <c r="F14" s="600"/>
      <c r="G14" s="84"/>
      <c r="H14" s="21">
        <v>40919</v>
      </c>
    </row>
    <row r="15" spans="1:8" ht="31.5" customHeight="1">
      <c r="A15" s="602">
        <v>9</v>
      </c>
      <c r="B15" s="592" t="s">
        <v>2283</v>
      </c>
      <c r="C15" s="224" t="s">
        <v>2284</v>
      </c>
      <c r="D15" s="17"/>
      <c r="E15" s="17"/>
      <c r="F15" s="29"/>
      <c r="G15" s="84"/>
      <c r="H15" s="595">
        <v>40920</v>
      </c>
    </row>
    <row r="16" spans="1:8" ht="18" customHeight="1">
      <c r="A16" s="596"/>
      <c r="B16" s="593"/>
      <c r="C16" s="17" t="s">
        <v>2285</v>
      </c>
      <c r="D16" s="19" t="s">
        <v>2968</v>
      </c>
      <c r="E16" s="17">
        <v>1</v>
      </c>
      <c r="F16" s="17">
        <v>173</v>
      </c>
      <c r="G16" s="84">
        <f>F16*E16</f>
        <v>173</v>
      </c>
      <c r="H16" s="605"/>
    </row>
    <row r="17" spans="1:8" ht="18" customHeight="1">
      <c r="A17" s="597"/>
      <c r="B17" s="594"/>
      <c r="C17" s="17" t="s">
        <v>2286</v>
      </c>
      <c r="D17" s="19" t="s">
        <v>2968</v>
      </c>
      <c r="E17" s="17">
        <v>1</v>
      </c>
      <c r="F17" s="17">
        <v>140</v>
      </c>
      <c r="G17" s="84">
        <f>F17*E17</f>
        <v>140</v>
      </c>
      <c r="H17" s="603"/>
    </row>
    <row r="18" spans="1:8" ht="33" customHeight="1">
      <c r="A18" s="41">
        <v>10</v>
      </c>
      <c r="B18" s="17" t="s">
        <v>411</v>
      </c>
      <c r="C18" s="224" t="s">
        <v>2436</v>
      </c>
      <c r="D18" s="598" t="s">
        <v>2234</v>
      </c>
      <c r="E18" s="599"/>
      <c r="F18" s="600"/>
      <c r="G18" s="84"/>
      <c r="H18" s="21">
        <v>40920</v>
      </c>
    </row>
    <row r="19" spans="1:8" ht="18" customHeight="1">
      <c r="A19" s="41">
        <v>12</v>
      </c>
      <c r="B19" s="17" t="s">
        <v>2178</v>
      </c>
      <c r="C19" s="224" t="s">
        <v>1584</v>
      </c>
      <c r="D19" s="598" t="s">
        <v>67</v>
      </c>
      <c r="E19" s="599"/>
      <c r="F19" s="600"/>
      <c r="G19" s="84"/>
      <c r="H19" s="21">
        <v>40921</v>
      </c>
    </row>
    <row r="20" spans="1:8" ht="18" customHeight="1">
      <c r="A20" s="41">
        <v>13</v>
      </c>
      <c r="B20" s="17" t="s">
        <v>2179</v>
      </c>
      <c r="C20" s="224" t="s">
        <v>3621</v>
      </c>
      <c r="D20" s="598" t="s">
        <v>67</v>
      </c>
      <c r="E20" s="599"/>
      <c r="F20" s="600"/>
      <c r="G20" s="84"/>
      <c r="H20" s="21">
        <v>40921</v>
      </c>
    </row>
    <row r="21" spans="1:8" ht="31.5" customHeight="1">
      <c r="A21" s="41">
        <v>14</v>
      </c>
      <c r="B21" s="17" t="s">
        <v>2183</v>
      </c>
      <c r="C21" s="224" t="s">
        <v>2184</v>
      </c>
      <c r="D21" s="598" t="s">
        <v>2185</v>
      </c>
      <c r="E21" s="599"/>
      <c r="F21" s="600"/>
      <c r="G21" s="84"/>
      <c r="H21" s="21">
        <v>40917</v>
      </c>
    </row>
    <row r="22" spans="1:8" ht="32.25" customHeight="1">
      <c r="A22" s="41">
        <v>15</v>
      </c>
      <c r="B22" s="17" t="s">
        <v>333</v>
      </c>
      <c r="C22" s="224" t="s">
        <v>334</v>
      </c>
      <c r="D22" s="598" t="s">
        <v>2185</v>
      </c>
      <c r="E22" s="599"/>
      <c r="F22" s="600"/>
      <c r="G22" s="84"/>
      <c r="H22" s="21">
        <v>40917</v>
      </c>
    </row>
    <row r="23" spans="1:8" ht="19.5" customHeight="1">
      <c r="A23" s="602">
        <v>16</v>
      </c>
      <c r="B23" s="592" t="s">
        <v>46</v>
      </c>
      <c r="C23" s="74" t="s">
        <v>47</v>
      </c>
      <c r="D23" s="598" t="s">
        <v>48</v>
      </c>
      <c r="E23" s="599"/>
      <c r="F23" s="600"/>
      <c r="G23" s="84"/>
      <c r="H23" s="595">
        <v>40920</v>
      </c>
    </row>
    <row r="24" spans="1:8" ht="18" customHeight="1">
      <c r="A24" s="596"/>
      <c r="B24" s="593"/>
      <c r="C24" s="17" t="s">
        <v>1462</v>
      </c>
      <c r="D24" s="19" t="s">
        <v>1049</v>
      </c>
      <c r="E24" s="19">
        <v>1</v>
      </c>
      <c r="F24" s="19">
        <v>108</v>
      </c>
      <c r="G24" s="84">
        <f>F24*E24</f>
        <v>108</v>
      </c>
      <c r="H24" s="605"/>
    </row>
    <row r="25" spans="1:8" ht="18" customHeight="1">
      <c r="A25" s="596"/>
      <c r="B25" s="593"/>
      <c r="C25" s="17" t="s">
        <v>49</v>
      </c>
      <c r="D25" s="19" t="s">
        <v>2968</v>
      </c>
      <c r="E25" s="17">
        <v>1</v>
      </c>
      <c r="F25" s="17">
        <v>162</v>
      </c>
      <c r="G25" s="17">
        <f>E25*F25</f>
        <v>162</v>
      </c>
      <c r="H25" s="605"/>
    </row>
    <row r="26" spans="1:8" ht="18" customHeight="1">
      <c r="A26" s="596"/>
      <c r="B26" s="593"/>
      <c r="C26" s="17" t="s">
        <v>50</v>
      </c>
      <c r="D26" s="19" t="s">
        <v>2968</v>
      </c>
      <c r="E26" s="17">
        <v>1</v>
      </c>
      <c r="F26" s="17">
        <v>320</v>
      </c>
      <c r="G26" s="17">
        <f>E26*F26</f>
        <v>320</v>
      </c>
      <c r="H26" s="605"/>
    </row>
    <row r="27" spans="1:8" ht="18" customHeight="1">
      <c r="A27" s="597"/>
      <c r="B27" s="594"/>
      <c r="C27" s="17" t="s">
        <v>51</v>
      </c>
      <c r="D27" s="19" t="s">
        <v>2968</v>
      </c>
      <c r="E27" s="19">
        <v>1</v>
      </c>
      <c r="F27" s="17">
        <v>86</v>
      </c>
      <c r="G27" s="84">
        <f>F27*E27</f>
        <v>86</v>
      </c>
      <c r="H27" s="603"/>
    </row>
    <row r="28" spans="1:8" ht="18" customHeight="1">
      <c r="A28" s="41">
        <v>17</v>
      </c>
      <c r="B28" s="17" t="s">
        <v>2287</v>
      </c>
      <c r="C28" s="74" t="s">
        <v>2288</v>
      </c>
      <c r="D28" s="598" t="s">
        <v>1050</v>
      </c>
      <c r="E28" s="599"/>
      <c r="F28" s="600"/>
      <c r="G28" s="84"/>
      <c r="H28" s="21">
        <v>40912</v>
      </c>
    </row>
    <row r="29" spans="1:8" ht="18" customHeight="1">
      <c r="A29" s="41">
        <v>18</v>
      </c>
      <c r="B29" s="17" t="s">
        <v>695</v>
      </c>
      <c r="C29" s="74" t="s">
        <v>696</v>
      </c>
      <c r="D29" s="598" t="s">
        <v>1050</v>
      </c>
      <c r="E29" s="599"/>
      <c r="F29" s="600"/>
      <c r="G29" s="84"/>
      <c r="H29" s="21">
        <v>40925</v>
      </c>
    </row>
    <row r="30" spans="1:8" ht="51" customHeight="1">
      <c r="A30" s="41">
        <v>19</v>
      </c>
      <c r="B30" s="17" t="s">
        <v>1269</v>
      </c>
      <c r="C30" s="224" t="s">
        <v>3257</v>
      </c>
      <c r="D30" s="598" t="s">
        <v>2024</v>
      </c>
      <c r="E30" s="599"/>
      <c r="F30" s="600"/>
      <c r="G30" s="84"/>
      <c r="H30" s="21">
        <v>40926</v>
      </c>
    </row>
    <row r="31" spans="1:8" ht="34.5" customHeight="1">
      <c r="A31" s="602">
        <v>20</v>
      </c>
      <c r="B31" s="17" t="s">
        <v>1497</v>
      </c>
      <c r="C31" s="74" t="s">
        <v>515</v>
      </c>
      <c r="D31" s="31"/>
      <c r="E31" s="31"/>
      <c r="F31" s="23"/>
      <c r="G31" s="84"/>
      <c r="H31" s="595">
        <v>40935</v>
      </c>
    </row>
    <row r="32" spans="1:8" ht="18" customHeight="1">
      <c r="A32" s="596"/>
      <c r="B32" s="615" t="s">
        <v>1498</v>
      </c>
      <c r="C32" s="17" t="s">
        <v>1499</v>
      </c>
      <c r="D32" s="19" t="s">
        <v>2968</v>
      </c>
      <c r="E32" s="17">
        <v>1</v>
      </c>
      <c r="F32" s="17">
        <v>227</v>
      </c>
      <c r="G32" s="44">
        <f>E32*F32</f>
        <v>227</v>
      </c>
      <c r="H32" s="605"/>
    </row>
    <row r="33" spans="1:8" ht="18" customHeight="1">
      <c r="A33" s="596"/>
      <c r="B33" s="616"/>
      <c r="C33" s="17" t="s">
        <v>484</v>
      </c>
      <c r="D33" s="19" t="s">
        <v>2968</v>
      </c>
      <c r="E33" s="17">
        <v>2</v>
      </c>
      <c r="F33" s="17">
        <v>400</v>
      </c>
      <c r="G33" s="20">
        <f>F33*E33</f>
        <v>800</v>
      </c>
      <c r="H33" s="605"/>
    </row>
    <row r="34" spans="1:8" ht="18" customHeight="1">
      <c r="A34" s="597"/>
      <c r="B34" s="19" t="s">
        <v>485</v>
      </c>
      <c r="C34" s="17"/>
      <c r="D34" s="598" t="s">
        <v>67</v>
      </c>
      <c r="E34" s="599"/>
      <c r="F34" s="600"/>
      <c r="G34" s="20"/>
      <c r="H34" s="603"/>
    </row>
    <row r="35" spans="1:8" ht="38.25" customHeight="1">
      <c r="A35" s="41">
        <v>21</v>
      </c>
      <c r="B35" s="17" t="s">
        <v>2989</v>
      </c>
      <c r="C35" s="16" t="s">
        <v>2990</v>
      </c>
      <c r="D35" s="598" t="s">
        <v>67</v>
      </c>
      <c r="E35" s="599"/>
      <c r="F35" s="600"/>
      <c r="G35" s="20"/>
      <c r="H35" s="21">
        <v>40935</v>
      </c>
    </row>
    <row r="36" spans="1:8" ht="36.75" customHeight="1">
      <c r="A36" s="41">
        <v>22</v>
      </c>
      <c r="B36" s="17" t="s">
        <v>3091</v>
      </c>
      <c r="C36" s="16" t="s">
        <v>3092</v>
      </c>
      <c r="D36" s="598" t="s">
        <v>3093</v>
      </c>
      <c r="E36" s="599"/>
      <c r="F36" s="600"/>
      <c r="G36" s="20"/>
      <c r="H36" s="21">
        <v>40938</v>
      </c>
    </row>
    <row r="37" spans="1:8" ht="18" customHeight="1">
      <c r="A37" s="602">
        <v>23</v>
      </c>
      <c r="B37" s="592" t="s">
        <v>46</v>
      </c>
      <c r="C37" s="16" t="s">
        <v>2203</v>
      </c>
      <c r="D37" s="31"/>
      <c r="E37" s="23"/>
      <c r="F37" s="23"/>
      <c r="G37" s="20"/>
      <c r="H37" s="595">
        <v>40935</v>
      </c>
    </row>
    <row r="38" spans="1:8" ht="18" customHeight="1">
      <c r="A38" s="597"/>
      <c r="B38" s="594"/>
      <c r="C38" s="15" t="s">
        <v>2204</v>
      </c>
      <c r="D38" s="19" t="s">
        <v>2968</v>
      </c>
      <c r="E38" s="17">
        <v>1</v>
      </c>
      <c r="F38" s="17">
        <v>10</v>
      </c>
      <c r="G38" s="20">
        <f>F38*E38</f>
        <v>10</v>
      </c>
      <c r="H38" s="603"/>
    </row>
    <row r="39" spans="1:8" ht="35.25" customHeight="1">
      <c r="A39" s="41">
        <v>24</v>
      </c>
      <c r="B39" s="17" t="s">
        <v>46</v>
      </c>
      <c r="C39" s="46" t="s">
        <v>893</v>
      </c>
      <c r="D39" s="598" t="s">
        <v>3117</v>
      </c>
      <c r="E39" s="599"/>
      <c r="F39" s="600"/>
      <c r="G39" s="84"/>
      <c r="H39" s="21">
        <v>40934</v>
      </c>
    </row>
    <row r="40" spans="1:8" ht="18" customHeight="1">
      <c r="A40" s="610">
        <v>25</v>
      </c>
      <c r="B40" s="606" t="s">
        <v>1269</v>
      </c>
      <c r="C40" s="224" t="s">
        <v>2782</v>
      </c>
      <c r="D40" s="19"/>
      <c r="E40" s="19"/>
      <c r="F40" s="17"/>
      <c r="G40" s="20"/>
      <c r="H40" s="611">
        <v>40935</v>
      </c>
    </row>
    <row r="41" spans="1:8" ht="18" customHeight="1">
      <c r="A41" s="610"/>
      <c r="B41" s="606"/>
      <c r="C41" s="15" t="s">
        <v>2783</v>
      </c>
      <c r="D41" s="19" t="s">
        <v>1588</v>
      </c>
      <c r="E41" s="19">
        <v>0.2</v>
      </c>
      <c r="F41" s="17">
        <v>1350</v>
      </c>
      <c r="G41" s="20">
        <f>F41*E41</f>
        <v>270</v>
      </c>
      <c r="H41" s="611"/>
    </row>
    <row r="42" spans="1:8" ht="18" customHeight="1">
      <c r="A42" s="17"/>
      <c r="B42" s="17"/>
      <c r="C42" s="15" t="s">
        <v>3440</v>
      </c>
      <c r="D42" s="19" t="s">
        <v>1585</v>
      </c>
      <c r="E42" s="19">
        <v>0.1</v>
      </c>
      <c r="F42" s="17">
        <v>48.05</v>
      </c>
      <c r="G42" s="20">
        <f>F42*E42</f>
        <v>4.8099999999999996</v>
      </c>
      <c r="H42" s="18"/>
    </row>
    <row r="43" spans="1:8" ht="18" customHeight="1">
      <c r="A43" s="610">
        <v>26</v>
      </c>
      <c r="B43" s="606" t="s">
        <v>3444</v>
      </c>
      <c r="C43" s="46" t="s">
        <v>2782</v>
      </c>
      <c r="D43" s="19"/>
      <c r="E43" s="19"/>
      <c r="F43" s="17"/>
      <c r="G43" s="20"/>
      <c r="H43" s="611">
        <v>40935</v>
      </c>
    </row>
    <row r="44" spans="1:8" ht="18" customHeight="1">
      <c r="A44" s="610"/>
      <c r="B44" s="606"/>
      <c r="C44" s="15" t="s">
        <v>2783</v>
      </c>
      <c r="D44" s="19" t="s">
        <v>1588</v>
      </c>
      <c r="E44" s="19">
        <v>0.2</v>
      </c>
      <c r="F44" s="17">
        <v>1350</v>
      </c>
      <c r="G44" s="20">
        <f>F44*E44</f>
        <v>270</v>
      </c>
      <c r="H44" s="611"/>
    </row>
    <row r="45" spans="1:8" ht="18" customHeight="1">
      <c r="A45" s="610"/>
      <c r="B45" s="606"/>
      <c r="C45" s="15" t="s">
        <v>3440</v>
      </c>
      <c r="D45" s="19" t="s">
        <v>1585</v>
      </c>
      <c r="E45" s="19">
        <v>0.1</v>
      </c>
      <c r="F45" s="17">
        <v>48.05</v>
      </c>
      <c r="G45" s="20">
        <f>F45*E45</f>
        <v>4.8099999999999996</v>
      </c>
      <c r="H45" s="611"/>
    </row>
    <row r="46" spans="1:8" ht="18" customHeight="1">
      <c r="A46" s="602">
        <v>27</v>
      </c>
      <c r="B46" s="592" t="s">
        <v>3445</v>
      </c>
      <c r="C46" s="46" t="s">
        <v>2782</v>
      </c>
      <c r="D46" s="19"/>
      <c r="E46" s="19"/>
      <c r="F46" s="17"/>
      <c r="G46" s="20"/>
      <c r="H46" s="595">
        <v>40935</v>
      </c>
    </row>
    <row r="47" spans="1:8" ht="18" customHeight="1">
      <c r="A47" s="596"/>
      <c r="B47" s="593"/>
      <c r="C47" s="15" t="s">
        <v>2783</v>
      </c>
      <c r="D47" s="19" t="s">
        <v>1588</v>
      </c>
      <c r="E47" s="19">
        <v>0.2</v>
      </c>
      <c r="F47" s="17">
        <v>1350</v>
      </c>
      <c r="G47" s="20">
        <f>F47*E47</f>
        <v>270</v>
      </c>
      <c r="H47" s="605"/>
    </row>
    <row r="48" spans="1:8" ht="18" customHeight="1">
      <c r="A48" s="597"/>
      <c r="B48" s="594"/>
      <c r="C48" s="15" t="s">
        <v>3440</v>
      </c>
      <c r="D48" s="19" t="s">
        <v>1585</v>
      </c>
      <c r="E48" s="19">
        <v>0.1</v>
      </c>
      <c r="F48" s="17">
        <v>48.05</v>
      </c>
      <c r="G48" s="20">
        <f>F48*E48</f>
        <v>4.8099999999999996</v>
      </c>
      <c r="H48" s="603"/>
    </row>
    <row r="49" spans="1:8" ht="18" customHeight="1">
      <c r="A49" s="602"/>
      <c r="B49" s="592" t="s">
        <v>3447</v>
      </c>
      <c r="C49" s="46" t="s">
        <v>2782</v>
      </c>
      <c r="D49" s="19"/>
      <c r="E49" s="19"/>
      <c r="F49" s="17"/>
      <c r="G49" s="20"/>
      <c r="H49" s="595">
        <v>40935</v>
      </c>
    </row>
    <row r="50" spans="1:8" ht="18" customHeight="1">
      <c r="A50" s="596"/>
      <c r="B50" s="593"/>
      <c r="C50" s="15" t="s">
        <v>2783</v>
      </c>
      <c r="D50" s="19" t="s">
        <v>1588</v>
      </c>
      <c r="E50" s="19">
        <v>0.2</v>
      </c>
      <c r="F50" s="17">
        <v>1350</v>
      </c>
      <c r="G50" s="20">
        <f>F50*E50</f>
        <v>270</v>
      </c>
      <c r="H50" s="605"/>
    </row>
    <row r="51" spans="1:8" ht="18" customHeight="1">
      <c r="A51" s="597"/>
      <c r="B51" s="594"/>
      <c r="C51" s="15" t="s">
        <v>3440</v>
      </c>
      <c r="D51" s="19" t="s">
        <v>1585</v>
      </c>
      <c r="E51" s="19">
        <v>0.1</v>
      </c>
      <c r="F51" s="17">
        <v>48.05</v>
      </c>
      <c r="G51" s="20">
        <f>F51*E51</f>
        <v>4.8099999999999996</v>
      </c>
      <c r="H51" s="603"/>
    </row>
    <row r="52" spans="1:8" ht="18" customHeight="1">
      <c r="A52" s="602">
        <v>28</v>
      </c>
      <c r="B52" s="592" t="s">
        <v>3448</v>
      </c>
      <c r="C52" s="46" t="s">
        <v>2782</v>
      </c>
      <c r="D52" s="19"/>
      <c r="E52" s="19"/>
      <c r="F52" s="17"/>
      <c r="G52" s="20"/>
      <c r="H52" s="595">
        <v>40935</v>
      </c>
    </row>
    <row r="53" spans="1:8" ht="18" customHeight="1">
      <c r="A53" s="596"/>
      <c r="B53" s="593"/>
      <c r="C53" s="15" t="s">
        <v>2783</v>
      </c>
      <c r="D53" s="19" t="s">
        <v>1588</v>
      </c>
      <c r="E53" s="19">
        <v>0.2</v>
      </c>
      <c r="F53" s="17">
        <v>1350</v>
      </c>
      <c r="G53" s="20">
        <f>F53*E53</f>
        <v>270</v>
      </c>
      <c r="H53" s="605"/>
    </row>
    <row r="54" spans="1:8" ht="18" customHeight="1">
      <c r="A54" s="597"/>
      <c r="B54" s="594"/>
      <c r="C54" s="15" t="s">
        <v>3440</v>
      </c>
      <c r="D54" s="19" t="s">
        <v>1585</v>
      </c>
      <c r="E54" s="19">
        <v>0.1</v>
      </c>
      <c r="F54" s="17">
        <v>48.05</v>
      </c>
      <c r="G54" s="20">
        <f>F54*E54</f>
        <v>4.8099999999999996</v>
      </c>
      <c r="H54" s="603"/>
    </row>
    <row r="55" spans="1:8" ht="18" customHeight="1">
      <c r="A55" s="602">
        <v>29</v>
      </c>
      <c r="B55" s="592" t="s">
        <v>3449</v>
      </c>
      <c r="C55" s="46" t="s">
        <v>2782</v>
      </c>
      <c r="D55" s="19"/>
      <c r="E55" s="19"/>
      <c r="F55" s="17"/>
      <c r="G55" s="20"/>
      <c r="H55" s="595">
        <v>40935</v>
      </c>
    </row>
    <row r="56" spans="1:8" ht="18" customHeight="1">
      <c r="A56" s="596"/>
      <c r="B56" s="593"/>
      <c r="C56" s="15" t="s">
        <v>2783</v>
      </c>
      <c r="D56" s="19" t="s">
        <v>1588</v>
      </c>
      <c r="E56" s="19">
        <v>0.2</v>
      </c>
      <c r="F56" s="17">
        <v>1350</v>
      </c>
      <c r="G56" s="20">
        <f>F56*E56</f>
        <v>270</v>
      </c>
      <c r="H56" s="605"/>
    </row>
    <row r="57" spans="1:8" ht="18" customHeight="1">
      <c r="A57" s="597"/>
      <c r="B57" s="594"/>
      <c r="C57" s="15" t="s">
        <v>3440</v>
      </c>
      <c r="D57" s="19" t="s">
        <v>1585</v>
      </c>
      <c r="E57" s="19">
        <v>0.1</v>
      </c>
      <c r="F57" s="17">
        <v>48.05</v>
      </c>
      <c r="G57" s="20">
        <f>F57*E57</f>
        <v>4.8099999999999996</v>
      </c>
      <c r="H57" s="603"/>
    </row>
    <row r="58" spans="1:8" ht="18" customHeight="1">
      <c r="A58" s="602">
        <v>30</v>
      </c>
      <c r="B58" s="592" t="s">
        <v>3450</v>
      </c>
      <c r="C58" s="46" t="s">
        <v>2782</v>
      </c>
      <c r="D58" s="19"/>
      <c r="E58" s="19"/>
      <c r="F58" s="17"/>
      <c r="G58" s="20"/>
      <c r="H58" s="595">
        <v>40935</v>
      </c>
    </row>
    <row r="59" spans="1:8" ht="18" customHeight="1">
      <c r="A59" s="596"/>
      <c r="B59" s="593"/>
      <c r="C59" s="15" t="s">
        <v>2783</v>
      </c>
      <c r="D59" s="19" t="s">
        <v>1588</v>
      </c>
      <c r="E59" s="19">
        <v>0.2</v>
      </c>
      <c r="F59" s="17">
        <v>1350</v>
      </c>
      <c r="G59" s="20">
        <f>F59*E59</f>
        <v>270</v>
      </c>
      <c r="H59" s="605"/>
    </row>
    <row r="60" spans="1:8" ht="18" customHeight="1">
      <c r="A60" s="597"/>
      <c r="B60" s="594"/>
      <c r="C60" s="15" t="s">
        <v>3440</v>
      </c>
      <c r="D60" s="19" t="s">
        <v>1585</v>
      </c>
      <c r="E60" s="19">
        <v>0.1</v>
      </c>
      <c r="F60" s="17">
        <v>48.05</v>
      </c>
      <c r="G60" s="20">
        <f>F60*E60</f>
        <v>4.8099999999999996</v>
      </c>
      <c r="H60" s="603"/>
    </row>
    <row r="61" spans="1:8" ht="18" customHeight="1">
      <c r="A61" s="602">
        <v>31</v>
      </c>
      <c r="B61" s="592" t="s">
        <v>3451</v>
      </c>
      <c r="C61" s="46" t="s">
        <v>2782</v>
      </c>
      <c r="D61" s="19"/>
      <c r="E61" s="19"/>
      <c r="F61" s="17"/>
      <c r="G61" s="20"/>
      <c r="H61" s="595">
        <v>40935</v>
      </c>
    </row>
    <row r="62" spans="1:8" ht="18" customHeight="1">
      <c r="A62" s="596"/>
      <c r="B62" s="593"/>
      <c r="C62" s="15" t="s">
        <v>2783</v>
      </c>
      <c r="D62" s="19" t="s">
        <v>1588</v>
      </c>
      <c r="E62" s="19">
        <v>0.2</v>
      </c>
      <c r="F62" s="17">
        <v>1350</v>
      </c>
      <c r="G62" s="20">
        <f>F62*E62</f>
        <v>270</v>
      </c>
      <c r="H62" s="605"/>
    </row>
    <row r="63" spans="1:8" ht="18" customHeight="1">
      <c r="A63" s="597"/>
      <c r="B63" s="594"/>
      <c r="C63" s="15" t="s">
        <v>3440</v>
      </c>
      <c r="D63" s="19" t="s">
        <v>1585</v>
      </c>
      <c r="E63" s="19">
        <v>0.1</v>
      </c>
      <c r="F63" s="17">
        <v>48.05</v>
      </c>
      <c r="G63" s="20">
        <f>F63*E63</f>
        <v>4.8099999999999996</v>
      </c>
      <c r="H63" s="603"/>
    </row>
    <row r="64" spans="1:8" ht="18" customHeight="1">
      <c r="A64" s="602">
        <v>32</v>
      </c>
      <c r="B64" s="592" t="s">
        <v>3452</v>
      </c>
      <c r="C64" s="46" t="s">
        <v>2782</v>
      </c>
      <c r="D64" s="19"/>
      <c r="E64" s="19"/>
      <c r="F64" s="17"/>
      <c r="G64" s="20"/>
      <c r="H64" s="595">
        <v>40935</v>
      </c>
    </row>
    <row r="65" spans="1:8" ht="18" customHeight="1">
      <c r="A65" s="596"/>
      <c r="B65" s="593"/>
      <c r="C65" s="15" t="s">
        <v>2783</v>
      </c>
      <c r="D65" s="19" t="s">
        <v>1588</v>
      </c>
      <c r="E65" s="19">
        <v>0.2</v>
      </c>
      <c r="F65" s="17">
        <v>1350</v>
      </c>
      <c r="G65" s="20">
        <f>F65*E65</f>
        <v>270</v>
      </c>
      <c r="H65" s="605"/>
    </row>
    <row r="66" spans="1:8" ht="18" customHeight="1">
      <c r="A66" s="597"/>
      <c r="B66" s="594"/>
      <c r="C66" s="15" t="s">
        <v>3440</v>
      </c>
      <c r="D66" s="19" t="s">
        <v>1585</v>
      </c>
      <c r="E66" s="19">
        <v>0.1</v>
      </c>
      <c r="F66" s="17">
        <v>48.05</v>
      </c>
      <c r="G66" s="20">
        <f>F66*E66</f>
        <v>4.8099999999999996</v>
      </c>
      <c r="H66" s="603"/>
    </row>
    <row r="67" spans="1:8" ht="18" customHeight="1">
      <c r="A67" s="602">
        <v>33</v>
      </c>
      <c r="B67" s="592" t="s">
        <v>46</v>
      </c>
      <c r="C67" s="46" t="s">
        <v>2782</v>
      </c>
      <c r="D67" s="19"/>
      <c r="E67" s="19"/>
      <c r="F67" s="17"/>
      <c r="G67" s="20"/>
      <c r="H67" s="595">
        <v>40935</v>
      </c>
    </row>
    <row r="68" spans="1:8" ht="18" customHeight="1">
      <c r="A68" s="596"/>
      <c r="B68" s="593"/>
      <c r="C68" s="15" t="s">
        <v>2783</v>
      </c>
      <c r="D68" s="19" t="s">
        <v>1588</v>
      </c>
      <c r="E68" s="19">
        <v>0.2</v>
      </c>
      <c r="F68" s="17">
        <v>1350</v>
      </c>
      <c r="G68" s="20">
        <f>F68*E68</f>
        <v>270</v>
      </c>
      <c r="H68" s="605"/>
    </row>
    <row r="69" spans="1:8" ht="18" customHeight="1">
      <c r="A69" s="597"/>
      <c r="B69" s="594"/>
      <c r="C69" s="15" t="s">
        <v>3440</v>
      </c>
      <c r="D69" s="19" t="s">
        <v>1585</v>
      </c>
      <c r="E69" s="19">
        <v>0.1</v>
      </c>
      <c r="F69" s="17">
        <v>48.05</v>
      </c>
      <c r="G69" s="20">
        <f>F69*E69</f>
        <v>4.8099999999999996</v>
      </c>
      <c r="H69" s="603"/>
    </row>
    <row r="70" spans="1:8" ht="37.5" customHeight="1">
      <c r="A70" s="41">
        <v>34</v>
      </c>
      <c r="B70" s="17" t="s">
        <v>3458</v>
      </c>
      <c r="C70" s="16" t="s">
        <v>893</v>
      </c>
      <c r="D70" s="598" t="s">
        <v>3459</v>
      </c>
      <c r="E70" s="599"/>
      <c r="F70" s="600"/>
      <c r="G70" s="84"/>
      <c r="H70" s="21">
        <v>40935</v>
      </c>
    </row>
    <row r="71" spans="1:8" ht="39.75" customHeight="1">
      <c r="A71" s="41">
        <v>35</v>
      </c>
      <c r="B71" s="17" t="s">
        <v>3450</v>
      </c>
      <c r="C71" s="50" t="s">
        <v>3579</v>
      </c>
      <c r="D71" s="598" t="s">
        <v>1050</v>
      </c>
      <c r="E71" s="599"/>
      <c r="F71" s="600"/>
      <c r="G71" s="84"/>
      <c r="H71" s="21">
        <v>40924</v>
      </c>
    </row>
    <row r="72" spans="1:8" ht="18" customHeight="1">
      <c r="A72" s="602">
        <v>36</v>
      </c>
      <c r="B72" s="592" t="s">
        <v>1329</v>
      </c>
      <c r="C72" s="16" t="s">
        <v>694</v>
      </c>
      <c r="D72" s="31"/>
      <c r="E72" s="23"/>
      <c r="F72" s="23"/>
      <c r="G72" s="84"/>
      <c r="H72" s="595">
        <v>40939</v>
      </c>
    </row>
    <row r="73" spans="1:8" ht="18" customHeight="1">
      <c r="A73" s="596"/>
      <c r="B73" s="593"/>
      <c r="C73" s="17" t="s">
        <v>1330</v>
      </c>
      <c r="D73" s="19" t="s">
        <v>1049</v>
      </c>
      <c r="E73" s="17">
        <v>0.5</v>
      </c>
      <c r="F73" s="17">
        <v>369.5</v>
      </c>
      <c r="G73" s="84">
        <f>F73*E73</f>
        <v>184.75</v>
      </c>
      <c r="H73" s="596"/>
    </row>
    <row r="74" spans="1:8" ht="18" customHeight="1">
      <c r="A74" s="597"/>
      <c r="B74" s="594"/>
      <c r="C74" s="17" t="s">
        <v>1331</v>
      </c>
      <c r="D74" s="19" t="s">
        <v>2968</v>
      </c>
      <c r="E74" s="17">
        <v>1</v>
      </c>
      <c r="F74" s="17">
        <v>95</v>
      </c>
      <c r="G74" s="17">
        <f>E74*F74</f>
        <v>95</v>
      </c>
      <c r="H74" s="597"/>
    </row>
    <row r="75" spans="1:8" ht="18" customHeight="1">
      <c r="A75" s="602">
        <v>37</v>
      </c>
      <c r="B75" s="592" t="s">
        <v>862</v>
      </c>
      <c r="C75" s="46" t="s">
        <v>863</v>
      </c>
      <c r="D75" s="31"/>
      <c r="E75" s="23"/>
      <c r="F75" s="23"/>
      <c r="G75" s="84"/>
      <c r="H75" s="602" t="s">
        <v>864</v>
      </c>
    </row>
    <row r="76" spans="1:8" ht="18" customHeight="1">
      <c r="A76" s="597"/>
      <c r="B76" s="594"/>
      <c r="C76" s="17" t="s">
        <v>2265</v>
      </c>
      <c r="D76" s="19" t="s">
        <v>1109</v>
      </c>
      <c r="E76" s="17">
        <v>0.02</v>
      </c>
      <c r="F76" s="17">
        <v>178</v>
      </c>
      <c r="G76" s="84">
        <f>F76*E76</f>
        <v>3.56</v>
      </c>
      <c r="H76" s="597"/>
    </row>
    <row r="77" spans="1:8">
      <c r="A77" s="8"/>
      <c r="B77" s="7" t="s">
        <v>1598</v>
      </c>
      <c r="C77" s="8"/>
      <c r="D77" s="8"/>
      <c r="E77" s="8"/>
      <c r="F77" s="8"/>
      <c r="G77" s="9">
        <f>SUM(G5:G76)</f>
        <v>5341.41</v>
      </c>
      <c r="H77" s="6"/>
    </row>
    <row r="78" spans="1:8" ht="31.5">
      <c r="A78" s="39"/>
      <c r="B78" s="86" t="s">
        <v>66</v>
      </c>
      <c r="C78" s="38"/>
      <c r="D78" s="38"/>
      <c r="E78" s="38"/>
      <c r="F78" s="38"/>
      <c r="G78" s="87">
        <f>'[1]Итого ведомость Ершова'!$C$19</f>
        <v>292476.61</v>
      </c>
      <c r="H78" s="88"/>
    </row>
    <row r="79" spans="1:8" ht="18.75">
      <c r="A79" s="161"/>
      <c r="B79" s="161" t="s">
        <v>478</v>
      </c>
      <c r="C79" s="161"/>
      <c r="D79" s="161"/>
      <c r="E79" s="161"/>
      <c r="F79" s="161"/>
      <c r="G79" s="175">
        <f>G77+G78</f>
        <v>297818.02</v>
      </c>
      <c r="H79" s="161"/>
    </row>
    <row r="80" spans="1:8">
      <c r="A80" s="22"/>
      <c r="B80" s="59"/>
      <c r="C80" s="22"/>
      <c r="D80" s="22"/>
      <c r="E80" s="22"/>
      <c r="F80" s="22"/>
      <c r="G80" s="62"/>
      <c r="H80" s="22"/>
    </row>
    <row r="81" spans="1:8">
      <c r="A81" s="22"/>
      <c r="B81" s="59"/>
      <c r="C81" s="22"/>
      <c r="D81" s="22"/>
      <c r="E81" s="22"/>
      <c r="F81" s="22"/>
      <c r="G81" s="62"/>
      <c r="H81" s="22"/>
    </row>
    <row r="82" spans="1:8">
      <c r="A82" s="22"/>
      <c r="B82" s="59"/>
      <c r="C82" s="22"/>
      <c r="D82" s="22"/>
      <c r="E82" s="22"/>
      <c r="F82" s="22"/>
      <c r="G82" s="62"/>
      <c r="H82" s="22"/>
    </row>
    <row r="83" spans="1:8">
      <c r="A83" s="22"/>
      <c r="B83" s="59"/>
      <c r="C83" s="22"/>
      <c r="D83" s="22"/>
      <c r="E83" s="22"/>
      <c r="F83" s="22"/>
      <c r="G83" s="62"/>
      <c r="H83" s="22"/>
    </row>
    <row r="84" spans="1:8">
      <c r="A84" s="22"/>
      <c r="B84" s="59"/>
      <c r="C84" s="22"/>
      <c r="D84" s="22"/>
      <c r="E84" s="22"/>
      <c r="F84" s="22"/>
      <c r="G84" s="62"/>
      <c r="H84" s="22"/>
    </row>
    <row r="85" spans="1:8">
      <c r="A85" s="22"/>
      <c r="B85" s="59"/>
      <c r="C85" s="22"/>
      <c r="D85" s="22"/>
      <c r="E85" s="22"/>
      <c r="F85" s="22"/>
      <c r="G85" s="62"/>
      <c r="H85" s="22"/>
    </row>
    <row r="86" spans="1:8">
      <c r="A86" s="22"/>
      <c r="B86" s="59"/>
      <c r="C86" s="22"/>
      <c r="D86" s="22"/>
      <c r="E86" s="22"/>
      <c r="F86" s="22"/>
      <c r="G86" s="62"/>
      <c r="H86" s="22"/>
    </row>
    <row r="87" spans="1:8">
      <c r="A87" s="22"/>
      <c r="B87" s="59"/>
      <c r="C87" s="22"/>
      <c r="D87" s="22"/>
      <c r="E87" s="22"/>
      <c r="F87" s="22"/>
      <c r="G87" s="62"/>
      <c r="H87" s="22"/>
    </row>
    <row r="88" spans="1:8">
      <c r="A88" s="22"/>
      <c r="B88" s="59"/>
      <c r="C88" s="22"/>
      <c r="D88" s="22"/>
      <c r="E88" s="22"/>
      <c r="F88" s="22"/>
      <c r="G88" s="62"/>
      <c r="H88" s="22"/>
    </row>
    <row r="89" spans="1:8">
      <c r="A89" s="22"/>
      <c r="B89" s="59"/>
      <c r="C89" s="22"/>
      <c r="D89" s="22"/>
      <c r="E89" s="22"/>
      <c r="F89" s="22"/>
      <c r="G89" s="62"/>
      <c r="H89" s="22"/>
    </row>
    <row r="90" spans="1:8">
      <c r="A90" s="22"/>
      <c r="B90" s="59"/>
      <c r="C90" s="22"/>
      <c r="D90" s="22"/>
      <c r="E90" s="22"/>
      <c r="F90" s="22"/>
      <c r="G90" s="62"/>
      <c r="H90" s="22"/>
    </row>
    <row r="91" spans="1:8">
      <c r="A91" s="22"/>
      <c r="B91" s="59"/>
      <c r="C91" s="22"/>
      <c r="D91" s="22"/>
      <c r="E91" s="22"/>
      <c r="F91" s="22"/>
      <c r="G91" s="62"/>
      <c r="H91" s="22"/>
    </row>
    <row r="92" spans="1:8">
      <c r="A92" s="22"/>
      <c r="B92" s="59"/>
      <c r="C92" s="22"/>
      <c r="D92" s="22"/>
      <c r="E92" s="22"/>
      <c r="F92" s="22"/>
      <c r="G92" s="62"/>
      <c r="H92" s="22"/>
    </row>
    <row r="93" spans="1:8">
      <c r="A93" s="22"/>
      <c r="B93" s="59"/>
      <c r="C93" s="22"/>
      <c r="D93" s="22"/>
      <c r="E93" s="22"/>
      <c r="F93" s="22"/>
      <c r="G93" s="62"/>
      <c r="H93" s="22"/>
    </row>
    <row r="94" spans="1:8">
      <c r="A94" s="22"/>
      <c r="B94" s="59"/>
      <c r="C94" s="22"/>
      <c r="D94" s="22"/>
      <c r="E94" s="22"/>
      <c r="F94" s="22"/>
      <c r="G94" s="62"/>
      <c r="H94" s="22"/>
    </row>
    <row r="95" spans="1:8">
      <c r="A95" s="601" t="s">
        <v>1044</v>
      </c>
      <c r="B95" s="601"/>
      <c r="C95" s="601"/>
      <c r="D95" s="601"/>
      <c r="E95" s="601"/>
      <c r="F95" s="601"/>
      <c r="G95" s="601"/>
      <c r="H95" s="601"/>
    </row>
    <row r="96" spans="1:8">
      <c r="A96" s="663" t="s">
        <v>3461</v>
      </c>
      <c r="B96" s="663"/>
      <c r="C96" s="663"/>
      <c r="D96" s="663"/>
      <c r="E96" s="663"/>
      <c r="F96" s="663"/>
      <c r="G96" s="663"/>
      <c r="H96" s="663"/>
    </row>
    <row r="97" spans="1:8">
      <c r="A97" s="57"/>
      <c r="B97" s="57"/>
      <c r="C97" s="57"/>
      <c r="D97" s="57"/>
      <c r="E97" s="57"/>
      <c r="F97" s="57"/>
      <c r="G97" s="57"/>
      <c r="H97" s="57"/>
    </row>
    <row r="98" spans="1:8" ht="31.5">
      <c r="A98" s="58" t="s">
        <v>1033</v>
      </c>
      <c r="B98" s="58" t="s">
        <v>1034</v>
      </c>
      <c r="C98" s="58" t="s">
        <v>1035</v>
      </c>
      <c r="D98" s="58" t="s">
        <v>1036</v>
      </c>
      <c r="E98" s="58" t="s">
        <v>1334</v>
      </c>
      <c r="F98" s="58" t="s">
        <v>1335</v>
      </c>
      <c r="G98" s="58" t="s">
        <v>1555</v>
      </c>
      <c r="H98" s="58" t="s">
        <v>1586</v>
      </c>
    </row>
    <row r="99" spans="1:8">
      <c r="A99" s="41">
        <v>1</v>
      </c>
      <c r="B99" s="17" t="s">
        <v>2714</v>
      </c>
      <c r="C99" s="16" t="s">
        <v>2860</v>
      </c>
      <c r="D99" s="606" t="s">
        <v>67</v>
      </c>
      <c r="E99" s="606"/>
      <c r="F99" s="606"/>
      <c r="G99" s="75"/>
      <c r="H99" s="21">
        <v>40942</v>
      </c>
    </row>
    <row r="100" spans="1:8">
      <c r="A100" s="41">
        <v>2</v>
      </c>
      <c r="B100" s="17" t="s">
        <v>2715</v>
      </c>
      <c r="C100" s="16" t="s">
        <v>3386</v>
      </c>
      <c r="D100" s="598" t="s">
        <v>1050</v>
      </c>
      <c r="E100" s="599"/>
      <c r="F100" s="600"/>
      <c r="G100" s="75"/>
      <c r="H100" s="21">
        <v>40942</v>
      </c>
    </row>
    <row r="101" spans="1:8" ht="31.5" customHeight="1">
      <c r="A101" s="602">
        <v>3</v>
      </c>
      <c r="B101" s="592" t="s">
        <v>3310</v>
      </c>
      <c r="C101" s="16" t="s">
        <v>1670</v>
      </c>
      <c r="D101" s="598" t="s">
        <v>3309</v>
      </c>
      <c r="E101" s="599"/>
      <c r="F101" s="600"/>
      <c r="G101" s="75"/>
      <c r="H101" s="595">
        <v>40943</v>
      </c>
    </row>
    <row r="102" spans="1:8" ht="31.5">
      <c r="A102" s="597"/>
      <c r="B102" s="594"/>
      <c r="C102" s="17" t="s">
        <v>3308</v>
      </c>
      <c r="D102" s="17"/>
      <c r="E102" s="17"/>
      <c r="F102" s="17"/>
      <c r="G102" s="75"/>
      <c r="H102" s="597"/>
    </row>
    <row r="103" spans="1:8" ht="47.25">
      <c r="A103" s="602">
        <v>4</v>
      </c>
      <c r="B103" s="592" t="s">
        <v>3311</v>
      </c>
      <c r="C103" s="16" t="s">
        <v>3312</v>
      </c>
      <c r="D103" s="606" t="s">
        <v>67</v>
      </c>
      <c r="E103" s="606"/>
      <c r="F103" s="606"/>
      <c r="G103" s="75"/>
      <c r="H103" s="595">
        <v>40945</v>
      </c>
    </row>
    <row r="104" spans="1:8">
      <c r="A104" s="597"/>
      <c r="B104" s="594"/>
      <c r="C104" s="17" t="s">
        <v>1933</v>
      </c>
      <c r="D104" s="19" t="s">
        <v>2968</v>
      </c>
      <c r="E104" s="17">
        <v>1</v>
      </c>
      <c r="F104" s="17">
        <v>162.5</v>
      </c>
      <c r="G104" s="20">
        <f>F104*E104</f>
        <v>162.5</v>
      </c>
      <c r="H104" s="597"/>
    </row>
    <row r="105" spans="1:8">
      <c r="A105" s="41">
        <v>5</v>
      </c>
      <c r="B105" s="17" t="s">
        <v>3449</v>
      </c>
      <c r="C105" s="74" t="s">
        <v>2683</v>
      </c>
      <c r="D105" s="598" t="s">
        <v>1454</v>
      </c>
      <c r="E105" s="599"/>
      <c r="F105" s="599"/>
      <c r="G105" s="600"/>
      <c r="H105" s="21">
        <v>40946</v>
      </c>
    </row>
    <row r="106" spans="1:8" ht="47.25">
      <c r="A106" s="602">
        <v>6</v>
      </c>
      <c r="B106" s="592" t="s">
        <v>2041</v>
      </c>
      <c r="C106" s="16" t="s">
        <v>2042</v>
      </c>
      <c r="D106" s="17"/>
      <c r="E106" s="17"/>
      <c r="F106" s="17"/>
      <c r="G106" s="75"/>
      <c r="H106" s="595">
        <v>40945</v>
      </c>
    </row>
    <row r="107" spans="1:8">
      <c r="A107" s="596"/>
      <c r="B107" s="593"/>
      <c r="C107" s="17" t="s">
        <v>2043</v>
      </c>
      <c r="D107" s="19" t="s">
        <v>2480</v>
      </c>
      <c r="E107" s="17">
        <v>1</v>
      </c>
      <c r="F107" s="17">
        <v>198</v>
      </c>
      <c r="G107" s="20">
        <f t="shared" ref="G107:G112" si="0">F107*E107</f>
        <v>198</v>
      </c>
      <c r="H107" s="596"/>
    </row>
    <row r="108" spans="1:8">
      <c r="A108" s="596"/>
      <c r="B108" s="593"/>
      <c r="C108" s="17" t="s">
        <v>2044</v>
      </c>
      <c r="D108" s="19" t="s">
        <v>2968</v>
      </c>
      <c r="E108" s="17">
        <v>2</v>
      </c>
      <c r="F108" s="17">
        <v>38</v>
      </c>
      <c r="G108" s="20">
        <f t="shared" si="0"/>
        <v>76</v>
      </c>
      <c r="H108" s="596"/>
    </row>
    <row r="109" spans="1:8">
      <c r="A109" s="596"/>
      <c r="B109" s="593"/>
      <c r="C109" s="17" t="s">
        <v>2205</v>
      </c>
      <c r="D109" s="19" t="s">
        <v>2968</v>
      </c>
      <c r="E109" s="17">
        <v>20</v>
      </c>
      <c r="F109" s="17">
        <v>0.5</v>
      </c>
      <c r="G109" s="20">
        <f t="shared" si="0"/>
        <v>10</v>
      </c>
      <c r="H109" s="596"/>
    </row>
    <row r="110" spans="1:8">
      <c r="A110" s="596"/>
      <c r="B110" s="593"/>
      <c r="C110" s="17" t="s">
        <v>402</v>
      </c>
      <c r="D110" s="19" t="s">
        <v>1585</v>
      </c>
      <c r="E110" s="17">
        <v>0.4</v>
      </c>
      <c r="F110" s="17">
        <v>8500</v>
      </c>
      <c r="G110" s="20">
        <f t="shared" si="0"/>
        <v>3400</v>
      </c>
      <c r="H110" s="596"/>
    </row>
    <row r="111" spans="1:8">
      <c r="A111" s="596"/>
      <c r="B111" s="593"/>
      <c r="C111" s="17" t="s">
        <v>1602</v>
      </c>
      <c r="D111" s="19" t="s">
        <v>1109</v>
      </c>
      <c r="E111" s="17">
        <v>0.2</v>
      </c>
      <c r="F111" s="17">
        <v>58</v>
      </c>
      <c r="G111" s="20">
        <f t="shared" si="0"/>
        <v>11.6</v>
      </c>
      <c r="H111" s="596"/>
    </row>
    <row r="112" spans="1:8">
      <c r="A112" s="597"/>
      <c r="B112" s="594"/>
      <c r="C112" s="17" t="s">
        <v>2045</v>
      </c>
      <c r="D112" s="19" t="s">
        <v>1585</v>
      </c>
      <c r="E112" s="17">
        <v>0.8</v>
      </c>
      <c r="F112" s="17">
        <v>8500</v>
      </c>
      <c r="G112" s="20">
        <f t="shared" si="0"/>
        <v>6800</v>
      </c>
      <c r="H112" s="597"/>
    </row>
    <row r="113" spans="1:8" ht="31.5">
      <c r="A113" s="41">
        <v>8</v>
      </c>
      <c r="B113" s="17" t="s">
        <v>2409</v>
      </c>
      <c r="C113" s="74" t="s">
        <v>2685</v>
      </c>
      <c r="D113" s="606" t="s">
        <v>67</v>
      </c>
      <c r="E113" s="606"/>
      <c r="F113" s="606"/>
      <c r="G113" s="20"/>
      <c r="H113" s="21">
        <v>40949</v>
      </c>
    </row>
    <row r="114" spans="1:8" ht="47.25">
      <c r="A114" s="41">
        <v>9</v>
      </c>
      <c r="B114" s="17" t="s">
        <v>579</v>
      </c>
      <c r="C114" s="16" t="s">
        <v>580</v>
      </c>
      <c r="D114" s="598" t="s">
        <v>581</v>
      </c>
      <c r="E114" s="599"/>
      <c r="F114" s="600"/>
      <c r="G114" s="20"/>
      <c r="H114" s="21" t="s">
        <v>1377</v>
      </c>
    </row>
    <row r="115" spans="1:8">
      <c r="A115" s="41">
        <v>10</v>
      </c>
      <c r="B115" s="17" t="s">
        <v>3116</v>
      </c>
      <c r="C115" s="16" t="s">
        <v>2683</v>
      </c>
      <c r="D115" s="598" t="s">
        <v>663</v>
      </c>
      <c r="E115" s="599"/>
      <c r="F115" s="600"/>
      <c r="G115" s="20"/>
      <c r="H115" s="21">
        <v>40952</v>
      </c>
    </row>
    <row r="116" spans="1:8">
      <c r="A116" s="41">
        <v>11</v>
      </c>
      <c r="B116" s="17" t="s">
        <v>2409</v>
      </c>
      <c r="C116" s="16" t="s">
        <v>666</v>
      </c>
      <c r="D116" s="598" t="s">
        <v>1050</v>
      </c>
      <c r="E116" s="599"/>
      <c r="F116" s="600"/>
      <c r="G116" s="20"/>
      <c r="H116" s="21">
        <v>40953</v>
      </c>
    </row>
    <row r="117" spans="1:8">
      <c r="A117" s="41">
        <v>12</v>
      </c>
      <c r="B117" s="17" t="s">
        <v>670</v>
      </c>
      <c r="C117" s="16" t="s">
        <v>671</v>
      </c>
      <c r="D117" s="598" t="s">
        <v>1050</v>
      </c>
      <c r="E117" s="599"/>
      <c r="F117" s="600"/>
      <c r="G117" s="20"/>
      <c r="H117" s="21">
        <v>40954</v>
      </c>
    </row>
    <row r="118" spans="1:8">
      <c r="A118" s="602">
        <v>13</v>
      </c>
      <c r="B118" s="592" t="s">
        <v>3445</v>
      </c>
      <c r="C118" s="16" t="s">
        <v>2782</v>
      </c>
      <c r="D118" s="19"/>
      <c r="E118" s="17"/>
      <c r="F118" s="17"/>
      <c r="G118" s="20"/>
      <c r="H118" s="595">
        <v>40955</v>
      </c>
    </row>
    <row r="119" spans="1:8">
      <c r="A119" s="596"/>
      <c r="B119" s="593"/>
      <c r="C119" s="17" t="s">
        <v>2049</v>
      </c>
      <c r="D119" s="19" t="s">
        <v>1588</v>
      </c>
      <c r="E119" s="17">
        <v>0.17</v>
      </c>
      <c r="F119" s="17">
        <v>1350</v>
      </c>
      <c r="G119" s="20">
        <f>F119*E119</f>
        <v>229.5</v>
      </c>
      <c r="H119" s="596"/>
    </row>
    <row r="120" spans="1:8">
      <c r="A120" s="597"/>
      <c r="B120" s="594"/>
      <c r="C120" s="17" t="s">
        <v>2656</v>
      </c>
      <c r="D120" s="19" t="s">
        <v>1585</v>
      </c>
      <c r="E120" s="17">
        <v>0.17</v>
      </c>
      <c r="F120" s="17">
        <v>48.05</v>
      </c>
      <c r="G120" s="20">
        <f>F120*E120</f>
        <v>8.17</v>
      </c>
      <c r="H120" s="597"/>
    </row>
    <row r="121" spans="1:8">
      <c r="A121" s="602">
        <v>14</v>
      </c>
      <c r="B121" s="592" t="s">
        <v>3448</v>
      </c>
      <c r="C121" s="16" t="s">
        <v>2782</v>
      </c>
      <c r="D121" s="19"/>
      <c r="E121" s="17"/>
      <c r="F121" s="17"/>
      <c r="G121" s="20"/>
      <c r="H121" s="595">
        <v>40955</v>
      </c>
    </row>
    <row r="122" spans="1:8">
      <c r="A122" s="596"/>
      <c r="B122" s="593"/>
      <c r="C122" s="17" t="s">
        <v>2049</v>
      </c>
      <c r="D122" s="19" t="s">
        <v>1588</v>
      </c>
      <c r="E122" s="17">
        <v>0.17</v>
      </c>
      <c r="F122" s="17">
        <v>1350</v>
      </c>
      <c r="G122" s="20">
        <f>F122*E122</f>
        <v>229.5</v>
      </c>
      <c r="H122" s="596"/>
    </row>
    <row r="123" spans="1:8">
      <c r="A123" s="597"/>
      <c r="B123" s="594"/>
      <c r="C123" s="17" t="s">
        <v>2656</v>
      </c>
      <c r="D123" s="19" t="s">
        <v>1585</v>
      </c>
      <c r="E123" s="17">
        <v>0.17</v>
      </c>
      <c r="F123" s="17">
        <v>48.05</v>
      </c>
      <c r="G123" s="20">
        <f>F123*E123</f>
        <v>8.17</v>
      </c>
      <c r="H123" s="597"/>
    </row>
    <row r="124" spans="1:8">
      <c r="A124" s="602">
        <v>15</v>
      </c>
      <c r="B124" s="592" t="s">
        <v>3450</v>
      </c>
      <c r="C124" s="16" t="s">
        <v>2782</v>
      </c>
      <c r="D124" s="19"/>
      <c r="E124" s="17"/>
      <c r="F124" s="17"/>
      <c r="G124" s="20"/>
      <c r="H124" s="595">
        <v>40955</v>
      </c>
    </row>
    <row r="125" spans="1:8">
      <c r="A125" s="596"/>
      <c r="B125" s="593"/>
      <c r="C125" s="17" t="s">
        <v>2049</v>
      </c>
      <c r="D125" s="19" t="s">
        <v>1588</v>
      </c>
      <c r="E125" s="17">
        <v>0.17</v>
      </c>
      <c r="F125" s="17">
        <v>1350</v>
      </c>
      <c r="G125" s="20">
        <f>F125*E125</f>
        <v>229.5</v>
      </c>
      <c r="H125" s="596"/>
    </row>
    <row r="126" spans="1:8">
      <c r="A126" s="597"/>
      <c r="B126" s="594"/>
      <c r="C126" s="17" t="s">
        <v>2656</v>
      </c>
      <c r="D126" s="19" t="s">
        <v>1585</v>
      </c>
      <c r="E126" s="17">
        <v>0.17</v>
      </c>
      <c r="F126" s="17">
        <v>48.05</v>
      </c>
      <c r="G126" s="20">
        <f>F126*E126</f>
        <v>8.17</v>
      </c>
      <c r="H126" s="597"/>
    </row>
    <row r="127" spans="1:8">
      <c r="A127" s="602">
        <v>16</v>
      </c>
      <c r="B127" s="592" t="s">
        <v>3452</v>
      </c>
      <c r="C127" s="16" t="s">
        <v>2782</v>
      </c>
      <c r="D127" s="19"/>
      <c r="E127" s="17"/>
      <c r="F127" s="17"/>
      <c r="G127" s="20"/>
      <c r="H127" s="595">
        <v>40955</v>
      </c>
    </row>
    <row r="128" spans="1:8">
      <c r="A128" s="596"/>
      <c r="B128" s="593"/>
      <c r="C128" s="17" t="s">
        <v>2049</v>
      </c>
      <c r="D128" s="19" t="s">
        <v>1588</v>
      </c>
      <c r="E128" s="17">
        <v>0.17</v>
      </c>
      <c r="F128" s="17">
        <v>1350</v>
      </c>
      <c r="G128" s="20">
        <f>F128*E128</f>
        <v>229.5</v>
      </c>
      <c r="H128" s="596"/>
    </row>
    <row r="129" spans="1:8">
      <c r="A129" s="597"/>
      <c r="B129" s="594"/>
      <c r="C129" s="17" t="s">
        <v>2656</v>
      </c>
      <c r="D129" s="19" t="s">
        <v>1585</v>
      </c>
      <c r="E129" s="17">
        <v>0.17</v>
      </c>
      <c r="F129" s="17">
        <v>48.05</v>
      </c>
      <c r="G129" s="20">
        <f>F129*E129</f>
        <v>8.17</v>
      </c>
      <c r="H129" s="597"/>
    </row>
    <row r="130" spans="1:8">
      <c r="A130" s="602">
        <v>17</v>
      </c>
      <c r="B130" s="592" t="s">
        <v>46</v>
      </c>
      <c r="C130" s="16" t="s">
        <v>2782</v>
      </c>
      <c r="D130" s="19"/>
      <c r="E130" s="17"/>
      <c r="F130" s="17"/>
      <c r="G130" s="20"/>
      <c r="H130" s="595">
        <v>40955</v>
      </c>
    </row>
    <row r="131" spans="1:8">
      <c r="A131" s="596"/>
      <c r="B131" s="593"/>
      <c r="C131" s="17" t="s">
        <v>2049</v>
      </c>
      <c r="D131" s="19" t="s">
        <v>1588</v>
      </c>
      <c r="E131" s="17">
        <v>0.17</v>
      </c>
      <c r="F131" s="17">
        <v>1350</v>
      </c>
      <c r="G131" s="20">
        <f>F131*E131</f>
        <v>229.5</v>
      </c>
      <c r="H131" s="596"/>
    </row>
    <row r="132" spans="1:8">
      <c r="A132" s="597"/>
      <c r="B132" s="594"/>
      <c r="C132" s="17" t="s">
        <v>2656</v>
      </c>
      <c r="D132" s="19" t="s">
        <v>1585</v>
      </c>
      <c r="E132" s="17">
        <v>0.17</v>
      </c>
      <c r="F132" s="17">
        <v>48.05</v>
      </c>
      <c r="G132" s="20">
        <f>F132*E132</f>
        <v>8.17</v>
      </c>
      <c r="H132" s="597"/>
    </row>
    <row r="133" spans="1:8">
      <c r="A133" s="602">
        <v>18</v>
      </c>
      <c r="B133" s="592" t="s">
        <v>3447</v>
      </c>
      <c r="C133" s="16" t="s">
        <v>2782</v>
      </c>
      <c r="D133" s="19"/>
      <c r="E133" s="17"/>
      <c r="F133" s="17"/>
      <c r="G133" s="20"/>
      <c r="H133" s="595">
        <v>40955</v>
      </c>
    </row>
    <row r="134" spans="1:8">
      <c r="A134" s="596"/>
      <c r="B134" s="593"/>
      <c r="C134" s="17" t="s">
        <v>2049</v>
      </c>
      <c r="D134" s="19" t="s">
        <v>1588</v>
      </c>
      <c r="E134" s="17">
        <v>0.17</v>
      </c>
      <c r="F134" s="17">
        <v>1350</v>
      </c>
      <c r="G134" s="20">
        <f>F134*E134</f>
        <v>229.5</v>
      </c>
      <c r="H134" s="596"/>
    </row>
    <row r="135" spans="1:8">
      <c r="A135" s="597"/>
      <c r="B135" s="594"/>
      <c r="C135" s="17" t="s">
        <v>2656</v>
      </c>
      <c r="D135" s="19" t="s">
        <v>1585</v>
      </c>
      <c r="E135" s="17">
        <v>0.17</v>
      </c>
      <c r="F135" s="17">
        <v>48.05</v>
      </c>
      <c r="G135" s="20">
        <f>F135*E135</f>
        <v>8.17</v>
      </c>
      <c r="H135" s="597"/>
    </row>
    <row r="136" spans="1:8" ht="31.5">
      <c r="A136" s="602">
        <v>19</v>
      </c>
      <c r="B136" s="592" t="s">
        <v>1894</v>
      </c>
      <c r="C136" s="16" t="s">
        <v>104</v>
      </c>
      <c r="D136" s="19"/>
      <c r="E136" s="17"/>
      <c r="F136" s="17"/>
      <c r="G136" s="20"/>
      <c r="H136" s="595">
        <v>40955</v>
      </c>
    </row>
    <row r="137" spans="1:8">
      <c r="A137" s="597"/>
      <c r="B137" s="594"/>
      <c r="C137" s="17" t="s">
        <v>1581</v>
      </c>
      <c r="D137" s="19" t="s">
        <v>1109</v>
      </c>
      <c r="E137" s="17">
        <v>3</v>
      </c>
      <c r="F137" s="17">
        <v>90</v>
      </c>
      <c r="G137" s="20">
        <f>F137*E137</f>
        <v>270</v>
      </c>
      <c r="H137" s="597"/>
    </row>
    <row r="138" spans="1:8">
      <c r="A138" s="41">
        <v>20</v>
      </c>
      <c r="B138" s="17" t="s">
        <v>579</v>
      </c>
      <c r="C138" s="16" t="s">
        <v>2866</v>
      </c>
      <c r="D138" s="598" t="s">
        <v>2867</v>
      </c>
      <c r="E138" s="599"/>
      <c r="F138" s="600"/>
      <c r="G138" s="20"/>
      <c r="H138" s="133">
        <v>40956</v>
      </c>
    </row>
    <row r="139" spans="1:8" ht="31.5">
      <c r="A139" s="41">
        <v>21</v>
      </c>
      <c r="B139" s="17" t="s">
        <v>2871</v>
      </c>
      <c r="C139" s="16" t="s">
        <v>2001</v>
      </c>
      <c r="D139" s="598" t="s">
        <v>67</v>
      </c>
      <c r="E139" s="599"/>
      <c r="F139" s="600"/>
      <c r="G139" s="20"/>
      <c r="H139" s="133">
        <v>40960</v>
      </c>
    </row>
    <row r="140" spans="1:8" ht="31.5">
      <c r="A140" s="41">
        <v>22</v>
      </c>
      <c r="B140" s="17" t="s">
        <v>2003</v>
      </c>
      <c r="C140" s="16" t="s">
        <v>692</v>
      </c>
      <c r="D140" s="598" t="s">
        <v>1050</v>
      </c>
      <c r="E140" s="599"/>
      <c r="F140" s="600"/>
      <c r="G140" s="20"/>
      <c r="H140" s="133">
        <v>40961</v>
      </c>
    </row>
    <row r="141" spans="1:8">
      <c r="A141" s="41">
        <v>23</v>
      </c>
      <c r="B141" s="17" t="s">
        <v>2005</v>
      </c>
      <c r="C141" s="16" t="s">
        <v>2006</v>
      </c>
      <c r="D141" s="598" t="s">
        <v>3093</v>
      </c>
      <c r="E141" s="599"/>
      <c r="F141" s="600"/>
      <c r="G141" s="20"/>
      <c r="H141" s="133">
        <v>40963</v>
      </c>
    </row>
    <row r="142" spans="1:8" ht="31.5">
      <c r="A142" s="602">
        <v>24</v>
      </c>
      <c r="B142" s="592" t="s">
        <v>3447</v>
      </c>
      <c r="C142" s="16" t="s">
        <v>1485</v>
      </c>
      <c r="D142" s="19"/>
      <c r="E142" s="17"/>
      <c r="F142" s="17"/>
      <c r="G142" s="20"/>
      <c r="H142" s="595">
        <v>40960</v>
      </c>
    </row>
    <row r="143" spans="1:8">
      <c r="A143" s="597"/>
      <c r="B143" s="594"/>
      <c r="C143" s="17" t="s">
        <v>2286</v>
      </c>
      <c r="D143" s="19" t="s">
        <v>2968</v>
      </c>
      <c r="E143" s="17">
        <v>1</v>
      </c>
      <c r="F143" s="17">
        <v>120</v>
      </c>
      <c r="G143" s="20">
        <f>F143*E143</f>
        <v>120</v>
      </c>
      <c r="H143" s="597"/>
    </row>
    <row r="144" spans="1:8" ht="31.5">
      <c r="A144" s="602">
        <v>25</v>
      </c>
      <c r="B144" s="592" t="s">
        <v>46</v>
      </c>
      <c r="C144" s="16" t="s">
        <v>1485</v>
      </c>
      <c r="D144" s="19"/>
      <c r="E144" s="17"/>
      <c r="F144" s="17"/>
      <c r="G144" s="20"/>
      <c r="H144" s="595">
        <v>40960</v>
      </c>
    </row>
    <row r="145" spans="1:8">
      <c r="A145" s="597"/>
      <c r="B145" s="594"/>
      <c r="C145" s="17" t="s">
        <v>2286</v>
      </c>
      <c r="D145" s="19" t="s">
        <v>2968</v>
      </c>
      <c r="E145" s="17">
        <v>1</v>
      </c>
      <c r="F145" s="17">
        <v>120</v>
      </c>
      <c r="G145" s="20">
        <f>F145*E145</f>
        <v>120</v>
      </c>
      <c r="H145" s="597"/>
    </row>
    <row r="146" spans="1:8">
      <c r="A146" s="41">
        <v>26</v>
      </c>
      <c r="B146" s="17" t="s">
        <v>1620</v>
      </c>
      <c r="C146" s="16" t="s">
        <v>1621</v>
      </c>
      <c r="D146" s="598" t="s">
        <v>1050</v>
      </c>
      <c r="E146" s="599"/>
      <c r="F146" s="600"/>
      <c r="G146" s="20"/>
      <c r="H146" s="133">
        <v>40959</v>
      </c>
    </row>
    <row r="147" spans="1:8">
      <c r="A147" s="602">
        <v>26</v>
      </c>
      <c r="B147" s="592" t="s">
        <v>346</v>
      </c>
      <c r="C147" s="16" t="s">
        <v>2860</v>
      </c>
      <c r="D147" s="598" t="s">
        <v>67</v>
      </c>
      <c r="E147" s="599"/>
      <c r="F147" s="600"/>
      <c r="G147" s="20"/>
      <c r="H147" s="595">
        <v>40966</v>
      </c>
    </row>
    <row r="148" spans="1:8">
      <c r="A148" s="597"/>
      <c r="B148" s="594"/>
      <c r="C148" s="17" t="s">
        <v>1045</v>
      </c>
      <c r="D148" s="19" t="s">
        <v>2968</v>
      </c>
      <c r="E148" s="17">
        <v>1</v>
      </c>
      <c r="F148" s="17">
        <v>21</v>
      </c>
      <c r="G148" s="17">
        <f>F148*E148</f>
        <v>21</v>
      </c>
      <c r="H148" s="597"/>
    </row>
    <row r="149" spans="1:8" ht="31.5">
      <c r="A149" s="602">
        <v>27</v>
      </c>
      <c r="B149" s="592" t="s">
        <v>1195</v>
      </c>
      <c r="C149" s="16" t="s">
        <v>692</v>
      </c>
      <c r="D149" s="598" t="s">
        <v>1050</v>
      </c>
      <c r="E149" s="599"/>
      <c r="F149" s="600"/>
      <c r="G149" s="20"/>
      <c r="H149" s="595">
        <v>40967</v>
      </c>
    </row>
    <row r="150" spans="1:8">
      <c r="A150" s="597"/>
      <c r="B150" s="594"/>
      <c r="C150" s="17" t="s">
        <v>2265</v>
      </c>
      <c r="D150" s="19" t="s">
        <v>1109</v>
      </c>
      <c r="E150" s="17">
        <v>0.03</v>
      </c>
      <c r="F150" s="17">
        <v>178</v>
      </c>
      <c r="G150" s="20">
        <f>F150*E150</f>
        <v>5.34</v>
      </c>
      <c r="H150" s="597"/>
    </row>
    <row r="151" spans="1:8">
      <c r="A151" s="602">
        <v>28</v>
      </c>
      <c r="B151" s="592" t="s">
        <v>1530</v>
      </c>
      <c r="C151" s="16" t="s">
        <v>1531</v>
      </c>
      <c r="D151" s="19"/>
      <c r="E151" s="17"/>
      <c r="F151" s="17"/>
      <c r="G151" s="20"/>
      <c r="H151" s="595">
        <v>40968</v>
      </c>
    </row>
    <row r="152" spans="1:8">
      <c r="A152" s="597"/>
      <c r="B152" s="594"/>
      <c r="C152" s="28" t="s">
        <v>1532</v>
      </c>
      <c r="D152" s="19" t="s">
        <v>2968</v>
      </c>
      <c r="E152" s="17">
        <v>1</v>
      </c>
      <c r="F152" s="17">
        <v>144</v>
      </c>
      <c r="G152" s="44">
        <f>F152*E152</f>
        <v>144</v>
      </c>
      <c r="H152" s="597"/>
    </row>
    <row r="153" spans="1:8">
      <c r="A153" s="602">
        <v>29</v>
      </c>
      <c r="B153" s="592" t="s">
        <v>3445</v>
      </c>
      <c r="C153" s="16" t="s">
        <v>2782</v>
      </c>
      <c r="D153" s="19"/>
      <c r="E153" s="17"/>
      <c r="F153" s="17"/>
      <c r="G153" s="20"/>
      <c r="H153" s="595">
        <v>40967</v>
      </c>
    </row>
    <row r="154" spans="1:8">
      <c r="A154" s="596"/>
      <c r="B154" s="593"/>
      <c r="C154" s="17" t="s">
        <v>2049</v>
      </c>
      <c r="D154" s="19" t="s">
        <v>1588</v>
      </c>
      <c r="E154" s="17">
        <v>0.15</v>
      </c>
      <c r="F154" s="17">
        <v>1350</v>
      </c>
      <c r="G154" s="20">
        <f>F154*E154</f>
        <v>202.5</v>
      </c>
      <c r="H154" s="605"/>
    </row>
    <row r="155" spans="1:8">
      <c r="A155" s="597"/>
      <c r="B155" s="594"/>
      <c r="C155" s="17" t="s">
        <v>2050</v>
      </c>
      <c r="D155" s="19" t="s">
        <v>1585</v>
      </c>
      <c r="E155" s="17">
        <v>0.15</v>
      </c>
      <c r="F155" s="17">
        <v>48.05</v>
      </c>
      <c r="G155" s="20">
        <f>F155*E155</f>
        <v>7.21</v>
      </c>
      <c r="H155" s="603"/>
    </row>
    <row r="156" spans="1:8">
      <c r="A156" s="602">
        <v>30</v>
      </c>
      <c r="B156" s="592" t="s">
        <v>3447</v>
      </c>
      <c r="C156" s="16" t="s">
        <v>2782</v>
      </c>
      <c r="D156" s="19"/>
      <c r="E156" s="17"/>
      <c r="F156" s="17"/>
      <c r="G156" s="20"/>
      <c r="H156" s="595">
        <v>40967</v>
      </c>
    </row>
    <row r="157" spans="1:8">
      <c r="A157" s="596"/>
      <c r="B157" s="593"/>
      <c r="C157" s="17" t="s">
        <v>2049</v>
      </c>
      <c r="D157" s="19" t="s">
        <v>1588</v>
      </c>
      <c r="E157" s="17">
        <v>0.15</v>
      </c>
      <c r="F157" s="17">
        <v>1350</v>
      </c>
      <c r="G157" s="20">
        <f>F157*E157</f>
        <v>202.5</v>
      </c>
      <c r="H157" s="605"/>
    </row>
    <row r="158" spans="1:8">
      <c r="A158" s="597"/>
      <c r="B158" s="594"/>
      <c r="C158" s="17" t="s">
        <v>2050</v>
      </c>
      <c r="D158" s="19" t="s">
        <v>1585</v>
      </c>
      <c r="E158" s="17">
        <v>0.15</v>
      </c>
      <c r="F158" s="17">
        <v>48.05</v>
      </c>
      <c r="G158" s="20">
        <f>F158*E158</f>
        <v>7.21</v>
      </c>
      <c r="H158" s="603"/>
    </row>
    <row r="159" spans="1:8">
      <c r="A159" s="602">
        <v>31</v>
      </c>
      <c r="B159" s="592" t="s">
        <v>3448</v>
      </c>
      <c r="C159" s="16" t="s">
        <v>2782</v>
      </c>
      <c r="D159" s="19"/>
      <c r="E159" s="17"/>
      <c r="F159" s="17"/>
      <c r="G159" s="20"/>
      <c r="H159" s="595">
        <v>40967</v>
      </c>
    </row>
    <row r="160" spans="1:8">
      <c r="A160" s="596"/>
      <c r="B160" s="593"/>
      <c r="C160" s="17" t="s">
        <v>2049</v>
      </c>
      <c r="D160" s="19" t="s">
        <v>1588</v>
      </c>
      <c r="E160" s="17">
        <v>0.15</v>
      </c>
      <c r="F160" s="17">
        <v>1350</v>
      </c>
      <c r="G160" s="20">
        <f>F160*E160</f>
        <v>202.5</v>
      </c>
      <c r="H160" s="605"/>
    </row>
    <row r="161" spans="1:8">
      <c r="A161" s="597"/>
      <c r="B161" s="594"/>
      <c r="C161" s="17" t="s">
        <v>2050</v>
      </c>
      <c r="D161" s="19" t="s">
        <v>1585</v>
      </c>
      <c r="E161" s="17">
        <v>0.15</v>
      </c>
      <c r="F161" s="17">
        <v>48.05</v>
      </c>
      <c r="G161" s="20">
        <f>F161*E161</f>
        <v>7.21</v>
      </c>
      <c r="H161" s="603"/>
    </row>
    <row r="162" spans="1:8">
      <c r="A162" s="602">
        <v>32</v>
      </c>
      <c r="B162" s="592" t="s">
        <v>3450</v>
      </c>
      <c r="C162" s="16" t="s">
        <v>2782</v>
      </c>
      <c r="D162" s="19"/>
      <c r="E162" s="17"/>
      <c r="F162" s="17"/>
      <c r="G162" s="20"/>
      <c r="H162" s="595">
        <v>40967</v>
      </c>
    </row>
    <row r="163" spans="1:8">
      <c r="A163" s="596"/>
      <c r="B163" s="593"/>
      <c r="C163" s="17" t="s">
        <v>2049</v>
      </c>
      <c r="D163" s="19" t="s">
        <v>1588</v>
      </c>
      <c r="E163" s="17">
        <v>0.15</v>
      </c>
      <c r="F163" s="17">
        <v>1350</v>
      </c>
      <c r="G163" s="20">
        <f>F163*E163</f>
        <v>202.5</v>
      </c>
      <c r="H163" s="605"/>
    </row>
    <row r="164" spans="1:8">
      <c r="A164" s="597"/>
      <c r="B164" s="594"/>
      <c r="C164" s="17" t="s">
        <v>2050</v>
      </c>
      <c r="D164" s="19" t="s">
        <v>1585</v>
      </c>
      <c r="E164" s="17">
        <v>0.15</v>
      </c>
      <c r="F164" s="17">
        <v>48.05</v>
      </c>
      <c r="G164" s="20">
        <f>F164*E164</f>
        <v>7.21</v>
      </c>
      <c r="H164" s="603"/>
    </row>
    <row r="165" spans="1:8">
      <c r="A165" s="602">
        <v>33</v>
      </c>
      <c r="B165" s="592" t="s">
        <v>3451</v>
      </c>
      <c r="C165" s="16" t="s">
        <v>2782</v>
      </c>
      <c r="D165" s="19"/>
      <c r="E165" s="17"/>
      <c r="F165" s="17"/>
      <c r="G165" s="20"/>
      <c r="H165" s="595">
        <v>40967</v>
      </c>
    </row>
    <row r="166" spans="1:8">
      <c r="A166" s="596"/>
      <c r="B166" s="593"/>
      <c r="C166" s="17" t="s">
        <v>2049</v>
      </c>
      <c r="D166" s="19" t="s">
        <v>1588</v>
      </c>
      <c r="E166" s="17">
        <v>0.15</v>
      </c>
      <c r="F166" s="17">
        <v>1350</v>
      </c>
      <c r="G166" s="20">
        <f>F166*E166</f>
        <v>202.5</v>
      </c>
      <c r="H166" s="605"/>
    </row>
    <row r="167" spans="1:8">
      <c r="A167" s="597"/>
      <c r="B167" s="594"/>
      <c r="C167" s="17" t="s">
        <v>2050</v>
      </c>
      <c r="D167" s="19" t="s">
        <v>1585</v>
      </c>
      <c r="E167" s="17">
        <v>0.15</v>
      </c>
      <c r="F167" s="17">
        <v>48.05</v>
      </c>
      <c r="G167" s="20">
        <f>F167*E167</f>
        <v>7.21</v>
      </c>
      <c r="H167" s="603"/>
    </row>
    <row r="168" spans="1:8">
      <c r="A168" s="602">
        <v>34</v>
      </c>
      <c r="B168" s="592" t="s">
        <v>46</v>
      </c>
      <c r="C168" s="16" t="s">
        <v>2782</v>
      </c>
      <c r="D168" s="19"/>
      <c r="E168" s="17"/>
      <c r="F168" s="17"/>
      <c r="G168" s="20"/>
      <c r="H168" s="595">
        <v>40967</v>
      </c>
    </row>
    <row r="169" spans="1:8">
      <c r="A169" s="596"/>
      <c r="B169" s="593"/>
      <c r="C169" s="17" t="s">
        <v>2049</v>
      </c>
      <c r="D169" s="19" t="s">
        <v>1588</v>
      </c>
      <c r="E169" s="17">
        <v>0.15</v>
      </c>
      <c r="F169" s="17">
        <v>1350</v>
      </c>
      <c r="G169" s="20">
        <f>F169*E169</f>
        <v>202.5</v>
      </c>
      <c r="H169" s="605"/>
    </row>
    <row r="170" spans="1:8">
      <c r="A170" s="597"/>
      <c r="B170" s="594"/>
      <c r="C170" s="17" t="s">
        <v>2050</v>
      </c>
      <c r="D170" s="19" t="s">
        <v>1585</v>
      </c>
      <c r="E170" s="17">
        <v>0.15</v>
      </c>
      <c r="F170" s="17">
        <v>48.05</v>
      </c>
      <c r="G170" s="20">
        <f>F170*E170</f>
        <v>7.21</v>
      </c>
      <c r="H170" s="603"/>
    </row>
    <row r="171" spans="1:8">
      <c r="A171" s="602">
        <v>35</v>
      </c>
      <c r="B171" s="592" t="s">
        <v>3452</v>
      </c>
      <c r="C171" s="16" t="s">
        <v>2782</v>
      </c>
      <c r="D171" s="19"/>
      <c r="E171" s="17"/>
      <c r="F171" s="17"/>
      <c r="G171" s="20"/>
      <c r="H171" s="595">
        <v>40967</v>
      </c>
    </row>
    <row r="172" spans="1:8">
      <c r="A172" s="596"/>
      <c r="B172" s="593"/>
      <c r="C172" s="17" t="s">
        <v>2049</v>
      </c>
      <c r="D172" s="19" t="s">
        <v>1588</v>
      </c>
      <c r="E172" s="17">
        <v>0.15</v>
      </c>
      <c r="F172" s="17">
        <v>1350</v>
      </c>
      <c r="G172" s="20">
        <f>F172*E172</f>
        <v>202.5</v>
      </c>
      <c r="H172" s="605"/>
    </row>
    <row r="173" spans="1:8">
      <c r="A173" s="597"/>
      <c r="B173" s="594"/>
      <c r="C173" s="17" t="s">
        <v>2050</v>
      </c>
      <c r="D173" s="19" t="s">
        <v>1585</v>
      </c>
      <c r="E173" s="17">
        <v>0.15</v>
      </c>
      <c r="F173" s="17">
        <v>48.05</v>
      </c>
      <c r="G173" s="20">
        <f>F173*E173</f>
        <v>7.21</v>
      </c>
      <c r="H173" s="603"/>
    </row>
    <row r="174" spans="1:8" ht="31.5">
      <c r="A174" s="41">
        <v>36</v>
      </c>
      <c r="B174" s="17" t="s">
        <v>172</v>
      </c>
      <c r="C174" s="16" t="s">
        <v>813</v>
      </c>
      <c r="D174" s="598" t="s">
        <v>619</v>
      </c>
      <c r="E174" s="599"/>
      <c r="F174" s="600"/>
      <c r="G174" s="20"/>
      <c r="H174" s="21">
        <v>40968</v>
      </c>
    </row>
    <row r="175" spans="1:8">
      <c r="A175" s="8"/>
      <c r="B175" s="7" t="s">
        <v>3112</v>
      </c>
      <c r="C175" s="8"/>
      <c r="D175" s="8"/>
      <c r="E175" s="8"/>
      <c r="F175" s="8"/>
      <c r="G175" s="9">
        <f>SUM(G99:G174)</f>
        <v>14232.43</v>
      </c>
      <c r="H175" s="8"/>
    </row>
    <row r="176" spans="1:8" ht="31.5">
      <c r="A176" s="39"/>
      <c r="B176" s="86" t="s">
        <v>66</v>
      </c>
      <c r="C176" s="38"/>
      <c r="D176" s="38"/>
      <c r="E176" s="38"/>
      <c r="F176" s="38"/>
      <c r="G176" s="87">
        <f>'[1]Итого ведомость Ершова'!$C$19</f>
        <v>292476.61</v>
      </c>
      <c r="H176" s="88"/>
    </row>
    <row r="177" spans="1:8" ht="18.75">
      <c r="A177" s="161"/>
      <c r="B177" s="161" t="s">
        <v>2839</v>
      </c>
      <c r="C177" s="161"/>
      <c r="D177" s="161"/>
      <c r="E177" s="161"/>
      <c r="F177" s="161"/>
      <c r="G177" s="175">
        <f>G175+G176</f>
        <v>306709.03999999998</v>
      </c>
      <c r="H177" s="161"/>
    </row>
    <row r="178" spans="1:8">
      <c r="A178" s="59"/>
      <c r="B178" s="22"/>
      <c r="C178" s="59"/>
      <c r="D178" s="148"/>
      <c r="E178" s="59"/>
      <c r="F178" s="59"/>
      <c r="G178" s="70"/>
      <c r="H178" s="59"/>
    </row>
    <row r="179" spans="1:8" ht="18.75">
      <c r="A179" s="115"/>
      <c r="B179" s="150"/>
      <c r="C179" s="115"/>
      <c r="D179" s="151"/>
      <c r="E179" s="115"/>
      <c r="F179" s="115"/>
      <c r="G179" s="70"/>
      <c r="H179" s="115"/>
    </row>
    <row r="180" spans="1:8">
      <c r="A180" s="116"/>
      <c r="B180" s="112"/>
      <c r="C180" s="116"/>
      <c r="D180" s="149"/>
      <c r="E180" s="116"/>
      <c r="F180" s="116"/>
      <c r="G180" s="70"/>
      <c r="H180" s="116"/>
    </row>
    <row r="181" spans="1:8">
      <c r="A181" s="116"/>
      <c r="B181" s="112"/>
      <c r="C181" s="116"/>
      <c r="D181" s="149"/>
      <c r="E181" s="116"/>
      <c r="F181" s="116"/>
      <c r="G181" s="70"/>
      <c r="H181" s="116"/>
    </row>
    <row r="182" spans="1:8">
      <c r="A182" s="83"/>
      <c r="B182" s="89"/>
      <c r="C182" s="111"/>
      <c r="D182" s="90"/>
      <c r="E182" s="22"/>
      <c r="F182" s="109"/>
      <c r="G182" s="70"/>
      <c r="H182" s="113"/>
    </row>
    <row r="183" spans="1:8">
      <c r="A183" s="22"/>
      <c r="B183" s="22"/>
      <c r="C183" s="225"/>
      <c r="D183" s="90"/>
      <c r="E183" s="90"/>
      <c r="F183" s="109"/>
      <c r="G183" s="70"/>
      <c r="H183" s="110"/>
    </row>
    <row r="184" spans="1:8">
      <c r="A184" s="22"/>
      <c r="B184" s="22"/>
      <c r="C184" s="22"/>
      <c r="D184" s="90"/>
      <c r="E184" s="22"/>
      <c r="F184" s="22"/>
      <c r="G184" s="70"/>
      <c r="H184" s="22"/>
    </row>
    <row r="185" spans="1:8">
      <c r="A185" s="83"/>
      <c r="B185" s="89"/>
      <c r="C185" s="59"/>
      <c r="D185" s="90"/>
      <c r="E185" s="22"/>
      <c r="F185" s="22"/>
      <c r="G185" s="70"/>
      <c r="H185" s="113"/>
    </row>
    <row r="186" spans="1:8">
      <c r="A186" s="22"/>
      <c r="B186" s="22"/>
      <c r="C186" s="59"/>
      <c r="D186" s="90"/>
      <c r="E186" s="22"/>
      <c r="F186" s="22"/>
      <c r="G186" s="70"/>
      <c r="H186" s="110"/>
    </row>
    <row r="187" spans="1:8">
      <c r="A187" s="22"/>
      <c r="B187" s="22"/>
      <c r="C187" s="22"/>
      <c r="D187" s="90"/>
      <c r="E187" s="22"/>
      <c r="F187" s="22"/>
      <c r="G187" s="70"/>
      <c r="H187" s="110"/>
    </row>
    <row r="188" spans="1:8">
      <c r="A188" s="83"/>
      <c r="B188" s="22"/>
      <c r="C188" s="226"/>
      <c r="D188" s="90"/>
      <c r="E188" s="22"/>
      <c r="F188" s="109"/>
      <c r="G188" s="70"/>
      <c r="H188" s="113"/>
    </row>
    <row r="189" spans="1:8">
      <c r="A189" s="83"/>
      <c r="B189" s="22"/>
      <c r="C189" s="226"/>
      <c r="D189" s="90"/>
      <c r="E189" s="22"/>
      <c r="F189" s="109"/>
      <c r="G189" s="70"/>
      <c r="H189" s="113"/>
    </row>
    <row r="190" spans="1:8">
      <c r="A190" s="83"/>
      <c r="B190" s="22"/>
      <c r="C190" s="226"/>
      <c r="D190" s="90"/>
      <c r="E190" s="22"/>
      <c r="F190" s="109"/>
      <c r="G190" s="70"/>
      <c r="H190" s="113"/>
    </row>
    <row r="191" spans="1:8">
      <c r="A191" s="83"/>
      <c r="B191" s="22"/>
      <c r="C191" s="226"/>
      <c r="D191" s="90"/>
      <c r="E191" s="22"/>
      <c r="F191" s="109"/>
      <c r="G191" s="70"/>
      <c r="H191" s="113"/>
    </row>
    <row r="192" spans="1:8">
      <c r="A192" s="83"/>
      <c r="B192" s="22"/>
      <c r="C192" s="226"/>
      <c r="D192" s="90"/>
      <c r="E192" s="22"/>
      <c r="F192" s="109"/>
      <c r="G192" s="70"/>
      <c r="H192" s="113"/>
    </row>
    <row r="193" spans="1:8">
      <c r="A193" s="83"/>
      <c r="B193" s="22"/>
      <c r="C193" s="59"/>
      <c r="D193" s="90"/>
      <c r="E193" s="22"/>
      <c r="F193" s="22"/>
      <c r="G193" s="70"/>
      <c r="H193" s="113"/>
    </row>
    <row r="194" spans="1:8">
      <c r="A194" s="83"/>
      <c r="B194" s="22"/>
      <c r="C194" s="59"/>
      <c r="D194" s="90"/>
      <c r="E194" s="22"/>
      <c r="F194" s="22"/>
      <c r="G194" s="70"/>
      <c r="H194" s="113"/>
    </row>
    <row r="195" spans="1:8">
      <c r="A195" s="83"/>
      <c r="B195" s="22"/>
      <c r="C195" s="59"/>
      <c r="D195" s="90"/>
      <c r="E195" s="22"/>
      <c r="F195" s="22"/>
      <c r="G195" s="70"/>
      <c r="H195" s="113"/>
    </row>
    <row r="196" spans="1:8">
      <c r="A196" s="83"/>
      <c r="B196" s="89"/>
      <c r="C196" s="111"/>
      <c r="D196" s="90"/>
      <c r="E196" s="90"/>
      <c r="F196" s="109"/>
      <c r="G196" s="70"/>
      <c r="H196" s="113"/>
    </row>
    <row r="197" spans="1:8">
      <c r="A197" s="83"/>
      <c r="B197" s="89"/>
      <c r="C197" s="59"/>
      <c r="D197" s="90"/>
      <c r="E197" s="22"/>
      <c r="F197" s="109"/>
      <c r="G197" s="70"/>
      <c r="H197" s="113"/>
    </row>
    <row r="198" spans="1:8">
      <c r="A198" s="601" t="s">
        <v>1044</v>
      </c>
      <c r="B198" s="601"/>
      <c r="C198" s="601"/>
      <c r="D198" s="601"/>
      <c r="E198" s="601"/>
      <c r="F198" s="601"/>
      <c r="G198" s="601"/>
      <c r="H198" s="601"/>
    </row>
    <row r="199" spans="1:8">
      <c r="A199" s="663" t="s">
        <v>2821</v>
      </c>
      <c r="B199" s="663"/>
      <c r="C199" s="663"/>
      <c r="D199" s="663"/>
      <c r="E199" s="663"/>
      <c r="F199" s="663"/>
      <c r="G199" s="663"/>
      <c r="H199" s="663"/>
    </row>
    <row r="200" spans="1:8">
      <c r="A200" s="57"/>
      <c r="B200" s="57"/>
      <c r="C200" s="57"/>
      <c r="D200" s="57"/>
      <c r="E200" s="57"/>
      <c r="F200" s="57"/>
      <c r="G200" s="57"/>
      <c r="H200" s="57"/>
    </row>
    <row r="201" spans="1:8" ht="31.5">
      <c r="A201" s="58" t="s">
        <v>1033</v>
      </c>
      <c r="B201" s="58" t="s">
        <v>1034</v>
      </c>
      <c r="C201" s="58" t="s">
        <v>1035</v>
      </c>
      <c r="D201" s="58" t="s">
        <v>1036</v>
      </c>
      <c r="E201" s="58" t="s">
        <v>1334</v>
      </c>
      <c r="F201" s="58" t="s">
        <v>1335</v>
      </c>
      <c r="G201" s="58" t="s">
        <v>1555</v>
      </c>
      <c r="H201" s="58" t="s">
        <v>1586</v>
      </c>
    </row>
    <row r="202" spans="1:8" ht="30.75" customHeight="1">
      <c r="A202" s="41">
        <v>1</v>
      </c>
      <c r="B202" s="17" t="s">
        <v>173</v>
      </c>
      <c r="C202" s="16" t="s">
        <v>2270</v>
      </c>
      <c r="D202" s="606" t="s">
        <v>174</v>
      </c>
      <c r="E202" s="606"/>
      <c r="F202" s="606"/>
      <c r="G202" s="20"/>
      <c r="H202" s="21">
        <v>40969</v>
      </c>
    </row>
    <row r="203" spans="1:8">
      <c r="A203" s="602">
        <v>2</v>
      </c>
      <c r="B203" s="592" t="s">
        <v>3066</v>
      </c>
      <c r="C203" s="16" t="s">
        <v>1396</v>
      </c>
      <c r="D203" s="19"/>
      <c r="E203" s="17"/>
      <c r="F203" s="17"/>
      <c r="G203" s="20"/>
      <c r="H203" s="595">
        <v>40973</v>
      </c>
    </row>
    <row r="204" spans="1:8">
      <c r="A204" s="597"/>
      <c r="B204" s="594"/>
      <c r="C204" s="17" t="s">
        <v>689</v>
      </c>
      <c r="D204" s="19" t="s">
        <v>2968</v>
      </c>
      <c r="E204" s="17">
        <v>1</v>
      </c>
      <c r="F204" s="17">
        <v>360</v>
      </c>
      <c r="G204" s="20">
        <f>F204*E204</f>
        <v>360</v>
      </c>
      <c r="H204" s="603"/>
    </row>
    <row r="205" spans="1:8" ht="31.5">
      <c r="A205" s="41">
        <v>3</v>
      </c>
      <c r="B205" s="15" t="s">
        <v>294</v>
      </c>
      <c r="C205" s="16" t="s">
        <v>295</v>
      </c>
      <c r="D205" s="598" t="s">
        <v>67</v>
      </c>
      <c r="E205" s="599"/>
      <c r="F205" s="600"/>
      <c r="G205" s="20"/>
      <c r="H205" s="21">
        <v>40974</v>
      </c>
    </row>
    <row r="206" spans="1:8" ht="47.25">
      <c r="A206" s="41">
        <v>4</v>
      </c>
      <c r="B206" s="17" t="s">
        <v>296</v>
      </c>
      <c r="C206" s="16" t="s">
        <v>297</v>
      </c>
      <c r="D206" s="598" t="s">
        <v>1050</v>
      </c>
      <c r="E206" s="599"/>
      <c r="F206" s="600"/>
      <c r="G206" s="20"/>
      <c r="H206" s="21">
        <v>40975</v>
      </c>
    </row>
    <row r="207" spans="1:8">
      <c r="A207" s="41">
        <v>5</v>
      </c>
      <c r="B207" s="17" t="s">
        <v>994</v>
      </c>
      <c r="C207" s="16" t="s">
        <v>995</v>
      </c>
      <c r="D207" s="598" t="s">
        <v>1050</v>
      </c>
      <c r="E207" s="599"/>
      <c r="F207" s="600"/>
      <c r="G207" s="20"/>
      <c r="H207" s="21">
        <v>40974</v>
      </c>
    </row>
    <row r="208" spans="1:8" ht="31.5">
      <c r="A208" s="602">
        <v>6</v>
      </c>
      <c r="B208" s="592" t="s">
        <v>1644</v>
      </c>
      <c r="C208" s="16" t="s">
        <v>1645</v>
      </c>
      <c r="D208" s="19"/>
      <c r="E208" s="17"/>
      <c r="F208" s="17"/>
      <c r="G208" s="20"/>
      <c r="H208" s="595">
        <v>40977</v>
      </c>
    </row>
    <row r="209" spans="1:8">
      <c r="A209" s="597"/>
      <c r="B209" s="594"/>
      <c r="C209" s="17" t="s">
        <v>1600</v>
      </c>
      <c r="D209" s="19" t="s">
        <v>1588</v>
      </c>
      <c r="E209" s="17">
        <v>0.5</v>
      </c>
      <c r="F209" s="17">
        <v>1700</v>
      </c>
      <c r="G209" s="17">
        <f>F209*E209</f>
        <v>850</v>
      </c>
      <c r="H209" s="603"/>
    </row>
    <row r="210" spans="1:8" ht="31.5">
      <c r="A210" s="41">
        <v>7</v>
      </c>
      <c r="B210" s="15" t="s">
        <v>1149</v>
      </c>
      <c r="C210" s="16" t="s">
        <v>1150</v>
      </c>
      <c r="D210" s="598" t="s">
        <v>178</v>
      </c>
      <c r="E210" s="599"/>
      <c r="F210" s="600"/>
      <c r="G210" s="17"/>
      <c r="H210" s="21">
        <v>40973</v>
      </c>
    </row>
    <row r="211" spans="1:8">
      <c r="A211" s="41">
        <v>8</v>
      </c>
      <c r="B211" s="17" t="s">
        <v>735</v>
      </c>
      <c r="C211" s="16" t="s">
        <v>3626</v>
      </c>
      <c r="D211" s="598" t="s">
        <v>1050</v>
      </c>
      <c r="E211" s="599"/>
      <c r="F211" s="600"/>
      <c r="G211" s="17"/>
      <c r="H211" s="21">
        <v>40980</v>
      </c>
    </row>
    <row r="212" spans="1:8">
      <c r="A212" s="41">
        <v>9</v>
      </c>
      <c r="B212" s="17" t="s">
        <v>742</v>
      </c>
      <c r="C212" s="36" t="s">
        <v>1193</v>
      </c>
      <c r="D212" s="598" t="s">
        <v>1050</v>
      </c>
      <c r="E212" s="599"/>
      <c r="F212" s="600"/>
      <c r="G212" s="17"/>
      <c r="H212" s="21">
        <v>40981</v>
      </c>
    </row>
    <row r="213" spans="1:8" ht="31.5">
      <c r="A213" s="41">
        <v>10</v>
      </c>
      <c r="B213" s="17" t="s">
        <v>744</v>
      </c>
      <c r="C213" s="46" t="s">
        <v>745</v>
      </c>
      <c r="D213" s="598" t="s">
        <v>67</v>
      </c>
      <c r="E213" s="599"/>
      <c r="F213" s="600"/>
      <c r="G213" s="17"/>
      <c r="H213" s="21">
        <v>40982</v>
      </c>
    </row>
    <row r="214" spans="1:8" ht="47.25">
      <c r="A214" s="602">
        <v>11</v>
      </c>
      <c r="B214" s="592" t="s">
        <v>2615</v>
      </c>
      <c r="C214" s="36" t="s">
        <v>398</v>
      </c>
      <c r="D214" s="598" t="s">
        <v>67</v>
      </c>
      <c r="E214" s="599"/>
      <c r="F214" s="600"/>
      <c r="G214" s="17"/>
      <c r="H214" s="595">
        <v>40983</v>
      </c>
    </row>
    <row r="215" spans="1:8" ht="15.75" customHeight="1">
      <c r="A215" s="597"/>
      <c r="B215" s="594"/>
      <c r="C215" s="17" t="s">
        <v>2967</v>
      </c>
      <c r="D215" s="19" t="s">
        <v>2968</v>
      </c>
      <c r="E215" s="17">
        <v>1</v>
      </c>
      <c r="F215" s="17">
        <v>221</v>
      </c>
      <c r="G215" s="17">
        <f>F215*E215</f>
        <v>221</v>
      </c>
      <c r="H215" s="603"/>
    </row>
    <row r="216" spans="1:8" ht="18" customHeight="1">
      <c r="A216" s="41">
        <v>12</v>
      </c>
      <c r="B216" s="17" t="s">
        <v>553</v>
      </c>
      <c r="C216" s="16" t="s">
        <v>3386</v>
      </c>
      <c r="D216" s="598" t="s">
        <v>1050</v>
      </c>
      <c r="E216" s="599"/>
      <c r="F216" s="600"/>
      <c r="G216" s="17"/>
      <c r="H216" s="21">
        <v>40984</v>
      </c>
    </row>
    <row r="217" spans="1:8" ht="31.5" customHeight="1">
      <c r="A217" s="602">
        <v>13</v>
      </c>
      <c r="B217" s="592" t="s">
        <v>3447</v>
      </c>
      <c r="C217" s="16" t="s">
        <v>2782</v>
      </c>
      <c r="D217" s="19"/>
      <c r="E217" s="17"/>
      <c r="F217" s="17"/>
      <c r="G217" s="20"/>
      <c r="H217" s="595">
        <v>40984</v>
      </c>
    </row>
    <row r="218" spans="1:8">
      <c r="A218" s="596"/>
      <c r="B218" s="593"/>
      <c r="C218" s="17" t="s">
        <v>2049</v>
      </c>
      <c r="D218" s="19" t="s">
        <v>1588</v>
      </c>
      <c r="E218" s="17">
        <v>0.15</v>
      </c>
      <c r="F218" s="17">
        <v>1350</v>
      </c>
      <c r="G218" s="20">
        <f>F218*E218</f>
        <v>202.5</v>
      </c>
      <c r="H218" s="605"/>
    </row>
    <row r="219" spans="1:8">
      <c r="A219" s="597"/>
      <c r="B219" s="594"/>
      <c r="C219" s="17" t="s">
        <v>2050</v>
      </c>
      <c r="D219" s="19" t="s">
        <v>1585</v>
      </c>
      <c r="E219" s="17">
        <v>0.15</v>
      </c>
      <c r="F219" s="17">
        <v>48.05</v>
      </c>
      <c r="G219" s="20">
        <f>F219*E219</f>
        <v>7.21</v>
      </c>
      <c r="H219" s="603"/>
    </row>
    <row r="220" spans="1:8">
      <c r="A220" s="602">
        <v>14</v>
      </c>
      <c r="B220" s="592" t="s">
        <v>3448</v>
      </c>
      <c r="C220" s="16" t="s">
        <v>2782</v>
      </c>
      <c r="D220" s="19"/>
      <c r="E220" s="17"/>
      <c r="F220" s="17"/>
      <c r="G220" s="20"/>
      <c r="H220" s="595">
        <v>40984</v>
      </c>
    </row>
    <row r="221" spans="1:8">
      <c r="A221" s="596"/>
      <c r="B221" s="593"/>
      <c r="C221" s="17" t="s">
        <v>2049</v>
      </c>
      <c r="D221" s="19" t="s">
        <v>1588</v>
      </c>
      <c r="E221" s="17">
        <v>0.15</v>
      </c>
      <c r="F221" s="17">
        <v>1350</v>
      </c>
      <c r="G221" s="20">
        <f>F221*E221</f>
        <v>202.5</v>
      </c>
      <c r="H221" s="605"/>
    </row>
    <row r="222" spans="1:8">
      <c r="A222" s="597"/>
      <c r="B222" s="594"/>
      <c r="C222" s="17" t="s">
        <v>2050</v>
      </c>
      <c r="D222" s="19" t="s">
        <v>1585</v>
      </c>
      <c r="E222" s="17">
        <v>0.15</v>
      </c>
      <c r="F222" s="17">
        <v>48.05</v>
      </c>
      <c r="G222" s="20">
        <f>F222*E222</f>
        <v>7.21</v>
      </c>
      <c r="H222" s="603"/>
    </row>
    <row r="223" spans="1:8">
      <c r="A223" s="602">
        <v>15</v>
      </c>
      <c r="B223" s="592" t="s">
        <v>3450</v>
      </c>
      <c r="C223" s="16" t="s">
        <v>2782</v>
      </c>
      <c r="D223" s="19"/>
      <c r="E223" s="17"/>
      <c r="F223" s="17"/>
      <c r="G223" s="20"/>
      <c r="H223" s="595">
        <v>40984</v>
      </c>
    </row>
    <row r="224" spans="1:8">
      <c r="A224" s="596"/>
      <c r="B224" s="593"/>
      <c r="C224" s="17" t="s">
        <v>2049</v>
      </c>
      <c r="D224" s="19" t="s">
        <v>1588</v>
      </c>
      <c r="E224" s="17">
        <v>0.15</v>
      </c>
      <c r="F224" s="17">
        <v>1350</v>
      </c>
      <c r="G224" s="20">
        <f>F224*E224</f>
        <v>202.5</v>
      </c>
      <c r="H224" s="605"/>
    </row>
    <row r="225" spans="1:8">
      <c r="A225" s="597"/>
      <c r="B225" s="594"/>
      <c r="C225" s="17" t="s">
        <v>2050</v>
      </c>
      <c r="D225" s="19" t="s">
        <v>1585</v>
      </c>
      <c r="E225" s="17">
        <v>0.15</v>
      </c>
      <c r="F225" s="17">
        <v>48.05</v>
      </c>
      <c r="G225" s="20">
        <f>F225*E225</f>
        <v>7.21</v>
      </c>
      <c r="H225" s="603"/>
    </row>
    <row r="226" spans="1:8">
      <c r="A226" s="602">
        <v>16</v>
      </c>
      <c r="B226" s="592" t="s">
        <v>3451</v>
      </c>
      <c r="C226" s="16" t="s">
        <v>2782</v>
      </c>
      <c r="D226" s="19"/>
      <c r="E226" s="17"/>
      <c r="F226" s="17"/>
      <c r="G226" s="20"/>
      <c r="H226" s="595">
        <v>40984</v>
      </c>
    </row>
    <row r="227" spans="1:8">
      <c r="A227" s="596"/>
      <c r="B227" s="593"/>
      <c r="C227" s="17" t="s">
        <v>2049</v>
      </c>
      <c r="D227" s="19" t="s">
        <v>1588</v>
      </c>
      <c r="E227" s="17">
        <v>0.15</v>
      </c>
      <c r="F227" s="17">
        <v>1350</v>
      </c>
      <c r="G227" s="20">
        <f>F227*E227</f>
        <v>202.5</v>
      </c>
      <c r="H227" s="605"/>
    </row>
    <row r="228" spans="1:8">
      <c r="A228" s="597"/>
      <c r="B228" s="594"/>
      <c r="C228" s="17" t="s">
        <v>2050</v>
      </c>
      <c r="D228" s="19" t="s">
        <v>1585</v>
      </c>
      <c r="E228" s="17">
        <v>0.15</v>
      </c>
      <c r="F228" s="17">
        <v>48.05</v>
      </c>
      <c r="G228" s="20">
        <f>F228*E228</f>
        <v>7.21</v>
      </c>
      <c r="H228" s="603"/>
    </row>
    <row r="229" spans="1:8">
      <c r="A229" s="602">
        <v>17</v>
      </c>
      <c r="B229" s="592" t="s">
        <v>3445</v>
      </c>
      <c r="C229" s="16" t="s">
        <v>2782</v>
      </c>
      <c r="D229" s="19"/>
      <c r="E229" s="17"/>
      <c r="F229" s="17"/>
      <c r="G229" s="20"/>
      <c r="H229" s="595">
        <v>40984</v>
      </c>
    </row>
    <row r="230" spans="1:8">
      <c r="A230" s="596"/>
      <c r="B230" s="593"/>
      <c r="C230" s="17" t="s">
        <v>2049</v>
      </c>
      <c r="D230" s="19" t="s">
        <v>1588</v>
      </c>
      <c r="E230" s="17">
        <v>0.15</v>
      </c>
      <c r="F230" s="17">
        <v>1350</v>
      </c>
      <c r="G230" s="20">
        <f>F230*E230</f>
        <v>202.5</v>
      </c>
      <c r="H230" s="605"/>
    </row>
    <row r="231" spans="1:8">
      <c r="A231" s="597"/>
      <c r="B231" s="594"/>
      <c r="C231" s="17" t="s">
        <v>2050</v>
      </c>
      <c r="D231" s="19" t="s">
        <v>1585</v>
      </c>
      <c r="E231" s="17">
        <v>0.15</v>
      </c>
      <c r="F231" s="17">
        <v>48.05</v>
      </c>
      <c r="G231" s="20">
        <f>F231*E231</f>
        <v>7.21</v>
      </c>
      <c r="H231" s="603"/>
    </row>
    <row r="232" spans="1:8">
      <c r="A232" s="602">
        <v>18</v>
      </c>
      <c r="B232" s="592" t="s">
        <v>3452</v>
      </c>
      <c r="C232" s="16" t="s">
        <v>2782</v>
      </c>
      <c r="D232" s="19"/>
      <c r="E232" s="17"/>
      <c r="F232" s="17"/>
      <c r="G232" s="20"/>
      <c r="H232" s="595">
        <v>40984</v>
      </c>
    </row>
    <row r="233" spans="1:8">
      <c r="A233" s="596"/>
      <c r="B233" s="593"/>
      <c r="C233" s="17" t="s">
        <v>2049</v>
      </c>
      <c r="D233" s="19" t="s">
        <v>1588</v>
      </c>
      <c r="E233" s="17">
        <v>0.15</v>
      </c>
      <c r="F233" s="17">
        <v>1350</v>
      </c>
      <c r="G233" s="20">
        <f>F233*E233</f>
        <v>202.5</v>
      </c>
      <c r="H233" s="605"/>
    </row>
    <row r="234" spans="1:8">
      <c r="A234" s="597"/>
      <c r="B234" s="594"/>
      <c r="C234" s="17" t="s">
        <v>2050</v>
      </c>
      <c r="D234" s="19" t="s">
        <v>1585</v>
      </c>
      <c r="E234" s="17">
        <v>0.15</v>
      </c>
      <c r="F234" s="17">
        <v>48.05</v>
      </c>
      <c r="G234" s="20">
        <f>F234*E234</f>
        <v>7.21</v>
      </c>
      <c r="H234" s="603"/>
    </row>
    <row r="235" spans="1:8">
      <c r="A235" s="602">
        <v>19</v>
      </c>
      <c r="B235" s="592" t="s">
        <v>46</v>
      </c>
      <c r="C235" s="16" t="s">
        <v>2782</v>
      </c>
      <c r="D235" s="19"/>
      <c r="E235" s="17"/>
      <c r="F235" s="17"/>
      <c r="G235" s="20"/>
      <c r="H235" s="595">
        <v>40984</v>
      </c>
    </row>
    <row r="236" spans="1:8">
      <c r="A236" s="596"/>
      <c r="B236" s="593"/>
      <c r="C236" s="17" t="s">
        <v>2049</v>
      </c>
      <c r="D236" s="19" t="s">
        <v>1588</v>
      </c>
      <c r="E236" s="17">
        <v>0.15</v>
      </c>
      <c r="F236" s="17">
        <v>1350</v>
      </c>
      <c r="G236" s="20">
        <f>F236*E236</f>
        <v>202.5</v>
      </c>
      <c r="H236" s="605"/>
    </row>
    <row r="237" spans="1:8">
      <c r="A237" s="597"/>
      <c r="B237" s="594"/>
      <c r="C237" s="17" t="s">
        <v>2050</v>
      </c>
      <c r="D237" s="19" t="s">
        <v>1585</v>
      </c>
      <c r="E237" s="17">
        <v>0.15</v>
      </c>
      <c r="F237" s="17">
        <v>48.05</v>
      </c>
      <c r="G237" s="20">
        <f>F237*E237</f>
        <v>7.21</v>
      </c>
      <c r="H237" s="603"/>
    </row>
    <row r="238" spans="1:8">
      <c r="A238" s="41">
        <v>20</v>
      </c>
      <c r="B238" s="17" t="s">
        <v>493</v>
      </c>
      <c r="C238" s="16" t="s">
        <v>494</v>
      </c>
      <c r="D238" s="634" t="s">
        <v>67</v>
      </c>
      <c r="E238" s="635"/>
      <c r="F238" s="636"/>
      <c r="G238" s="17"/>
      <c r="H238" s="21">
        <v>40991</v>
      </c>
    </row>
    <row r="239" spans="1:8" ht="31.5">
      <c r="A239" s="41">
        <v>21</v>
      </c>
      <c r="B239" s="17" t="s">
        <v>495</v>
      </c>
      <c r="C239" s="16" t="s">
        <v>496</v>
      </c>
      <c r="D239" s="634" t="s">
        <v>67</v>
      </c>
      <c r="E239" s="635"/>
      <c r="F239" s="636"/>
      <c r="G239" s="17"/>
      <c r="H239" s="21">
        <v>40991</v>
      </c>
    </row>
    <row r="240" spans="1:8">
      <c r="A240" s="41">
        <v>22</v>
      </c>
      <c r="B240" s="17" t="s">
        <v>497</v>
      </c>
      <c r="C240" s="16" t="s">
        <v>665</v>
      </c>
      <c r="D240" s="634" t="s">
        <v>67</v>
      </c>
      <c r="E240" s="635"/>
      <c r="F240" s="636"/>
      <c r="G240" s="17"/>
      <c r="H240" s="21">
        <v>40991</v>
      </c>
    </row>
    <row r="241" spans="1:8">
      <c r="A241" s="41">
        <v>23</v>
      </c>
      <c r="B241" s="17" t="s">
        <v>498</v>
      </c>
      <c r="C241" s="16" t="s">
        <v>1627</v>
      </c>
      <c r="D241" s="634" t="s">
        <v>67</v>
      </c>
      <c r="E241" s="635"/>
      <c r="F241" s="636"/>
      <c r="G241" s="17"/>
      <c r="H241" s="21">
        <v>40991</v>
      </c>
    </row>
    <row r="242" spans="1:8">
      <c r="A242" s="17"/>
      <c r="B242" s="17"/>
      <c r="C242" s="321"/>
      <c r="D242" s="31"/>
      <c r="E242" s="23"/>
      <c r="F242" s="23"/>
      <c r="G242" s="17"/>
      <c r="H242" s="18"/>
    </row>
    <row r="243" spans="1:8">
      <c r="A243" s="41">
        <v>24</v>
      </c>
      <c r="B243" s="17" t="s">
        <v>612</v>
      </c>
      <c r="C243" s="16" t="s">
        <v>2177</v>
      </c>
      <c r="D243" s="634" t="s">
        <v>67</v>
      </c>
      <c r="E243" s="635"/>
      <c r="F243" s="636"/>
      <c r="G243" s="17"/>
      <c r="H243" s="21">
        <v>40990</v>
      </c>
    </row>
    <row r="244" spans="1:8">
      <c r="A244" s="41">
        <v>25</v>
      </c>
      <c r="B244" s="15" t="s">
        <v>613</v>
      </c>
      <c r="C244" s="16" t="s">
        <v>614</v>
      </c>
      <c r="D244" s="634" t="s">
        <v>67</v>
      </c>
      <c r="E244" s="635"/>
      <c r="F244" s="636"/>
      <c r="G244" s="17"/>
      <c r="H244" s="21">
        <v>40990</v>
      </c>
    </row>
    <row r="245" spans="1:8" ht="37.5" customHeight="1">
      <c r="A245" s="41">
        <v>26</v>
      </c>
      <c r="B245" s="15" t="s">
        <v>1620</v>
      </c>
      <c r="C245" s="16" t="s">
        <v>2270</v>
      </c>
      <c r="D245" s="598" t="s">
        <v>615</v>
      </c>
      <c r="E245" s="599"/>
      <c r="F245" s="600"/>
      <c r="G245" s="17"/>
      <c r="H245" s="21">
        <v>40991</v>
      </c>
    </row>
    <row r="246" spans="1:8">
      <c r="A246" s="602">
        <v>27</v>
      </c>
      <c r="B246" s="592" t="s">
        <v>612</v>
      </c>
      <c r="C246" s="16" t="s">
        <v>1627</v>
      </c>
      <c r="D246" s="19"/>
      <c r="E246" s="17"/>
      <c r="F246" s="17"/>
      <c r="G246" s="17"/>
      <c r="H246" s="595">
        <v>40995</v>
      </c>
    </row>
    <row r="247" spans="1:8">
      <c r="A247" s="596"/>
      <c r="B247" s="593"/>
      <c r="C247" s="17" t="s">
        <v>512</v>
      </c>
      <c r="D247" s="19" t="s">
        <v>2968</v>
      </c>
      <c r="E247" s="17">
        <v>1</v>
      </c>
      <c r="F247" s="17">
        <v>50</v>
      </c>
      <c r="G247" s="44">
        <f>E247*F247</f>
        <v>50</v>
      </c>
      <c r="H247" s="605"/>
    </row>
    <row r="248" spans="1:8">
      <c r="A248" s="596"/>
      <c r="B248" s="593"/>
      <c r="C248" s="17" t="s">
        <v>703</v>
      </c>
      <c r="D248" s="19" t="s">
        <v>2968</v>
      </c>
      <c r="E248" s="17">
        <v>2</v>
      </c>
      <c r="F248" s="17">
        <v>45</v>
      </c>
      <c r="G248" s="44">
        <f>E248*F248</f>
        <v>90</v>
      </c>
      <c r="H248" s="605"/>
    </row>
    <row r="249" spans="1:8">
      <c r="A249" s="597"/>
      <c r="B249" s="594"/>
      <c r="C249" s="17" t="s">
        <v>513</v>
      </c>
      <c r="D249" s="19" t="s">
        <v>2968</v>
      </c>
      <c r="E249" s="17">
        <v>1</v>
      </c>
      <c r="F249" s="17">
        <v>25</v>
      </c>
      <c r="G249" s="44">
        <f>E249*F249</f>
        <v>25</v>
      </c>
      <c r="H249" s="603"/>
    </row>
    <row r="250" spans="1:8">
      <c r="A250" s="41">
        <v>28</v>
      </c>
      <c r="B250" s="17" t="s">
        <v>3795</v>
      </c>
      <c r="C250" s="36" t="s">
        <v>1452</v>
      </c>
      <c r="D250" s="598" t="s">
        <v>1453</v>
      </c>
      <c r="E250" s="599"/>
      <c r="F250" s="600"/>
      <c r="G250" s="17"/>
      <c r="H250" s="21">
        <v>40996</v>
      </c>
    </row>
    <row r="251" spans="1:8">
      <c r="A251" s="602">
        <v>29</v>
      </c>
      <c r="B251" s="592" t="s">
        <v>1481</v>
      </c>
      <c r="C251" s="16" t="s">
        <v>2034</v>
      </c>
      <c r="D251" s="19"/>
      <c r="E251" s="17"/>
      <c r="F251" s="17"/>
      <c r="G251" s="17"/>
      <c r="H251" s="595">
        <v>40996</v>
      </c>
    </row>
    <row r="252" spans="1:8">
      <c r="A252" s="597"/>
      <c r="B252" s="594"/>
      <c r="C252" s="17" t="s">
        <v>1676</v>
      </c>
      <c r="D252" s="19" t="s">
        <v>2968</v>
      </c>
      <c r="E252" s="17">
        <v>1</v>
      </c>
      <c r="F252" s="17">
        <v>400</v>
      </c>
      <c r="G252" s="17">
        <f>F252*E252</f>
        <v>400</v>
      </c>
      <c r="H252" s="603"/>
    </row>
    <row r="253" spans="1:8" ht="31.5">
      <c r="A253" s="602">
        <v>30</v>
      </c>
      <c r="B253" s="592" t="s">
        <v>1681</v>
      </c>
      <c r="C253" s="16" t="s">
        <v>1682</v>
      </c>
      <c r="D253" s="19"/>
      <c r="E253" s="17"/>
      <c r="F253" s="17"/>
      <c r="G253" s="17"/>
      <c r="H253" s="595">
        <v>40996</v>
      </c>
    </row>
    <row r="254" spans="1:8">
      <c r="A254" s="597"/>
      <c r="B254" s="594"/>
      <c r="C254" s="28" t="s">
        <v>689</v>
      </c>
      <c r="D254" s="19" t="s">
        <v>2968</v>
      </c>
      <c r="E254" s="19">
        <v>1</v>
      </c>
      <c r="F254" s="29">
        <v>360</v>
      </c>
      <c r="G254" s="17">
        <f>F254*E254</f>
        <v>360</v>
      </c>
      <c r="H254" s="603"/>
    </row>
    <row r="255" spans="1:8" ht="36.75" customHeight="1">
      <c r="A255" s="41">
        <v>31</v>
      </c>
      <c r="B255" s="17" t="s">
        <v>726</v>
      </c>
      <c r="C255" s="36" t="s">
        <v>2036</v>
      </c>
      <c r="D255" s="598" t="s">
        <v>727</v>
      </c>
      <c r="E255" s="599"/>
      <c r="F255" s="600"/>
      <c r="G255" s="17"/>
      <c r="H255" s="21">
        <v>40997</v>
      </c>
    </row>
    <row r="256" spans="1:8" ht="31.5">
      <c r="A256" s="41">
        <v>32</v>
      </c>
      <c r="B256" s="17" t="s">
        <v>3708</v>
      </c>
      <c r="C256" s="36" t="s">
        <v>3709</v>
      </c>
      <c r="D256" s="598" t="s">
        <v>3710</v>
      </c>
      <c r="E256" s="599"/>
      <c r="F256" s="600"/>
      <c r="G256" s="17"/>
      <c r="H256" s="21">
        <v>40997</v>
      </c>
    </row>
    <row r="257" spans="1:8">
      <c r="A257" s="602">
        <v>33</v>
      </c>
      <c r="B257" s="592" t="s">
        <v>3444</v>
      </c>
      <c r="C257" s="16" t="s">
        <v>82</v>
      </c>
      <c r="D257" s="19"/>
      <c r="E257" s="17"/>
      <c r="F257" s="17"/>
      <c r="G257" s="17"/>
      <c r="H257" s="595">
        <v>41001</v>
      </c>
    </row>
    <row r="258" spans="1:8">
      <c r="A258" s="596"/>
      <c r="B258" s="593"/>
      <c r="C258" s="28" t="s">
        <v>83</v>
      </c>
      <c r="D258" s="19" t="s">
        <v>1109</v>
      </c>
      <c r="E258" s="19">
        <v>0.1</v>
      </c>
      <c r="F258" s="29">
        <v>54</v>
      </c>
      <c r="G258" s="17">
        <f>F258*E258</f>
        <v>5.4</v>
      </c>
      <c r="H258" s="605"/>
    </row>
    <row r="259" spans="1:8">
      <c r="A259" s="596"/>
      <c r="B259" s="593"/>
      <c r="C259" s="17" t="s">
        <v>84</v>
      </c>
      <c r="D259" s="19" t="s">
        <v>1046</v>
      </c>
      <c r="E259" s="17">
        <v>6.4999999999999997E-3</v>
      </c>
      <c r="F259" s="17">
        <v>8500</v>
      </c>
      <c r="G259" s="17">
        <f>F259*E259</f>
        <v>55.25</v>
      </c>
      <c r="H259" s="605"/>
    </row>
    <row r="260" spans="1:8">
      <c r="A260" s="596"/>
      <c r="B260" s="593"/>
      <c r="C260" s="17" t="s">
        <v>2857</v>
      </c>
      <c r="D260" s="19" t="s">
        <v>2968</v>
      </c>
      <c r="E260" s="17">
        <v>6</v>
      </c>
      <c r="F260" s="17">
        <v>8.5</v>
      </c>
      <c r="G260" s="17">
        <f>F260*E260</f>
        <v>51</v>
      </c>
      <c r="H260" s="605"/>
    </row>
    <row r="261" spans="1:8">
      <c r="A261" s="597"/>
      <c r="B261" s="594"/>
      <c r="C261" s="17" t="s">
        <v>1804</v>
      </c>
      <c r="D261" s="19" t="s">
        <v>2968</v>
      </c>
      <c r="E261" s="17">
        <v>6</v>
      </c>
      <c r="F261" s="17">
        <v>2.5</v>
      </c>
      <c r="G261" s="17">
        <f>F261*E261</f>
        <v>15</v>
      </c>
      <c r="H261" s="603"/>
    </row>
    <row r="262" spans="1:8">
      <c r="A262" s="602">
        <v>34</v>
      </c>
      <c r="B262" s="592" t="s">
        <v>1805</v>
      </c>
      <c r="C262" s="46" t="s">
        <v>1806</v>
      </c>
      <c r="D262" s="19"/>
      <c r="E262" s="17"/>
      <c r="F262" s="29"/>
      <c r="G262" s="17"/>
      <c r="H262" s="595">
        <v>40998</v>
      </c>
    </row>
    <row r="263" spans="1:8">
      <c r="A263" s="596"/>
      <c r="B263" s="593"/>
      <c r="C263" s="17" t="s">
        <v>2454</v>
      </c>
      <c r="D263" s="19" t="s">
        <v>1585</v>
      </c>
      <c r="E263" s="17">
        <v>8.0000000000000002E-3</v>
      </c>
      <c r="F263" s="29">
        <v>8500</v>
      </c>
      <c r="G263" s="17">
        <f>F263*E263</f>
        <v>68</v>
      </c>
      <c r="H263" s="605"/>
    </row>
    <row r="264" spans="1:8">
      <c r="A264" s="596"/>
      <c r="B264" s="593"/>
      <c r="C264" s="17" t="s">
        <v>2455</v>
      </c>
      <c r="D264" s="19" t="s">
        <v>1585</v>
      </c>
      <c r="E264" s="17">
        <v>5.0000000000000001E-3</v>
      </c>
      <c r="F264" s="29">
        <v>8500</v>
      </c>
      <c r="G264" s="17">
        <f>F264*E264</f>
        <v>42.5</v>
      </c>
      <c r="H264" s="605"/>
    </row>
    <row r="265" spans="1:8">
      <c r="A265" s="596"/>
      <c r="B265" s="593"/>
      <c r="C265" s="17" t="s">
        <v>1602</v>
      </c>
      <c r="D265" s="19" t="s">
        <v>1109</v>
      </c>
      <c r="E265" s="17">
        <v>0.2</v>
      </c>
      <c r="F265" s="17">
        <v>85</v>
      </c>
      <c r="G265" s="17">
        <f>F265*E265</f>
        <v>17</v>
      </c>
      <c r="H265" s="605"/>
    </row>
    <row r="266" spans="1:8">
      <c r="A266" s="596"/>
      <c r="B266" s="593"/>
      <c r="C266" s="17" t="s">
        <v>2414</v>
      </c>
      <c r="D266" s="19" t="s">
        <v>2968</v>
      </c>
      <c r="E266" s="17">
        <v>2</v>
      </c>
      <c r="F266" s="17">
        <v>45</v>
      </c>
      <c r="G266" s="17">
        <f>F266*E266</f>
        <v>90</v>
      </c>
      <c r="H266" s="605"/>
    </row>
    <row r="267" spans="1:8">
      <c r="A267" s="597"/>
      <c r="B267" s="594"/>
      <c r="C267" s="17" t="s">
        <v>2205</v>
      </c>
      <c r="D267" s="19" t="s">
        <v>2968</v>
      </c>
      <c r="E267" s="17">
        <v>10</v>
      </c>
      <c r="F267" s="29">
        <v>0.5</v>
      </c>
      <c r="G267" s="17">
        <f>F267*E267</f>
        <v>5</v>
      </c>
      <c r="H267" s="603"/>
    </row>
    <row r="268" spans="1:8" ht="31.5">
      <c r="A268" s="602">
        <v>35</v>
      </c>
      <c r="B268" s="592" t="s">
        <v>2456</v>
      </c>
      <c r="C268" s="16" t="s">
        <v>2457</v>
      </c>
      <c r="D268" s="19"/>
      <c r="E268" s="17"/>
      <c r="F268" s="17"/>
      <c r="G268" s="17"/>
      <c r="H268" s="595">
        <v>40998</v>
      </c>
    </row>
    <row r="269" spans="1:8">
      <c r="A269" s="597"/>
      <c r="B269" s="594"/>
      <c r="C269" s="17" t="s">
        <v>2286</v>
      </c>
      <c r="D269" s="19" t="s">
        <v>2968</v>
      </c>
      <c r="E269" s="17">
        <v>1</v>
      </c>
      <c r="F269" s="17">
        <v>150</v>
      </c>
      <c r="G269" s="17">
        <f>F269*E269</f>
        <v>150</v>
      </c>
      <c r="H269" s="603"/>
    </row>
    <row r="270" spans="1:8" ht="47.25">
      <c r="A270" s="610">
        <v>36</v>
      </c>
      <c r="B270" s="606" t="s">
        <v>2458</v>
      </c>
      <c r="C270" s="36" t="s">
        <v>2459</v>
      </c>
      <c r="D270" s="19"/>
      <c r="E270" s="17"/>
      <c r="F270" s="17"/>
      <c r="G270" s="17"/>
      <c r="H270" s="611" t="s">
        <v>2461</v>
      </c>
    </row>
    <row r="271" spans="1:8">
      <c r="A271" s="610"/>
      <c r="B271" s="606"/>
      <c r="C271" s="15" t="s">
        <v>2460</v>
      </c>
      <c r="D271" s="19" t="s">
        <v>1049</v>
      </c>
      <c r="E271" s="19">
        <v>7</v>
      </c>
      <c r="F271" s="19">
        <v>92.39</v>
      </c>
      <c r="G271" s="20">
        <f t="shared" ref="G271:G276" si="1">F271*E271</f>
        <v>646.73</v>
      </c>
      <c r="H271" s="611"/>
    </row>
    <row r="272" spans="1:8">
      <c r="A272" s="610"/>
      <c r="B272" s="606"/>
      <c r="C272" s="15" t="s">
        <v>3569</v>
      </c>
      <c r="D272" s="19" t="s">
        <v>1049</v>
      </c>
      <c r="E272" s="17">
        <v>5</v>
      </c>
      <c r="F272" s="17">
        <v>117.58</v>
      </c>
      <c r="G272" s="20">
        <f t="shared" si="1"/>
        <v>587.9</v>
      </c>
      <c r="H272" s="611"/>
    </row>
    <row r="273" spans="1:8">
      <c r="A273" s="610"/>
      <c r="B273" s="606"/>
      <c r="C273" s="15" t="s">
        <v>2478</v>
      </c>
      <c r="D273" s="19" t="s">
        <v>1046</v>
      </c>
      <c r="E273" s="19">
        <v>1.5</v>
      </c>
      <c r="F273" s="19">
        <v>816</v>
      </c>
      <c r="G273" s="20">
        <f t="shared" si="1"/>
        <v>1224</v>
      </c>
      <c r="H273" s="611"/>
    </row>
    <row r="274" spans="1:8">
      <c r="A274" s="610"/>
      <c r="B274" s="606"/>
      <c r="C274" s="15" t="s">
        <v>1556</v>
      </c>
      <c r="D274" s="19" t="s">
        <v>1109</v>
      </c>
      <c r="E274" s="17">
        <v>1</v>
      </c>
      <c r="F274" s="17">
        <v>59</v>
      </c>
      <c r="G274" s="20">
        <f t="shared" si="1"/>
        <v>59</v>
      </c>
      <c r="H274" s="611"/>
    </row>
    <row r="275" spans="1:8">
      <c r="A275" s="610"/>
      <c r="B275" s="606"/>
      <c r="C275" s="15" t="s">
        <v>2479</v>
      </c>
      <c r="D275" s="19" t="s">
        <v>2480</v>
      </c>
      <c r="E275" s="17">
        <v>1</v>
      </c>
      <c r="F275" s="19">
        <v>126</v>
      </c>
      <c r="G275" s="20">
        <f t="shared" si="1"/>
        <v>126</v>
      </c>
      <c r="H275" s="611"/>
    </row>
    <row r="276" spans="1:8">
      <c r="A276" s="610"/>
      <c r="B276" s="606"/>
      <c r="C276" s="15" t="s">
        <v>2481</v>
      </c>
      <c r="D276" s="19" t="s">
        <v>2968</v>
      </c>
      <c r="E276" s="17">
        <v>2</v>
      </c>
      <c r="F276" s="19">
        <v>340</v>
      </c>
      <c r="G276" s="20">
        <f t="shared" si="1"/>
        <v>680</v>
      </c>
      <c r="H276" s="611"/>
    </row>
    <row r="277" spans="1:8">
      <c r="A277" s="17"/>
      <c r="B277" s="74" t="s">
        <v>351</v>
      </c>
      <c r="C277" s="17"/>
      <c r="D277" s="17"/>
      <c r="E277" s="17"/>
      <c r="F277" s="17"/>
      <c r="G277" s="75">
        <f>SUM(G202:G276)</f>
        <v>7646.75</v>
      </c>
      <c r="H277" s="17"/>
    </row>
    <row r="278" spans="1:8" ht="31.5">
      <c r="A278" s="39"/>
      <c r="B278" s="86" t="s">
        <v>66</v>
      </c>
      <c r="C278" s="38"/>
      <c r="D278" s="38"/>
      <c r="E278" s="38"/>
      <c r="F278" s="38"/>
      <c r="G278" s="87">
        <f>'[1]Итого ведомость Ершова'!$C$19</f>
        <v>292476.61</v>
      </c>
      <c r="H278" s="88"/>
    </row>
    <row r="279" spans="1:8" ht="18.75">
      <c r="A279" s="161"/>
      <c r="B279" s="161" t="s">
        <v>322</v>
      </c>
      <c r="C279" s="161"/>
      <c r="D279" s="161"/>
      <c r="E279" s="161"/>
      <c r="F279" s="161"/>
      <c r="G279" s="175">
        <f>G277+G278</f>
        <v>300123.36</v>
      </c>
      <c r="H279" s="161"/>
    </row>
    <row r="280" spans="1:8">
      <c r="A280" s="22"/>
      <c r="B280" s="22"/>
      <c r="C280" s="22"/>
      <c r="D280" s="90"/>
      <c r="E280" s="22"/>
      <c r="F280" s="22"/>
      <c r="G280" s="70"/>
      <c r="H280" s="110"/>
    </row>
    <row r="281" spans="1:8">
      <c r="A281" s="22"/>
      <c r="B281" s="22"/>
      <c r="C281" s="59"/>
      <c r="D281" s="90"/>
      <c r="E281" s="22"/>
      <c r="F281" s="22"/>
      <c r="G281" s="70"/>
      <c r="H281" s="110"/>
    </row>
    <row r="282" spans="1:8">
      <c r="A282" s="22"/>
      <c r="B282" s="22"/>
      <c r="C282" s="59"/>
      <c r="D282" s="90"/>
      <c r="E282" s="22"/>
      <c r="F282" s="22"/>
      <c r="G282" s="70"/>
      <c r="H282" s="110"/>
    </row>
    <row r="283" spans="1:8">
      <c r="A283" s="22"/>
      <c r="B283" s="22"/>
      <c r="C283" s="59"/>
      <c r="D283" s="90"/>
      <c r="E283" s="22"/>
      <c r="F283" s="22"/>
      <c r="G283" s="70"/>
      <c r="H283" s="110"/>
    </row>
    <row r="284" spans="1:8">
      <c r="A284" s="22"/>
      <c r="B284" s="22"/>
      <c r="C284" s="59"/>
      <c r="D284" s="90"/>
      <c r="E284" s="22"/>
      <c r="F284" s="22"/>
      <c r="G284" s="70"/>
      <c r="H284" s="110"/>
    </row>
    <row r="285" spans="1:8">
      <c r="A285" s="22"/>
      <c r="B285" s="22"/>
      <c r="C285" s="59"/>
      <c r="D285" s="90"/>
      <c r="E285" s="22"/>
      <c r="F285" s="22"/>
      <c r="G285" s="70"/>
      <c r="H285" s="110"/>
    </row>
    <row r="286" spans="1:8">
      <c r="A286" s="22"/>
      <c r="B286" s="22"/>
      <c r="C286" s="59"/>
      <c r="D286" s="90"/>
      <c r="E286" s="22"/>
      <c r="F286" s="22"/>
      <c r="G286" s="70"/>
      <c r="H286" s="110"/>
    </row>
    <row r="287" spans="1:8">
      <c r="A287" s="22"/>
      <c r="B287" s="22"/>
      <c r="C287" s="59"/>
      <c r="D287" s="90"/>
      <c r="E287" s="22"/>
      <c r="F287" s="22"/>
      <c r="G287" s="70"/>
      <c r="H287" s="110"/>
    </row>
    <row r="288" spans="1:8">
      <c r="A288" s="22"/>
      <c r="B288" s="22"/>
      <c r="C288" s="59"/>
      <c r="D288" s="90"/>
      <c r="E288" s="22"/>
      <c r="F288" s="22"/>
      <c r="G288" s="70"/>
      <c r="H288" s="110"/>
    </row>
    <row r="289" spans="1:8">
      <c r="A289" s="22"/>
      <c r="B289" s="22"/>
      <c r="C289" s="22"/>
      <c r="D289" s="90"/>
      <c r="E289" s="22"/>
      <c r="F289" s="22"/>
      <c r="G289" s="22"/>
      <c r="H289" s="110"/>
    </row>
    <row r="290" spans="1:8">
      <c r="A290" s="22"/>
      <c r="B290" s="22"/>
      <c r="C290" s="22"/>
      <c r="D290" s="90"/>
      <c r="E290" s="22"/>
      <c r="F290" s="22"/>
      <c r="G290" s="22"/>
      <c r="H290" s="110"/>
    </row>
    <row r="291" spans="1:8">
      <c r="A291" s="22"/>
      <c r="B291" s="22"/>
      <c r="C291" s="22"/>
      <c r="D291" s="90"/>
      <c r="E291" s="22"/>
      <c r="F291" s="22"/>
      <c r="G291" s="22"/>
      <c r="H291" s="110"/>
    </row>
    <row r="292" spans="1:8">
      <c r="A292" s="22"/>
      <c r="B292" s="22"/>
      <c r="C292" s="22"/>
      <c r="D292" s="90"/>
      <c r="E292" s="22"/>
      <c r="F292" s="22"/>
      <c r="G292" s="22"/>
      <c r="H292" s="110"/>
    </row>
    <row r="293" spans="1:8">
      <c r="A293" s="83"/>
      <c r="B293" s="22"/>
      <c r="C293" s="59"/>
      <c r="D293" s="90"/>
      <c r="E293" s="22"/>
      <c r="F293" s="22"/>
      <c r="G293" s="70"/>
      <c r="H293" s="113"/>
    </row>
    <row r="294" spans="1:8">
      <c r="A294" s="22"/>
      <c r="B294" s="22"/>
      <c r="C294" s="59"/>
      <c r="D294" s="90"/>
      <c r="E294" s="22"/>
      <c r="F294" s="22"/>
      <c r="G294" s="70"/>
      <c r="H294" s="110"/>
    </row>
    <row r="295" spans="1:8">
      <c r="A295" s="22"/>
      <c r="B295" s="22"/>
      <c r="C295" s="59"/>
      <c r="D295" s="90"/>
      <c r="E295" s="22"/>
      <c r="F295" s="22"/>
      <c r="G295" s="70"/>
      <c r="H295" s="110"/>
    </row>
    <row r="296" spans="1:8">
      <c r="A296" s="22"/>
      <c r="B296" s="22"/>
      <c r="C296" s="59"/>
      <c r="D296" s="90"/>
      <c r="E296" s="22"/>
      <c r="F296" s="22"/>
      <c r="G296" s="70"/>
      <c r="H296" s="110"/>
    </row>
    <row r="297" spans="1:8">
      <c r="A297" s="22"/>
      <c r="B297" s="22"/>
      <c r="C297" s="22"/>
      <c r="D297" s="90"/>
      <c r="E297" s="90"/>
      <c r="F297" s="109"/>
      <c r="G297" s="70"/>
      <c r="H297" s="22"/>
    </row>
    <row r="298" spans="1:8">
      <c r="A298" s="83"/>
      <c r="B298" s="89"/>
      <c r="C298" s="59"/>
      <c r="D298" s="90"/>
      <c r="E298" s="22"/>
      <c r="F298" s="109"/>
      <c r="G298" s="70"/>
      <c r="H298" s="113"/>
    </row>
    <row r="299" spans="1:8">
      <c r="A299" s="83"/>
      <c r="B299" s="89"/>
      <c r="C299" s="59"/>
      <c r="D299" s="90"/>
      <c r="E299" s="22"/>
      <c r="F299" s="109"/>
      <c r="G299" s="70"/>
      <c r="H299" s="113"/>
    </row>
    <row r="300" spans="1:8">
      <c r="A300" s="601" t="s">
        <v>1044</v>
      </c>
      <c r="B300" s="601"/>
      <c r="C300" s="601"/>
      <c r="D300" s="601"/>
      <c r="E300" s="601"/>
      <c r="F300" s="601"/>
      <c r="G300" s="601"/>
      <c r="H300" s="601"/>
    </row>
    <row r="301" spans="1:8">
      <c r="A301" s="663" t="s">
        <v>2560</v>
      </c>
      <c r="B301" s="663"/>
      <c r="C301" s="663"/>
      <c r="D301" s="663"/>
      <c r="E301" s="663"/>
      <c r="F301" s="663"/>
      <c r="G301" s="663"/>
      <c r="H301" s="663"/>
    </row>
    <row r="302" spans="1:8">
      <c r="A302" s="57"/>
      <c r="B302" s="57"/>
      <c r="C302" s="57"/>
      <c r="D302" s="57"/>
      <c r="E302" s="57"/>
      <c r="F302" s="57"/>
      <c r="G302" s="57"/>
      <c r="H302" s="57"/>
    </row>
    <row r="303" spans="1:8" ht="31.5">
      <c r="A303" s="58" t="s">
        <v>1033</v>
      </c>
      <c r="B303" s="58" t="s">
        <v>1034</v>
      </c>
      <c r="C303" s="58" t="s">
        <v>1035</v>
      </c>
      <c r="D303" s="58" t="s">
        <v>1036</v>
      </c>
      <c r="E303" s="58" t="s">
        <v>1334</v>
      </c>
      <c r="F303" s="58" t="s">
        <v>1335</v>
      </c>
      <c r="G303" s="58" t="s">
        <v>1555</v>
      </c>
      <c r="H303" s="58" t="s">
        <v>1586</v>
      </c>
    </row>
    <row r="304" spans="1:8" ht="47.25">
      <c r="A304" s="633">
        <v>1</v>
      </c>
      <c r="B304" s="606" t="s">
        <v>3714</v>
      </c>
      <c r="C304" s="16" t="s">
        <v>1097</v>
      </c>
      <c r="D304" s="606" t="s">
        <v>67</v>
      </c>
      <c r="E304" s="606"/>
      <c r="F304" s="606"/>
      <c r="G304" s="20"/>
      <c r="H304" s="611">
        <v>41001</v>
      </c>
    </row>
    <row r="305" spans="1:8">
      <c r="A305" s="633"/>
      <c r="B305" s="606"/>
      <c r="C305" s="17" t="s">
        <v>2265</v>
      </c>
      <c r="D305" s="19" t="s">
        <v>1109</v>
      </c>
      <c r="E305" s="17">
        <v>0.03</v>
      </c>
      <c r="F305" s="17">
        <v>178</v>
      </c>
      <c r="G305" s="20">
        <f>E305*F305</f>
        <v>5.34</v>
      </c>
      <c r="H305" s="611"/>
    </row>
    <row r="306" spans="1:8" ht="31.5">
      <c r="A306" s="630">
        <v>2</v>
      </c>
      <c r="B306" s="592" t="s">
        <v>1717</v>
      </c>
      <c r="C306" s="46" t="s">
        <v>739</v>
      </c>
      <c r="D306" s="19"/>
      <c r="E306" s="17"/>
      <c r="F306" s="29"/>
      <c r="G306" s="20"/>
      <c r="H306" s="595">
        <v>41002</v>
      </c>
    </row>
    <row r="307" spans="1:8">
      <c r="A307" s="631"/>
      <c r="B307" s="593"/>
      <c r="C307" s="17" t="s">
        <v>680</v>
      </c>
      <c r="D307" s="19" t="s">
        <v>2968</v>
      </c>
      <c r="E307" s="17">
        <v>1</v>
      </c>
      <c r="F307" s="17">
        <v>50</v>
      </c>
      <c r="G307" s="17">
        <f>E307*F307</f>
        <v>50</v>
      </c>
      <c r="H307" s="605"/>
    </row>
    <row r="308" spans="1:8" ht="31.5">
      <c r="A308" s="631"/>
      <c r="B308" s="593"/>
      <c r="C308" s="15" t="s">
        <v>1180</v>
      </c>
      <c r="D308" s="19" t="s">
        <v>1049</v>
      </c>
      <c r="E308" s="17">
        <v>1</v>
      </c>
      <c r="F308" s="17">
        <v>186.67</v>
      </c>
      <c r="G308" s="20">
        <f>E308*F308</f>
        <v>186.67</v>
      </c>
      <c r="H308" s="605"/>
    </row>
    <row r="309" spans="1:8">
      <c r="A309" s="631"/>
      <c r="B309" s="593"/>
      <c r="C309" s="28" t="s">
        <v>642</v>
      </c>
      <c r="D309" s="19" t="s">
        <v>2968</v>
      </c>
      <c r="E309" s="29">
        <v>1</v>
      </c>
      <c r="F309" s="29">
        <v>79</v>
      </c>
      <c r="G309" s="169">
        <f>E309*F309</f>
        <v>79</v>
      </c>
      <c r="H309" s="605"/>
    </row>
    <row r="310" spans="1:8">
      <c r="A310" s="631"/>
      <c r="B310" s="593"/>
      <c r="C310" s="17" t="s">
        <v>1331</v>
      </c>
      <c r="D310" s="19" t="s">
        <v>2968</v>
      </c>
      <c r="E310" s="17">
        <v>1</v>
      </c>
      <c r="F310" s="17">
        <v>92</v>
      </c>
      <c r="G310" s="173">
        <f>E310*F310</f>
        <v>92</v>
      </c>
      <c r="H310" s="605"/>
    </row>
    <row r="311" spans="1:8" ht="20.25" customHeight="1">
      <c r="A311" s="632"/>
      <c r="B311" s="594"/>
      <c r="C311" s="17" t="s">
        <v>1330</v>
      </c>
      <c r="D311" s="19" t="s">
        <v>1049</v>
      </c>
      <c r="E311" s="17">
        <v>0.5</v>
      </c>
      <c r="F311" s="17">
        <v>302.39999999999998</v>
      </c>
      <c r="G311" s="17">
        <f>E311*F311</f>
        <v>151.19999999999999</v>
      </c>
      <c r="H311" s="603"/>
    </row>
    <row r="312" spans="1:8" ht="32.25">
      <c r="A312" s="630">
        <v>3</v>
      </c>
      <c r="B312" s="17" t="s">
        <v>2830</v>
      </c>
      <c r="C312" s="16" t="s">
        <v>1625</v>
      </c>
      <c r="D312" s="235"/>
      <c r="E312" s="236"/>
      <c r="F312" s="236"/>
      <c r="G312" s="17"/>
      <c r="H312" s="595">
        <v>41002</v>
      </c>
    </row>
    <row r="313" spans="1:8" ht="18.75">
      <c r="A313" s="631"/>
      <c r="B313" s="127"/>
      <c r="C313" s="17" t="s">
        <v>1330</v>
      </c>
      <c r="D313" s="19" t="s">
        <v>1049</v>
      </c>
      <c r="E313" s="17">
        <v>3</v>
      </c>
      <c r="F313" s="17">
        <v>146.4</v>
      </c>
      <c r="G313" s="17">
        <f t="shared" ref="G313:G318" si="2">E313*F313</f>
        <v>439.2</v>
      </c>
      <c r="H313" s="596"/>
    </row>
    <row r="314" spans="1:8" ht="15.75" customHeight="1">
      <c r="A314" s="631"/>
      <c r="B314" s="19" t="s">
        <v>1392</v>
      </c>
      <c r="C314" s="17" t="s">
        <v>2831</v>
      </c>
      <c r="D314" s="19" t="s">
        <v>2968</v>
      </c>
      <c r="E314" s="17">
        <v>3</v>
      </c>
      <c r="F314" s="17">
        <v>126</v>
      </c>
      <c r="G314" s="17">
        <f t="shared" si="2"/>
        <v>378</v>
      </c>
      <c r="H314" s="596"/>
    </row>
    <row r="315" spans="1:8" ht="15.75" customHeight="1">
      <c r="A315" s="631"/>
      <c r="B315" s="17">
        <v>402</v>
      </c>
      <c r="C315" s="17" t="s">
        <v>1391</v>
      </c>
      <c r="D315" s="19" t="s">
        <v>2968</v>
      </c>
      <c r="E315" s="17">
        <v>1</v>
      </c>
      <c r="F315" s="17">
        <v>650</v>
      </c>
      <c r="G315" s="17">
        <f t="shared" si="2"/>
        <v>650</v>
      </c>
      <c r="H315" s="596"/>
    </row>
    <row r="316" spans="1:8" ht="15.75" customHeight="1">
      <c r="A316" s="631"/>
      <c r="B316" s="615">
        <v>201</v>
      </c>
      <c r="C316" s="17" t="s">
        <v>1393</v>
      </c>
      <c r="D316" s="19" t="s">
        <v>2968</v>
      </c>
      <c r="E316" s="17">
        <v>1</v>
      </c>
      <c r="F316" s="17">
        <v>900</v>
      </c>
      <c r="G316" s="17">
        <f t="shared" si="2"/>
        <v>900</v>
      </c>
      <c r="H316" s="596"/>
    </row>
    <row r="317" spans="1:8" ht="15.75" customHeight="1">
      <c r="A317" s="631"/>
      <c r="B317" s="618"/>
      <c r="C317" s="17" t="s">
        <v>1391</v>
      </c>
      <c r="D317" s="19" t="s">
        <v>2968</v>
      </c>
      <c r="E317" s="17">
        <v>1</v>
      </c>
      <c r="F317" s="17">
        <v>650</v>
      </c>
      <c r="G317" s="17">
        <f t="shared" si="2"/>
        <v>650</v>
      </c>
      <c r="H317" s="596"/>
    </row>
    <row r="318" spans="1:8">
      <c r="A318" s="632"/>
      <c r="B318" s="616"/>
      <c r="C318" s="17" t="s">
        <v>1394</v>
      </c>
      <c r="D318" s="19" t="s">
        <v>2968</v>
      </c>
      <c r="E318" s="17">
        <v>1</v>
      </c>
      <c r="F318" s="17">
        <v>221</v>
      </c>
      <c r="G318" s="17">
        <f t="shared" si="2"/>
        <v>221</v>
      </c>
      <c r="H318" s="597"/>
    </row>
    <row r="319" spans="1:8" ht="36.75" customHeight="1">
      <c r="A319" s="64">
        <v>4</v>
      </c>
      <c r="B319" s="17" t="s">
        <v>3551</v>
      </c>
      <c r="C319" s="16" t="s">
        <v>2844</v>
      </c>
      <c r="D319" s="598" t="s">
        <v>1205</v>
      </c>
      <c r="E319" s="599"/>
      <c r="F319" s="600"/>
      <c r="G319" s="17"/>
      <c r="H319" s="21">
        <v>41003</v>
      </c>
    </row>
    <row r="320" spans="1:8">
      <c r="A320" s="64">
        <v>5</v>
      </c>
      <c r="B320" s="17" t="s">
        <v>2424</v>
      </c>
      <c r="C320" s="16" t="s">
        <v>2425</v>
      </c>
      <c r="D320" s="606" t="s">
        <v>67</v>
      </c>
      <c r="E320" s="606"/>
      <c r="F320" s="606"/>
      <c r="G320" s="17"/>
      <c r="H320" s="21">
        <v>41004</v>
      </c>
    </row>
    <row r="321" spans="1:8" ht="38.25" customHeight="1">
      <c r="A321" s="630">
        <v>6</v>
      </c>
      <c r="B321" s="592" t="s">
        <v>579</v>
      </c>
      <c r="C321" s="16" t="s">
        <v>2426</v>
      </c>
      <c r="D321" s="19"/>
      <c r="E321" s="17"/>
      <c r="F321" s="17"/>
      <c r="G321" s="17"/>
      <c r="H321" s="595">
        <v>41003</v>
      </c>
    </row>
    <row r="322" spans="1:8" ht="18.75" customHeight="1">
      <c r="A322" s="632"/>
      <c r="B322" s="594"/>
      <c r="C322" s="17" t="s">
        <v>1045</v>
      </c>
      <c r="D322" s="19" t="s">
        <v>2968</v>
      </c>
      <c r="E322" s="17">
        <v>1</v>
      </c>
      <c r="F322" s="17">
        <v>21</v>
      </c>
      <c r="G322" s="17">
        <f>E322*F322</f>
        <v>21</v>
      </c>
      <c r="H322" s="597"/>
    </row>
    <row r="323" spans="1:8">
      <c r="A323" s="233">
        <v>7</v>
      </c>
      <c r="B323" s="28" t="s">
        <v>2427</v>
      </c>
      <c r="C323" s="36" t="s">
        <v>3386</v>
      </c>
      <c r="D323" s="606" t="s">
        <v>3614</v>
      </c>
      <c r="E323" s="606"/>
      <c r="F323" s="606"/>
      <c r="G323" s="17"/>
      <c r="H323" s="27"/>
    </row>
    <row r="324" spans="1:8">
      <c r="A324" s="233">
        <v>8</v>
      </c>
      <c r="B324" s="28" t="s">
        <v>2306</v>
      </c>
      <c r="C324" s="36" t="s">
        <v>1584</v>
      </c>
      <c r="D324" s="606" t="s">
        <v>67</v>
      </c>
      <c r="E324" s="606"/>
      <c r="F324" s="606"/>
      <c r="G324" s="17"/>
      <c r="H324" s="234">
        <v>41010</v>
      </c>
    </row>
    <row r="325" spans="1:8">
      <c r="A325" s="233">
        <v>9</v>
      </c>
      <c r="B325" s="30" t="s">
        <v>2913</v>
      </c>
      <c r="C325" s="16" t="s">
        <v>2844</v>
      </c>
      <c r="D325" s="606" t="s">
        <v>67</v>
      </c>
      <c r="E325" s="606"/>
      <c r="F325" s="606"/>
      <c r="G325" s="17"/>
      <c r="H325" s="21">
        <v>41010</v>
      </c>
    </row>
    <row r="326" spans="1:8" ht="31.5">
      <c r="A326" s="630">
        <v>10</v>
      </c>
      <c r="B326" s="592" t="s">
        <v>1269</v>
      </c>
      <c r="C326" s="16" t="s">
        <v>2915</v>
      </c>
      <c r="D326" s="19"/>
      <c r="E326" s="17"/>
      <c r="F326" s="17"/>
      <c r="G326" s="20"/>
      <c r="H326" s="595">
        <v>41009</v>
      </c>
    </row>
    <row r="327" spans="1:8">
      <c r="A327" s="631"/>
      <c r="B327" s="593"/>
      <c r="C327" s="17" t="s">
        <v>2783</v>
      </c>
      <c r="D327" s="19" t="s">
        <v>1588</v>
      </c>
      <c r="E327" s="17">
        <v>2.34</v>
      </c>
      <c r="F327" s="17">
        <v>1350</v>
      </c>
      <c r="G327" s="20">
        <f>E327*F327</f>
        <v>3159</v>
      </c>
      <c r="H327" s="605"/>
    </row>
    <row r="328" spans="1:8">
      <c r="A328" s="631"/>
      <c r="B328" s="593"/>
      <c r="C328" s="17" t="s">
        <v>166</v>
      </c>
      <c r="D328" s="19" t="s">
        <v>1588</v>
      </c>
      <c r="E328" s="17">
        <v>1</v>
      </c>
      <c r="F328" s="17">
        <v>1650</v>
      </c>
      <c r="G328" s="20">
        <f>E328*F328</f>
        <v>1650</v>
      </c>
      <c r="H328" s="605"/>
    </row>
    <row r="329" spans="1:8">
      <c r="A329" s="632"/>
      <c r="B329" s="594"/>
      <c r="C329" s="17" t="s">
        <v>480</v>
      </c>
      <c r="D329" s="19" t="s">
        <v>481</v>
      </c>
      <c r="E329" s="17">
        <v>2.5</v>
      </c>
      <c r="F329" s="17">
        <v>28.6</v>
      </c>
      <c r="G329" s="20">
        <f>E329*F329</f>
        <v>71.5</v>
      </c>
      <c r="H329" s="603"/>
    </row>
    <row r="330" spans="1:8" ht="31.5">
      <c r="A330" s="630">
        <v>11</v>
      </c>
      <c r="B330" s="592" t="s">
        <v>3449</v>
      </c>
      <c r="C330" s="16" t="s">
        <v>3413</v>
      </c>
      <c r="D330" s="19"/>
      <c r="E330" s="17"/>
      <c r="F330" s="17"/>
      <c r="G330" s="20"/>
      <c r="H330" s="595">
        <v>41009</v>
      </c>
    </row>
    <row r="331" spans="1:8">
      <c r="A331" s="631"/>
      <c r="B331" s="593"/>
      <c r="C331" s="17" t="s">
        <v>2783</v>
      </c>
      <c r="D331" s="19" t="s">
        <v>1588</v>
      </c>
      <c r="E331" s="17">
        <v>2.34</v>
      </c>
      <c r="F331" s="17">
        <v>1350</v>
      </c>
      <c r="G331" s="20">
        <f>E331*F331</f>
        <v>3159</v>
      </c>
      <c r="H331" s="605"/>
    </row>
    <row r="332" spans="1:8">
      <c r="A332" s="631"/>
      <c r="B332" s="593"/>
      <c r="C332" s="17" t="s">
        <v>166</v>
      </c>
      <c r="D332" s="19" t="s">
        <v>1588</v>
      </c>
      <c r="E332" s="17">
        <v>1</v>
      </c>
      <c r="F332" s="17">
        <v>1650</v>
      </c>
      <c r="G332" s="20">
        <f>E332*F332</f>
        <v>1650</v>
      </c>
      <c r="H332" s="605"/>
    </row>
    <row r="333" spans="1:8">
      <c r="A333" s="632"/>
      <c r="B333" s="594"/>
      <c r="C333" s="17" t="s">
        <v>480</v>
      </c>
      <c r="D333" s="19" t="s">
        <v>481</v>
      </c>
      <c r="E333" s="17">
        <v>2.5</v>
      </c>
      <c r="F333" s="17">
        <v>28.6</v>
      </c>
      <c r="G333" s="20">
        <f>E333*F333</f>
        <v>71.5</v>
      </c>
      <c r="H333" s="603"/>
    </row>
    <row r="334" spans="1:8" ht="31.5">
      <c r="A334" s="630">
        <v>12</v>
      </c>
      <c r="B334" s="592" t="s">
        <v>3451</v>
      </c>
      <c r="C334" s="16" t="s">
        <v>3413</v>
      </c>
      <c r="D334" s="19"/>
      <c r="E334" s="17"/>
      <c r="F334" s="17"/>
      <c r="G334" s="20"/>
      <c r="H334" s="595">
        <v>41009</v>
      </c>
    </row>
    <row r="335" spans="1:8">
      <c r="A335" s="631"/>
      <c r="B335" s="593"/>
      <c r="C335" s="17" t="s">
        <v>2783</v>
      </c>
      <c r="D335" s="19" t="s">
        <v>1588</v>
      </c>
      <c r="E335" s="17">
        <v>2.34</v>
      </c>
      <c r="F335" s="17">
        <v>1350</v>
      </c>
      <c r="G335" s="20">
        <f>E335*F335</f>
        <v>3159</v>
      </c>
      <c r="H335" s="605"/>
    </row>
    <row r="336" spans="1:8">
      <c r="A336" s="631"/>
      <c r="B336" s="593"/>
      <c r="C336" s="17" t="s">
        <v>166</v>
      </c>
      <c r="D336" s="19" t="s">
        <v>1588</v>
      </c>
      <c r="E336" s="17">
        <v>1</v>
      </c>
      <c r="F336" s="17">
        <v>1650</v>
      </c>
      <c r="G336" s="20">
        <f>E336*F336</f>
        <v>1650</v>
      </c>
      <c r="H336" s="605"/>
    </row>
    <row r="337" spans="1:8">
      <c r="A337" s="632"/>
      <c r="B337" s="594"/>
      <c r="C337" s="17" t="s">
        <v>480</v>
      </c>
      <c r="D337" s="19" t="s">
        <v>481</v>
      </c>
      <c r="E337" s="17">
        <v>2.5</v>
      </c>
      <c r="F337" s="17">
        <v>28.6</v>
      </c>
      <c r="G337" s="20">
        <f>E337*F337</f>
        <v>71.5</v>
      </c>
      <c r="H337" s="603"/>
    </row>
    <row r="338" spans="1:8">
      <c r="A338" s="233">
        <v>13</v>
      </c>
      <c r="B338" s="30" t="s">
        <v>493</v>
      </c>
      <c r="C338" s="16" t="s">
        <v>2978</v>
      </c>
      <c r="D338" s="598" t="s">
        <v>9</v>
      </c>
      <c r="E338" s="599"/>
      <c r="F338" s="599"/>
      <c r="G338" s="600"/>
      <c r="H338" s="21">
        <v>41012</v>
      </c>
    </row>
    <row r="339" spans="1:8" ht="37.5" customHeight="1">
      <c r="A339" s="64">
        <v>14</v>
      </c>
      <c r="B339" s="17" t="s">
        <v>15</v>
      </c>
      <c r="C339" s="16" t="s">
        <v>16</v>
      </c>
      <c r="D339" s="598" t="s">
        <v>17</v>
      </c>
      <c r="E339" s="599"/>
      <c r="F339" s="600"/>
      <c r="G339" s="17"/>
      <c r="H339" s="21">
        <v>41015</v>
      </c>
    </row>
    <row r="340" spans="1:8" ht="31.5">
      <c r="A340" s="64">
        <v>15</v>
      </c>
      <c r="B340" s="17" t="s">
        <v>3449</v>
      </c>
      <c r="C340" s="16" t="s">
        <v>30</v>
      </c>
      <c r="D340" s="19"/>
      <c r="E340" s="17"/>
      <c r="F340" s="17"/>
      <c r="G340" s="20"/>
      <c r="H340" s="21"/>
    </row>
    <row r="341" spans="1:8" ht="20.25" customHeight="1">
      <c r="A341" s="630">
        <v>15</v>
      </c>
      <c r="B341" s="592" t="s">
        <v>3449</v>
      </c>
      <c r="C341" s="17" t="s">
        <v>2783</v>
      </c>
      <c r="D341" s="19" t="s">
        <v>1588</v>
      </c>
      <c r="E341" s="17">
        <v>1.5</v>
      </c>
      <c r="F341" s="17">
        <v>1350</v>
      </c>
      <c r="G341" s="20">
        <f>E341*F341</f>
        <v>2025</v>
      </c>
      <c r="H341" s="605"/>
    </row>
    <row r="342" spans="1:8" ht="16.5" customHeight="1">
      <c r="A342" s="632"/>
      <c r="B342" s="594"/>
      <c r="C342" s="17" t="s">
        <v>480</v>
      </c>
      <c r="D342" s="19" t="s">
        <v>481</v>
      </c>
      <c r="E342" s="17">
        <v>1.5</v>
      </c>
      <c r="F342" s="17">
        <v>28.6</v>
      </c>
      <c r="G342" s="20">
        <f>E342*F342</f>
        <v>42.9</v>
      </c>
      <c r="H342" s="603"/>
    </row>
    <row r="343" spans="1:8">
      <c r="A343" s="633">
        <v>16</v>
      </c>
      <c r="B343" s="606" t="s">
        <v>3451</v>
      </c>
      <c r="C343" s="16" t="s">
        <v>851</v>
      </c>
      <c r="D343" s="19"/>
      <c r="E343" s="17"/>
      <c r="F343" s="17"/>
      <c r="G343" s="20"/>
      <c r="H343" s="611"/>
    </row>
    <row r="344" spans="1:8">
      <c r="A344" s="633"/>
      <c r="B344" s="606"/>
      <c r="C344" s="17" t="s">
        <v>2783</v>
      </c>
      <c r="D344" s="19" t="s">
        <v>1588</v>
      </c>
      <c r="E344" s="17">
        <v>1.5</v>
      </c>
      <c r="F344" s="17">
        <v>1350</v>
      </c>
      <c r="G344" s="20">
        <f>E344*F344</f>
        <v>2025</v>
      </c>
      <c r="H344" s="611"/>
    </row>
    <row r="345" spans="1:8">
      <c r="A345" s="23"/>
      <c r="B345" s="17"/>
      <c r="C345" s="17" t="s">
        <v>480</v>
      </c>
      <c r="D345" s="19" t="s">
        <v>481</v>
      </c>
      <c r="E345" s="17">
        <v>1.5</v>
      </c>
      <c r="F345" s="17">
        <v>28.6</v>
      </c>
      <c r="G345" s="20">
        <f>E345*F345</f>
        <v>42.9</v>
      </c>
      <c r="H345" s="18"/>
    </row>
    <row r="346" spans="1:8" ht="47.25">
      <c r="A346" s="633">
        <v>17</v>
      </c>
      <c r="B346" s="606" t="s">
        <v>3445</v>
      </c>
      <c r="C346" s="46" t="s">
        <v>853</v>
      </c>
      <c r="D346" s="19"/>
      <c r="E346" s="17"/>
      <c r="F346" s="17"/>
      <c r="G346" s="17"/>
      <c r="H346" s="611">
        <v>41012</v>
      </c>
    </row>
    <row r="347" spans="1:8">
      <c r="A347" s="633"/>
      <c r="B347" s="606"/>
      <c r="C347" s="17" t="s">
        <v>2783</v>
      </c>
      <c r="D347" s="19" t="s">
        <v>1588</v>
      </c>
      <c r="E347" s="17">
        <v>0.28999999999999998</v>
      </c>
      <c r="F347" s="17">
        <v>1350</v>
      </c>
      <c r="G347" s="20">
        <f>E347*F347</f>
        <v>391.5</v>
      </c>
      <c r="H347" s="611"/>
    </row>
    <row r="348" spans="1:8">
      <c r="A348" s="633"/>
      <c r="B348" s="606"/>
      <c r="C348" s="15" t="s">
        <v>854</v>
      </c>
      <c r="D348" s="19" t="s">
        <v>1585</v>
      </c>
      <c r="E348" s="17">
        <v>0.1</v>
      </c>
      <c r="F348" s="17">
        <v>48.05</v>
      </c>
      <c r="G348" s="20">
        <f>E348*F348</f>
        <v>4.8099999999999996</v>
      </c>
      <c r="H348" s="611"/>
    </row>
    <row r="349" spans="1:8" ht="47.25">
      <c r="A349" s="633">
        <v>18</v>
      </c>
      <c r="B349" s="606" t="s">
        <v>3447</v>
      </c>
      <c r="C349" s="46" t="s">
        <v>853</v>
      </c>
      <c r="D349" s="19"/>
      <c r="E349" s="17"/>
      <c r="F349" s="17"/>
      <c r="G349" s="17"/>
      <c r="H349" s="611">
        <v>41012</v>
      </c>
    </row>
    <row r="350" spans="1:8">
      <c r="A350" s="633"/>
      <c r="B350" s="606"/>
      <c r="C350" s="17" t="s">
        <v>2783</v>
      </c>
      <c r="D350" s="19" t="s">
        <v>1588</v>
      </c>
      <c r="E350" s="17">
        <v>0.28999999999999998</v>
      </c>
      <c r="F350" s="17">
        <v>1350</v>
      </c>
      <c r="G350" s="20">
        <f>E350*F350</f>
        <v>391.5</v>
      </c>
      <c r="H350" s="611"/>
    </row>
    <row r="351" spans="1:8">
      <c r="A351" s="633"/>
      <c r="B351" s="606"/>
      <c r="C351" s="15" t="s">
        <v>854</v>
      </c>
      <c r="D351" s="19" t="s">
        <v>1585</v>
      </c>
      <c r="E351" s="17">
        <v>0.1</v>
      </c>
      <c r="F351" s="17">
        <v>48.05</v>
      </c>
      <c r="G351" s="20">
        <f>E351*F351</f>
        <v>4.8099999999999996</v>
      </c>
      <c r="H351" s="611"/>
    </row>
    <row r="352" spans="1:8" ht="47.25">
      <c r="A352" s="633">
        <v>19</v>
      </c>
      <c r="B352" s="606" t="s">
        <v>3450</v>
      </c>
      <c r="C352" s="46" t="s">
        <v>853</v>
      </c>
      <c r="D352" s="19"/>
      <c r="E352" s="17"/>
      <c r="F352" s="17"/>
      <c r="G352" s="17"/>
      <c r="H352" s="611">
        <v>41012</v>
      </c>
    </row>
    <row r="353" spans="1:8">
      <c r="A353" s="633"/>
      <c r="B353" s="606"/>
      <c r="C353" s="17" t="s">
        <v>2783</v>
      </c>
      <c r="D353" s="19" t="s">
        <v>1588</v>
      </c>
      <c r="E353" s="17">
        <v>0.28999999999999998</v>
      </c>
      <c r="F353" s="17">
        <v>1350</v>
      </c>
      <c r="G353" s="20">
        <f>E353*F353</f>
        <v>391.5</v>
      </c>
      <c r="H353" s="611"/>
    </row>
    <row r="354" spans="1:8">
      <c r="A354" s="633"/>
      <c r="B354" s="606"/>
      <c r="C354" s="15" t="s">
        <v>854</v>
      </c>
      <c r="D354" s="19" t="s">
        <v>1585</v>
      </c>
      <c r="E354" s="17">
        <v>0.1</v>
      </c>
      <c r="F354" s="17">
        <v>48.05</v>
      </c>
      <c r="G354" s="20">
        <f>E354*F354</f>
        <v>4.8099999999999996</v>
      </c>
      <c r="H354" s="611"/>
    </row>
    <row r="355" spans="1:8" ht="47.25">
      <c r="A355" s="633">
        <v>20</v>
      </c>
      <c r="B355" s="606" t="s">
        <v>3451</v>
      </c>
      <c r="C355" s="46" t="s">
        <v>853</v>
      </c>
      <c r="D355" s="19"/>
      <c r="E355" s="17"/>
      <c r="F355" s="17"/>
      <c r="G355" s="17"/>
      <c r="H355" s="611">
        <v>41012</v>
      </c>
    </row>
    <row r="356" spans="1:8">
      <c r="A356" s="633"/>
      <c r="B356" s="606"/>
      <c r="C356" s="17" t="s">
        <v>2783</v>
      </c>
      <c r="D356" s="19" t="s">
        <v>1588</v>
      </c>
      <c r="E356" s="17">
        <v>0.28999999999999998</v>
      </c>
      <c r="F356" s="17">
        <v>1350</v>
      </c>
      <c r="G356" s="20">
        <f>E356*F356</f>
        <v>391.5</v>
      </c>
      <c r="H356" s="611"/>
    </row>
    <row r="357" spans="1:8">
      <c r="A357" s="633"/>
      <c r="B357" s="606"/>
      <c r="C357" s="15" t="s">
        <v>854</v>
      </c>
      <c r="D357" s="19" t="s">
        <v>1585</v>
      </c>
      <c r="E357" s="17">
        <v>0.1</v>
      </c>
      <c r="F357" s="17">
        <v>48.05</v>
      </c>
      <c r="G357" s="20">
        <f>E357*F357</f>
        <v>4.8099999999999996</v>
      </c>
      <c r="H357" s="611"/>
    </row>
    <row r="358" spans="1:8" ht="47.25">
      <c r="A358" s="633">
        <v>21</v>
      </c>
      <c r="B358" s="606" t="s">
        <v>3444</v>
      </c>
      <c r="C358" s="46" t="s">
        <v>853</v>
      </c>
      <c r="D358" s="19"/>
      <c r="E358" s="17"/>
      <c r="F358" s="17"/>
      <c r="G358" s="17"/>
      <c r="H358" s="611">
        <v>41012</v>
      </c>
    </row>
    <row r="359" spans="1:8">
      <c r="A359" s="633"/>
      <c r="B359" s="606"/>
      <c r="C359" s="17" t="s">
        <v>2783</v>
      </c>
      <c r="D359" s="19" t="s">
        <v>1588</v>
      </c>
      <c r="E359" s="17">
        <v>0.28999999999999998</v>
      </c>
      <c r="F359" s="17">
        <v>1350</v>
      </c>
      <c r="G359" s="20">
        <f>E359*F359</f>
        <v>391.5</v>
      </c>
      <c r="H359" s="611"/>
    </row>
    <row r="360" spans="1:8">
      <c r="A360" s="633"/>
      <c r="B360" s="606"/>
      <c r="C360" s="15" t="s">
        <v>854</v>
      </c>
      <c r="D360" s="19" t="s">
        <v>1585</v>
      </c>
      <c r="E360" s="17">
        <v>0.1</v>
      </c>
      <c r="F360" s="17">
        <v>48.05</v>
      </c>
      <c r="G360" s="20">
        <f>E360*F360</f>
        <v>4.8099999999999996</v>
      </c>
      <c r="H360" s="611"/>
    </row>
    <row r="361" spans="1:8" ht="47.25">
      <c r="A361" s="633">
        <v>22</v>
      </c>
      <c r="B361" s="606" t="s">
        <v>3452</v>
      </c>
      <c r="C361" s="46" t="s">
        <v>853</v>
      </c>
      <c r="D361" s="19"/>
      <c r="E361" s="17"/>
      <c r="F361" s="17"/>
      <c r="G361" s="17"/>
      <c r="H361" s="611">
        <v>41012</v>
      </c>
    </row>
    <row r="362" spans="1:8">
      <c r="A362" s="633"/>
      <c r="B362" s="606"/>
      <c r="C362" s="17" t="s">
        <v>2783</v>
      </c>
      <c r="D362" s="19" t="s">
        <v>1588</v>
      </c>
      <c r="E362" s="17">
        <v>0.28999999999999998</v>
      </c>
      <c r="F362" s="17">
        <v>1350</v>
      </c>
      <c r="G362" s="20">
        <f>E362*F362</f>
        <v>391.5</v>
      </c>
      <c r="H362" s="611"/>
    </row>
    <row r="363" spans="1:8">
      <c r="A363" s="633"/>
      <c r="B363" s="606"/>
      <c r="C363" s="15" t="s">
        <v>854</v>
      </c>
      <c r="D363" s="19" t="s">
        <v>1585</v>
      </c>
      <c r="E363" s="17">
        <v>0.1</v>
      </c>
      <c r="F363" s="17">
        <v>48.05</v>
      </c>
      <c r="G363" s="20">
        <f>E363*F363</f>
        <v>4.8099999999999996</v>
      </c>
      <c r="H363" s="611"/>
    </row>
    <row r="364" spans="1:8" ht="47.25">
      <c r="A364" s="633">
        <v>23</v>
      </c>
      <c r="B364" s="606" t="s">
        <v>46</v>
      </c>
      <c r="C364" s="46" t="s">
        <v>853</v>
      </c>
      <c r="D364" s="19"/>
      <c r="E364" s="17"/>
      <c r="F364" s="17"/>
      <c r="G364" s="17"/>
      <c r="H364" s="611">
        <v>41012</v>
      </c>
    </row>
    <row r="365" spans="1:8">
      <c r="A365" s="633"/>
      <c r="B365" s="606"/>
      <c r="C365" s="17" t="s">
        <v>2783</v>
      </c>
      <c r="D365" s="19" t="s">
        <v>1588</v>
      </c>
      <c r="E365" s="17">
        <v>0.28999999999999998</v>
      </c>
      <c r="F365" s="17">
        <v>1350</v>
      </c>
      <c r="G365" s="20">
        <f>E365*F365</f>
        <v>391.5</v>
      </c>
      <c r="H365" s="611"/>
    </row>
    <row r="366" spans="1:8">
      <c r="A366" s="633"/>
      <c r="B366" s="606"/>
      <c r="C366" s="15" t="s">
        <v>854</v>
      </c>
      <c r="D366" s="19" t="s">
        <v>1585</v>
      </c>
      <c r="E366" s="17">
        <v>0.1</v>
      </c>
      <c r="F366" s="17">
        <v>48.05</v>
      </c>
      <c r="G366" s="20">
        <f>E366*F366</f>
        <v>4.8099999999999996</v>
      </c>
      <c r="H366" s="611"/>
    </row>
    <row r="367" spans="1:8" ht="47.25">
      <c r="A367" s="64">
        <v>24</v>
      </c>
      <c r="B367" s="17" t="s">
        <v>1518</v>
      </c>
      <c r="C367" s="16" t="s">
        <v>1135</v>
      </c>
      <c r="D367" s="598" t="s">
        <v>1519</v>
      </c>
      <c r="E367" s="599"/>
      <c r="F367" s="600"/>
      <c r="G367" s="20"/>
      <c r="H367" s="21">
        <v>41016</v>
      </c>
    </row>
    <row r="368" spans="1:8" ht="31.5">
      <c r="A368" s="64">
        <v>25</v>
      </c>
      <c r="B368" s="17" t="s">
        <v>236</v>
      </c>
      <c r="C368" s="16" t="s">
        <v>237</v>
      </c>
      <c r="D368" s="598" t="s">
        <v>238</v>
      </c>
      <c r="E368" s="599"/>
      <c r="F368" s="600"/>
      <c r="G368" s="20"/>
      <c r="H368" s="21">
        <v>41012</v>
      </c>
    </row>
    <row r="369" spans="1:8">
      <c r="A369" s="64">
        <v>26</v>
      </c>
      <c r="B369" s="17" t="s">
        <v>1084</v>
      </c>
      <c r="C369" s="16" t="s">
        <v>1085</v>
      </c>
      <c r="D369" s="598" t="s">
        <v>67</v>
      </c>
      <c r="E369" s="599"/>
      <c r="F369" s="600"/>
      <c r="G369" s="20"/>
      <c r="H369" s="21">
        <v>41018</v>
      </c>
    </row>
    <row r="370" spans="1:8">
      <c r="A370" s="64">
        <v>27</v>
      </c>
      <c r="B370" s="17" t="s">
        <v>270</v>
      </c>
      <c r="C370" s="16" t="s">
        <v>271</v>
      </c>
      <c r="D370" s="598" t="s">
        <v>67</v>
      </c>
      <c r="E370" s="599"/>
      <c r="F370" s="600"/>
      <c r="G370" s="20"/>
      <c r="H370" s="21">
        <v>41022</v>
      </c>
    </row>
    <row r="371" spans="1:8" ht="47.25" customHeight="1">
      <c r="A371" s="630">
        <v>28</v>
      </c>
      <c r="B371" s="606" t="s">
        <v>3778</v>
      </c>
      <c r="C371" s="16" t="s">
        <v>3780</v>
      </c>
      <c r="D371" s="19"/>
      <c r="E371" s="19"/>
      <c r="F371" s="17"/>
      <c r="G371" s="17"/>
      <c r="H371" s="611" t="s">
        <v>3779</v>
      </c>
    </row>
    <row r="372" spans="1:8">
      <c r="A372" s="631"/>
      <c r="B372" s="606"/>
      <c r="C372" s="17" t="s">
        <v>1638</v>
      </c>
      <c r="D372" s="19" t="s">
        <v>1585</v>
      </c>
      <c r="E372" s="19">
        <v>0.9</v>
      </c>
      <c r="F372" s="17">
        <v>8500</v>
      </c>
      <c r="G372" s="17">
        <f>E372*F372</f>
        <v>7650</v>
      </c>
      <c r="H372" s="611"/>
    </row>
    <row r="373" spans="1:8">
      <c r="A373" s="631"/>
      <c r="B373" s="606"/>
      <c r="C373" s="17" t="s">
        <v>1639</v>
      </c>
      <c r="D373" s="19" t="s">
        <v>1585</v>
      </c>
      <c r="E373" s="19">
        <v>0.15</v>
      </c>
      <c r="F373" s="17">
        <v>8500</v>
      </c>
      <c r="G373" s="17">
        <f>E373*F373</f>
        <v>1275</v>
      </c>
      <c r="H373" s="611"/>
    </row>
    <row r="374" spans="1:8">
      <c r="A374" s="632"/>
      <c r="B374" s="606"/>
      <c r="C374" s="17" t="s">
        <v>1637</v>
      </c>
      <c r="D374" s="19" t="s">
        <v>1109</v>
      </c>
      <c r="E374" s="17">
        <v>0.2</v>
      </c>
      <c r="F374" s="17">
        <v>65</v>
      </c>
      <c r="G374" s="17">
        <f>E374*F374</f>
        <v>13</v>
      </c>
      <c r="H374" s="611"/>
    </row>
    <row r="375" spans="1:8" ht="31.5">
      <c r="A375" s="630">
        <v>29</v>
      </c>
      <c r="B375" s="592" t="s">
        <v>3445</v>
      </c>
      <c r="C375" s="16" t="s">
        <v>1820</v>
      </c>
      <c r="D375" s="17"/>
      <c r="E375" s="17"/>
      <c r="F375" s="17"/>
      <c r="G375" s="20"/>
      <c r="H375" s="595">
        <v>41024</v>
      </c>
    </row>
    <row r="376" spans="1:8">
      <c r="A376" s="632"/>
      <c r="B376" s="594"/>
      <c r="C376" s="17" t="s">
        <v>1821</v>
      </c>
      <c r="D376" s="19" t="s">
        <v>2968</v>
      </c>
      <c r="E376" s="17">
        <v>1</v>
      </c>
      <c r="F376" s="17">
        <v>1200</v>
      </c>
      <c r="G376" s="20">
        <f>E376*F376</f>
        <v>1200</v>
      </c>
      <c r="H376" s="603"/>
    </row>
    <row r="377" spans="1:8">
      <c r="A377" s="630">
        <v>30</v>
      </c>
      <c r="B377" s="592" t="s">
        <v>3444</v>
      </c>
      <c r="C377" s="16" t="s">
        <v>82</v>
      </c>
      <c r="D377" s="17"/>
      <c r="E377" s="17"/>
      <c r="F377" s="17"/>
      <c r="G377" s="20"/>
      <c r="H377" s="595">
        <v>41024</v>
      </c>
    </row>
    <row r="378" spans="1:8">
      <c r="A378" s="631"/>
      <c r="B378" s="593"/>
      <c r="C378" s="17" t="s">
        <v>1462</v>
      </c>
      <c r="D378" s="19" t="s">
        <v>1049</v>
      </c>
      <c r="E378" s="19">
        <v>2</v>
      </c>
      <c r="F378" s="19">
        <v>115.2</v>
      </c>
      <c r="G378" s="20">
        <f>F378*E378</f>
        <v>230.4</v>
      </c>
      <c r="H378" s="605"/>
    </row>
    <row r="379" spans="1:8">
      <c r="A379" s="631"/>
      <c r="B379" s="593"/>
      <c r="C379" s="17" t="s">
        <v>3382</v>
      </c>
      <c r="D379" s="19" t="s">
        <v>1049</v>
      </c>
      <c r="E379" s="17">
        <v>3</v>
      </c>
      <c r="F379" s="17">
        <v>84.48</v>
      </c>
      <c r="G379" s="20">
        <f>E379*F379</f>
        <v>253.44</v>
      </c>
      <c r="H379" s="605"/>
    </row>
    <row r="380" spans="1:8">
      <c r="A380" s="632"/>
      <c r="B380" s="594"/>
      <c r="C380" s="17" t="s">
        <v>1822</v>
      </c>
      <c r="D380" s="19" t="s">
        <v>1109</v>
      </c>
      <c r="E380" s="17">
        <v>0.5</v>
      </c>
      <c r="F380" s="17">
        <v>56</v>
      </c>
      <c r="G380" s="20">
        <f>E380*F380</f>
        <v>28</v>
      </c>
      <c r="H380" s="603"/>
    </row>
    <row r="381" spans="1:8" ht="31.5">
      <c r="A381" s="633">
        <v>31</v>
      </c>
      <c r="B381" s="606" t="s">
        <v>3444</v>
      </c>
      <c r="C381" s="16" t="s">
        <v>1815</v>
      </c>
      <c r="D381" s="19"/>
      <c r="E381" s="17"/>
      <c r="F381" s="17"/>
      <c r="G381" s="20"/>
      <c r="H381" s="611">
        <v>41024</v>
      </c>
    </row>
    <row r="382" spans="1:8">
      <c r="A382" s="633"/>
      <c r="B382" s="606"/>
      <c r="C382" s="17" t="s">
        <v>1828</v>
      </c>
      <c r="D382" s="19" t="s">
        <v>1585</v>
      </c>
      <c r="E382" s="17">
        <v>0.05</v>
      </c>
      <c r="F382" s="17">
        <v>8500</v>
      </c>
      <c r="G382" s="20">
        <f>F382*E382</f>
        <v>425</v>
      </c>
      <c r="H382" s="611"/>
    </row>
    <row r="383" spans="1:8" ht="18" customHeight="1">
      <c r="A383" s="633"/>
      <c r="B383" s="606"/>
      <c r="C383" s="17" t="s">
        <v>1602</v>
      </c>
      <c r="D383" s="19" t="s">
        <v>1109</v>
      </c>
      <c r="E383" s="17">
        <v>0.15</v>
      </c>
      <c r="F383" s="17">
        <v>58</v>
      </c>
      <c r="G383" s="20">
        <f>F383*E383</f>
        <v>8.6999999999999993</v>
      </c>
      <c r="H383" s="611"/>
    </row>
    <row r="384" spans="1:8">
      <c r="A384" s="633"/>
      <c r="B384" s="610"/>
      <c r="C384" s="17" t="s">
        <v>1092</v>
      </c>
      <c r="D384" s="19" t="s">
        <v>1585</v>
      </c>
      <c r="E384" s="17">
        <v>1.4E-2</v>
      </c>
      <c r="F384" s="17">
        <v>8500</v>
      </c>
      <c r="G384" s="20">
        <f>F384*E384</f>
        <v>119</v>
      </c>
      <c r="H384" s="611"/>
    </row>
    <row r="385" spans="1:9" ht="18.75" customHeight="1">
      <c r="A385" s="633"/>
      <c r="B385" s="610"/>
      <c r="C385" s="15" t="s">
        <v>2205</v>
      </c>
      <c r="D385" s="19" t="s">
        <v>2968</v>
      </c>
      <c r="E385" s="19">
        <v>16</v>
      </c>
      <c r="F385" s="19">
        <v>2</v>
      </c>
      <c r="G385" s="20">
        <f>F385*E385</f>
        <v>32</v>
      </c>
      <c r="H385" s="611"/>
    </row>
    <row r="386" spans="1:9">
      <c r="A386" s="633"/>
      <c r="B386" s="610"/>
      <c r="C386" s="17" t="s">
        <v>2479</v>
      </c>
      <c r="D386" s="19" t="s">
        <v>1109</v>
      </c>
      <c r="E386" s="17">
        <v>2</v>
      </c>
      <c r="F386" s="17">
        <v>157.5</v>
      </c>
      <c r="G386" s="20">
        <f>E386*F386</f>
        <v>315</v>
      </c>
      <c r="H386" s="611"/>
    </row>
    <row r="387" spans="1:9" ht="31.5">
      <c r="A387" s="630">
        <v>32</v>
      </c>
      <c r="B387" s="592" t="s">
        <v>3452</v>
      </c>
      <c r="C387" s="16" t="s">
        <v>1512</v>
      </c>
      <c r="D387" s="19"/>
      <c r="E387" s="17"/>
      <c r="F387" s="17"/>
      <c r="G387" s="20"/>
      <c r="H387" s="595">
        <v>41023</v>
      </c>
    </row>
    <row r="388" spans="1:9">
      <c r="A388" s="631"/>
      <c r="B388" s="593"/>
      <c r="C388" s="17" t="s">
        <v>3382</v>
      </c>
      <c r="D388" s="19" t="s">
        <v>1109</v>
      </c>
      <c r="E388" s="17">
        <v>6</v>
      </c>
      <c r="F388" s="17">
        <v>49.17</v>
      </c>
      <c r="G388" s="17">
        <f>E388*F388</f>
        <v>295.02</v>
      </c>
      <c r="H388" s="605"/>
    </row>
    <row r="389" spans="1:9">
      <c r="A389" s="631"/>
      <c r="B389" s="593"/>
      <c r="C389" s="17" t="s">
        <v>2665</v>
      </c>
      <c r="D389" s="19" t="s">
        <v>1109</v>
      </c>
      <c r="E389" s="17">
        <v>21.25</v>
      </c>
      <c r="F389" s="17">
        <v>49.06</v>
      </c>
      <c r="G389" s="17">
        <f>E389*F389</f>
        <v>1042.5250000000001</v>
      </c>
      <c r="H389" s="605"/>
    </row>
    <row r="390" spans="1:9" ht="19.5" customHeight="1">
      <c r="A390" s="631"/>
      <c r="B390" s="593"/>
      <c r="C390" s="17" t="s">
        <v>1462</v>
      </c>
      <c r="D390" s="19" t="s">
        <v>1109</v>
      </c>
      <c r="E390" s="17">
        <v>2</v>
      </c>
      <c r="F390" s="17">
        <v>115.2</v>
      </c>
      <c r="G390" s="20">
        <f>F390*E390</f>
        <v>230.4</v>
      </c>
      <c r="H390" s="605"/>
    </row>
    <row r="391" spans="1:9">
      <c r="A391" s="631"/>
      <c r="B391" s="593"/>
      <c r="C391" s="17" t="s">
        <v>586</v>
      </c>
      <c r="D391" s="19" t="s">
        <v>1588</v>
      </c>
      <c r="E391" s="17">
        <v>1.75</v>
      </c>
      <c r="F391" s="17">
        <v>1650</v>
      </c>
      <c r="G391" s="20">
        <f>F391*E391</f>
        <v>2887.5</v>
      </c>
      <c r="H391" s="605"/>
    </row>
    <row r="392" spans="1:9">
      <c r="A392" s="632"/>
      <c r="B392" s="594"/>
      <c r="C392" s="17" t="s">
        <v>1556</v>
      </c>
      <c r="D392" s="19" t="s">
        <v>1109</v>
      </c>
      <c r="E392" s="17">
        <v>0.25</v>
      </c>
      <c r="F392" s="17">
        <v>56</v>
      </c>
      <c r="G392" s="20">
        <f>F392*E392</f>
        <v>14</v>
      </c>
      <c r="H392" s="603"/>
    </row>
    <row r="393" spans="1:9">
      <c r="A393" s="630">
        <v>33</v>
      </c>
      <c r="B393" s="592" t="s">
        <v>3449</v>
      </c>
      <c r="C393" s="16" t="s">
        <v>454</v>
      </c>
      <c r="D393" s="17"/>
      <c r="E393" s="17"/>
      <c r="F393" s="17"/>
      <c r="G393" s="20"/>
      <c r="H393" s="595">
        <v>41024</v>
      </c>
    </row>
    <row r="394" spans="1:9">
      <c r="A394" s="632"/>
      <c r="B394" s="594"/>
      <c r="C394" s="17" t="s">
        <v>455</v>
      </c>
      <c r="D394" s="19" t="s">
        <v>481</v>
      </c>
      <c r="E394" s="17">
        <v>125</v>
      </c>
      <c r="F394" s="17">
        <v>122.32</v>
      </c>
      <c r="G394" s="20">
        <f>E394*F394</f>
        <v>15290</v>
      </c>
      <c r="H394" s="603"/>
    </row>
    <row r="395" spans="1:9">
      <c r="A395" s="630">
        <v>34</v>
      </c>
      <c r="B395" s="592" t="s">
        <v>3445</v>
      </c>
      <c r="C395" s="16" t="s">
        <v>404</v>
      </c>
      <c r="D395" s="19"/>
      <c r="E395" s="17"/>
      <c r="F395" s="19"/>
      <c r="G395" s="20"/>
      <c r="H395" s="595">
        <v>41024</v>
      </c>
    </row>
    <row r="396" spans="1:9">
      <c r="A396" s="631"/>
      <c r="B396" s="593"/>
      <c r="C396" s="17" t="s">
        <v>405</v>
      </c>
      <c r="D396" s="19" t="s">
        <v>1585</v>
      </c>
      <c r="E396" s="17">
        <v>2</v>
      </c>
      <c r="F396" s="17">
        <v>350</v>
      </c>
      <c r="G396" s="20">
        <f>E396*F396</f>
        <v>700</v>
      </c>
      <c r="H396" s="605"/>
    </row>
    <row r="397" spans="1:9" ht="17.25" customHeight="1">
      <c r="A397" s="632"/>
      <c r="B397" s="594"/>
      <c r="C397" s="17" t="s">
        <v>2783</v>
      </c>
      <c r="D397" s="19" t="s">
        <v>1588</v>
      </c>
      <c r="E397" s="17">
        <v>0.5</v>
      </c>
      <c r="F397" s="17">
        <v>1350</v>
      </c>
      <c r="G397" s="20">
        <f>E397*F397</f>
        <v>675</v>
      </c>
      <c r="H397" s="603"/>
    </row>
    <row r="398" spans="1:9">
      <c r="A398" s="630">
        <v>35</v>
      </c>
      <c r="B398" s="592" t="s">
        <v>46</v>
      </c>
      <c r="C398" s="16" t="s">
        <v>406</v>
      </c>
      <c r="D398" s="17"/>
      <c r="E398" s="17"/>
      <c r="F398" s="17"/>
      <c r="G398" s="20"/>
      <c r="H398" s="595">
        <v>41025</v>
      </c>
    </row>
    <row r="399" spans="1:9">
      <c r="A399" s="632"/>
      <c r="B399" s="594"/>
      <c r="C399" s="17" t="s">
        <v>1600</v>
      </c>
      <c r="D399" s="19" t="s">
        <v>1588</v>
      </c>
      <c r="E399" s="17">
        <v>1</v>
      </c>
      <c r="F399" s="17">
        <v>1700</v>
      </c>
      <c r="G399" s="20">
        <f>E399*F399</f>
        <v>1700</v>
      </c>
      <c r="H399" s="603"/>
    </row>
    <row r="400" spans="1:9">
      <c r="A400" s="64">
        <v>36</v>
      </c>
      <c r="B400" s="17" t="s">
        <v>410</v>
      </c>
      <c r="C400" s="16" t="s">
        <v>3271</v>
      </c>
      <c r="D400" s="598" t="s">
        <v>3272</v>
      </c>
      <c r="E400" s="599"/>
      <c r="F400" s="600"/>
      <c r="G400" s="20"/>
      <c r="H400" s="21">
        <v>41025</v>
      </c>
      <c r="I400" s="61"/>
    </row>
    <row r="401" spans="1:8">
      <c r="A401" s="630">
        <v>37</v>
      </c>
      <c r="B401" s="592" t="s">
        <v>3278</v>
      </c>
      <c r="C401" s="16" t="s">
        <v>1627</v>
      </c>
      <c r="D401" s="17"/>
      <c r="E401" s="17"/>
      <c r="F401" s="17"/>
      <c r="G401" s="20"/>
      <c r="H401" s="595">
        <v>41025</v>
      </c>
    </row>
    <row r="402" spans="1:8">
      <c r="A402" s="632"/>
      <c r="B402" s="594"/>
      <c r="C402" s="17" t="s">
        <v>2265</v>
      </c>
      <c r="D402" s="19" t="s">
        <v>1109</v>
      </c>
      <c r="E402" s="17">
        <v>0.02</v>
      </c>
      <c r="F402" s="17">
        <v>176</v>
      </c>
      <c r="G402" s="20">
        <f>E402*F402</f>
        <v>3.52</v>
      </c>
      <c r="H402" s="597"/>
    </row>
    <row r="403" spans="1:8">
      <c r="A403" s="630">
        <v>38</v>
      </c>
      <c r="B403" s="592" t="s">
        <v>3445</v>
      </c>
      <c r="C403" s="16" t="s">
        <v>2782</v>
      </c>
      <c r="D403" s="17"/>
      <c r="E403" s="17"/>
      <c r="F403" s="17"/>
      <c r="G403" s="20"/>
      <c r="H403" s="595">
        <v>41026</v>
      </c>
    </row>
    <row r="404" spans="1:8">
      <c r="A404" s="631"/>
      <c r="B404" s="593"/>
      <c r="C404" s="17" t="s">
        <v>2783</v>
      </c>
      <c r="D404" s="19" t="s">
        <v>1588</v>
      </c>
      <c r="E404" s="17">
        <v>0.34</v>
      </c>
      <c r="F404" s="17">
        <v>1350</v>
      </c>
      <c r="G404" s="20">
        <f>E404*F404</f>
        <v>459</v>
      </c>
      <c r="H404" s="596"/>
    </row>
    <row r="405" spans="1:8" ht="17.25" customHeight="1">
      <c r="A405" s="632"/>
      <c r="B405" s="594"/>
      <c r="C405" s="17" t="s">
        <v>854</v>
      </c>
      <c r="D405" s="19" t="s">
        <v>1585</v>
      </c>
      <c r="E405" s="20">
        <v>7.0000000000000007E-2</v>
      </c>
      <c r="F405" s="17">
        <v>48.05</v>
      </c>
      <c r="G405" s="20">
        <f>E405*F405</f>
        <v>3.36</v>
      </c>
      <c r="H405" s="597"/>
    </row>
    <row r="406" spans="1:8">
      <c r="A406" s="630">
        <v>39</v>
      </c>
      <c r="B406" s="592" t="s">
        <v>3447</v>
      </c>
      <c r="C406" s="16" t="s">
        <v>2782</v>
      </c>
      <c r="D406" s="17"/>
      <c r="E406" s="17"/>
      <c r="F406" s="17"/>
      <c r="G406" s="20"/>
      <c r="H406" s="595">
        <v>41026</v>
      </c>
    </row>
    <row r="407" spans="1:8">
      <c r="A407" s="631"/>
      <c r="B407" s="593"/>
      <c r="C407" s="17" t="s">
        <v>2783</v>
      </c>
      <c r="D407" s="19" t="s">
        <v>1588</v>
      </c>
      <c r="E407" s="17">
        <v>0.34</v>
      </c>
      <c r="F407" s="17">
        <v>1350</v>
      </c>
      <c r="G407" s="20">
        <f>E407*F407</f>
        <v>459</v>
      </c>
      <c r="H407" s="596"/>
    </row>
    <row r="408" spans="1:8">
      <c r="A408" s="632"/>
      <c r="B408" s="594"/>
      <c r="C408" s="17" t="s">
        <v>854</v>
      </c>
      <c r="D408" s="19" t="s">
        <v>1585</v>
      </c>
      <c r="E408" s="20">
        <v>7.0000000000000007E-2</v>
      </c>
      <c r="F408" s="17">
        <v>48.05</v>
      </c>
      <c r="G408" s="20">
        <f>E408*F408</f>
        <v>3.36</v>
      </c>
      <c r="H408" s="597"/>
    </row>
    <row r="409" spans="1:8">
      <c r="A409" s="630">
        <v>40</v>
      </c>
      <c r="B409" s="592" t="s">
        <v>3451</v>
      </c>
      <c r="C409" s="16" t="s">
        <v>2782</v>
      </c>
      <c r="D409" s="17"/>
      <c r="E409" s="17"/>
      <c r="F409" s="17"/>
      <c r="G409" s="20"/>
      <c r="H409" s="595">
        <v>41026</v>
      </c>
    </row>
    <row r="410" spans="1:8">
      <c r="A410" s="631"/>
      <c r="B410" s="593"/>
      <c r="C410" s="17" t="s">
        <v>2783</v>
      </c>
      <c r="D410" s="19" t="s">
        <v>1588</v>
      </c>
      <c r="E410" s="17">
        <v>0.34</v>
      </c>
      <c r="F410" s="17">
        <v>1350</v>
      </c>
      <c r="G410" s="20">
        <f>E410*F410</f>
        <v>459</v>
      </c>
      <c r="H410" s="596"/>
    </row>
    <row r="411" spans="1:8">
      <c r="A411" s="632"/>
      <c r="B411" s="594"/>
      <c r="C411" s="17" t="s">
        <v>854</v>
      </c>
      <c r="D411" s="19" t="s">
        <v>1585</v>
      </c>
      <c r="E411" s="20">
        <v>7.0000000000000007E-2</v>
      </c>
      <c r="F411" s="17">
        <v>48.05</v>
      </c>
      <c r="G411" s="20">
        <f>E411*F411</f>
        <v>3.36</v>
      </c>
      <c r="H411" s="597"/>
    </row>
    <row r="412" spans="1:8">
      <c r="A412" s="630">
        <v>41</v>
      </c>
      <c r="B412" s="592" t="s">
        <v>3452</v>
      </c>
      <c r="C412" s="16" t="s">
        <v>2782</v>
      </c>
      <c r="D412" s="17"/>
      <c r="E412" s="17"/>
      <c r="F412" s="17"/>
      <c r="G412" s="20"/>
      <c r="H412" s="595">
        <v>41026</v>
      </c>
    </row>
    <row r="413" spans="1:8">
      <c r="A413" s="631"/>
      <c r="B413" s="593"/>
      <c r="C413" s="17" t="s">
        <v>2783</v>
      </c>
      <c r="D413" s="19" t="s">
        <v>1588</v>
      </c>
      <c r="E413" s="17">
        <v>0.34</v>
      </c>
      <c r="F413" s="17">
        <v>1350</v>
      </c>
      <c r="G413" s="20">
        <f>E413*F413</f>
        <v>459</v>
      </c>
      <c r="H413" s="596"/>
    </row>
    <row r="414" spans="1:8">
      <c r="A414" s="632"/>
      <c r="B414" s="594"/>
      <c r="C414" s="17" t="s">
        <v>854</v>
      </c>
      <c r="D414" s="19" t="s">
        <v>1585</v>
      </c>
      <c r="E414" s="20">
        <v>7.0000000000000007E-2</v>
      </c>
      <c r="F414" s="17">
        <v>48.05</v>
      </c>
      <c r="G414" s="20">
        <f>E414*F414</f>
        <v>3.36</v>
      </c>
      <c r="H414" s="597"/>
    </row>
    <row r="415" spans="1:8">
      <c r="A415" s="630">
        <v>42</v>
      </c>
      <c r="B415" s="592" t="s">
        <v>46</v>
      </c>
      <c r="C415" s="16" t="s">
        <v>2782</v>
      </c>
      <c r="D415" s="17"/>
      <c r="E415" s="17"/>
      <c r="F415" s="17"/>
      <c r="G415" s="20"/>
      <c r="H415" s="595">
        <v>41026</v>
      </c>
    </row>
    <row r="416" spans="1:8" ht="15.75" customHeight="1">
      <c r="A416" s="631"/>
      <c r="B416" s="593"/>
      <c r="C416" s="17" t="s">
        <v>2783</v>
      </c>
      <c r="D416" s="19" t="s">
        <v>1588</v>
      </c>
      <c r="E416" s="17">
        <v>0.34</v>
      </c>
      <c r="F416" s="17">
        <v>1350</v>
      </c>
      <c r="G416" s="20">
        <f>E416*F416</f>
        <v>459</v>
      </c>
      <c r="H416" s="596"/>
    </row>
    <row r="417" spans="1:9">
      <c r="A417" s="632"/>
      <c r="B417" s="594"/>
      <c r="C417" s="17" t="s">
        <v>854</v>
      </c>
      <c r="D417" s="19" t="s">
        <v>1585</v>
      </c>
      <c r="E417" s="20">
        <v>7.0000000000000007E-2</v>
      </c>
      <c r="F417" s="17">
        <v>48.05</v>
      </c>
      <c r="G417" s="20">
        <f>E417*F417</f>
        <v>3.36</v>
      </c>
      <c r="H417" s="597"/>
    </row>
    <row r="418" spans="1:9">
      <c r="A418" s="630">
        <v>43</v>
      </c>
      <c r="B418" s="592" t="s">
        <v>3778</v>
      </c>
      <c r="C418" s="16" t="s">
        <v>3740</v>
      </c>
      <c r="D418" s="31"/>
      <c r="E418" s="31"/>
      <c r="F418" s="31"/>
      <c r="G418" s="20"/>
      <c r="H418" s="595">
        <v>41026</v>
      </c>
    </row>
    <row r="419" spans="1:9">
      <c r="A419" s="632"/>
      <c r="B419" s="594"/>
      <c r="C419" s="17" t="s">
        <v>44</v>
      </c>
      <c r="D419" s="19" t="s">
        <v>1109</v>
      </c>
      <c r="E419" s="17">
        <v>5</v>
      </c>
      <c r="F419" s="17">
        <v>24</v>
      </c>
      <c r="G419" s="20">
        <f>E419*F419</f>
        <v>120</v>
      </c>
      <c r="H419" s="603"/>
    </row>
    <row r="420" spans="1:9">
      <c r="A420" s="630">
        <v>44</v>
      </c>
      <c r="B420" s="592" t="s">
        <v>3444</v>
      </c>
      <c r="C420" s="16" t="s">
        <v>3761</v>
      </c>
      <c r="D420" s="31"/>
      <c r="E420" s="23"/>
      <c r="F420" s="23"/>
      <c r="G420" s="20"/>
      <c r="H420" s="595">
        <v>41026</v>
      </c>
    </row>
    <row r="421" spans="1:9" ht="18" customHeight="1">
      <c r="A421" s="631"/>
      <c r="B421" s="593"/>
      <c r="C421" s="17" t="s">
        <v>1437</v>
      </c>
      <c r="D421" s="19" t="s">
        <v>1585</v>
      </c>
      <c r="E421" s="17">
        <v>0.16</v>
      </c>
      <c r="F421" s="17">
        <v>8500</v>
      </c>
      <c r="G421" s="20">
        <f>E421*F421</f>
        <v>1360</v>
      </c>
      <c r="H421" s="605"/>
    </row>
    <row r="422" spans="1:9">
      <c r="A422" s="632"/>
      <c r="B422" s="594"/>
      <c r="C422" s="17" t="s">
        <v>2205</v>
      </c>
      <c r="D422" s="19" t="s">
        <v>2968</v>
      </c>
      <c r="E422" s="17">
        <v>18</v>
      </c>
      <c r="F422" s="17">
        <v>2</v>
      </c>
      <c r="G422" s="20">
        <f>E422*F422</f>
        <v>36</v>
      </c>
      <c r="H422" s="603"/>
    </row>
    <row r="423" spans="1:9">
      <c r="A423" s="630">
        <v>45</v>
      </c>
      <c r="B423" s="592" t="s">
        <v>3447</v>
      </c>
      <c r="C423" s="16" t="s">
        <v>3761</v>
      </c>
      <c r="D423" s="31"/>
      <c r="E423" s="23"/>
      <c r="F423" s="23"/>
      <c r="G423" s="20"/>
      <c r="H423" s="595">
        <v>41026</v>
      </c>
    </row>
    <row r="424" spans="1:9">
      <c r="A424" s="631"/>
      <c r="B424" s="593"/>
      <c r="C424" s="17" t="s">
        <v>1437</v>
      </c>
      <c r="D424" s="19" t="s">
        <v>1585</v>
      </c>
      <c r="E424" s="17">
        <v>0.12</v>
      </c>
      <c r="F424" s="17">
        <v>8500</v>
      </c>
      <c r="G424" s="20">
        <f>E424*F424</f>
        <v>1020</v>
      </c>
      <c r="H424" s="605"/>
    </row>
    <row r="425" spans="1:9">
      <c r="A425" s="631"/>
      <c r="B425" s="593"/>
      <c r="C425" s="17" t="s">
        <v>2205</v>
      </c>
      <c r="D425" s="19" t="s">
        <v>2968</v>
      </c>
      <c r="E425" s="17">
        <v>8</v>
      </c>
      <c r="F425" s="17">
        <v>2</v>
      </c>
      <c r="G425" s="20">
        <f>E425*F425</f>
        <v>16</v>
      </c>
      <c r="H425" s="605"/>
    </row>
    <row r="426" spans="1:9">
      <c r="A426" s="631"/>
      <c r="B426" s="593"/>
      <c r="C426" s="17" t="s">
        <v>2857</v>
      </c>
      <c r="D426" s="19" t="s">
        <v>2968</v>
      </c>
      <c r="E426" s="17">
        <v>2</v>
      </c>
      <c r="F426" s="17">
        <v>3</v>
      </c>
      <c r="G426" s="20">
        <f>E426*F426</f>
        <v>6</v>
      </c>
      <c r="H426" s="605"/>
    </row>
    <row r="427" spans="1:9">
      <c r="A427" s="632"/>
      <c r="B427" s="594"/>
      <c r="C427" s="17" t="s">
        <v>2668</v>
      </c>
      <c r="D427" s="19" t="s">
        <v>2968</v>
      </c>
      <c r="E427" s="17">
        <v>2</v>
      </c>
      <c r="F427" s="17">
        <v>1.5</v>
      </c>
      <c r="G427" s="20">
        <f>E427*F427</f>
        <v>3</v>
      </c>
      <c r="H427" s="603"/>
    </row>
    <row r="428" spans="1:9" ht="31.5">
      <c r="A428" s="630">
        <v>46</v>
      </c>
      <c r="B428" s="592" t="s">
        <v>3445</v>
      </c>
      <c r="C428" s="16" t="s">
        <v>3762</v>
      </c>
      <c r="D428" s="17"/>
      <c r="E428" s="17"/>
      <c r="F428" s="17"/>
      <c r="G428" s="20"/>
      <c r="H428" s="595">
        <v>41026</v>
      </c>
      <c r="I428" s="55"/>
    </row>
    <row r="429" spans="1:9">
      <c r="A429" s="632"/>
      <c r="B429" s="594"/>
      <c r="C429" s="17" t="s">
        <v>2551</v>
      </c>
      <c r="D429" s="19" t="s">
        <v>1588</v>
      </c>
      <c r="E429" s="17">
        <v>0.75</v>
      </c>
      <c r="F429" s="17">
        <v>1100</v>
      </c>
      <c r="G429" s="20">
        <f>E429*F429</f>
        <v>825</v>
      </c>
      <c r="H429" s="603"/>
    </row>
    <row r="430" spans="1:9" ht="31.5">
      <c r="A430" s="64">
        <v>47</v>
      </c>
      <c r="B430" s="17" t="s">
        <v>3765</v>
      </c>
      <c r="C430" s="16" t="s">
        <v>2070</v>
      </c>
      <c r="D430" s="598" t="s">
        <v>1050</v>
      </c>
      <c r="E430" s="599"/>
      <c r="F430" s="600"/>
      <c r="G430" s="20"/>
      <c r="H430" s="21">
        <v>41029</v>
      </c>
    </row>
    <row r="431" spans="1:9" ht="31.5">
      <c r="A431" s="64">
        <v>48</v>
      </c>
      <c r="B431" s="17" t="s">
        <v>46</v>
      </c>
      <c r="C431" s="16" t="s">
        <v>3769</v>
      </c>
      <c r="D431" s="598" t="s">
        <v>3770</v>
      </c>
      <c r="E431" s="599"/>
      <c r="F431" s="600"/>
      <c r="G431" s="20"/>
      <c r="H431" s="21">
        <v>41023</v>
      </c>
    </row>
    <row r="432" spans="1:9" ht="31.5">
      <c r="A432" s="633">
        <v>49</v>
      </c>
      <c r="B432" s="606" t="s">
        <v>3447</v>
      </c>
      <c r="C432" s="16" t="s">
        <v>2525</v>
      </c>
      <c r="D432" s="15"/>
      <c r="E432" s="19"/>
      <c r="F432" s="15"/>
      <c r="G432" s="17"/>
      <c r="H432" s="611">
        <v>41029</v>
      </c>
    </row>
    <row r="433" spans="1:8">
      <c r="A433" s="633"/>
      <c r="B433" s="606"/>
      <c r="C433" s="17" t="s">
        <v>2551</v>
      </c>
      <c r="D433" s="19" t="s">
        <v>1588</v>
      </c>
      <c r="E433" s="19">
        <v>1</v>
      </c>
      <c r="F433" s="15">
        <v>1100</v>
      </c>
      <c r="G433" s="17">
        <f>F433*E433</f>
        <v>1100</v>
      </c>
      <c r="H433" s="611"/>
    </row>
    <row r="434" spans="1:8" ht="31.5">
      <c r="A434" s="633"/>
      <c r="B434" s="606"/>
      <c r="C434" s="16" t="s">
        <v>1825</v>
      </c>
      <c r="D434" s="17"/>
      <c r="E434" s="17"/>
      <c r="F434" s="17"/>
      <c r="G434" s="17"/>
      <c r="H434" s="611"/>
    </row>
    <row r="435" spans="1:8">
      <c r="A435" s="633"/>
      <c r="B435" s="610"/>
      <c r="C435" s="17" t="s">
        <v>1437</v>
      </c>
      <c r="D435" s="19" t="s">
        <v>1585</v>
      </c>
      <c r="E435" s="17">
        <v>0.2</v>
      </c>
      <c r="F435" s="17">
        <v>8500</v>
      </c>
      <c r="G435" s="17">
        <f>F435*E435</f>
        <v>1700</v>
      </c>
      <c r="H435" s="610"/>
    </row>
    <row r="436" spans="1:8">
      <c r="A436" s="633"/>
      <c r="B436" s="610"/>
      <c r="C436" s="17" t="s">
        <v>1087</v>
      </c>
      <c r="D436" s="19" t="s">
        <v>1109</v>
      </c>
      <c r="E436" s="17">
        <v>0.2</v>
      </c>
      <c r="F436" s="17">
        <v>64</v>
      </c>
      <c r="G436" s="17">
        <f>F436*E436</f>
        <v>12.8</v>
      </c>
      <c r="H436" s="610"/>
    </row>
    <row r="437" spans="1:8">
      <c r="A437" s="633"/>
      <c r="B437" s="610"/>
      <c r="C437" s="17" t="s">
        <v>677</v>
      </c>
      <c r="D437" s="19" t="s">
        <v>1049</v>
      </c>
      <c r="E437" s="17">
        <v>36</v>
      </c>
      <c r="F437" s="17">
        <v>157.34</v>
      </c>
      <c r="G437" s="20">
        <f>E437*F437</f>
        <v>5664.24</v>
      </c>
      <c r="H437" s="610"/>
    </row>
    <row r="438" spans="1:8" ht="31.5">
      <c r="A438" s="630">
        <v>50</v>
      </c>
      <c r="B438" s="592" t="s">
        <v>2526</v>
      </c>
      <c r="C438" s="16" t="s">
        <v>2527</v>
      </c>
      <c r="D438" s="17"/>
      <c r="E438" s="17"/>
      <c r="F438" s="17"/>
      <c r="G438" s="20"/>
      <c r="H438" s="595">
        <v>41029</v>
      </c>
    </row>
    <row r="439" spans="1:8">
      <c r="A439" s="631"/>
      <c r="B439" s="593"/>
      <c r="C439" s="17" t="s">
        <v>731</v>
      </c>
      <c r="D439" s="19" t="s">
        <v>1585</v>
      </c>
      <c r="E439" s="17">
        <v>0.03</v>
      </c>
      <c r="F439" s="17">
        <v>8500</v>
      </c>
      <c r="G439" s="20">
        <f>E439*F439</f>
        <v>255</v>
      </c>
      <c r="H439" s="596"/>
    </row>
    <row r="440" spans="1:8">
      <c r="A440" s="631"/>
      <c r="B440" s="593"/>
      <c r="C440" s="17" t="s">
        <v>2695</v>
      </c>
      <c r="D440" s="19" t="s">
        <v>1109</v>
      </c>
      <c r="E440" s="17">
        <v>0.3</v>
      </c>
      <c r="F440" s="17">
        <v>96</v>
      </c>
      <c r="G440" s="20">
        <f>E440*F440</f>
        <v>28.8</v>
      </c>
      <c r="H440" s="596"/>
    </row>
    <row r="441" spans="1:8">
      <c r="A441" s="632"/>
      <c r="B441" s="594"/>
      <c r="C441" s="17" t="s">
        <v>2528</v>
      </c>
      <c r="D441" s="19" t="s">
        <v>2529</v>
      </c>
      <c r="E441" s="17">
        <v>6</v>
      </c>
      <c r="F441" s="17">
        <v>200</v>
      </c>
      <c r="G441" s="20">
        <f>E441*F441</f>
        <v>1200</v>
      </c>
      <c r="H441" s="597"/>
    </row>
    <row r="442" spans="1:8">
      <c r="A442" s="633">
        <v>51</v>
      </c>
      <c r="B442" s="606" t="s">
        <v>3452</v>
      </c>
      <c r="C442" s="144" t="s">
        <v>2782</v>
      </c>
      <c r="D442" s="19"/>
      <c r="E442" s="15"/>
      <c r="F442" s="15"/>
      <c r="G442" s="17"/>
      <c r="H442" s="595">
        <v>41029</v>
      </c>
    </row>
    <row r="443" spans="1:8">
      <c r="A443" s="633"/>
      <c r="B443" s="606"/>
      <c r="C443" s="17" t="s">
        <v>2783</v>
      </c>
      <c r="D443" s="19" t="s">
        <v>1588</v>
      </c>
      <c r="E443" s="19">
        <v>0.25</v>
      </c>
      <c r="F443" s="19">
        <v>1350</v>
      </c>
      <c r="G443" s="17">
        <f>E443*F443</f>
        <v>337.5</v>
      </c>
      <c r="H443" s="605"/>
    </row>
    <row r="444" spans="1:8">
      <c r="A444" s="633"/>
      <c r="B444" s="606"/>
      <c r="C444" s="17" t="s">
        <v>854</v>
      </c>
      <c r="D444" s="19" t="s">
        <v>1585</v>
      </c>
      <c r="E444" s="19">
        <v>0.08</v>
      </c>
      <c r="F444" s="19">
        <v>48.05</v>
      </c>
      <c r="G444" s="20">
        <f>E444*F444</f>
        <v>3.84</v>
      </c>
      <c r="H444" s="603"/>
    </row>
    <row r="445" spans="1:8">
      <c r="A445" s="633">
        <v>52</v>
      </c>
      <c r="B445" s="606" t="s">
        <v>46</v>
      </c>
      <c r="C445" s="144" t="s">
        <v>2782</v>
      </c>
      <c r="D445" s="19"/>
      <c r="E445" s="15"/>
      <c r="F445" s="15"/>
      <c r="G445" s="17"/>
      <c r="H445" s="595">
        <v>41029</v>
      </c>
    </row>
    <row r="446" spans="1:8">
      <c r="A446" s="633"/>
      <c r="B446" s="606"/>
      <c r="C446" s="17" t="s">
        <v>2783</v>
      </c>
      <c r="D446" s="19" t="s">
        <v>1588</v>
      </c>
      <c r="E446" s="19">
        <v>0.25</v>
      </c>
      <c r="F446" s="19">
        <v>1350</v>
      </c>
      <c r="G446" s="17">
        <f>E446*F446</f>
        <v>337.5</v>
      </c>
      <c r="H446" s="605"/>
    </row>
    <row r="447" spans="1:8">
      <c r="A447" s="633"/>
      <c r="B447" s="606"/>
      <c r="C447" s="17" t="s">
        <v>854</v>
      </c>
      <c r="D447" s="19" t="s">
        <v>1585</v>
      </c>
      <c r="E447" s="19">
        <v>0.08</v>
      </c>
      <c r="F447" s="19">
        <v>48.05</v>
      </c>
      <c r="G447" s="20">
        <f>E447*F447</f>
        <v>3.84</v>
      </c>
      <c r="H447" s="603"/>
    </row>
    <row r="448" spans="1:8">
      <c r="A448" s="633">
        <v>53</v>
      </c>
      <c r="B448" s="606" t="s">
        <v>3451</v>
      </c>
      <c r="C448" s="144" t="s">
        <v>2782</v>
      </c>
      <c r="D448" s="19"/>
      <c r="E448" s="15"/>
      <c r="F448" s="15"/>
      <c r="G448" s="17"/>
      <c r="H448" s="595">
        <v>41029</v>
      </c>
    </row>
    <row r="449" spans="1:8">
      <c r="A449" s="633"/>
      <c r="B449" s="606"/>
      <c r="C449" s="17" t="s">
        <v>2783</v>
      </c>
      <c r="D449" s="19" t="s">
        <v>1588</v>
      </c>
      <c r="E449" s="19">
        <v>0.25</v>
      </c>
      <c r="F449" s="19">
        <v>1350</v>
      </c>
      <c r="G449" s="17">
        <f>E449*F449</f>
        <v>337.5</v>
      </c>
      <c r="H449" s="605"/>
    </row>
    <row r="450" spans="1:8">
      <c r="A450" s="633"/>
      <c r="B450" s="606"/>
      <c r="C450" s="17" t="s">
        <v>854</v>
      </c>
      <c r="D450" s="19" t="s">
        <v>1585</v>
      </c>
      <c r="E450" s="19">
        <v>0.08</v>
      </c>
      <c r="F450" s="19">
        <v>48.05</v>
      </c>
      <c r="G450" s="20">
        <f>E450*F450</f>
        <v>3.84</v>
      </c>
      <c r="H450" s="603"/>
    </row>
    <row r="451" spans="1:8">
      <c r="A451" s="633">
        <v>54</v>
      </c>
      <c r="B451" s="606" t="s">
        <v>3447</v>
      </c>
      <c r="C451" s="144" t="s">
        <v>2782</v>
      </c>
      <c r="D451" s="19"/>
      <c r="E451" s="15"/>
      <c r="F451" s="15"/>
      <c r="G451" s="17"/>
      <c r="H451" s="595">
        <v>41029</v>
      </c>
    </row>
    <row r="452" spans="1:8">
      <c r="A452" s="633"/>
      <c r="B452" s="606"/>
      <c r="C452" s="17" t="s">
        <v>2783</v>
      </c>
      <c r="D452" s="19" t="s">
        <v>1588</v>
      </c>
      <c r="E452" s="19">
        <v>0.25</v>
      </c>
      <c r="F452" s="19">
        <v>1350</v>
      </c>
      <c r="G452" s="17">
        <f>E452*F452</f>
        <v>337.5</v>
      </c>
      <c r="H452" s="605"/>
    </row>
    <row r="453" spans="1:8">
      <c r="A453" s="633"/>
      <c r="B453" s="606"/>
      <c r="C453" s="17" t="s">
        <v>854</v>
      </c>
      <c r="D453" s="19" t="s">
        <v>1585</v>
      </c>
      <c r="E453" s="19">
        <v>0.08</v>
      </c>
      <c r="F453" s="19">
        <v>48.05</v>
      </c>
      <c r="G453" s="20">
        <f>E453*F453</f>
        <v>3.84</v>
      </c>
      <c r="H453" s="603"/>
    </row>
    <row r="454" spans="1:8">
      <c r="A454" s="64">
        <v>55</v>
      </c>
      <c r="B454" s="15" t="s">
        <v>3445</v>
      </c>
      <c r="C454" s="16" t="s">
        <v>2576</v>
      </c>
      <c r="D454" s="19"/>
      <c r="E454" s="19"/>
      <c r="F454" s="19"/>
      <c r="G454" s="20">
        <v>3257.84</v>
      </c>
      <c r="H454" s="133">
        <v>41024</v>
      </c>
    </row>
    <row r="455" spans="1:8">
      <c r="A455" s="64">
        <v>56</v>
      </c>
      <c r="B455" s="15" t="s">
        <v>3447</v>
      </c>
      <c r="C455" s="16" t="s">
        <v>2576</v>
      </c>
      <c r="D455" s="19"/>
      <c r="E455" s="19"/>
      <c r="F455" s="19"/>
      <c r="G455" s="20">
        <v>3257.84</v>
      </c>
      <c r="H455" s="133">
        <v>41024</v>
      </c>
    </row>
    <row r="456" spans="1:8">
      <c r="A456" s="64">
        <v>57</v>
      </c>
      <c r="B456" s="15" t="s">
        <v>3448</v>
      </c>
      <c r="C456" s="16" t="s">
        <v>2576</v>
      </c>
      <c r="D456" s="19"/>
      <c r="E456" s="19"/>
      <c r="F456" s="19"/>
      <c r="G456" s="20">
        <v>3257.84</v>
      </c>
      <c r="H456" s="133">
        <v>41024</v>
      </c>
    </row>
    <row r="457" spans="1:8">
      <c r="A457" s="64">
        <v>58</v>
      </c>
      <c r="B457" s="15" t="s">
        <v>3449</v>
      </c>
      <c r="C457" s="16" t="s">
        <v>2576</v>
      </c>
      <c r="D457" s="19"/>
      <c r="E457" s="19"/>
      <c r="F457" s="19"/>
      <c r="G457" s="20">
        <v>3257.84</v>
      </c>
      <c r="H457" s="133">
        <v>41024</v>
      </c>
    </row>
    <row r="458" spans="1:8">
      <c r="A458" s="64">
        <v>59</v>
      </c>
      <c r="B458" s="15" t="s">
        <v>3450</v>
      </c>
      <c r="C458" s="16" t="s">
        <v>2576</v>
      </c>
      <c r="D458" s="19"/>
      <c r="E458" s="19"/>
      <c r="F458" s="19"/>
      <c r="G458" s="20">
        <v>3257.84</v>
      </c>
      <c r="H458" s="133">
        <v>41024</v>
      </c>
    </row>
    <row r="459" spans="1:8">
      <c r="A459" s="64">
        <v>60</v>
      </c>
      <c r="B459" s="15" t="s">
        <v>207</v>
      </c>
      <c r="C459" s="16" t="s">
        <v>2576</v>
      </c>
      <c r="D459" s="19"/>
      <c r="E459" s="19"/>
      <c r="F459" s="19"/>
      <c r="G459" s="20">
        <v>3257.84</v>
      </c>
      <c r="H459" s="133">
        <v>41024</v>
      </c>
    </row>
    <row r="460" spans="1:8">
      <c r="A460" s="64">
        <v>61</v>
      </c>
      <c r="B460" s="15" t="s">
        <v>3451</v>
      </c>
      <c r="C460" s="16" t="s">
        <v>2576</v>
      </c>
      <c r="D460" s="19"/>
      <c r="E460" s="19"/>
      <c r="F460" s="19"/>
      <c r="G460" s="20">
        <v>3257.84</v>
      </c>
      <c r="H460" s="133">
        <v>41024</v>
      </c>
    </row>
    <row r="461" spans="1:8">
      <c r="A461" s="64">
        <v>62</v>
      </c>
      <c r="B461" s="15" t="s">
        <v>206</v>
      </c>
      <c r="C461" s="16" t="s">
        <v>2576</v>
      </c>
      <c r="D461" s="19"/>
      <c r="E461" s="19"/>
      <c r="F461" s="19"/>
      <c r="G461" s="20">
        <v>3257.84</v>
      </c>
      <c r="H461" s="133">
        <v>41024</v>
      </c>
    </row>
    <row r="462" spans="1:8">
      <c r="A462" s="64">
        <v>63</v>
      </c>
      <c r="B462" s="15" t="s">
        <v>3444</v>
      </c>
      <c r="C462" s="16" t="s">
        <v>2576</v>
      </c>
      <c r="D462" s="19"/>
      <c r="E462" s="19"/>
      <c r="F462" s="19"/>
      <c r="G462" s="20">
        <v>3257.84</v>
      </c>
      <c r="H462" s="133">
        <v>41024</v>
      </c>
    </row>
    <row r="463" spans="1:8">
      <c r="A463" s="64">
        <v>64</v>
      </c>
      <c r="B463" s="15" t="s">
        <v>1269</v>
      </c>
      <c r="C463" s="16" t="s">
        <v>2576</v>
      </c>
      <c r="D463" s="19"/>
      <c r="E463" s="19"/>
      <c r="F463" s="19"/>
      <c r="G463" s="20">
        <v>3257.84</v>
      </c>
      <c r="H463" s="133">
        <v>41024</v>
      </c>
    </row>
    <row r="464" spans="1:8">
      <c r="A464" s="64">
        <v>65</v>
      </c>
      <c r="B464" s="15" t="s">
        <v>3778</v>
      </c>
      <c r="C464" s="16" t="s">
        <v>2576</v>
      </c>
      <c r="D464" s="19"/>
      <c r="E464" s="19"/>
      <c r="F464" s="19"/>
      <c r="G464" s="20">
        <v>3257.84</v>
      </c>
      <c r="H464" s="133">
        <v>41024</v>
      </c>
    </row>
    <row r="465" spans="1:9">
      <c r="A465" s="64">
        <v>66</v>
      </c>
      <c r="B465" s="15" t="s">
        <v>3452</v>
      </c>
      <c r="C465" s="16" t="s">
        <v>2576</v>
      </c>
      <c r="D465" s="19"/>
      <c r="E465" s="19"/>
      <c r="F465" s="19"/>
      <c r="G465" s="20">
        <v>3257.84</v>
      </c>
      <c r="H465" s="133">
        <v>41024</v>
      </c>
    </row>
    <row r="466" spans="1:9">
      <c r="A466" s="64">
        <v>67</v>
      </c>
      <c r="B466" s="15" t="s">
        <v>46</v>
      </c>
      <c r="C466" s="16" t="s">
        <v>2576</v>
      </c>
      <c r="D466" s="19"/>
      <c r="E466" s="19"/>
      <c r="F466" s="19"/>
      <c r="G466" s="20">
        <v>3257.84</v>
      </c>
      <c r="H466" s="133">
        <v>41024</v>
      </c>
    </row>
    <row r="467" spans="1:9">
      <c r="A467" s="8"/>
      <c r="B467" s="7" t="s">
        <v>2530</v>
      </c>
      <c r="C467" s="8"/>
      <c r="D467" s="8"/>
      <c r="E467" s="8"/>
      <c r="F467" s="8"/>
      <c r="G467" s="9">
        <f>SUM(G304:G466)</f>
        <v>119138.31</v>
      </c>
      <c r="H467" s="8"/>
      <c r="I467" s="55">
        <f>SUM(G454:G466)</f>
        <v>42351.92</v>
      </c>
    </row>
    <row r="468" spans="1:9" ht="35.25" customHeight="1">
      <c r="A468" s="39"/>
      <c r="B468" s="86" t="s">
        <v>66</v>
      </c>
      <c r="C468" s="38"/>
      <c r="D468" s="38"/>
      <c r="E468" s="38"/>
      <c r="F468" s="38"/>
      <c r="G468" s="87">
        <f>'[1]Итого ведомость Ершова'!$C$19</f>
        <v>292476.61</v>
      </c>
      <c r="H468" s="88"/>
    </row>
    <row r="469" spans="1:9" ht="18.75">
      <c r="A469" s="161"/>
      <c r="B469" s="161" t="s">
        <v>2531</v>
      </c>
      <c r="C469" s="161"/>
      <c r="D469" s="161"/>
      <c r="E469" s="161"/>
      <c r="F469" s="161"/>
      <c r="G469" s="175">
        <f>G467+G468</f>
        <v>411614.92</v>
      </c>
      <c r="H469" s="161"/>
    </row>
    <row r="470" spans="1:9">
      <c r="A470" s="22"/>
      <c r="B470" s="59"/>
      <c r="C470" s="22"/>
      <c r="D470" s="22"/>
      <c r="E470" s="22"/>
      <c r="F470" s="22"/>
      <c r="G470" s="70"/>
      <c r="H470" s="22"/>
    </row>
    <row r="471" spans="1:9">
      <c r="A471" s="22"/>
      <c r="B471" s="59"/>
      <c r="C471" s="22"/>
      <c r="D471" s="22"/>
      <c r="E471" s="22"/>
      <c r="F471" s="22"/>
      <c r="G471" s="70"/>
      <c r="H471" s="22"/>
    </row>
    <row r="472" spans="1:9">
      <c r="A472" s="22"/>
      <c r="B472" s="59"/>
      <c r="C472" s="22"/>
      <c r="D472" s="22"/>
      <c r="E472" s="22"/>
      <c r="F472" s="22"/>
      <c r="G472" s="70"/>
      <c r="H472" s="22"/>
    </row>
    <row r="473" spans="1:9">
      <c r="A473" s="22"/>
      <c r="B473" s="59"/>
      <c r="C473" s="22"/>
      <c r="D473" s="22"/>
      <c r="E473" s="22"/>
      <c r="F473" s="22"/>
      <c r="G473" s="70"/>
      <c r="H473" s="22"/>
    </row>
    <row r="474" spans="1:9">
      <c r="A474" s="22"/>
      <c r="B474" s="59"/>
      <c r="C474" s="22"/>
      <c r="D474" s="22"/>
      <c r="E474" s="22"/>
      <c r="F474" s="22"/>
      <c r="G474" s="70"/>
      <c r="H474" s="22"/>
    </row>
    <row r="475" spans="1:9">
      <c r="A475" s="22"/>
      <c r="B475" s="59"/>
      <c r="C475" s="22"/>
      <c r="D475" s="22"/>
      <c r="E475" s="22"/>
      <c r="F475" s="22"/>
      <c r="G475" s="70"/>
      <c r="H475" s="22"/>
    </row>
    <row r="476" spans="1:9">
      <c r="A476" s="22"/>
      <c r="B476" s="59"/>
      <c r="C476" s="22"/>
      <c r="D476" s="22"/>
      <c r="E476" s="22"/>
      <c r="F476" s="22"/>
      <c r="G476" s="70"/>
      <c r="H476" s="22"/>
    </row>
    <row r="477" spans="1:9">
      <c r="A477" s="22"/>
      <c r="B477" s="59"/>
      <c r="C477" s="22"/>
      <c r="D477" s="22"/>
      <c r="E477" s="22"/>
      <c r="F477" s="22"/>
      <c r="G477" s="70"/>
      <c r="H477" s="22"/>
    </row>
    <row r="478" spans="1:9">
      <c r="A478" s="22"/>
      <c r="B478" s="59"/>
      <c r="C478" s="22"/>
      <c r="D478" s="22"/>
      <c r="E478" s="22"/>
      <c r="F478" s="22"/>
      <c r="G478" s="70"/>
      <c r="H478" s="22"/>
    </row>
    <row r="479" spans="1:9">
      <c r="A479" s="22"/>
      <c r="B479" s="59"/>
      <c r="C479" s="22"/>
      <c r="D479" s="22"/>
      <c r="E479" s="22"/>
      <c r="F479" s="22"/>
      <c r="G479" s="70"/>
      <c r="H479" s="22"/>
    </row>
    <row r="480" spans="1:9">
      <c r="A480" s="22"/>
      <c r="B480" s="59"/>
      <c r="C480" s="22"/>
      <c r="D480" s="22"/>
      <c r="E480" s="22"/>
      <c r="F480" s="22"/>
      <c r="G480" s="70"/>
      <c r="H480" s="22"/>
    </row>
    <row r="481" spans="1:8">
      <c r="A481" s="22"/>
      <c r="B481" s="59"/>
      <c r="C481" s="22"/>
      <c r="D481" s="22"/>
      <c r="E481" s="22"/>
      <c r="F481" s="22"/>
      <c r="G481" s="70"/>
      <c r="H481" s="22"/>
    </row>
    <row r="482" spans="1:8">
      <c r="A482" s="22"/>
      <c r="B482" s="59"/>
      <c r="C482" s="22"/>
      <c r="D482" s="22"/>
      <c r="E482" s="22"/>
      <c r="F482" s="22"/>
      <c r="G482" s="70"/>
      <c r="H482" s="22"/>
    </row>
    <row r="483" spans="1:8">
      <c r="A483" s="22"/>
      <c r="B483" s="59"/>
      <c r="C483" s="22"/>
      <c r="D483" s="22"/>
      <c r="E483" s="22"/>
      <c r="F483" s="22"/>
      <c r="G483" s="70"/>
      <c r="H483" s="22"/>
    </row>
    <row r="484" spans="1:8">
      <c r="A484" s="22"/>
      <c r="B484" s="59"/>
      <c r="C484" s="22"/>
      <c r="D484" s="22"/>
      <c r="E484" s="22"/>
      <c r="F484" s="22"/>
      <c r="G484" s="70"/>
      <c r="H484" s="22"/>
    </row>
    <row r="485" spans="1:8">
      <c r="A485" s="22"/>
      <c r="B485" s="59"/>
      <c r="C485" s="22"/>
      <c r="D485" s="22"/>
      <c r="E485" s="22"/>
      <c r="F485" s="22"/>
      <c r="G485" s="70"/>
      <c r="H485" s="22"/>
    </row>
    <row r="486" spans="1:8">
      <c r="A486" s="22"/>
      <c r="B486" s="59"/>
      <c r="C486" s="22"/>
      <c r="D486" s="22"/>
      <c r="E486" s="22"/>
      <c r="F486" s="22"/>
      <c r="G486" s="70"/>
      <c r="H486" s="22"/>
    </row>
    <row r="487" spans="1:8">
      <c r="A487" s="22"/>
      <c r="B487" s="59"/>
      <c r="C487" s="22"/>
      <c r="D487" s="22"/>
      <c r="E487" s="22"/>
      <c r="F487" s="22"/>
      <c r="G487" s="70"/>
      <c r="H487" s="22"/>
    </row>
    <row r="488" spans="1:8">
      <c r="A488" s="22"/>
      <c r="B488" s="59"/>
      <c r="C488" s="22"/>
      <c r="D488" s="22"/>
      <c r="E488" s="22"/>
      <c r="F488" s="22"/>
      <c r="G488" s="70"/>
      <c r="H488" s="22"/>
    </row>
    <row r="489" spans="1:8">
      <c r="A489" s="22"/>
      <c r="B489" s="59"/>
      <c r="C489" s="22"/>
      <c r="D489" s="22"/>
      <c r="E489" s="22"/>
      <c r="F489" s="22"/>
      <c r="G489" s="70"/>
      <c r="H489" s="22"/>
    </row>
    <row r="490" spans="1:8">
      <c r="A490" s="22"/>
      <c r="B490" s="59"/>
      <c r="C490" s="22"/>
      <c r="D490" s="22"/>
      <c r="E490" s="22"/>
      <c r="F490" s="22"/>
      <c r="G490" s="70"/>
      <c r="H490" s="22"/>
    </row>
    <row r="491" spans="1:8">
      <c r="A491" s="22"/>
      <c r="B491" s="59"/>
      <c r="C491" s="22"/>
      <c r="D491" s="22"/>
      <c r="E491" s="22"/>
      <c r="F491" s="22"/>
      <c r="G491" s="70"/>
      <c r="H491" s="22"/>
    </row>
    <row r="492" spans="1:8">
      <c r="A492" s="22"/>
      <c r="B492" s="59"/>
      <c r="C492" s="22"/>
      <c r="D492" s="22"/>
      <c r="E492" s="22"/>
      <c r="F492" s="22"/>
      <c r="G492" s="70"/>
      <c r="H492" s="22"/>
    </row>
    <row r="493" spans="1:8">
      <c r="A493" s="22"/>
      <c r="B493" s="59"/>
      <c r="C493" s="22"/>
      <c r="D493" s="22"/>
      <c r="E493" s="22"/>
      <c r="F493" s="22"/>
      <c r="G493" s="70"/>
      <c r="H493" s="22"/>
    </row>
    <row r="494" spans="1:8">
      <c r="A494" s="22"/>
      <c r="B494" s="59"/>
      <c r="C494" s="22"/>
      <c r="D494" s="22"/>
      <c r="E494" s="22"/>
      <c r="F494" s="22"/>
      <c r="G494" s="70"/>
      <c r="H494" s="22"/>
    </row>
    <row r="495" spans="1:8">
      <c r="A495" s="22"/>
      <c r="B495" s="59"/>
      <c r="C495" s="22"/>
      <c r="D495" s="22"/>
      <c r="E495" s="22"/>
      <c r="F495" s="22"/>
      <c r="G495" s="70"/>
      <c r="H495" s="22"/>
    </row>
    <row r="496" spans="1:8">
      <c r="A496" s="22"/>
      <c r="B496" s="59"/>
      <c r="C496" s="22"/>
      <c r="D496" s="22"/>
      <c r="E496" s="22"/>
      <c r="F496" s="22"/>
      <c r="G496" s="70"/>
      <c r="H496" s="22"/>
    </row>
    <row r="497" spans="1:8">
      <c r="A497" s="22"/>
      <c r="B497" s="59"/>
      <c r="C497" s="22"/>
      <c r="D497" s="22"/>
      <c r="E497" s="22"/>
      <c r="F497" s="22"/>
      <c r="G497" s="70"/>
      <c r="H497" s="22"/>
    </row>
    <row r="498" spans="1:8">
      <c r="A498" s="22"/>
      <c r="B498" s="59"/>
      <c r="C498" s="22"/>
      <c r="D498" s="22"/>
      <c r="E498" s="22"/>
      <c r="F498" s="22"/>
      <c r="G498" s="70"/>
      <c r="H498" s="22"/>
    </row>
    <row r="499" spans="1:8">
      <c r="A499" s="22"/>
      <c r="B499" s="59"/>
      <c r="C499" s="22"/>
      <c r="D499" s="22"/>
      <c r="E499" s="22"/>
      <c r="F499" s="22"/>
      <c r="G499" s="70"/>
      <c r="H499" s="22"/>
    </row>
    <row r="500" spans="1:8" ht="19.5" customHeight="1">
      <c r="A500" s="601" t="s">
        <v>1044</v>
      </c>
      <c r="B500" s="601"/>
      <c r="C500" s="601"/>
      <c r="D500" s="601"/>
      <c r="E500" s="601"/>
      <c r="F500" s="601"/>
      <c r="G500" s="601"/>
      <c r="H500" s="601"/>
    </row>
    <row r="501" spans="1:8" ht="15.75" customHeight="1">
      <c r="A501" s="663" t="s">
        <v>2014</v>
      </c>
      <c r="B501" s="663"/>
      <c r="C501" s="663"/>
      <c r="D501" s="663"/>
      <c r="E501" s="663"/>
      <c r="F501" s="663"/>
      <c r="G501" s="663"/>
      <c r="H501" s="663"/>
    </row>
    <row r="502" spans="1:8">
      <c r="A502" s="57"/>
      <c r="B502" s="57"/>
      <c r="C502" s="57"/>
      <c r="D502" s="57"/>
      <c r="E502" s="57"/>
      <c r="F502" s="57"/>
      <c r="G502" s="57"/>
      <c r="H502" s="57"/>
    </row>
    <row r="503" spans="1:8" ht="31.5">
      <c r="A503" s="58" t="s">
        <v>1033</v>
      </c>
      <c r="B503" s="58" t="s">
        <v>1034</v>
      </c>
      <c r="C503" s="58" t="s">
        <v>1035</v>
      </c>
      <c r="D503" s="58" t="s">
        <v>1036</v>
      </c>
      <c r="E503" s="58" t="s">
        <v>1334</v>
      </c>
      <c r="F503" s="58" t="s">
        <v>1335</v>
      </c>
      <c r="G503" s="58" t="s">
        <v>1555</v>
      </c>
      <c r="H503" s="58" t="s">
        <v>1586</v>
      </c>
    </row>
    <row r="504" spans="1:8">
      <c r="A504" s="610">
        <v>1</v>
      </c>
      <c r="B504" s="606" t="s">
        <v>206</v>
      </c>
      <c r="C504" s="144" t="s">
        <v>2782</v>
      </c>
      <c r="D504" s="19"/>
      <c r="E504" s="15"/>
      <c r="F504" s="15"/>
      <c r="G504" s="17"/>
      <c r="H504" s="595">
        <v>41031</v>
      </c>
    </row>
    <row r="505" spans="1:8">
      <c r="A505" s="610"/>
      <c r="B505" s="606"/>
      <c r="C505" s="17" t="s">
        <v>2783</v>
      </c>
      <c r="D505" s="19" t="s">
        <v>1588</v>
      </c>
      <c r="E505" s="19">
        <v>0.6</v>
      </c>
      <c r="F505" s="19">
        <v>1350</v>
      </c>
      <c r="G505" s="17">
        <f>E505*F505</f>
        <v>810</v>
      </c>
      <c r="H505" s="605"/>
    </row>
    <row r="506" spans="1:8">
      <c r="A506" s="610"/>
      <c r="B506" s="606"/>
      <c r="C506" s="17" t="s">
        <v>854</v>
      </c>
      <c r="D506" s="19" t="s">
        <v>1585</v>
      </c>
      <c r="E506" s="19">
        <v>0.1</v>
      </c>
      <c r="F506" s="19">
        <v>48.05</v>
      </c>
      <c r="G506" s="20">
        <f>E506*F506</f>
        <v>4.8099999999999996</v>
      </c>
      <c r="H506" s="603"/>
    </row>
    <row r="507" spans="1:8">
      <c r="A507" s="610">
        <v>2</v>
      </c>
      <c r="B507" s="606" t="s">
        <v>207</v>
      </c>
      <c r="C507" s="144" t="s">
        <v>2782</v>
      </c>
      <c r="D507" s="19"/>
      <c r="E507" s="15"/>
      <c r="F507" s="15"/>
      <c r="G507" s="17"/>
      <c r="H507" s="595">
        <v>41031</v>
      </c>
    </row>
    <row r="508" spans="1:8">
      <c r="A508" s="610"/>
      <c r="B508" s="606"/>
      <c r="C508" s="17" t="s">
        <v>2783</v>
      </c>
      <c r="D508" s="19" t="s">
        <v>1588</v>
      </c>
      <c r="E508" s="19">
        <v>0.6</v>
      </c>
      <c r="F508" s="19">
        <v>1350</v>
      </c>
      <c r="G508" s="17">
        <f>E508*F508</f>
        <v>810</v>
      </c>
      <c r="H508" s="605"/>
    </row>
    <row r="509" spans="1:8">
      <c r="A509" s="610"/>
      <c r="B509" s="606"/>
      <c r="C509" s="17" t="s">
        <v>854</v>
      </c>
      <c r="D509" s="19" t="s">
        <v>1585</v>
      </c>
      <c r="E509" s="19">
        <v>0.1</v>
      </c>
      <c r="F509" s="19">
        <v>48.05</v>
      </c>
      <c r="G509" s="20">
        <f>E509*F509</f>
        <v>4.8099999999999996</v>
      </c>
      <c r="H509" s="603"/>
    </row>
    <row r="510" spans="1:8">
      <c r="A510" s="610">
        <v>3</v>
      </c>
      <c r="B510" s="606" t="s">
        <v>3450</v>
      </c>
      <c r="C510" s="144" t="s">
        <v>2782</v>
      </c>
      <c r="D510" s="19"/>
      <c r="E510" s="15"/>
      <c r="F510" s="15"/>
      <c r="G510" s="17"/>
      <c r="H510" s="595">
        <v>41031</v>
      </c>
    </row>
    <row r="511" spans="1:8">
      <c r="A511" s="610"/>
      <c r="B511" s="606"/>
      <c r="C511" s="17" t="s">
        <v>2783</v>
      </c>
      <c r="D511" s="19" t="s">
        <v>1588</v>
      </c>
      <c r="E511" s="19">
        <v>0.6</v>
      </c>
      <c r="F511" s="19">
        <v>1350</v>
      </c>
      <c r="G511" s="17">
        <f>E511*F511</f>
        <v>810</v>
      </c>
      <c r="H511" s="605"/>
    </row>
    <row r="512" spans="1:8">
      <c r="A512" s="610"/>
      <c r="B512" s="606"/>
      <c r="C512" s="17" t="s">
        <v>854</v>
      </c>
      <c r="D512" s="19" t="s">
        <v>1585</v>
      </c>
      <c r="E512" s="19">
        <v>0.1</v>
      </c>
      <c r="F512" s="19">
        <v>48.05</v>
      </c>
      <c r="G512" s="20">
        <f>E512*F512</f>
        <v>4.8099999999999996</v>
      </c>
      <c r="H512" s="603"/>
    </row>
    <row r="513" spans="1:8">
      <c r="A513" s="610">
        <v>4</v>
      </c>
      <c r="B513" s="606" t="s">
        <v>3448</v>
      </c>
      <c r="C513" s="144" t="s">
        <v>2782</v>
      </c>
      <c r="D513" s="19"/>
      <c r="E513" s="15"/>
      <c r="F513" s="15"/>
      <c r="G513" s="17"/>
      <c r="H513" s="595">
        <v>41031</v>
      </c>
    </row>
    <row r="514" spans="1:8">
      <c r="A514" s="610"/>
      <c r="B514" s="606"/>
      <c r="C514" s="17" t="s">
        <v>2783</v>
      </c>
      <c r="D514" s="19" t="s">
        <v>1588</v>
      </c>
      <c r="E514" s="19">
        <v>0.6</v>
      </c>
      <c r="F514" s="19">
        <v>1350</v>
      </c>
      <c r="G514" s="17">
        <f>E514*F514</f>
        <v>810</v>
      </c>
      <c r="H514" s="605"/>
    </row>
    <row r="515" spans="1:8">
      <c r="A515" s="610"/>
      <c r="B515" s="606"/>
      <c r="C515" s="17" t="s">
        <v>854</v>
      </c>
      <c r="D515" s="19" t="s">
        <v>1585</v>
      </c>
      <c r="E515" s="19">
        <v>0.1</v>
      </c>
      <c r="F515" s="19">
        <v>48.05</v>
      </c>
      <c r="G515" s="20">
        <f>E515*F515</f>
        <v>4.8099999999999996</v>
      </c>
      <c r="H515" s="603"/>
    </row>
    <row r="516" spans="1:8">
      <c r="A516" s="610">
        <v>5</v>
      </c>
      <c r="B516" s="606" t="s">
        <v>3445</v>
      </c>
      <c r="C516" s="144" t="s">
        <v>2782</v>
      </c>
      <c r="D516" s="19"/>
      <c r="E516" s="15"/>
      <c r="F516" s="15"/>
      <c r="G516" s="17"/>
      <c r="H516" s="595">
        <v>41031</v>
      </c>
    </row>
    <row r="517" spans="1:8">
      <c r="A517" s="610"/>
      <c r="B517" s="606"/>
      <c r="C517" s="17" t="s">
        <v>2783</v>
      </c>
      <c r="D517" s="19" t="s">
        <v>1588</v>
      </c>
      <c r="E517" s="19">
        <v>0.6</v>
      </c>
      <c r="F517" s="19">
        <v>1350</v>
      </c>
      <c r="G517" s="17">
        <f>E517*F517</f>
        <v>810</v>
      </c>
      <c r="H517" s="605"/>
    </row>
    <row r="518" spans="1:8">
      <c r="A518" s="610"/>
      <c r="B518" s="606"/>
      <c r="C518" s="17" t="s">
        <v>854</v>
      </c>
      <c r="D518" s="19" t="s">
        <v>1585</v>
      </c>
      <c r="E518" s="19">
        <v>0.1</v>
      </c>
      <c r="F518" s="19">
        <v>48.05</v>
      </c>
      <c r="G518" s="20">
        <f>E518*F518</f>
        <v>4.8099999999999996</v>
      </c>
      <c r="H518" s="603"/>
    </row>
    <row r="519" spans="1:8">
      <c r="A519" s="41">
        <v>6</v>
      </c>
      <c r="B519" s="17" t="s">
        <v>1028</v>
      </c>
      <c r="C519" s="16" t="s">
        <v>1193</v>
      </c>
      <c r="D519" s="606" t="s">
        <v>67</v>
      </c>
      <c r="E519" s="606"/>
      <c r="F519" s="606"/>
      <c r="G519" s="20"/>
      <c r="H519" s="21">
        <v>41032</v>
      </c>
    </row>
    <row r="520" spans="1:8" ht="47.25">
      <c r="A520" s="602">
        <v>7</v>
      </c>
      <c r="B520" s="592" t="s">
        <v>46</v>
      </c>
      <c r="C520" s="16" t="s">
        <v>1166</v>
      </c>
      <c r="D520" s="17"/>
      <c r="E520" s="17"/>
      <c r="F520" s="17"/>
      <c r="G520" s="20"/>
      <c r="H520" s="595">
        <v>41032</v>
      </c>
    </row>
    <row r="521" spans="1:8" ht="31.5">
      <c r="A521" s="596"/>
      <c r="B521" s="593"/>
      <c r="C521" s="17" t="s">
        <v>1180</v>
      </c>
      <c r="D521" s="19" t="s">
        <v>1049</v>
      </c>
      <c r="E521" s="17">
        <v>3</v>
      </c>
      <c r="F521" s="17">
        <v>157.34</v>
      </c>
      <c r="G521" s="20">
        <f>E521*F521</f>
        <v>472.02</v>
      </c>
      <c r="H521" s="596"/>
    </row>
    <row r="522" spans="1:8">
      <c r="A522" s="596"/>
      <c r="B522" s="593"/>
      <c r="C522" s="17" t="s">
        <v>680</v>
      </c>
      <c r="D522" s="19" t="s">
        <v>2968</v>
      </c>
      <c r="E522" s="17">
        <v>3</v>
      </c>
      <c r="F522" s="17">
        <v>33.67</v>
      </c>
      <c r="G522" s="20">
        <f>E522*F522</f>
        <v>101.01</v>
      </c>
      <c r="H522" s="596"/>
    </row>
    <row r="523" spans="1:8" ht="21" customHeight="1">
      <c r="A523" s="597"/>
      <c r="B523" s="594"/>
      <c r="C523" s="17" t="s">
        <v>1521</v>
      </c>
      <c r="D523" s="19" t="s">
        <v>1049</v>
      </c>
      <c r="E523" s="17">
        <v>32</v>
      </c>
      <c r="F523" s="17">
        <v>80</v>
      </c>
      <c r="G523" s="20">
        <f>E523*F523</f>
        <v>2560</v>
      </c>
      <c r="H523" s="597"/>
    </row>
    <row r="524" spans="1:8" ht="47.25">
      <c r="A524" s="602">
        <v>8</v>
      </c>
      <c r="B524" s="592" t="s">
        <v>763</v>
      </c>
      <c r="C524" s="16" t="s">
        <v>1166</v>
      </c>
      <c r="D524" s="17"/>
      <c r="E524" s="17"/>
      <c r="F524" s="17"/>
      <c r="G524" s="20"/>
      <c r="H524" s="595">
        <v>41033</v>
      </c>
    </row>
    <row r="525" spans="1:8">
      <c r="A525" s="596"/>
      <c r="B525" s="593"/>
      <c r="C525" s="17" t="s">
        <v>1601</v>
      </c>
      <c r="D525" s="19" t="s">
        <v>1109</v>
      </c>
      <c r="E525" s="17">
        <v>5</v>
      </c>
      <c r="F525" s="17">
        <v>4.2</v>
      </c>
      <c r="G525" s="20">
        <f>E525*F525</f>
        <v>21</v>
      </c>
      <c r="H525" s="605"/>
    </row>
    <row r="526" spans="1:8">
      <c r="A526" s="597"/>
      <c r="B526" s="594"/>
      <c r="C526" s="17" t="s">
        <v>1534</v>
      </c>
      <c r="D526" s="19" t="s">
        <v>1585</v>
      </c>
      <c r="E526" s="17">
        <v>0.03</v>
      </c>
      <c r="F526" s="17">
        <v>360</v>
      </c>
      <c r="G526" s="20">
        <f>E526*F526</f>
        <v>10.8</v>
      </c>
      <c r="H526" s="603"/>
    </row>
    <row r="527" spans="1:8" ht="31.5">
      <c r="A527" s="41">
        <v>9</v>
      </c>
      <c r="B527" s="17" t="s">
        <v>1663</v>
      </c>
      <c r="C527" s="16" t="s">
        <v>1664</v>
      </c>
      <c r="D527" s="598" t="s">
        <v>1050</v>
      </c>
      <c r="E527" s="599"/>
      <c r="F527" s="600"/>
      <c r="G527" s="20"/>
      <c r="H527" s="21">
        <v>41033</v>
      </c>
    </row>
    <row r="528" spans="1:8">
      <c r="A528" s="41">
        <v>10</v>
      </c>
      <c r="B528" s="17" t="s">
        <v>969</v>
      </c>
      <c r="C528" s="16" t="s">
        <v>2844</v>
      </c>
      <c r="D528" s="598" t="s">
        <v>817</v>
      </c>
      <c r="E528" s="599"/>
      <c r="F528" s="600"/>
      <c r="G528" s="20"/>
      <c r="H528" s="21">
        <v>41037</v>
      </c>
    </row>
    <row r="529" spans="1:8" ht="31.5">
      <c r="A529" s="602">
        <v>11</v>
      </c>
      <c r="B529" s="592" t="s">
        <v>3444</v>
      </c>
      <c r="C529" s="16" t="s">
        <v>3752</v>
      </c>
      <c r="D529" s="17"/>
      <c r="E529" s="17"/>
      <c r="F529" s="17"/>
      <c r="G529" s="20"/>
      <c r="H529" s="602"/>
    </row>
    <row r="530" spans="1:8">
      <c r="A530" s="597"/>
      <c r="B530" s="594"/>
      <c r="C530" s="17" t="s">
        <v>3243</v>
      </c>
      <c r="D530" s="19" t="s">
        <v>2968</v>
      </c>
      <c r="E530" s="17">
        <v>1</v>
      </c>
      <c r="F530" s="17">
        <v>1000</v>
      </c>
      <c r="G530" s="20">
        <f>E530*F530</f>
        <v>1000</v>
      </c>
      <c r="H530" s="597"/>
    </row>
    <row r="531" spans="1:8">
      <c r="A531" s="602">
        <v>12</v>
      </c>
      <c r="B531" s="592" t="s">
        <v>46</v>
      </c>
      <c r="C531" s="16" t="s">
        <v>82</v>
      </c>
      <c r="D531" s="19"/>
      <c r="E531" s="17"/>
      <c r="F531" s="17"/>
      <c r="G531" s="20"/>
      <c r="H531" s="595">
        <v>41037</v>
      </c>
    </row>
    <row r="532" spans="1:8">
      <c r="A532" s="596"/>
      <c r="B532" s="593"/>
      <c r="C532" s="17" t="s">
        <v>83</v>
      </c>
      <c r="D532" s="19" t="s">
        <v>1109</v>
      </c>
      <c r="E532" s="17">
        <v>0.2</v>
      </c>
      <c r="F532" s="17">
        <v>60</v>
      </c>
      <c r="G532" s="20">
        <f>F532*E532</f>
        <v>12</v>
      </c>
      <c r="H532" s="605"/>
    </row>
    <row r="533" spans="1:8">
      <c r="A533" s="597"/>
      <c r="B533" s="594"/>
      <c r="C533" s="17" t="s">
        <v>480</v>
      </c>
      <c r="D533" s="19" t="s">
        <v>481</v>
      </c>
      <c r="E533" s="17">
        <v>1</v>
      </c>
      <c r="F533" s="17">
        <v>28.2</v>
      </c>
      <c r="G533" s="20">
        <f>F533*E533</f>
        <v>28.2</v>
      </c>
      <c r="H533" s="603"/>
    </row>
    <row r="534" spans="1:8" ht="31.5">
      <c r="A534" s="602">
        <v>13</v>
      </c>
      <c r="B534" s="592" t="s">
        <v>3451</v>
      </c>
      <c r="C534" s="16" t="s">
        <v>1815</v>
      </c>
      <c r="D534" s="19"/>
      <c r="E534" s="17"/>
      <c r="F534" s="17"/>
      <c r="G534" s="20"/>
      <c r="H534" s="595">
        <v>41039</v>
      </c>
    </row>
    <row r="535" spans="1:8">
      <c r="A535" s="596"/>
      <c r="B535" s="593"/>
      <c r="C535" s="17" t="s">
        <v>3756</v>
      </c>
      <c r="D535" s="19" t="s">
        <v>1585</v>
      </c>
      <c r="E535" s="17">
        <v>0.05</v>
      </c>
      <c r="F535" s="17">
        <v>8500</v>
      </c>
      <c r="G535" s="20">
        <f>E535*F535</f>
        <v>425</v>
      </c>
      <c r="H535" s="605"/>
    </row>
    <row r="536" spans="1:8">
      <c r="A536" s="596"/>
      <c r="B536" s="593"/>
      <c r="C536" s="17" t="s">
        <v>3162</v>
      </c>
      <c r="D536" s="19" t="s">
        <v>1109</v>
      </c>
      <c r="E536" s="17">
        <v>0.2</v>
      </c>
      <c r="F536" s="17">
        <v>76</v>
      </c>
      <c r="G536" s="20">
        <f>E536*F536</f>
        <v>15.2</v>
      </c>
      <c r="H536" s="605"/>
    </row>
    <row r="537" spans="1:8" ht="19.5" customHeight="1">
      <c r="A537" s="596"/>
      <c r="B537" s="593"/>
      <c r="C537" s="17" t="s">
        <v>3757</v>
      </c>
      <c r="D537" s="19" t="s">
        <v>2968</v>
      </c>
      <c r="E537" s="17">
        <v>20</v>
      </c>
      <c r="F537" s="17">
        <v>0.7</v>
      </c>
      <c r="G537" s="20">
        <f>E537*F537</f>
        <v>14</v>
      </c>
      <c r="H537" s="605"/>
    </row>
    <row r="538" spans="1:8">
      <c r="A538" s="596"/>
      <c r="B538" s="593"/>
      <c r="C538" s="17" t="s">
        <v>2010</v>
      </c>
      <c r="D538" s="19" t="s">
        <v>1585</v>
      </c>
      <c r="E538" s="17">
        <v>2.5999999999999999E-2</v>
      </c>
      <c r="F538" s="17">
        <v>8500</v>
      </c>
      <c r="G538" s="20">
        <f>E538*F538</f>
        <v>221</v>
      </c>
      <c r="H538" s="605"/>
    </row>
    <row r="539" spans="1:8">
      <c r="A539" s="597"/>
      <c r="B539" s="594"/>
      <c r="C539" s="17" t="s">
        <v>2479</v>
      </c>
      <c r="D539" s="19" t="s">
        <v>1109</v>
      </c>
      <c r="E539" s="17">
        <v>1</v>
      </c>
      <c r="F539" s="17">
        <v>150</v>
      </c>
      <c r="G539" s="20">
        <f>E539*F539</f>
        <v>150</v>
      </c>
      <c r="H539" s="603"/>
    </row>
    <row r="540" spans="1:8">
      <c r="A540" s="602">
        <v>14</v>
      </c>
      <c r="B540" s="592" t="s">
        <v>3535</v>
      </c>
      <c r="C540" s="16" t="s">
        <v>1625</v>
      </c>
      <c r="D540" s="19"/>
      <c r="E540" s="17"/>
      <c r="F540" s="17"/>
      <c r="G540" s="20"/>
      <c r="H540" s="595">
        <v>41040</v>
      </c>
    </row>
    <row r="541" spans="1:8">
      <c r="A541" s="597"/>
      <c r="B541" s="594"/>
      <c r="C541" s="17" t="s">
        <v>1462</v>
      </c>
      <c r="D541" s="19" t="s">
        <v>1049</v>
      </c>
      <c r="E541" s="19">
        <v>2.5</v>
      </c>
      <c r="F541" s="19">
        <v>115.2</v>
      </c>
      <c r="G541" s="20">
        <f>F541*E541</f>
        <v>288</v>
      </c>
      <c r="H541" s="603"/>
    </row>
    <row r="542" spans="1:8">
      <c r="A542" s="41">
        <v>15</v>
      </c>
      <c r="B542" s="17" t="s">
        <v>742</v>
      </c>
      <c r="C542" s="16" t="s">
        <v>3386</v>
      </c>
      <c r="D542" s="598" t="s">
        <v>3172</v>
      </c>
      <c r="E542" s="599"/>
      <c r="F542" s="600"/>
      <c r="G542" s="20"/>
      <c r="H542" s="18"/>
    </row>
    <row r="543" spans="1:8" ht="31.5">
      <c r="A543" s="41">
        <v>16</v>
      </c>
      <c r="B543" s="17" t="s">
        <v>3542</v>
      </c>
      <c r="C543" s="16" t="s">
        <v>3543</v>
      </c>
      <c r="D543" s="598" t="s">
        <v>67</v>
      </c>
      <c r="E543" s="599"/>
      <c r="F543" s="600"/>
      <c r="G543" s="20"/>
      <c r="H543" s="21">
        <v>41043</v>
      </c>
    </row>
    <row r="544" spans="1:8" ht="31.5">
      <c r="A544" s="41">
        <v>17</v>
      </c>
      <c r="B544" s="17" t="s">
        <v>3544</v>
      </c>
      <c r="C544" s="16" t="s">
        <v>1862</v>
      </c>
      <c r="D544" s="598" t="s">
        <v>67</v>
      </c>
      <c r="E544" s="599"/>
      <c r="F544" s="600"/>
      <c r="G544" s="20"/>
      <c r="H544" s="21">
        <v>41043</v>
      </c>
    </row>
    <row r="545" spans="1:8" ht="31.5">
      <c r="A545" s="41">
        <v>18</v>
      </c>
      <c r="B545" s="17" t="s">
        <v>2503</v>
      </c>
      <c r="C545" s="16" t="s">
        <v>2449</v>
      </c>
      <c r="D545" s="19"/>
      <c r="E545" s="19"/>
      <c r="F545" s="17"/>
      <c r="G545" s="20"/>
      <c r="H545" s="18"/>
    </row>
    <row r="546" spans="1:8">
      <c r="A546" s="610">
        <v>19</v>
      </c>
      <c r="B546" s="606" t="s">
        <v>2503</v>
      </c>
      <c r="C546" s="17" t="s">
        <v>2450</v>
      </c>
      <c r="D546" s="19" t="s">
        <v>2968</v>
      </c>
      <c r="E546" s="17">
        <v>9</v>
      </c>
      <c r="F546" s="17">
        <v>170</v>
      </c>
      <c r="G546" s="20">
        <f t="shared" ref="G546:G552" si="3">E546*F546</f>
        <v>1530</v>
      </c>
      <c r="H546" s="611" t="s">
        <v>3314</v>
      </c>
    </row>
    <row r="547" spans="1:8">
      <c r="A547" s="610"/>
      <c r="B547" s="606"/>
      <c r="C547" s="17" t="s">
        <v>2451</v>
      </c>
      <c r="D547" s="19" t="s">
        <v>2968</v>
      </c>
      <c r="E547" s="17">
        <v>6</v>
      </c>
      <c r="F547" s="17">
        <v>170</v>
      </c>
      <c r="G547" s="20">
        <f t="shared" si="3"/>
        <v>1020</v>
      </c>
      <c r="H547" s="611"/>
    </row>
    <row r="548" spans="1:8">
      <c r="A548" s="610"/>
      <c r="B548" s="606"/>
      <c r="C548" s="17" t="s">
        <v>2452</v>
      </c>
      <c r="D548" s="19" t="s">
        <v>2968</v>
      </c>
      <c r="E548" s="17">
        <v>9</v>
      </c>
      <c r="F548" s="17">
        <v>156</v>
      </c>
      <c r="G548" s="20">
        <f t="shared" si="3"/>
        <v>1404</v>
      </c>
      <c r="H548" s="611"/>
    </row>
    <row r="549" spans="1:8">
      <c r="A549" s="610"/>
      <c r="B549" s="606"/>
      <c r="C549" s="17" t="s">
        <v>3667</v>
      </c>
      <c r="D549" s="19" t="s">
        <v>2968</v>
      </c>
      <c r="E549" s="17">
        <v>15</v>
      </c>
      <c r="F549" s="17">
        <v>10</v>
      </c>
      <c r="G549" s="20">
        <f t="shared" si="3"/>
        <v>150</v>
      </c>
      <c r="H549" s="611"/>
    </row>
    <row r="550" spans="1:8">
      <c r="A550" s="610"/>
      <c r="B550" s="606"/>
      <c r="C550" s="17" t="s">
        <v>1319</v>
      </c>
      <c r="D550" s="19" t="s">
        <v>2968</v>
      </c>
      <c r="E550" s="17">
        <v>48</v>
      </c>
      <c r="F550" s="17">
        <v>0.5</v>
      </c>
      <c r="G550" s="20">
        <f t="shared" si="3"/>
        <v>24</v>
      </c>
      <c r="H550" s="611"/>
    </row>
    <row r="551" spans="1:8" ht="18.75" customHeight="1">
      <c r="A551" s="610"/>
      <c r="B551" s="606"/>
      <c r="C551" s="17" t="s">
        <v>3313</v>
      </c>
      <c r="D551" s="19" t="s">
        <v>2968</v>
      </c>
      <c r="E551" s="17">
        <v>48</v>
      </c>
      <c r="F551" s="17">
        <v>2</v>
      </c>
      <c r="G551" s="20">
        <f t="shared" si="3"/>
        <v>96</v>
      </c>
      <c r="H551" s="611"/>
    </row>
    <row r="552" spans="1:8">
      <c r="A552" s="610"/>
      <c r="B552" s="606"/>
      <c r="C552" s="17" t="s">
        <v>259</v>
      </c>
      <c r="D552" s="19" t="s">
        <v>1049</v>
      </c>
      <c r="E552" s="17">
        <v>9</v>
      </c>
      <c r="F552" s="17">
        <v>8</v>
      </c>
      <c r="G552" s="20">
        <f t="shared" si="3"/>
        <v>72</v>
      </c>
      <c r="H552" s="611"/>
    </row>
    <row r="553" spans="1:8" ht="31.5">
      <c r="A553" s="41">
        <v>20</v>
      </c>
      <c r="B553" s="17" t="s">
        <v>3317</v>
      </c>
      <c r="C553" s="16" t="s">
        <v>3318</v>
      </c>
      <c r="D553" s="598" t="s">
        <v>1050</v>
      </c>
      <c r="E553" s="599"/>
      <c r="F553" s="600"/>
      <c r="G553" s="20"/>
      <c r="H553" s="21">
        <v>41043</v>
      </c>
    </row>
    <row r="554" spans="1:8">
      <c r="A554" s="602">
        <v>21</v>
      </c>
      <c r="B554" s="592" t="s">
        <v>3449</v>
      </c>
      <c r="C554" s="16" t="s">
        <v>2057</v>
      </c>
      <c r="D554" s="17"/>
      <c r="E554" s="17"/>
      <c r="F554" s="17"/>
      <c r="G554" s="20"/>
      <c r="H554" s="595">
        <v>41039</v>
      </c>
    </row>
    <row r="555" spans="1:8">
      <c r="A555" s="596"/>
      <c r="B555" s="593"/>
      <c r="C555" s="17" t="s">
        <v>44</v>
      </c>
      <c r="D555" s="19" t="s">
        <v>1109</v>
      </c>
      <c r="E555" s="17">
        <v>20</v>
      </c>
      <c r="F555" s="17">
        <v>24</v>
      </c>
      <c r="G555" s="20">
        <f>F555*E555</f>
        <v>480</v>
      </c>
      <c r="H555" s="596"/>
    </row>
    <row r="556" spans="1:8">
      <c r="A556" s="596"/>
      <c r="B556" s="593"/>
      <c r="C556" s="17" t="s">
        <v>45</v>
      </c>
      <c r="D556" s="19" t="s">
        <v>2480</v>
      </c>
      <c r="E556" s="17">
        <v>2</v>
      </c>
      <c r="F556" s="17">
        <v>39</v>
      </c>
      <c r="G556" s="20">
        <f>F556*E556</f>
        <v>78</v>
      </c>
      <c r="H556" s="596"/>
    </row>
    <row r="557" spans="1:8">
      <c r="A557" s="596"/>
      <c r="B557" s="593"/>
      <c r="C557" s="17" t="s">
        <v>2479</v>
      </c>
      <c r="D557" s="19" t="s">
        <v>1109</v>
      </c>
      <c r="E557" s="17">
        <v>2.4</v>
      </c>
      <c r="F557" s="17">
        <v>212.5</v>
      </c>
      <c r="G557" s="20">
        <f>F557*E557</f>
        <v>510</v>
      </c>
      <c r="H557" s="596"/>
    </row>
    <row r="558" spans="1:8">
      <c r="A558" s="596"/>
      <c r="B558" s="593"/>
      <c r="C558" s="17" t="s">
        <v>2056</v>
      </c>
      <c r="D558" s="19" t="s">
        <v>2968</v>
      </c>
      <c r="E558" s="17">
        <v>2</v>
      </c>
      <c r="F558" s="17">
        <v>140</v>
      </c>
      <c r="G558" s="20">
        <f>F558*E558</f>
        <v>280</v>
      </c>
      <c r="H558" s="596"/>
    </row>
    <row r="559" spans="1:8">
      <c r="A559" s="597"/>
      <c r="B559" s="594"/>
      <c r="C559" s="17" t="s">
        <v>1241</v>
      </c>
      <c r="D559" s="19" t="s">
        <v>481</v>
      </c>
      <c r="E559" s="17">
        <v>1.5</v>
      </c>
      <c r="F559" s="17">
        <v>63.34</v>
      </c>
      <c r="G559" s="20">
        <f>F559*E559</f>
        <v>95.01</v>
      </c>
      <c r="H559" s="597"/>
    </row>
    <row r="560" spans="1:8" ht="31.5">
      <c r="A560" s="602">
        <v>22</v>
      </c>
      <c r="B560" s="627" t="s">
        <v>46</v>
      </c>
      <c r="C560" s="65" t="s">
        <v>98</v>
      </c>
      <c r="D560" s="17"/>
      <c r="E560" s="17"/>
      <c r="F560" s="17"/>
      <c r="G560" s="20"/>
      <c r="H560" s="595">
        <v>41039</v>
      </c>
    </row>
    <row r="561" spans="1:8">
      <c r="A561" s="596"/>
      <c r="B561" s="628"/>
      <c r="C561" s="23" t="s">
        <v>3382</v>
      </c>
      <c r="D561" s="17" t="s">
        <v>1109</v>
      </c>
      <c r="E561" s="17">
        <v>44.6</v>
      </c>
      <c r="F561" s="17">
        <v>44</v>
      </c>
      <c r="G561" s="20">
        <f t="shared" ref="G561:G570" si="4">E561*F561</f>
        <v>1962.4</v>
      </c>
      <c r="H561" s="605"/>
    </row>
    <row r="562" spans="1:8">
      <c r="A562" s="596"/>
      <c r="B562" s="628"/>
      <c r="C562" s="23" t="s">
        <v>1330</v>
      </c>
      <c r="D562" s="17" t="s">
        <v>1109</v>
      </c>
      <c r="E562" s="17">
        <v>112</v>
      </c>
      <c r="F562" s="17">
        <v>49</v>
      </c>
      <c r="G562" s="20">
        <f t="shared" si="4"/>
        <v>5488</v>
      </c>
      <c r="H562" s="605"/>
    </row>
    <row r="563" spans="1:8">
      <c r="A563" s="596"/>
      <c r="B563" s="628"/>
      <c r="C563" s="23" t="s">
        <v>3568</v>
      </c>
      <c r="D563" s="17" t="s">
        <v>1049</v>
      </c>
      <c r="E563" s="17">
        <v>7</v>
      </c>
      <c r="F563" s="17">
        <v>108</v>
      </c>
      <c r="G563" s="20">
        <f t="shared" si="4"/>
        <v>756</v>
      </c>
      <c r="H563" s="605"/>
    </row>
    <row r="564" spans="1:8">
      <c r="A564" s="596"/>
      <c r="B564" s="628"/>
      <c r="C564" s="23" t="s">
        <v>2723</v>
      </c>
      <c r="D564" s="17" t="s">
        <v>1109</v>
      </c>
      <c r="E564" s="17">
        <v>10</v>
      </c>
      <c r="F564" s="17">
        <v>44</v>
      </c>
      <c r="G564" s="20">
        <f t="shared" si="4"/>
        <v>440</v>
      </c>
      <c r="H564" s="605"/>
    </row>
    <row r="565" spans="1:8">
      <c r="A565" s="596"/>
      <c r="B565" s="628"/>
      <c r="C565" s="23" t="s">
        <v>83</v>
      </c>
      <c r="D565" s="17" t="s">
        <v>1109</v>
      </c>
      <c r="E565" s="17">
        <v>2</v>
      </c>
      <c r="F565" s="17">
        <v>60</v>
      </c>
      <c r="G565" s="20">
        <f t="shared" si="4"/>
        <v>120</v>
      </c>
      <c r="H565" s="605"/>
    </row>
    <row r="566" spans="1:8">
      <c r="A566" s="596"/>
      <c r="B566" s="628"/>
      <c r="C566" s="23" t="s">
        <v>3576</v>
      </c>
      <c r="D566" s="17" t="s">
        <v>1109</v>
      </c>
      <c r="E566" s="17">
        <v>1.34</v>
      </c>
      <c r="F566" s="17">
        <v>145</v>
      </c>
      <c r="G566" s="20">
        <f t="shared" si="4"/>
        <v>194.3</v>
      </c>
      <c r="H566" s="605"/>
    </row>
    <row r="567" spans="1:8">
      <c r="A567" s="596"/>
      <c r="B567" s="628"/>
      <c r="C567" s="23" t="s">
        <v>3577</v>
      </c>
      <c r="D567" s="17" t="s">
        <v>1109</v>
      </c>
      <c r="E567" s="17">
        <v>0.5</v>
      </c>
      <c r="F567" s="17">
        <v>157</v>
      </c>
      <c r="G567" s="20">
        <f t="shared" si="4"/>
        <v>78.5</v>
      </c>
      <c r="H567" s="605"/>
    </row>
    <row r="568" spans="1:8">
      <c r="A568" s="596"/>
      <c r="B568" s="628"/>
      <c r="C568" s="23" t="s">
        <v>2479</v>
      </c>
      <c r="D568" s="17" t="s">
        <v>1109</v>
      </c>
      <c r="E568" s="17">
        <v>3.4</v>
      </c>
      <c r="F568" s="17">
        <v>138.53</v>
      </c>
      <c r="G568" s="20">
        <f t="shared" si="4"/>
        <v>471</v>
      </c>
      <c r="H568" s="603"/>
    </row>
    <row r="569" spans="1:8">
      <c r="A569" s="596"/>
      <c r="B569" s="628"/>
      <c r="C569" s="23" t="s">
        <v>209</v>
      </c>
      <c r="D569" s="17" t="s">
        <v>1049</v>
      </c>
      <c r="E569" s="17">
        <v>1</v>
      </c>
      <c r="F569" s="17">
        <v>53.88</v>
      </c>
      <c r="G569" s="20">
        <f>E569*F569</f>
        <v>53.88</v>
      </c>
      <c r="H569" s="605">
        <v>41057</v>
      </c>
    </row>
    <row r="570" spans="1:8">
      <c r="A570" s="597"/>
      <c r="B570" s="629"/>
      <c r="C570" s="23" t="s">
        <v>210</v>
      </c>
      <c r="D570" s="17" t="s">
        <v>1109</v>
      </c>
      <c r="E570" s="17">
        <v>4.84</v>
      </c>
      <c r="F570" s="17">
        <v>56.37</v>
      </c>
      <c r="G570" s="20">
        <f t="shared" si="4"/>
        <v>272.83</v>
      </c>
      <c r="H570" s="603"/>
    </row>
    <row r="571" spans="1:8" ht="31.5" customHeight="1">
      <c r="A571" s="602">
        <v>23</v>
      </c>
      <c r="B571" s="592" t="s">
        <v>1954</v>
      </c>
      <c r="C571" s="16" t="s">
        <v>1955</v>
      </c>
      <c r="D571" s="17"/>
      <c r="E571" s="17"/>
      <c r="F571" s="17"/>
      <c r="G571" s="20"/>
      <c r="H571" s="595">
        <v>41043</v>
      </c>
    </row>
    <row r="572" spans="1:8">
      <c r="A572" s="597"/>
      <c r="B572" s="594"/>
      <c r="C572" s="17" t="s">
        <v>2286</v>
      </c>
      <c r="D572" s="17" t="s">
        <v>2968</v>
      </c>
      <c r="E572" s="17">
        <v>1</v>
      </c>
      <c r="F572" s="17">
        <v>96</v>
      </c>
      <c r="G572" s="20">
        <f>E572*F572</f>
        <v>96</v>
      </c>
      <c r="H572" s="597"/>
    </row>
    <row r="573" spans="1:8" ht="31.5">
      <c r="A573" s="41">
        <v>24</v>
      </c>
      <c r="B573" s="17" t="s">
        <v>3449</v>
      </c>
      <c r="C573" s="16" t="s">
        <v>893</v>
      </c>
      <c r="D573" s="598" t="s">
        <v>14</v>
      </c>
      <c r="E573" s="599"/>
      <c r="F573" s="600"/>
      <c r="G573" s="20"/>
      <c r="H573" s="21">
        <v>41046</v>
      </c>
    </row>
    <row r="574" spans="1:8">
      <c r="A574" s="602">
        <v>25</v>
      </c>
      <c r="B574" s="592" t="s">
        <v>3445</v>
      </c>
      <c r="C574" s="16" t="s">
        <v>2782</v>
      </c>
      <c r="D574" s="19"/>
      <c r="E574" s="17"/>
      <c r="F574" s="17"/>
      <c r="G574" s="20"/>
      <c r="H574" s="595">
        <v>41046</v>
      </c>
    </row>
    <row r="575" spans="1:8">
      <c r="A575" s="596"/>
      <c r="B575" s="593"/>
      <c r="C575" s="17" t="s">
        <v>2049</v>
      </c>
      <c r="D575" s="19" t="s">
        <v>1588</v>
      </c>
      <c r="E575" s="17">
        <v>0.15</v>
      </c>
      <c r="F575" s="17">
        <v>1350</v>
      </c>
      <c r="G575" s="20">
        <f>F575*E575</f>
        <v>202.5</v>
      </c>
      <c r="H575" s="605"/>
    </row>
    <row r="576" spans="1:8">
      <c r="A576" s="597"/>
      <c r="B576" s="594"/>
      <c r="C576" s="17" t="s">
        <v>2050</v>
      </c>
      <c r="D576" s="19" t="s">
        <v>1585</v>
      </c>
      <c r="E576" s="17">
        <v>0.08</v>
      </c>
      <c r="F576" s="17">
        <v>48.05</v>
      </c>
      <c r="G576" s="20">
        <f>F576*E576</f>
        <v>3.84</v>
      </c>
      <c r="H576" s="603"/>
    </row>
    <row r="577" spans="1:8">
      <c r="A577" s="602">
        <v>26</v>
      </c>
      <c r="B577" s="592" t="s">
        <v>3447</v>
      </c>
      <c r="C577" s="16" t="s">
        <v>2782</v>
      </c>
      <c r="D577" s="19"/>
      <c r="E577" s="17"/>
      <c r="F577" s="17"/>
      <c r="G577" s="20"/>
      <c r="H577" s="595">
        <v>41046</v>
      </c>
    </row>
    <row r="578" spans="1:8">
      <c r="A578" s="596"/>
      <c r="B578" s="593"/>
      <c r="C578" s="17" t="s">
        <v>2049</v>
      </c>
      <c r="D578" s="19" t="s">
        <v>1588</v>
      </c>
      <c r="E578" s="17">
        <v>0.15</v>
      </c>
      <c r="F578" s="17">
        <v>1350</v>
      </c>
      <c r="G578" s="20">
        <f>F578*E578</f>
        <v>202.5</v>
      </c>
      <c r="H578" s="605"/>
    </row>
    <row r="579" spans="1:8">
      <c r="A579" s="597"/>
      <c r="B579" s="594"/>
      <c r="C579" s="17" t="s">
        <v>2050</v>
      </c>
      <c r="D579" s="19" t="s">
        <v>1585</v>
      </c>
      <c r="E579" s="17">
        <v>0.08</v>
      </c>
      <c r="F579" s="17">
        <v>48.05</v>
      </c>
      <c r="G579" s="20">
        <f>F579*E579</f>
        <v>3.84</v>
      </c>
      <c r="H579" s="603"/>
    </row>
    <row r="580" spans="1:8">
      <c r="A580" s="602">
        <v>27</v>
      </c>
      <c r="B580" s="592" t="s">
        <v>3448</v>
      </c>
      <c r="C580" s="16" t="s">
        <v>2782</v>
      </c>
      <c r="D580" s="19"/>
      <c r="E580" s="17"/>
      <c r="F580" s="17"/>
      <c r="G580" s="20"/>
      <c r="H580" s="595">
        <v>41046</v>
      </c>
    </row>
    <row r="581" spans="1:8">
      <c r="A581" s="596"/>
      <c r="B581" s="593"/>
      <c r="C581" s="17" t="s">
        <v>2049</v>
      </c>
      <c r="D581" s="19" t="s">
        <v>1588</v>
      </c>
      <c r="E581" s="17">
        <v>0.15</v>
      </c>
      <c r="F581" s="17">
        <v>1350</v>
      </c>
      <c r="G581" s="20">
        <f>F581*E581</f>
        <v>202.5</v>
      </c>
      <c r="H581" s="605"/>
    </row>
    <row r="582" spans="1:8">
      <c r="A582" s="597"/>
      <c r="B582" s="594"/>
      <c r="C582" s="17" t="s">
        <v>2050</v>
      </c>
      <c r="D582" s="19" t="s">
        <v>1585</v>
      </c>
      <c r="E582" s="17">
        <v>0.08</v>
      </c>
      <c r="F582" s="17">
        <v>48.05</v>
      </c>
      <c r="G582" s="20">
        <f>F582*E582</f>
        <v>3.84</v>
      </c>
      <c r="H582" s="603"/>
    </row>
    <row r="583" spans="1:8">
      <c r="A583" s="602">
        <v>28</v>
      </c>
      <c r="B583" s="592" t="s">
        <v>3451</v>
      </c>
      <c r="C583" s="16" t="s">
        <v>2782</v>
      </c>
      <c r="D583" s="19"/>
      <c r="E583" s="17"/>
      <c r="F583" s="17"/>
      <c r="G583" s="20"/>
      <c r="H583" s="595">
        <v>41046</v>
      </c>
    </row>
    <row r="584" spans="1:8">
      <c r="A584" s="596"/>
      <c r="B584" s="593"/>
      <c r="C584" s="17" t="s">
        <v>2049</v>
      </c>
      <c r="D584" s="19" t="s">
        <v>1588</v>
      </c>
      <c r="E584" s="17">
        <v>0.15</v>
      </c>
      <c r="F584" s="17">
        <v>1350</v>
      </c>
      <c r="G584" s="20">
        <f>F584*E584</f>
        <v>202.5</v>
      </c>
      <c r="H584" s="605"/>
    </row>
    <row r="585" spans="1:8">
      <c r="A585" s="597"/>
      <c r="B585" s="594"/>
      <c r="C585" s="17" t="s">
        <v>2050</v>
      </c>
      <c r="D585" s="19" t="s">
        <v>1585</v>
      </c>
      <c r="E585" s="17">
        <v>0.08</v>
      </c>
      <c r="F585" s="17">
        <v>48.05</v>
      </c>
      <c r="G585" s="20">
        <f>F585*E585</f>
        <v>3.84</v>
      </c>
      <c r="H585" s="603"/>
    </row>
    <row r="586" spans="1:8">
      <c r="A586" s="602">
        <v>29</v>
      </c>
      <c r="B586" s="592" t="s">
        <v>1269</v>
      </c>
      <c r="C586" s="16" t="s">
        <v>2782</v>
      </c>
      <c r="D586" s="19"/>
      <c r="E586" s="17"/>
      <c r="F586" s="17"/>
      <c r="G586" s="20"/>
      <c r="H586" s="595">
        <v>41046</v>
      </c>
    </row>
    <row r="587" spans="1:8">
      <c r="A587" s="596"/>
      <c r="B587" s="593"/>
      <c r="C587" s="17" t="s">
        <v>2049</v>
      </c>
      <c r="D587" s="19" t="s">
        <v>1588</v>
      </c>
      <c r="E587" s="17">
        <v>0.15</v>
      </c>
      <c r="F587" s="17">
        <v>1350</v>
      </c>
      <c r="G587" s="20">
        <f>F587*E587</f>
        <v>202.5</v>
      </c>
      <c r="H587" s="605"/>
    </row>
    <row r="588" spans="1:8">
      <c r="A588" s="597"/>
      <c r="B588" s="594"/>
      <c r="C588" s="17" t="s">
        <v>2050</v>
      </c>
      <c r="D588" s="19" t="s">
        <v>1585</v>
      </c>
      <c r="E588" s="17">
        <v>0.08</v>
      </c>
      <c r="F588" s="17">
        <v>48.05</v>
      </c>
      <c r="G588" s="20">
        <f>F588*E588</f>
        <v>3.84</v>
      </c>
      <c r="H588" s="603"/>
    </row>
    <row r="589" spans="1:8">
      <c r="A589" s="602">
        <v>30</v>
      </c>
      <c r="B589" s="592" t="s">
        <v>3452</v>
      </c>
      <c r="C589" s="16" t="s">
        <v>2782</v>
      </c>
      <c r="D589" s="19"/>
      <c r="E589" s="17"/>
      <c r="F589" s="17"/>
      <c r="G589" s="20"/>
      <c r="H589" s="595">
        <v>41046</v>
      </c>
    </row>
    <row r="590" spans="1:8">
      <c r="A590" s="596"/>
      <c r="B590" s="593"/>
      <c r="C590" s="17" t="s">
        <v>2049</v>
      </c>
      <c r="D590" s="19" t="s">
        <v>1588</v>
      </c>
      <c r="E590" s="17">
        <v>0.15</v>
      </c>
      <c r="F590" s="17">
        <v>1350</v>
      </c>
      <c r="G590" s="20">
        <f>F590*E590</f>
        <v>202.5</v>
      </c>
      <c r="H590" s="605"/>
    </row>
    <row r="591" spans="1:8">
      <c r="A591" s="597"/>
      <c r="B591" s="594"/>
      <c r="C591" s="17" t="s">
        <v>2050</v>
      </c>
      <c r="D591" s="19" t="s">
        <v>1585</v>
      </c>
      <c r="E591" s="17">
        <v>0.08</v>
      </c>
      <c r="F591" s="17">
        <v>48.05</v>
      </c>
      <c r="G591" s="20">
        <f>F591*E591</f>
        <v>3.84</v>
      </c>
      <c r="H591" s="603"/>
    </row>
    <row r="592" spans="1:8">
      <c r="A592" s="602">
        <v>31</v>
      </c>
      <c r="B592" s="592" t="s">
        <v>46</v>
      </c>
      <c r="C592" s="16" t="s">
        <v>2782</v>
      </c>
      <c r="D592" s="19"/>
      <c r="E592" s="17"/>
      <c r="F592" s="17"/>
      <c r="G592" s="20"/>
      <c r="H592" s="595">
        <v>41046</v>
      </c>
    </row>
    <row r="593" spans="1:8">
      <c r="A593" s="596"/>
      <c r="B593" s="593"/>
      <c r="C593" s="17" t="s">
        <v>2049</v>
      </c>
      <c r="D593" s="19" t="s">
        <v>1588</v>
      </c>
      <c r="E593" s="17">
        <v>0.15</v>
      </c>
      <c r="F593" s="17">
        <v>1350</v>
      </c>
      <c r="G593" s="20">
        <f>F593*E593</f>
        <v>202.5</v>
      </c>
      <c r="H593" s="605"/>
    </row>
    <row r="594" spans="1:8">
      <c r="A594" s="597"/>
      <c r="B594" s="594"/>
      <c r="C594" s="17" t="s">
        <v>2050</v>
      </c>
      <c r="D594" s="19" t="s">
        <v>1585</v>
      </c>
      <c r="E594" s="17">
        <v>0.08</v>
      </c>
      <c r="F594" s="17">
        <v>48.05</v>
      </c>
      <c r="G594" s="20">
        <f>F594*E594</f>
        <v>3.84</v>
      </c>
      <c r="H594" s="603"/>
    </row>
    <row r="595" spans="1:8" ht="31.5">
      <c r="A595" s="610">
        <v>32</v>
      </c>
      <c r="B595" s="606" t="s">
        <v>46</v>
      </c>
      <c r="C595" s="16" t="s">
        <v>893</v>
      </c>
      <c r="D595" s="17"/>
      <c r="E595" s="17"/>
      <c r="F595" s="17"/>
      <c r="G595" s="20"/>
      <c r="H595" s="611">
        <v>41047</v>
      </c>
    </row>
    <row r="596" spans="1:8">
      <c r="A596" s="610"/>
      <c r="B596" s="606"/>
      <c r="C596" s="17" t="s">
        <v>2462</v>
      </c>
      <c r="D596" s="19" t="s">
        <v>1588</v>
      </c>
      <c r="E596" s="17">
        <v>1</v>
      </c>
      <c r="F596" s="17">
        <v>1700</v>
      </c>
      <c r="G596" s="20">
        <f>E596*F596</f>
        <v>1700</v>
      </c>
      <c r="H596" s="611"/>
    </row>
    <row r="597" spans="1:8">
      <c r="A597" s="610"/>
      <c r="B597" s="606"/>
      <c r="C597" s="17" t="s">
        <v>2865</v>
      </c>
      <c r="D597" s="19" t="s">
        <v>2968</v>
      </c>
      <c r="E597" s="17">
        <v>1</v>
      </c>
      <c r="F597" s="17">
        <v>50</v>
      </c>
      <c r="G597" s="17">
        <f>F597*E597</f>
        <v>50</v>
      </c>
      <c r="H597" s="611"/>
    </row>
    <row r="598" spans="1:8">
      <c r="A598" s="610"/>
      <c r="B598" s="606"/>
      <c r="C598" s="15" t="s">
        <v>2190</v>
      </c>
      <c r="D598" s="19" t="s">
        <v>2968</v>
      </c>
      <c r="E598" s="19">
        <v>1</v>
      </c>
      <c r="F598" s="19">
        <v>90</v>
      </c>
      <c r="G598" s="17">
        <f>F598*E598</f>
        <v>90</v>
      </c>
      <c r="H598" s="611"/>
    </row>
    <row r="599" spans="1:8">
      <c r="A599" s="610"/>
      <c r="B599" s="606"/>
      <c r="C599" s="17" t="s">
        <v>1153</v>
      </c>
      <c r="D599" s="19" t="s">
        <v>2968</v>
      </c>
      <c r="E599" s="17">
        <v>2</v>
      </c>
      <c r="F599" s="17">
        <v>50</v>
      </c>
      <c r="G599" s="17">
        <f>F599*E599</f>
        <v>100</v>
      </c>
      <c r="H599" s="611"/>
    </row>
    <row r="600" spans="1:8">
      <c r="A600" s="17"/>
      <c r="B600" s="17"/>
      <c r="C600" s="17" t="s">
        <v>1366</v>
      </c>
      <c r="D600" s="154" t="s">
        <v>2968</v>
      </c>
      <c r="E600" s="19">
        <v>6</v>
      </c>
      <c r="F600" s="19">
        <v>90</v>
      </c>
      <c r="G600" s="17">
        <f>F600*E600</f>
        <v>540</v>
      </c>
      <c r="H600" s="17"/>
    </row>
    <row r="601" spans="1:8">
      <c r="A601" s="602">
        <v>33</v>
      </c>
      <c r="B601" s="592" t="s">
        <v>3151</v>
      </c>
      <c r="C601" s="16" t="s">
        <v>1627</v>
      </c>
      <c r="D601" s="598" t="s">
        <v>67</v>
      </c>
      <c r="E601" s="599"/>
      <c r="F601" s="600"/>
      <c r="G601" s="20"/>
      <c r="H601" s="595">
        <v>41045</v>
      </c>
    </row>
    <row r="602" spans="1:8">
      <c r="A602" s="597"/>
      <c r="B602" s="594"/>
      <c r="C602" s="17" t="s">
        <v>3152</v>
      </c>
      <c r="D602" s="19" t="s">
        <v>1109</v>
      </c>
      <c r="E602" s="17">
        <v>0.03</v>
      </c>
      <c r="F602" s="17">
        <v>178</v>
      </c>
      <c r="G602" s="20">
        <f>E602*F602</f>
        <v>5.34</v>
      </c>
      <c r="H602" s="597"/>
    </row>
    <row r="603" spans="1:8">
      <c r="A603" s="41">
        <v>34</v>
      </c>
      <c r="B603" s="17" t="s">
        <v>3153</v>
      </c>
      <c r="C603" s="16" t="s">
        <v>3154</v>
      </c>
      <c r="D603" s="598" t="s">
        <v>1050</v>
      </c>
      <c r="E603" s="599"/>
      <c r="F603" s="600"/>
      <c r="G603" s="20"/>
      <c r="H603" s="21">
        <v>41047</v>
      </c>
    </row>
    <row r="604" spans="1:8" ht="31.5">
      <c r="A604" s="602">
        <v>35</v>
      </c>
      <c r="B604" s="592" t="s">
        <v>3445</v>
      </c>
      <c r="C604" s="16" t="s">
        <v>3262</v>
      </c>
      <c r="D604" s="17"/>
      <c r="E604" s="17"/>
      <c r="F604" s="17"/>
      <c r="G604" s="20"/>
      <c r="H604" s="595">
        <v>41050</v>
      </c>
    </row>
    <row r="605" spans="1:8">
      <c r="A605" s="597"/>
      <c r="B605" s="594"/>
      <c r="C605" s="17" t="s">
        <v>2040</v>
      </c>
      <c r="D605" s="19" t="s">
        <v>2968</v>
      </c>
      <c r="E605" s="17">
        <v>1</v>
      </c>
      <c r="F605" s="17">
        <v>1000</v>
      </c>
      <c r="G605" s="20">
        <f>E605*F605</f>
        <v>1000</v>
      </c>
      <c r="H605" s="597"/>
    </row>
    <row r="606" spans="1:8" ht="19.5" customHeight="1">
      <c r="A606" s="602">
        <v>36</v>
      </c>
      <c r="B606" s="592" t="s">
        <v>3263</v>
      </c>
      <c r="C606" s="16" t="s">
        <v>1128</v>
      </c>
      <c r="D606" s="17"/>
      <c r="E606" s="17"/>
      <c r="F606" s="17"/>
      <c r="G606" s="20"/>
      <c r="H606" s="595">
        <v>41050</v>
      </c>
    </row>
    <row r="607" spans="1:8">
      <c r="A607" s="596"/>
      <c r="B607" s="593"/>
      <c r="C607" s="17" t="s">
        <v>1129</v>
      </c>
      <c r="D607" s="19" t="s">
        <v>1588</v>
      </c>
      <c r="E607" s="17">
        <v>1</v>
      </c>
      <c r="F607" s="17">
        <v>1500</v>
      </c>
      <c r="G607" s="20">
        <f>E607*F607</f>
        <v>1500</v>
      </c>
      <c r="H607" s="596"/>
    </row>
    <row r="608" spans="1:8" ht="18.75" customHeight="1">
      <c r="A608" s="596"/>
      <c r="B608" s="593"/>
      <c r="C608" s="17" t="s">
        <v>1158</v>
      </c>
      <c r="D608" s="19" t="s">
        <v>1588</v>
      </c>
      <c r="E608" s="17">
        <v>0.5</v>
      </c>
      <c r="F608" s="17">
        <v>1650</v>
      </c>
      <c r="G608" s="20">
        <f>E608*F608</f>
        <v>825</v>
      </c>
      <c r="H608" s="596"/>
    </row>
    <row r="609" spans="1:8" ht="18.75" customHeight="1">
      <c r="A609" s="597"/>
      <c r="B609" s="594"/>
      <c r="C609" s="30" t="s">
        <v>1130</v>
      </c>
      <c r="D609" s="29" t="s">
        <v>1585</v>
      </c>
      <c r="E609" s="30">
        <v>1.5</v>
      </c>
      <c r="F609" s="30">
        <v>696</v>
      </c>
      <c r="G609" s="20">
        <f>E609*F609</f>
        <v>1044</v>
      </c>
      <c r="H609" s="597"/>
    </row>
    <row r="610" spans="1:8">
      <c r="A610" s="602">
        <v>37</v>
      </c>
      <c r="B610" s="592" t="s">
        <v>1131</v>
      </c>
      <c r="C610" s="16" t="s">
        <v>1128</v>
      </c>
      <c r="D610" s="17"/>
      <c r="E610" s="17"/>
      <c r="F610" s="17"/>
      <c r="G610" s="20"/>
      <c r="H610" s="595">
        <v>41050</v>
      </c>
    </row>
    <row r="611" spans="1:8">
      <c r="A611" s="596"/>
      <c r="B611" s="593"/>
      <c r="C611" s="17" t="s">
        <v>1129</v>
      </c>
      <c r="D611" s="19" t="s">
        <v>1588</v>
      </c>
      <c r="E611" s="17">
        <v>1</v>
      </c>
      <c r="F611" s="17">
        <v>1500</v>
      </c>
      <c r="G611" s="20">
        <f>E611*F611</f>
        <v>1500</v>
      </c>
      <c r="H611" s="596"/>
    </row>
    <row r="612" spans="1:8">
      <c r="A612" s="596"/>
      <c r="B612" s="593"/>
      <c r="C612" s="17" t="s">
        <v>1158</v>
      </c>
      <c r="D612" s="19" t="s">
        <v>1588</v>
      </c>
      <c r="E612" s="17">
        <v>0.5</v>
      </c>
      <c r="F612" s="17">
        <v>1650</v>
      </c>
      <c r="G612" s="20">
        <f>E612*F612</f>
        <v>825</v>
      </c>
      <c r="H612" s="596"/>
    </row>
    <row r="613" spans="1:8" ht="18.75" customHeight="1">
      <c r="A613" s="597"/>
      <c r="B613" s="594"/>
      <c r="C613" s="17" t="s">
        <v>1130</v>
      </c>
      <c r="D613" s="19" t="s">
        <v>1585</v>
      </c>
      <c r="E613" s="17">
        <v>2</v>
      </c>
      <c r="F613" s="17">
        <v>696</v>
      </c>
      <c r="G613" s="20">
        <f>E613*F613</f>
        <v>1392</v>
      </c>
      <c r="H613" s="597"/>
    </row>
    <row r="614" spans="1:8">
      <c r="A614" s="602">
        <v>38</v>
      </c>
      <c r="B614" s="592" t="s">
        <v>3450</v>
      </c>
      <c r="C614" s="16" t="s">
        <v>1128</v>
      </c>
      <c r="D614" s="17"/>
      <c r="E614" s="17"/>
      <c r="F614" s="17"/>
      <c r="G614" s="20"/>
      <c r="H614" s="595">
        <v>41050</v>
      </c>
    </row>
    <row r="615" spans="1:8">
      <c r="A615" s="596"/>
      <c r="B615" s="593"/>
      <c r="C615" s="17" t="s">
        <v>1129</v>
      </c>
      <c r="D615" s="19" t="s">
        <v>1588</v>
      </c>
      <c r="E615" s="17">
        <v>1</v>
      </c>
      <c r="F615" s="17">
        <v>1500</v>
      </c>
      <c r="G615" s="20">
        <f>E615*F615</f>
        <v>1500</v>
      </c>
      <c r="H615" s="596"/>
    </row>
    <row r="616" spans="1:8">
      <c r="A616" s="596"/>
      <c r="B616" s="593"/>
      <c r="C616" s="17" t="s">
        <v>1158</v>
      </c>
      <c r="D616" s="19" t="s">
        <v>1588</v>
      </c>
      <c r="E616" s="17">
        <v>0.5</v>
      </c>
      <c r="F616" s="17">
        <v>1650</v>
      </c>
      <c r="G616" s="20">
        <f>E616*F616</f>
        <v>825</v>
      </c>
      <c r="H616" s="596"/>
    </row>
    <row r="617" spans="1:8">
      <c r="A617" s="597"/>
      <c r="B617" s="594"/>
      <c r="C617" s="17" t="s">
        <v>1130</v>
      </c>
      <c r="D617" s="19" t="s">
        <v>1585</v>
      </c>
      <c r="E617" s="17">
        <v>1.5</v>
      </c>
      <c r="F617" s="17">
        <v>696</v>
      </c>
      <c r="G617" s="20">
        <f>E617*F617</f>
        <v>1044</v>
      </c>
      <c r="H617" s="597"/>
    </row>
    <row r="618" spans="1:8">
      <c r="A618" s="602">
        <v>39</v>
      </c>
      <c r="B618" s="592" t="s">
        <v>46</v>
      </c>
      <c r="C618" s="16" t="s">
        <v>1128</v>
      </c>
      <c r="D618" s="17"/>
      <c r="E618" s="17"/>
      <c r="F618" s="17"/>
      <c r="G618" s="20"/>
      <c r="H618" s="595">
        <v>41050</v>
      </c>
    </row>
    <row r="619" spans="1:8">
      <c r="A619" s="596"/>
      <c r="B619" s="593"/>
      <c r="C619" s="17" t="s">
        <v>1129</v>
      </c>
      <c r="D619" s="19" t="s">
        <v>1588</v>
      </c>
      <c r="E619" s="17">
        <v>1</v>
      </c>
      <c r="F619" s="17">
        <v>1500</v>
      </c>
      <c r="G619" s="20">
        <f>E619*F619</f>
        <v>1500</v>
      </c>
      <c r="H619" s="596"/>
    </row>
    <row r="620" spans="1:8">
      <c r="A620" s="596"/>
      <c r="B620" s="593"/>
      <c r="C620" s="17" t="s">
        <v>1158</v>
      </c>
      <c r="D620" s="19" t="s">
        <v>1588</v>
      </c>
      <c r="E620" s="17">
        <v>0.5</v>
      </c>
      <c r="F620" s="17">
        <v>1650</v>
      </c>
      <c r="G620" s="20">
        <f>E620*F620</f>
        <v>825</v>
      </c>
      <c r="H620" s="596"/>
    </row>
    <row r="621" spans="1:8">
      <c r="A621" s="597"/>
      <c r="B621" s="594"/>
      <c r="C621" s="17" t="s">
        <v>1130</v>
      </c>
      <c r="D621" s="19" t="s">
        <v>1585</v>
      </c>
      <c r="E621" s="17">
        <v>1.5</v>
      </c>
      <c r="F621" s="17">
        <v>696</v>
      </c>
      <c r="G621" s="20">
        <f>E621*F621</f>
        <v>1044</v>
      </c>
      <c r="H621" s="597"/>
    </row>
    <row r="622" spans="1:8">
      <c r="A622" s="602">
        <v>40</v>
      </c>
      <c r="B622" s="592" t="s">
        <v>3445</v>
      </c>
      <c r="C622" s="16" t="s">
        <v>1132</v>
      </c>
      <c r="D622" s="19"/>
      <c r="E622" s="17"/>
      <c r="F622" s="17"/>
      <c r="G622" s="20"/>
      <c r="H622" s="595">
        <v>41050</v>
      </c>
    </row>
    <row r="623" spans="1:8">
      <c r="A623" s="596"/>
      <c r="B623" s="593"/>
      <c r="C623" s="17" t="s">
        <v>480</v>
      </c>
      <c r="D623" s="19" t="s">
        <v>481</v>
      </c>
      <c r="E623" s="17">
        <v>1.5</v>
      </c>
      <c r="F623" s="17">
        <v>28</v>
      </c>
      <c r="G623" s="20">
        <f>E623*F623</f>
        <v>42</v>
      </c>
      <c r="H623" s="596"/>
    </row>
    <row r="624" spans="1:8">
      <c r="A624" s="597"/>
      <c r="B624" s="594"/>
      <c r="C624" s="17" t="s">
        <v>1133</v>
      </c>
      <c r="D624" s="19" t="s">
        <v>1049</v>
      </c>
      <c r="E624" s="17">
        <v>4</v>
      </c>
      <c r="F624" s="17">
        <v>7</v>
      </c>
      <c r="G624" s="20">
        <f>E624*F624</f>
        <v>28</v>
      </c>
      <c r="H624" s="597"/>
    </row>
    <row r="625" spans="1:8">
      <c r="A625" s="602">
        <v>41</v>
      </c>
      <c r="B625" s="592" t="s">
        <v>3448</v>
      </c>
      <c r="C625" s="16" t="s">
        <v>1132</v>
      </c>
      <c r="D625" s="19"/>
      <c r="E625" s="17"/>
      <c r="F625" s="17"/>
      <c r="G625" s="20"/>
      <c r="H625" s="595">
        <v>41050</v>
      </c>
    </row>
    <row r="626" spans="1:8">
      <c r="A626" s="596"/>
      <c r="B626" s="593"/>
      <c r="C626" s="17" t="s">
        <v>480</v>
      </c>
      <c r="D626" s="19" t="s">
        <v>481</v>
      </c>
      <c r="E626" s="17">
        <v>1.5</v>
      </c>
      <c r="F626" s="17">
        <v>28</v>
      </c>
      <c r="G626" s="20">
        <f>E626*F626</f>
        <v>42</v>
      </c>
      <c r="H626" s="596"/>
    </row>
    <row r="627" spans="1:8">
      <c r="A627" s="597"/>
      <c r="B627" s="594"/>
      <c r="C627" s="17" t="s">
        <v>1133</v>
      </c>
      <c r="D627" s="19" t="s">
        <v>1049</v>
      </c>
      <c r="E627" s="17">
        <v>4</v>
      </c>
      <c r="F627" s="17">
        <v>7</v>
      </c>
      <c r="G627" s="20">
        <f>E627*F627</f>
        <v>28</v>
      </c>
      <c r="H627" s="597"/>
    </row>
    <row r="628" spans="1:8">
      <c r="A628" s="602">
        <v>42</v>
      </c>
      <c r="B628" s="592" t="s">
        <v>3450</v>
      </c>
      <c r="C628" s="16" t="s">
        <v>1132</v>
      </c>
      <c r="D628" s="19"/>
      <c r="E628" s="17"/>
      <c r="F628" s="17"/>
      <c r="G628" s="20"/>
      <c r="H628" s="595">
        <v>41051</v>
      </c>
    </row>
    <row r="629" spans="1:8">
      <c r="A629" s="596"/>
      <c r="B629" s="593"/>
      <c r="C629" s="17" t="s">
        <v>480</v>
      </c>
      <c r="D629" s="19" t="s">
        <v>481</v>
      </c>
      <c r="E629" s="17">
        <v>0.5</v>
      </c>
      <c r="F629" s="17">
        <v>28</v>
      </c>
      <c r="G629" s="20">
        <f>E629*F629</f>
        <v>14</v>
      </c>
      <c r="H629" s="596"/>
    </row>
    <row r="630" spans="1:8">
      <c r="A630" s="597"/>
      <c r="B630" s="594"/>
      <c r="C630" s="17" t="s">
        <v>1133</v>
      </c>
      <c r="D630" s="19" t="s">
        <v>1049</v>
      </c>
      <c r="E630" s="17">
        <v>1.34</v>
      </c>
      <c r="F630" s="17">
        <v>7</v>
      </c>
      <c r="G630" s="20">
        <f>E630*F630</f>
        <v>9.3800000000000008</v>
      </c>
      <c r="H630" s="597"/>
    </row>
    <row r="631" spans="1:8">
      <c r="A631" s="602">
        <v>43</v>
      </c>
      <c r="B631" s="592" t="s">
        <v>207</v>
      </c>
      <c r="C631" s="16" t="s">
        <v>1132</v>
      </c>
      <c r="D631" s="19"/>
      <c r="E631" s="17"/>
      <c r="F631" s="17"/>
      <c r="G631" s="20"/>
      <c r="H631" s="595">
        <v>41051</v>
      </c>
    </row>
    <row r="632" spans="1:8">
      <c r="A632" s="596"/>
      <c r="B632" s="593"/>
      <c r="C632" s="17" t="s">
        <v>480</v>
      </c>
      <c r="D632" s="19" t="s">
        <v>481</v>
      </c>
      <c r="E632" s="17">
        <v>0.5</v>
      </c>
      <c r="F632" s="17">
        <v>28</v>
      </c>
      <c r="G632" s="20">
        <f>E632*F632</f>
        <v>14</v>
      </c>
      <c r="H632" s="596"/>
    </row>
    <row r="633" spans="1:8">
      <c r="A633" s="597"/>
      <c r="B633" s="594"/>
      <c r="C633" s="17" t="s">
        <v>1133</v>
      </c>
      <c r="D633" s="19" t="s">
        <v>1049</v>
      </c>
      <c r="E633" s="17">
        <v>1.34</v>
      </c>
      <c r="F633" s="17">
        <v>7</v>
      </c>
      <c r="G633" s="20">
        <f>E633*F633</f>
        <v>9.3800000000000008</v>
      </c>
      <c r="H633" s="597"/>
    </row>
    <row r="634" spans="1:8">
      <c r="A634" s="602">
        <v>44</v>
      </c>
      <c r="B634" s="592" t="s">
        <v>206</v>
      </c>
      <c r="C634" s="16" t="s">
        <v>1132</v>
      </c>
      <c r="D634" s="19"/>
      <c r="E634" s="17"/>
      <c r="F634" s="17"/>
      <c r="G634" s="20"/>
      <c r="H634" s="595">
        <v>41051</v>
      </c>
    </row>
    <row r="635" spans="1:8">
      <c r="A635" s="596"/>
      <c r="B635" s="593"/>
      <c r="C635" s="17" t="s">
        <v>480</v>
      </c>
      <c r="D635" s="19" t="s">
        <v>481</v>
      </c>
      <c r="E635" s="17">
        <v>0.5</v>
      </c>
      <c r="F635" s="17">
        <v>28</v>
      </c>
      <c r="G635" s="20">
        <f>E635*F635</f>
        <v>14</v>
      </c>
      <c r="H635" s="596"/>
    </row>
    <row r="636" spans="1:8">
      <c r="A636" s="597"/>
      <c r="B636" s="594"/>
      <c r="C636" s="17" t="s">
        <v>1133</v>
      </c>
      <c r="D636" s="19" t="s">
        <v>1049</v>
      </c>
      <c r="E636" s="17">
        <v>1.34</v>
      </c>
      <c r="F636" s="17">
        <v>7</v>
      </c>
      <c r="G636" s="20">
        <f>E636*F636</f>
        <v>9.3800000000000008</v>
      </c>
      <c r="H636" s="597"/>
    </row>
    <row r="637" spans="1:8" ht="31.5">
      <c r="A637" s="610">
        <v>45</v>
      </c>
      <c r="B637" s="606" t="s">
        <v>3452</v>
      </c>
      <c r="C637" s="16" t="s">
        <v>893</v>
      </c>
      <c r="D637" s="19"/>
      <c r="E637" s="17"/>
      <c r="F637" s="17"/>
      <c r="G637" s="20"/>
      <c r="H637" s="611">
        <v>41050</v>
      </c>
    </row>
    <row r="638" spans="1:8">
      <c r="A638" s="610"/>
      <c r="B638" s="606"/>
      <c r="C638" s="17" t="s">
        <v>1600</v>
      </c>
      <c r="D638" s="19" t="s">
        <v>1588</v>
      </c>
      <c r="E638" s="17">
        <v>0.5</v>
      </c>
      <c r="F638" s="17">
        <v>1700</v>
      </c>
      <c r="G638" s="20">
        <f>E638*F638</f>
        <v>850</v>
      </c>
      <c r="H638" s="610"/>
    </row>
    <row r="639" spans="1:8">
      <c r="A639" s="610">
        <v>46</v>
      </c>
      <c r="B639" s="606" t="s">
        <v>3449</v>
      </c>
      <c r="C639" s="16" t="s">
        <v>1128</v>
      </c>
      <c r="D639" s="17"/>
      <c r="E639" s="17"/>
      <c r="F639" s="17"/>
      <c r="G639" s="20"/>
      <c r="H639" s="595">
        <v>41051</v>
      </c>
    </row>
    <row r="640" spans="1:8">
      <c r="A640" s="610"/>
      <c r="B640" s="606"/>
      <c r="C640" s="17" t="s">
        <v>1129</v>
      </c>
      <c r="D640" s="19" t="s">
        <v>1588</v>
      </c>
      <c r="E640" s="17">
        <v>1</v>
      </c>
      <c r="F640" s="17">
        <v>1500</v>
      </c>
      <c r="G640" s="20">
        <f>E640*F640</f>
        <v>1500</v>
      </c>
      <c r="H640" s="596"/>
    </row>
    <row r="641" spans="1:8">
      <c r="A641" s="610"/>
      <c r="B641" s="606"/>
      <c r="C641" s="17" t="s">
        <v>1158</v>
      </c>
      <c r="D641" s="19" t="s">
        <v>1588</v>
      </c>
      <c r="E641" s="17">
        <v>0.5</v>
      </c>
      <c r="F641" s="17">
        <v>1650</v>
      </c>
      <c r="G641" s="20">
        <f>E641*F641</f>
        <v>825</v>
      </c>
      <c r="H641" s="596"/>
    </row>
    <row r="642" spans="1:8">
      <c r="A642" s="610"/>
      <c r="B642" s="606"/>
      <c r="C642" s="17" t="s">
        <v>1130</v>
      </c>
      <c r="D642" s="19" t="s">
        <v>1585</v>
      </c>
      <c r="E642" s="17">
        <v>2.5</v>
      </c>
      <c r="F642" s="17">
        <v>696</v>
      </c>
      <c r="G642" s="20">
        <f>E642*F642</f>
        <v>1740</v>
      </c>
      <c r="H642" s="597"/>
    </row>
    <row r="643" spans="1:8">
      <c r="A643" s="610">
        <v>47</v>
      </c>
      <c r="B643" s="606" t="s">
        <v>3447</v>
      </c>
      <c r="C643" s="16" t="s">
        <v>1132</v>
      </c>
      <c r="D643" s="19"/>
      <c r="E643" s="17"/>
      <c r="F643" s="17"/>
      <c r="G643" s="20"/>
      <c r="H643" s="595">
        <v>41052</v>
      </c>
    </row>
    <row r="644" spans="1:8">
      <c r="A644" s="610"/>
      <c r="B644" s="606"/>
      <c r="C644" s="17" t="s">
        <v>480</v>
      </c>
      <c r="D644" s="19" t="s">
        <v>481</v>
      </c>
      <c r="E644" s="17">
        <v>0.5</v>
      </c>
      <c r="F644" s="17">
        <v>28</v>
      </c>
      <c r="G644" s="20">
        <f>E644*F644</f>
        <v>14</v>
      </c>
      <c r="H644" s="596"/>
    </row>
    <row r="645" spans="1:8">
      <c r="A645" s="610"/>
      <c r="B645" s="606"/>
      <c r="C645" s="17" t="s">
        <v>1133</v>
      </c>
      <c r="D645" s="19" t="s">
        <v>1049</v>
      </c>
      <c r="E645" s="17">
        <v>1.34</v>
      </c>
      <c r="F645" s="17">
        <v>7</v>
      </c>
      <c r="G645" s="20">
        <f>E645*F645</f>
        <v>9.3800000000000008</v>
      </c>
      <c r="H645" s="597"/>
    </row>
    <row r="646" spans="1:8">
      <c r="A646" s="610">
        <v>48</v>
      </c>
      <c r="B646" s="606" t="s">
        <v>3449</v>
      </c>
      <c r="C646" s="16" t="s">
        <v>1132</v>
      </c>
      <c r="D646" s="19"/>
      <c r="E646" s="17"/>
      <c r="F646" s="17"/>
      <c r="G646" s="20"/>
      <c r="H646" s="595">
        <v>41052</v>
      </c>
    </row>
    <row r="647" spans="1:8">
      <c r="A647" s="610"/>
      <c r="B647" s="606"/>
      <c r="C647" s="17" t="s">
        <v>480</v>
      </c>
      <c r="D647" s="19" t="s">
        <v>481</v>
      </c>
      <c r="E647" s="17">
        <v>0.5</v>
      </c>
      <c r="F647" s="17">
        <v>28</v>
      </c>
      <c r="G647" s="20">
        <f>E647*F647</f>
        <v>14</v>
      </c>
      <c r="H647" s="596"/>
    </row>
    <row r="648" spans="1:8">
      <c r="A648" s="610"/>
      <c r="B648" s="606"/>
      <c r="C648" s="17" t="s">
        <v>1133</v>
      </c>
      <c r="D648" s="19" t="s">
        <v>1049</v>
      </c>
      <c r="E648" s="17">
        <v>1.34</v>
      </c>
      <c r="F648" s="17">
        <v>7</v>
      </c>
      <c r="G648" s="20">
        <f>E648*F648</f>
        <v>9.3800000000000008</v>
      </c>
      <c r="H648" s="597"/>
    </row>
    <row r="649" spans="1:8">
      <c r="A649" s="610">
        <v>49</v>
      </c>
      <c r="B649" s="606" t="s">
        <v>3451</v>
      </c>
      <c r="C649" s="16" t="s">
        <v>1132</v>
      </c>
      <c r="D649" s="19"/>
      <c r="E649" s="17"/>
      <c r="F649" s="17"/>
      <c r="G649" s="20"/>
      <c r="H649" s="595">
        <v>41052</v>
      </c>
    </row>
    <row r="650" spans="1:8">
      <c r="A650" s="610"/>
      <c r="B650" s="606"/>
      <c r="C650" s="17" t="s">
        <v>480</v>
      </c>
      <c r="D650" s="19" t="s">
        <v>481</v>
      </c>
      <c r="E650" s="17">
        <v>0.5</v>
      </c>
      <c r="F650" s="17">
        <v>28</v>
      </c>
      <c r="G650" s="20">
        <f>E650*F650</f>
        <v>14</v>
      </c>
      <c r="H650" s="596"/>
    </row>
    <row r="651" spans="1:8">
      <c r="A651" s="610"/>
      <c r="B651" s="606"/>
      <c r="C651" s="17" t="s">
        <v>1133</v>
      </c>
      <c r="D651" s="19" t="s">
        <v>1049</v>
      </c>
      <c r="E651" s="17">
        <v>1.34</v>
      </c>
      <c r="F651" s="17">
        <v>7</v>
      </c>
      <c r="G651" s="20">
        <f>E651*F651</f>
        <v>9.3800000000000008</v>
      </c>
      <c r="H651" s="597"/>
    </row>
    <row r="652" spans="1:8">
      <c r="A652" s="610">
        <v>50</v>
      </c>
      <c r="B652" s="606" t="s">
        <v>1269</v>
      </c>
      <c r="C652" s="16" t="s">
        <v>1132</v>
      </c>
      <c r="D652" s="19"/>
      <c r="E652" s="17"/>
      <c r="F652" s="17"/>
      <c r="G652" s="20"/>
      <c r="H652" s="611">
        <v>41052</v>
      </c>
    </row>
    <row r="653" spans="1:8">
      <c r="A653" s="610"/>
      <c r="B653" s="606"/>
      <c r="C653" s="17" t="s">
        <v>480</v>
      </c>
      <c r="D653" s="19" t="s">
        <v>481</v>
      </c>
      <c r="E653" s="17">
        <v>0.75</v>
      </c>
      <c r="F653" s="17">
        <v>28</v>
      </c>
      <c r="G653" s="20">
        <f>E653*F653</f>
        <v>21</v>
      </c>
      <c r="H653" s="610"/>
    </row>
    <row r="654" spans="1:8">
      <c r="A654" s="610"/>
      <c r="B654" s="606"/>
      <c r="C654" s="17" t="s">
        <v>1133</v>
      </c>
      <c r="D654" s="19" t="s">
        <v>1049</v>
      </c>
      <c r="E654" s="17">
        <v>1.34</v>
      </c>
      <c r="F654" s="17">
        <v>7</v>
      </c>
      <c r="G654" s="20">
        <f>E654*F654</f>
        <v>9.3800000000000008</v>
      </c>
      <c r="H654" s="610"/>
    </row>
    <row r="655" spans="1:8">
      <c r="A655" s="610">
        <v>51</v>
      </c>
      <c r="B655" s="606" t="s">
        <v>3444</v>
      </c>
      <c r="C655" s="16" t="s">
        <v>1132</v>
      </c>
      <c r="D655" s="19"/>
      <c r="E655" s="17"/>
      <c r="F655" s="17"/>
      <c r="G655" s="20"/>
      <c r="H655" s="611">
        <v>41052</v>
      </c>
    </row>
    <row r="656" spans="1:8">
      <c r="A656" s="610"/>
      <c r="B656" s="606"/>
      <c r="C656" s="17" t="s">
        <v>480</v>
      </c>
      <c r="D656" s="19" t="s">
        <v>481</v>
      </c>
      <c r="E656" s="17">
        <v>0.75</v>
      </c>
      <c r="F656" s="17">
        <v>28</v>
      </c>
      <c r="G656" s="20">
        <f>E656*F656</f>
        <v>21</v>
      </c>
      <c r="H656" s="610"/>
    </row>
    <row r="657" spans="1:8">
      <c r="A657" s="610"/>
      <c r="B657" s="606"/>
      <c r="C657" s="17" t="s">
        <v>1133</v>
      </c>
      <c r="D657" s="19" t="s">
        <v>1049</v>
      </c>
      <c r="E657" s="17">
        <v>1.34</v>
      </c>
      <c r="F657" s="17">
        <v>7</v>
      </c>
      <c r="G657" s="20">
        <f>E657*F657</f>
        <v>9.3800000000000008</v>
      </c>
      <c r="H657" s="610"/>
    </row>
    <row r="658" spans="1:8" ht="47.25">
      <c r="A658" s="41">
        <v>52</v>
      </c>
      <c r="B658" s="17" t="s">
        <v>1103</v>
      </c>
      <c r="C658" s="16" t="s">
        <v>1104</v>
      </c>
      <c r="D658" s="598" t="s">
        <v>67</v>
      </c>
      <c r="E658" s="599"/>
      <c r="F658" s="600"/>
      <c r="G658" s="20"/>
      <c r="H658" s="21">
        <v>41050</v>
      </c>
    </row>
    <row r="659" spans="1:8" ht="31.5">
      <c r="A659" s="41">
        <v>53</v>
      </c>
      <c r="B659" s="17" t="s">
        <v>1105</v>
      </c>
      <c r="C659" s="16" t="s">
        <v>810</v>
      </c>
      <c r="D659" s="598" t="s">
        <v>67</v>
      </c>
      <c r="E659" s="599"/>
      <c r="F659" s="600"/>
      <c r="G659" s="20"/>
      <c r="H659" s="21">
        <v>41050</v>
      </c>
    </row>
    <row r="660" spans="1:8" ht="31.5">
      <c r="A660" s="602">
        <v>54</v>
      </c>
      <c r="B660" s="592" t="s">
        <v>2387</v>
      </c>
      <c r="C660" s="16" t="s">
        <v>2388</v>
      </c>
      <c r="D660" s="17"/>
      <c r="E660" s="17"/>
      <c r="F660" s="17"/>
      <c r="G660" s="20"/>
      <c r="H660" s="595" t="s">
        <v>2039</v>
      </c>
    </row>
    <row r="661" spans="1:8">
      <c r="A661" s="596"/>
      <c r="B661" s="593"/>
      <c r="C661" s="17" t="s">
        <v>2450</v>
      </c>
      <c r="D661" s="19" t="s">
        <v>2968</v>
      </c>
      <c r="E661" s="17">
        <v>9</v>
      </c>
      <c r="F661" s="17">
        <v>170</v>
      </c>
      <c r="G661" s="20">
        <f t="shared" ref="G661:G667" si="5">E661*F661</f>
        <v>1530</v>
      </c>
      <c r="H661" s="605"/>
    </row>
    <row r="662" spans="1:8">
      <c r="A662" s="596"/>
      <c r="B662" s="593"/>
      <c r="C662" s="17" t="s">
        <v>2389</v>
      </c>
      <c r="D662" s="19" t="s">
        <v>2968</v>
      </c>
      <c r="E662" s="17">
        <v>4</v>
      </c>
      <c r="F662" s="17">
        <v>170</v>
      </c>
      <c r="G662" s="20">
        <f t="shared" si="5"/>
        <v>680</v>
      </c>
      <c r="H662" s="605"/>
    </row>
    <row r="663" spans="1:8">
      <c r="A663" s="596"/>
      <c r="B663" s="593"/>
      <c r="C663" s="17" t="s">
        <v>3667</v>
      </c>
      <c r="D663" s="19" t="s">
        <v>2968</v>
      </c>
      <c r="E663" s="17">
        <v>12</v>
      </c>
      <c r="F663" s="17">
        <v>13</v>
      </c>
      <c r="G663" s="20">
        <f t="shared" si="5"/>
        <v>156</v>
      </c>
      <c r="H663" s="605"/>
    </row>
    <row r="664" spans="1:8">
      <c r="A664" s="596"/>
      <c r="B664" s="593"/>
      <c r="C664" s="17" t="s">
        <v>256</v>
      </c>
      <c r="D664" s="19" t="s">
        <v>2968</v>
      </c>
      <c r="E664" s="17">
        <v>3</v>
      </c>
      <c r="F664" s="17">
        <v>42</v>
      </c>
      <c r="G664" s="20">
        <f t="shared" si="5"/>
        <v>126</v>
      </c>
      <c r="H664" s="605"/>
    </row>
    <row r="665" spans="1:8">
      <c r="A665" s="596"/>
      <c r="B665" s="593"/>
      <c r="C665" s="17" t="s">
        <v>2390</v>
      </c>
      <c r="D665" s="19" t="s">
        <v>2968</v>
      </c>
      <c r="E665" s="17">
        <v>24</v>
      </c>
      <c r="F665" s="17">
        <v>2</v>
      </c>
      <c r="G665" s="20">
        <f t="shared" si="5"/>
        <v>48</v>
      </c>
      <c r="H665" s="605"/>
    </row>
    <row r="666" spans="1:8">
      <c r="A666" s="596"/>
      <c r="B666" s="593"/>
      <c r="C666" s="17" t="s">
        <v>1319</v>
      </c>
      <c r="D666" s="19" t="s">
        <v>2968</v>
      </c>
      <c r="E666" s="17">
        <v>42</v>
      </c>
      <c r="F666" s="17">
        <v>0.5</v>
      </c>
      <c r="G666" s="20">
        <f t="shared" si="5"/>
        <v>21</v>
      </c>
      <c r="H666" s="605"/>
    </row>
    <row r="667" spans="1:8">
      <c r="A667" s="597"/>
      <c r="B667" s="594"/>
      <c r="C667" s="17" t="s">
        <v>1879</v>
      </c>
      <c r="D667" s="19" t="s">
        <v>2968</v>
      </c>
      <c r="E667" s="17">
        <v>9</v>
      </c>
      <c r="F667" s="17">
        <v>300</v>
      </c>
      <c r="G667" s="20">
        <f t="shared" si="5"/>
        <v>2700</v>
      </c>
      <c r="H667" s="603"/>
    </row>
    <row r="668" spans="1:8">
      <c r="A668" s="41">
        <v>55</v>
      </c>
      <c r="B668" s="17" t="s">
        <v>3637</v>
      </c>
      <c r="C668" s="16" t="s">
        <v>1584</v>
      </c>
      <c r="D668" s="598" t="s">
        <v>67</v>
      </c>
      <c r="E668" s="599"/>
      <c r="F668" s="600"/>
      <c r="G668" s="20"/>
      <c r="H668" s="21">
        <v>41054</v>
      </c>
    </row>
    <row r="669" spans="1:8">
      <c r="A669" s="41">
        <v>56</v>
      </c>
      <c r="B669" s="17" t="s">
        <v>3419</v>
      </c>
      <c r="C669" s="16" t="s">
        <v>2425</v>
      </c>
      <c r="D669" s="598" t="s">
        <v>67</v>
      </c>
      <c r="E669" s="599"/>
      <c r="F669" s="600"/>
      <c r="G669" s="20"/>
      <c r="H669" s="21">
        <v>41051</v>
      </c>
    </row>
    <row r="670" spans="1:8">
      <c r="A670" s="602">
        <v>57</v>
      </c>
      <c r="B670" s="592" t="s">
        <v>3778</v>
      </c>
      <c r="C670" s="16" t="s">
        <v>1132</v>
      </c>
      <c r="D670" s="19"/>
      <c r="E670" s="17"/>
      <c r="F670" s="17"/>
      <c r="G670" s="20"/>
      <c r="H670" s="595">
        <v>41054</v>
      </c>
    </row>
    <row r="671" spans="1:8">
      <c r="A671" s="596"/>
      <c r="B671" s="593"/>
      <c r="C671" s="17" t="s">
        <v>480</v>
      </c>
      <c r="D671" s="19" t="s">
        <v>481</v>
      </c>
      <c r="E671" s="17">
        <v>0.5</v>
      </c>
      <c r="F671" s="17">
        <v>28</v>
      </c>
      <c r="G671" s="20">
        <f>E671*F671</f>
        <v>14</v>
      </c>
      <c r="H671" s="596"/>
    </row>
    <row r="672" spans="1:8">
      <c r="A672" s="597"/>
      <c r="B672" s="594"/>
      <c r="C672" s="17" t="s">
        <v>1133</v>
      </c>
      <c r="D672" s="19" t="s">
        <v>1049</v>
      </c>
      <c r="E672" s="17">
        <v>2</v>
      </c>
      <c r="F672" s="17">
        <v>5</v>
      </c>
      <c r="G672" s="20">
        <f>E672*F672</f>
        <v>10</v>
      </c>
      <c r="H672" s="597"/>
    </row>
    <row r="673" spans="1:8" ht="31.5">
      <c r="A673" s="41">
        <v>58</v>
      </c>
      <c r="B673" s="17" t="s">
        <v>670</v>
      </c>
      <c r="C673" s="16" t="s">
        <v>687</v>
      </c>
      <c r="D673" s="598" t="s">
        <v>1992</v>
      </c>
      <c r="E673" s="599"/>
      <c r="F673" s="599"/>
      <c r="G673" s="600"/>
      <c r="H673" s="21">
        <v>41053</v>
      </c>
    </row>
    <row r="674" spans="1:8">
      <c r="A674" s="41">
        <v>59</v>
      </c>
      <c r="B674" s="17" t="s">
        <v>2714</v>
      </c>
      <c r="C674" s="16" t="s">
        <v>3292</v>
      </c>
      <c r="D674" s="19"/>
      <c r="E674" s="17"/>
      <c r="F674" s="17"/>
      <c r="G674" s="20"/>
      <c r="H674" s="21">
        <v>41054</v>
      </c>
    </row>
    <row r="675" spans="1:8">
      <c r="A675" s="602">
        <v>60</v>
      </c>
      <c r="B675" s="592" t="s">
        <v>3447</v>
      </c>
      <c r="C675" s="16" t="s">
        <v>1128</v>
      </c>
      <c r="D675" s="17"/>
      <c r="E675" s="17"/>
      <c r="F675" s="17"/>
      <c r="G675" s="20"/>
      <c r="H675" s="595">
        <v>41054</v>
      </c>
    </row>
    <row r="676" spans="1:8">
      <c r="A676" s="596"/>
      <c r="B676" s="593"/>
      <c r="C676" s="17" t="s">
        <v>1129</v>
      </c>
      <c r="D676" s="19" t="s">
        <v>1588</v>
      </c>
      <c r="E676" s="17">
        <v>0.5</v>
      </c>
      <c r="F676" s="17">
        <v>1500</v>
      </c>
      <c r="G676" s="20">
        <f>E676*F676</f>
        <v>750</v>
      </c>
      <c r="H676" s="596"/>
    </row>
    <row r="677" spans="1:8">
      <c r="A677" s="596"/>
      <c r="B677" s="593"/>
      <c r="C677" s="17" t="s">
        <v>1158</v>
      </c>
      <c r="D677" s="19" t="s">
        <v>1588</v>
      </c>
      <c r="E677" s="17">
        <v>0.5</v>
      </c>
      <c r="F677" s="17">
        <v>1650</v>
      </c>
      <c r="G677" s="20">
        <f>E677*F677</f>
        <v>825</v>
      </c>
      <c r="H677" s="596"/>
    </row>
    <row r="678" spans="1:8">
      <c r="A678" s="597"/>
      <c r="B678" s="594"/>
      <c r="C678" s="17" t="s">
        <v>1130</v>
      </c>
      <c r="D678" s="19" t="s">
        <v>1585</v>
      </c>
      <c r="E678" s="17">
        <v>2</v>
      </c>
      <c r="F678" s="17">
        <v>696</v>
      </c>
      <c r="G678" s="20">
        <f>E678*F678</f>
        <v>1392</v>
      </c>
      <c r="H678" s="597"/>
    </row>
    <row r="679" spans="1:8">
      <c r="A679" s="41">
        <v>61</v>
      </c>
      <c r="B679" s="17" t="s">
        <v>1707</v>
      </c>
      <c r="C679" s="16" t="s">
        <v>1708</v>
      </c>
      <c r="D679" s="598" t="s">
        <v>67</v>
      </c>
      <c r="E679" s="599"/>
      <c r="F679" s="600"/>
      <c r="G679" s="20"/>
      <c r="H679" s="21">
        <v>41054</v>
      </c>
    </row>
    <row r="680" spans="1:8">
      <c r="A680" s="602">
        <v>62</v>
      </c>
      <c r="B680" s="592" t="s">
        <v>3778</v>
      </c>
      <c r="C680" s="16" t="s">
        <v>1132</v>
      </c>
      <c r="D680" s="19"/>
      <c r="E680" s="17"/>
      <c r="F680" s="17"/>
      <c r="G680" s="20"/>
      <c r="H680" s="595">
        <v>41057</v>
      </c>
    </row>
    <row r="681" spans="1:8">
      <c r="A681" s="596"/>
      <c r="B681" s="593"/>
      <c r="C681" s="17" t="s">
        <v>480</v>
      </c>
      <c r="D681" s="19" t="s">
        <v>481</v>
      </c>
      <c r="E681" s="17">
        <v>1</v>
      </c>
      <c r="F681" s="17">
        <v>28</v>
      </c>
      <c r="G681" s="20">
        <f>E681*F681</f>
        <v>28</v>
      </c>
      <c r="H681" s="596"/>
    </row>
    <row r="682" spans="1:8">
      <c r="A682" s="597"/>
      <c r="B682" s="594"/>
      <c r="C682" s="17" t="s">
        <v>1133</v>
      </c>
      <c r="D682" s="19" t="s">
        <v>1049</v>
      </c>
      <c r="E682" s="17">
        <v>1.34</v>
      </c>
      <c r="F682" s="17">
        <v>7</v>
      </c>
      <c r="G682" s="20">
        <f>E682*F682</f>
        <v>9.3800000000000008</v>
      </c>
      <c r="H682" s="597"/>
    </row>
    <row r="683" spans="1:8">
      <c r="A683" s="602">
        <v>63</v>
      </c>
      <c r="B683" s="592" t="s">
        <v>1269</v>
      </c>
      <c r="C683" s="16" t="s">
        <v>1132</v>
      </c>
      <c r="D683" s="19"/>
      <c r="E683" s="17"/>
      <c r="F683" s="17"/>
      <c r="G683" s="20"/>
      <c r="H683" s="595">
        <v>41057</v>
      </c>
    </row>
    <row r="684" spans="1:8">
      <c r="A684" s="596"/>
      <c r="B684" s="593"/>
      <c r="C684" s="17" t="s">
        <v>480</v>
      </c>
      <c r="D684" s="19" t="s">
        <v>481</v>
      </c>
      <c r="E684" s="17">
        <v>1</v>
      </c>
      <c r="F684" s="17">
        <v>28</v>
      </c>
      <c r="G684" s="20">
        <f>E684*F684</f>
        <v>28</v>
      </c>
      <c r="H684" s="596"/>
    </row>
    <row r="685" spans="1:8">
      <c r="A685" s="597"/>
      <c r="B685" s="594"/>
      <c r="C685" s="17" t="s">
        <v>1133</v>
      </c>
      <c r="D685" s="19" t="s">
        <v>1049</v>
      </c>
      <c r="E685" s="17">
        <v>1.34</v>
      </c>
      <c r="F685" s="17">
        <v>7</v>
      </c>
      <c r="G685" s="20">
        <f>E685*F685</f>
        <v>9.3800000000000008</v>
      </c>
      <c r="H685" s="597"/>
    </row>
    <row r="686" spans="1:8">
      <c r="A686" s="602">
        <v>64</v>
      </c>
      <c r="B686" s="592" t="s">
        <v>3444</v>
      </c>
      <c r="C686" s="16" t="s">
        <v>1132</v>
      </c>
      <c r="D686" s="19"/>
      <c r="E686" s="17"/>
      <c r="F686" s="17"/>
      <c r="G686" s="20"/>
      <c r="H686" s="595">
        <v>41057</v>
      </c>
    </row>
    <row r="687" spans="1:8">
      <c r="A687" s="596"/>
      <c r="B687" s="593"/>
      <c r="C687" s="17" t="s">
        <v>480</v>
      </c>
      <c r="D687" s="19" t="s">
        <v>481</v>
      </c>
      <c r="E687" s="17">
        <v>1</v>
      </c>
      <c r="F687" s="17">
        <v>28</v>
      </c>
      <c r="G687" s="20">
        <f>E687*F687</f>
        <v>28</v>
      </c>
      <c r="H687" s="596"/>
    </row>
    <row r="688" spans="1:8">
      <c r="A688" s="597"/>
      <c r="B688" s="594"/>
      <c r="C688" s="17" t="s">
        <v>1133</v>
      </c>
      <c r="D688" s="19" t="s">
        <v>1049</v>
      </c>
      <c r="E688" s="17">
        <v>1.34</v>
      </c>
      <c r="F688" s="17">
        <v>7</v>
      </c>
      <c r="G688" s="20">
        <f>E688*F688</f>
        <v>9.3800000000000008</v>
      </c>
      <c r="H688" s="597"/>
    </row>
    <row r="689" spans="1:8" ht="31.5">
      <c r="A689" s="602">
        <v>65</v>
      </c>
      <c r="B689" s="592" t="s">
        <v>3778</v>
      </c>
      <c r="C689" s="16" t="s">
        <v>1037</v>
      </c>
      <c r="D689" s="19"/>
      <c r="E689" s="17"/>
      <c r="F689" s="17"/>
      <c r="G689" s="20"/>
      <c r="H689" s="595">
        <v>41057</v>
      </c>
    </row>
    <row r="690" spans="1:8">
      <c r="A690" s="596"/>
      <c r="B690" s="593"/>
      <c r="C690" s="17" t="s">
        <v>480</v>
      </c>
      <c r="D690" s="19" t="s">
        <v>481</v>
      </c>
      <c r="E690" s="17">
        <v>1.34</v>
      </c>
      <c r="F690" s="17">
        <v>28</v>
      </c>
      <c r="G690" s="20">
        <f>E690*F690</f>
        <v>37.520000000000003</v>
      </c>
      <c r="H690" s="596"/>
    </row>
    <row r="691" spans="1:8">
      <c r="A691" s="597"/>
      <c r="B691" s="594"/>
      <c r="C691" s="17" t="s">
        <v>1133</v>
      </c>
      <c r="D691" s="19" t="s">
        <v>1049</v>
      </c>
      <c r="E691" s="17">
        <v>2</v>
      </c>
      <c r="F691" s="17">
        <v>7</v>
      </c>
      <c r="G691" s="20">
        <f>E691*F691</f>
        <v>14</v>
      </c>
      <c r="H691" s="597"/>
    </row>
    <row r="692" spans="1:8" ht="31.5">
      <c r="A692" s="602">
        <v>66</v>
      </c>
      <c r="B692" s="592" t="s">
        <v>1269</v>
      </c>
      <c r="C692" s="16" t="s">
        <v>1037</v>
      </c>
      <c r="D692" s="19"/>
      <c r="E692" s="17"/>
      <c r="F692" s="17"/>
      <c r="G692" s="20"/>
      <c r="H692" s="595">
        <v>41057</v>
      </c>
    </row>
    <row r="693" spans="1:8">
      <c r="A693" s="596"/>
      <c r="B693" s="593"/>
      <c r="C693" s="17" t="s">
        <v>480</v>
      </c>
      <c r="D693" s="19" t="s">
        <v>481</v>
      </c>
      <c r="E693" s="17">
        <v>1.34</v>
      </c>
      <c r="F693" s="17">
        <v>28</v>
      </c>
      <c r="G693" s="20">
        <f>E693*F693</f>
        <v>37.520000000000003</v>
      </c>
      <c r="H693" s="596"/>
    </row>
    <row r="694" spans="1:8">
      <c r="A694" s="597"/>
      <c r="B694" s="594"/>
      <c r="C694" s="17" t="s">
        <v>1133</v>
      </c>
      <c r="D694" s="19" t="s">
        <v>1049</v>
      </c>
      <c r="E694" s="17">
        <v>2</v>
      </c>
      <c r="F694" s="17">
        <v>7</v>
      </c>
      <c r="G694" s="20">
        <f>E694*F694</f>
        <v>14</v>
      </c>
      <c r="H694" s="597"/>
    </row>
    <row r="695" spans="1:8" ht="31.5">
      <c r="A695" s="602">
        <v>67</v>
      </c>
      <c r="B695" s="592" t="s">
        <v>3444</v>
      </c>
      <c r="C695" s="16" t="s">
        <v>1037</v>
      </c>
      <c r="D695" s="19"/>
      <c r="E695" s="17"/>
      <c r="F695" s="17"/>
      <c r="G695" s="20"/>
      <c r="H695" s="595">
        <v>41057</v>
      </c>
    </row>
    <row r="696" spans="1:8">
      <c r="A696" s="596"/>
      <c r="B696" s="593"/>
      <c r="C696" s="17" t="s">
        <v>480</v>
      </c>
      <c r="D696" s="19" t="s">
        <v>481</v>
      </c>
      <c r="E696" s="17">
        <v>1.34</v>
      </c>
      <c r="F696" s="17">
        <v>28</v>
      </c>
      <c r="G696" s="20">
        <f>E696*F696</f>
        <v>37.520000000000003</v>
      </c>
      <c r="H696" s="596"/>
    </row>
    <row r="697" spans="1:8">
      <c r="A697" s="597"/>
      <c r="B697" s="594"/>
      <c r="C697" s="17" t="s">
        <v>1133</v>
      </c>
      <c r="D697" s="19" t="s">
        <v>1049</v>
      </c>
      <c r="E697" s="17">
        <v>2</v>
      </c>
      <c r="F697" s="17">
        <v>7</v>
      </c>
      <c r="G697" s="20">
        <f>E697*F697</f>
        <v>14</v>
      </c>
      <c r="H697" s="597"/>
    </row>
    <row r="698" spans="1:8">
      <c r="A698" s="41">
        <v>68</v>
      </c>
      <c r="B698" s="15" t="s">
        <v>3452</v>
      </c>
      <c r="C698" s="16" t="s">
        <v>1042</v>
      </c>
      <c r="D698" s="606" t="s">
        <v>3581</v>
      </c>
      <c r="E698" s="606"/>
      <c r="F698" s="606"/>
      <c r="G698" s="20"/>
      <c r="H698" s="21">
        <v>41058</v>
      </c>
    </row>
    <row r="699" spans="1:8" ht="31.5">
      <c r="A699" s="41">
        <v>69</v>
      </c>
      <c r="B699" s="17" t="s">
        <v>2102</v>
      </c>
      <c r="C699" s="46" t="s">
        <v>2103</v>
      </c>
      <c r="D699" s="598" t="s">
        <v>67</v>
      </c>
      <c r="E699" s="599"/>
      <c r="F699" s="600"/>
      <c r="G699" s="20"/>
      <c r="H699" s="21">
        <v>41058</v>
      </c>
    </row>
    <row r="700" spans="1:8" ht="21" customHeight="1">
      <c r="A700" s="610">
        <v>70</v>
      </c>
      <c r="B700" s="606" t="s">
        <v>3452</v>
      </c>
      <c r="C700" s="16" t="s">
        <v>1132</v>
      </c>
      <c r="D700" s="19"/>
      <c r="E700" s="17"/>
      <c r="F700" s="17"/>
      <c r="G700" s="20"/>
      <c r="H700" s="611" t="s">
        <v>425</v>
      </c>
    </row>
    <row r="701" spans="1:8" ht="14.25" customHeight="1">
      <c r="A701" s="610"/>
      <c r="B701" s="606"/>
      <c r="C701" s="17" t="s">
        <v>480</v>
      </c>
      <c r="D701" s="19" t="s">
        <v>481</v>
      </c>
      <c r="E701" s="17">
        <v>4</v>
      </c>
      <c r="F701" s="17">
        <v>28</v>
      </c>
      <c r="G701" s="20">
        <f>E701*F701</f>
        <v>112</v>
      </c>
      <c r="H701" s="610"/>
    </row>
    <row r="702" spans="1:8" ht="17.25" customHeight="1">
      <c r="A702" s="610"/>
      <c r="B702" s="606"/>
      <c r="C702" s="17" t="s">
        <v>1133</v>
      </c>
      <c r="D702" s="19" t="s">
        <v>1049</v>
      </c>
      <c r="E702" s="17">
        <v>4</v>
      </c>
      <c r="F702" s="17">
        <v>7</v>
      </c>
      <c r="G702" s="20">
        <f>E702*F702</f>
        <v>28</v>
      </c>
      <c r="H702" s="610"/>
    </row>
    <row r="703" spans="1:8" ht="17.25" customHeight="1">
      <c r="A703" s="610"/>
      <c r="B703" s="606"/>
      <c r="C703" s="17" t="s">
        <v>480</v>
      </c>
      <c r="D703" s="19" t="s">
        <v>481</v>
      </c>
      <c r="E703" s="17">
        <v>1.5</v>
      </c>
      <c r="F703" s="17">
        <v>28</v>
      </c>
      <c r="G703" s="20">
        <f>E703*F703</f>
        <v>42</v>
      </c>
      <c r="H703" s="611">
        <v>41060</v>
      </c>
    </row>
    <row r="704" spans="1:8" ht="17.25" customHeight="1">
      <c r="A704" s="610"/>
      <c r="B704" s="606"/>
      <c r="C704" s="17" t="s">
        <v>1133</v>
      </c>
      <c r="D704" s="19" t="s">
        <v>1049</v>
      </c>
      <c r="E704" s="17">
        <v>2</v>
      </c>
      <c r="F704" s="17">
        <v>7</v>
      </c>
      <c r="G704" s="20">
        <f>E704*F704</f>
        <v>14</v>
      </c>
      <c r="H704" s="610"/>
    </row>
    <row r="705" spans="1:8" ht="18.75" customHeight="1">
      <c r="A705" s="610">
        <v>71</v>
      </c>
      <c r="B705" s="606" t="s">
        <v>46</v>
      </c>
      <c r="C705" s="16" t="s">
        <v>1132</v>
      </c>
      <c r="D705" s="19"/>
      <c r="E705" s="17"/>
      <c r="F705" s="17"/>
      <c r="G705" s="20"/>
      <c r="H705" s="611" t="s">
        <v>426</v>
      </c>
    </row>
    <row r="706" spans="1:8" ht="18.75" customHeight="1">
      <c r="A706" s="610"/>
      <c r="B706" s="606"/>
      <c r="C706" s="17" t="s">
        <v>480</v>
      </c>
      <c r="D706" s="19" t="s">
        <v>481</v>
      </c>
      <c r="E706" s="17">
        <v>4</v>
      </c>
      <c r="F706" s="17">
        <v>28</v>
      </c>
      <c r="G706" s="20">
        <f>E706*F706</f>
        <v>112</v>
      </c>
      <c r="H706" s="610"/>
    </row>
    <row r="707" spans="1:8">
      <c r="A707" s="610"/>
      <c r="B707" s="606"/>
      <c r="C707" s="17" t="s">
        <v>1133</v>
      </c>
      <c r="D707" s="19" t="s">
        <v>1049</v>
      </c>
      <c r="E707" s="17">
        <v>4</v>
      </c>
      <c r="F707" s="17">
        <v>7</v>
      </c>
      <c r="G707" s="20">
        <f>E707*F707</f>
        <v>28</v>
      </c>
      <c r="H707" s="610"/>
    </row>
    <row r="708" spans="1:8">
      <c r="A708" s="610"/>
      <c r="B708" s="606"/>
      <c r="C708" s="17" t="s">
        <v>480</v>
      </c>
      <c r="D708" s="19" t="s">
        <v>481</v>
      </c>
      <c r="E708" s="17">
        <v>1.5</v>
      </c>
      <c r="F708" s="17">
        <v>28</v>
      </c>
      <c r="G708" s="20">
        <f>E708*F708</f>
        <v>42</v>
      </c>
      <c r="H708" s="611">
        <v>41060</v>
      </c>
    </row>
    <row r="709" spans="1:8">
      <c r="A709" s="610"/>
      <c r="B709" s="606"/>
      <c r="C709" s="17" t="s">
        <v>1133</v>
      </c>
      <c r="D709" s="19" t="s">
        <v>1049</v>
      </c>
      <c r="E709" s="17">
        <v>2</v>
      </c>
      <c r="F709" s="17">
        <v>7</v>
      </c>
      <c r="G709" s="20">
        <f>E709*F709</f>
        <v>14</v>
      </c>
      <c r="H709" s="610"/>
    </row>
    <row r="710" spans="1:8" ht="18.75" customHeight="1">
      <c r="A710" s="602">
        <v>72</v>
      </c>
      <c r="B710" s="592" t="s">
        <v>427</v>
      </c>
      <c r="C710" s="16" t="s">
        <v>428</v>
      </c>
      <c r="D710" s="19"/>
      <c r="E710" s="17"/>
      <c r="F710" s="17"/>
      <c r="G710" s="20"/>
      <c r="H710" s="595">
        <v>41060</v>
      </c>
    </row>
    <row r="711" spans="1:8" ht="31.5">
      <c r="A711" s="596"/>
      <c r="B711" s="593"/>
      <c r="C711" s="17" t="s">
        <v>3687</v>
      </c>
      <c r="D711" s="19" t="s">
        <v>1046</v>
      </c>
      <c r="E711" s="17">
        <v>1.2</v>
      </c>
      <c r="F711" s="17">
        <v>360</v>
      </c>
      <c r="G711" s="20">
        <f>E711*F711</f>
        <v>432</v>
      </c>
      <c r="H711" s="605"/>
    </row>
    <row r="712" spans="1:8" ht="15.75" customHeight="1">
      <c r="A712" s="597"/>
      <c r="B712" s="594"/>
      <c r="C712" s="17" t="s">
        <v>869</v>
      </c>
      <c r="D712" s="19" t="s">
        <v>1109</v>
      </c>
      <c r="E712" s="17">
        <v>0.2</v>
      </c>
      <c r="F712" s="17">
        <v>59</v>
      </c>
      <c r="G712" s="20">
        <f>E712*F712</f>
        <v>11.8</v>
      </c>
      <c r="H712" s="603"/>
    </row>
    <row r="713" spans="1:8" ht="15.75" customHeight="1">
      <c r="A713" s="141">
        <v>73</v>
      </c>
      <c r="B713" s="134" t="s">
        <v>504</v>
      </c>
      <c r="C713" s="16" t="s">
        <v>3621</v>
      </c>
      <c r="D713" s="598" t="s">
        <v>67</v>
      </c>
      <c r="E713" s="599"/>
      <c r="F713" s="600"/>
      <c r="G713" s="20"/>
      <c r="H713" s="133">
        <v>41065</v>
      </c>
    </row>
    <row r="714" spans="1:8">
      <c r="A714" s="8"/>
      <c r="B714" s="7" t="s">
        <v>3688</v>
      </c>
      <c r="C714" s="8"/>
      <c r="D714" s="8"/>
      <c r="E714" s="8"/>
      <c r="F714" s="8"/>
      <c r="G714" s="9">
        <f>SUM(G504:G713)</f>
        <v>58428.46</v>
      </c>
      <c r="H714" s="8"/>
    </row>
    <row r="715" spans="1:8" ht="32.25" customHeight="1">
      <c r="A715" s="39"/>
      <c r="B715" s="86" t="s">
        <v>66</v>
      </c>
      <c r="C715" s="38"/>
      <c r="D715" s="38"/>
      <c r="E715" s="38"/>
      <c r="F715" s="38"/>
      <c r="G715" s="87">
        <f>'[1]Итого ведомость Ершова'!$C$19</f>
        <v>292476.61</v>
      </c>
      <c r="H715" s="88"/>
    </row>
    <row r="716" spans="1:8" ht="18.75">
      <c r="A716" s="161"/>
      <c r="B716" s="161" t="s">
        <v>3689</v>
      </c>
      <c r="C716" s="161"/>
      <c r="D716" s="161"/>
      <c r="E716" s="161"/>
      <c r="F716" s="161"/>
      <c r="G716" s="175">
        <f>G714+G715</f>
        <v>350905.07</v>
      </c>
      <c r="H716" s="161"/>
    </row>
    <row r="717" spans="1:8">
      <c r="A717" s="22"/>
      <c r="B717" s="22"/>
      <c r="C717" s="22"/>
      <c r="D717" s="90"/>
      <c r="E717" s="22"/>
      <c r="F717" s="22"/>
      <c r="G717" s="70"/>
      <c r="H717" s="110"/>
    </row>
    <row r="718" spans="1:8">
      <c r="A718" s="22"/>
      <c r="B718" s="22"/>
      <c r="C718" s="22"/>
      <c r="D718" s="90"/>
      <c r="E718" s="22"/>
      <c r="F718" s="22"/>
      <c r="G718" s="70"/>
      <c r="H718" s="110"/>
    </row>
    <row r="719" spans="1:8">
      <c r="A719" s="22"/>
      <c r="B719" s="22"/>
      <c r="C719" s="22"/>
      <c r="D719" s="90"/>
      <c r="E719" s="22"/>
      <c r="F719" s="22"/>
      <c r="G719" s="70"/>
      <c r="H719" s="110"/>
    </row>
    <row r="720" spans="1:8">
      <c r="A720" s="22"/>
      <c r="B720" s="22"/>
      <c r="C720" s="22"/>
      <c r="D720" s="90"/>
      <c r="E720" s="22"/>
      <c r="F720" s="22"/>
      <c r="G720" s="70"/>
      <c r="H720" s="110"/>
    </row>
    <row r="721" spans="1:8">
      <c r="A721" s="22"/>
      <c r="B721" s="22"/>
      <c r="C721" s="22"/>
      <c r="D721" s="90"/>
      <c r="E721" s="22"/>
      <c r="F721" s="22"/>
      <c r="G721" s="70"/>
      <c r="H721" s="110"/>
    </row>
    <row r="722" spans="1:8">
      <c r="A722" s="22"/>
      <c r="B722" s="22"/>
      <c r="C722" s="22"/>
      <c r="D722" s="90"/>
      <c r="E722" s="22"/>
      <c r="F722" s="22"/>
      <c r="G722" s="70"/>
      <c r="H722" s="110"/>
    </row>
    <row r="723" spans="1:8">
      <c r="A723" s="22"/>
      <c r="B723" s="22"/>
      <c r="C723" s="22"/>
      <c r="D723" s="90"/>
      <c r="E723" s="22"/>
      <c r="F723" s="22"/>
      <c r="G723" s="70"/>
      <c r="H723" s="110"/>
    </row>
    <row r="724" spans="1:8">
      <c r="A724" s="22"/>
      <c r="B724" s="22"/>
      <c r="C724" s="22"/>
      <c r="D724" s="90"/>
      <c r="E724" s="22"/>
      <c r="F724" s="22"/>
      <c r="G724" s="70"/>
      <c r="H724" s="110"/>
    </row>
    <row r="725" spans="1:8">
      <c r="A725" s="22"/>
      <c r="B725" s="22"/>
      <c r="C725" s="22"/>
      <c r="D725" s="90"/>
      <c r="E725" s="22"/>
      <c r="F725" s="22"/>
      <c r="G725" s="70"/>
      <c r="H725" s="110"/>
    </row>
    <row r="726" spans="1:8">
      <c r="A726" s="22"/>
      <c r="B726" s="22"/>
      <c r="C726" s="22"/>
      <c r="D726" s="90"/>
      <c r="E726" s="22"/>
      <c r="F726" s="22"/>
      <c r="G726" s="70"/>
      <c r="H726" s="110"/>
    </row>
    <row r="727" spans="1:8">
      <c r="A727" s="22"/>
      <c r="B727" s="22"/>
      <c r="C727" s="22"/>
      <c r="D727" s="90"/>
      <c r="E727" s="22"/>
      <c r="F727" s="22"/>
      <c r="G727" s="70"/>
      <c r="H727" s="110"/>
    </row>
    <row r="728" spans="1:8">
      <c r="A728" s="22"/>
      <c r="B728" s="22"/>
      <c r="C728" s="22"/>
      <c r="D728" s="90"/>
      <c r="E728" s="22"/>
      <c r="F728" s="22"/>
      <c r="G728" s="70"/>
      <c r="H728" s="110"/>
    </row>
    <row r="729" spans="1:8">
      <c r="A729" s="22"/>
      <c r="B729" s="22"/>
      <c r="C729" s="22"/>
      <c r="D729" s="90"/>
      <c r="E729" s="22"/>
      <c r="F729" s="22"/>
      <c r="G729" s="70"/>
      <c r="H729" s="110"/>
    </row>
    <row r="730" spans="1:8">
      <c r="A730" s="22"/>
      <c r="B730" s="22"/>
      <c r="C730" s="22"/>
      <c r="D730" s="90"/>
      <c r="E730" s="22"/>
      <c r="F730" s="22"/>
      <c r="G730" s="70"/>
      <c r="H730" s="110"/>
    </row>
    <row r="731" spans="1:8">
      <c r="A731" s="22"/>
      <c r="B731" s="22"/>
      <c r="C731" s="22"/>
      <c r="D731" s="90"/>
      <c r="E731" s="22"/>
      <c r="F731" s="22"/>
      <c r="G731" s="70"/>
      <c r="H731" s="110"/>
    </row>
    <row r="732" spans="1:8">
      <c r="A732" s="22"/>
      <c r="B732" s="22"/>
      <c r="C732" s="22"/>
      <c r="D732" s="90"/>
      <c r="E732" s="22"/>
      <c r="F732" s="22"/>
      <c r="G732" s="70"/>
      <c r="H732" s="110"/>
    </row>
    <row r="733" spans="1:8">
      <c r="A733" s="22"/>
      <c r="B733" s="22"/>
      <c r="C733" s="22"/>
      <c r="D733" s="90"/>
      <c r="E733" s="22"/>
      <c r="F733" s="22"/>
      <c r="G733" s="70"/>
      <c r="H733" s="110"/>
    </row>
    <row r="734" spans="1:8">
      <c r="A734" s="22"/>
      <c r="B734" s="22"/>
      <c r="C734" s="22"/>
      <c r="D734" s="90"/>
      <c r="E734" s="22"/>
      <c r="F734" s="22"/>
      <c r="G734" s="70"/>
      <c r="H734" s="110"/>
    </row>
    <row r="735" spans="1:8">
      <c r="A735" s="22"/>
      <c r="B735" s="22"/>
      <c r="C735" s="22"/>
      <c r="D735" s="90"/>
      <c r="E735" s="22"/>
      <c r="F735" s="22"/>
      <c r="G735" s="70"/>
      <c r="H735" s="110"/>
    </row>
    <row r="736" spans="1:8">
      <c r="A736" s="22"/>
      <c r="B736" s="22"/>
      <c r="C736" s="22"/>
      <c r="D736" s="90"/>
      <c r="E736" s="22"/>
      <c r="F736" s="22"/>
      <c r="G736" s="70"/>
      <c r="H736" s="110"/>
    </row>
    <row r="737" spans="1:8">
      <c r="A737" s="22"/>
      <c r="B737" s="22"/>
      <c r="C737" s="22"/>
      <c r="D737" s="90"/>
      <c r="E737" s="22"/>
      <c r="F737" s="22"/>
      <c r="G737" s="70"/>
      <c r="H737" s="110"/>
    </row>
    <row r="738" spans="1:8">
      <c r="A738" s="22"/>
      <c r="B738" s="22"/>
      <c r="C738" s="22"/>
      <c r="D738" s="90"/>
      <c r="E738" s="22"/>
      <c r="F738" s="22"/>
      <c r="G738" s="70"/>
      <c r="H738" s="110"/>
    </row>
    <row r="739" spans="1:8">
      <c r="A739" s="22"/>
      <c r="B739" s="22"/>
      <c r="C739" s="22"/>
      <c r="D739" s="90"/>
      <c r="E739" s="22"/>
      <c r="F739" s="22"/>
      <c r="G739" s="70"/>
      <c r="H739" s="110"/>
    </row>
    <row r="740" spans="1:8">
      <c r="A740" s="22"/>
      <c r="B740" s="22"/>
      <c r="C740" s="22"/>
      <c r="D740" s="90"/>
      <c r="E740" s="22"/>
      <c r="F740" s="22"/>
      <c r="G740" s="70"/>
      <c r="H740" s="110"/>
    </row>
    <row r="741" spans="1:8">
      <c r="A741" s="22"/>
      <c r="B741" s="22"/>
      <c r="C741" s="22"/>
      <c r="D741" s="90"/>
      <c r="E741" s="22"/>
      <c r="F741" s="22"/>
      <c r="G741" s="70"/>
      <c r="H741" s="110"/>
    </row>
    <row r="742" spans="1:8">
      <c r="A742" s="22"/>
      <c r="B742" s="22"/>
      <c r="C742" s="22"/>
      <c r="D742" s="90"/>
      <c r="E742" s="22"/>
      <c r="F742" s="22"/>
      <c r="G742" s="70"/>
      <c r="H742" s="110"/>
    </row>
    <row r="743" spans="1:8">
      <c r="A743" s="22"/>
      <c r="B743" s="22"/>
      <c r="C743" s="22"/>
      <c r="D743" s="90"/>
      <c r="E743" s="22"/>
      <c r="F743" s="22"/>
      <c r="G743" s="70"/>
      <c r="H743" s="110"/>
    </row>
    <row r="744" spans="1:8">
      <c r="A744" s="22"/>
      <c r="B744" s="22"/>
      <c r="C744" s="22"/>
      <c r="D744" s="90"/>
      <c r="E744" s="22"/>
      <c r="F744" s="22"/>
      <c r="G744" s="70"/>
      <c r="H744" s="110"/>
    </row>
    <row r="745" spans="1:8">
      <c r="A745" s="22"/>
      <c r="B745" s="22"/>
      <c r="C745" s="22"/>
      <c r="D745" s="90"/>
      <c r="E745" s="22"/>
      <c r="F745" s="22"/>
      <c r="G745" s="70"/>
      <c r="H745" s="110"/>
    </row>
    <row r="746" spans="1:8">
      <c r="A746" s="22"/>
      <c r="B746" s="22"/>
      <c r="C746" s="22"/>
      <c r="D746" s="90"/>
      <c r="E746" s="22"/>
      <c r="F746" s="22"/>
      <c r="G746" s="70"/>
      <c r="H746" s="110"/>
    </row>
    <row r="747" spans="1:8">
      <c r="A747" s="22"/>
      <c r="B747" s="22"/>
      <c r="C747" s="22"/>
      <c r="D747" s="90"/>
      <c r="E747" s="22"/>
      <c r="F747" s="22"/>
      <c r="G747" s="70"/>
      <c r="H747" s="110"/>
    </row>
    <row r="748" spans="1:8">
      <c r="A748" s="22"/>
      <c r="B748" s="22"/>
      <c r="C748" s="22"/>
      <c r="D748" s="90"/>
      <c r="E748" s="22"/>
      <c r="F748" s="22"/>
      <c r="G748" s="70"/>
      <c r="H748" s="110"/>
    </row>
    <row r="749" spans="1:8">
      <c r="A749" s="22"/>
      <c r="B749" s="22"/>
      <c r="C749" s="22"/>
      <c r="D749" s="90"/>
      <c r="E749" s="22"/>
      <c r="F749" s="22"/>
      <c r="G749" s="70"/>
      <c r="H749" s="110"/>
    </row>
    <row r="750" spans="1:8">
      <c r="A750" s="22"/>
      <c r="B750" s="22"/>
      <c r="C750" s="22"/>
      <c r="D750" s="90"/>
      <c r="E750" s="22"/>
      <c r="F750" s="22"/>
      <c r="G750" s="70"/>
      <c r="H750" s="110"/>
    </row>
    <row r="751" spans="1:8">
      <c r="A751" s="22"/>
      <c r="B751" s="22"/>
      <c r="C751" s="22"/>
      <c r="D751" s="90"/>
      <c r="E751" s="22"/>
      <c r="F751" s="22"/>
      <c r="G751" s="70"/>
      <c r="H751" s="110"/>
    </row>
    <row r="752" spans="1:8">
      <c r="A752" s="22"/>
      <c r="B752" s="22"/>
      <c r="C752" s="22"/>
      <c r="D752" s="90"/>
      <c r="E752" s="22"/>
      <c r="F752" s="22"/>
      <c r="G752" s="70"/>
      <c r="H752" s="110"/>
    </row>
    <row r="753" spans="1:8">
      <c r="A753" s="22"/>
      <c r="B753" s="22"/>
      <c r="C753" s="22"/>
      <c r="D753" s="90"/>
      <c r="E753" s="22"/>
      <c r="F753" s="22"/>
      <c r="G753" s="70"/>
      <c r="H753" s="110"/>
    </row>
    <row r="754" spans="1:8">
      <c r="A754" s="22"/>
      <c r="B754" s="22"/>
      <c r="C754" s="22"/>
      <c r="D754" s="90"/>
      <c r="E754" s="22"/>
      <c r="F754" s="22"/>
      <c r="G754" s="70"/>
      <c r="H754" s="110"/>
    </row>
    <row r="755" spans="1:8">
      <c r="A755" s="22"/>
      <c r="B755" s="22"/>
      <c r="C755" s="22"/>
      <c r="D755" s="90"/>
      <c r="E755" s="22"/>
      <c r="F755" s="22"/>
      <c r="G755" s="70"/>
      <c r="H755" s="110"/>
    </row>
    <row r="756" spans="1:8">
      <c r="A756" s="22"/>
      <c r="B756" s="22"/>
      <c r="C756" s="22"/>
      <c r="D756" s="90"/>
      <c r="E756" s="22"/>
      <c r="F756" s="22"/>
      <c r="G756" s="70"/>
      <c r="H756" s="110"/>
    </row>
    <row r="757" spans="1:8">
      <c r="A757" s="22"/>
      <c r="B757" s="22"/>
      <c r="C757" s="22"/>
      <c r="D757" s="90"/>
      <c r="E757" s="22"/>
      <c r="F757" s="22"/>
      <c r="G757" s="70"/>
      <c r="H757" s="110"/>
    </row>
    <row r="758" spans="1:8">
      <c r="A758" s="22"/>
      <c r="B758" s="22"/>
      <c r="C758" s="22"/>
      <c r="D758" s="90"/>
      <c r="E758" s="22"/>
      <c r="F758" s="22"/>
      <c r="G758" s="70"/>
      <c r="H758" s="110"/>
    </row>
    <row r="759" spans="1:8">
      <c r="A759" s="22"/>
      <c r="B759" s="22"/>
      <c r="C759" s="22"/>
      <c r="D759" s="90"/>
      <c r="E759" s="22"/>
      <c r="F759" s="22"/>
      <c r="G759" s="70"/>
      <c r="H759" s="110"/>
    </row>
    <row r="760" spans="1:8">
      <c r="A760" s="22"/>
      <c r="B760" s="22"/>
      <c r="C760" s="22"/>
      <c r="D760" s="90"/>
      <c r="E760" s="22"/>
      <c r="F760" s="22"/>
      <c r="G760" s="70"/>
      <c r="H760" s="110"/>
    </row>
    <row r="761" spans="1:8">
      <c r="A761" s="22"/>
      <c r="B761" s="22"/>
      <c r="C761" s="22"/>
      <c r="D761" s="90"/>
      <c r="E761" s="22"/>
      <c r="F761" s="22"/>
      <c r="G761" s="70"/>
      <c r="H761" s="110"/>
    </row>
    <row r="762" spans="1:8">
      <c r="A762" s="22"/>
      <c r="B762" s="22"/>
      <c r="C762" s="22"/>
      <c r="D762" s="90"/>
      <c r="E762" s="22"/>
      <c r="F762" s="22"/>
      <c r="G762" s="70"/>
      <c r="H762" s="110"/>
    </row>
    <row r="763" spans="1:8">
      <c r="A763" s="22"/>
      <c r="B763" s="22"/>
      <c r="C763" s="22"/>
      <c r="D763" s="90"/>
      <c r="E763" s="22"/>
      <c r="F763" s="22"/>
      <c r="G763" s="70"/>
      <c r="H763" s="110"/>
    </row>
    <row r="764" spans="1:8">
      <c r="A764" s="22"/>
      <c r="B764" s="22"/>
      <c r="C764" s="22"/>
      <c r="D764" s="90"/>
      <c r="E764" s="22"/>
      <c r="F764" s="22"/>
      <c r="G764" s="70"/>
      <c r="H764" s="110"/>
    </row>
    <row r="765" spans="1:8">
      <c r="A765" s="22"/>
      <c r="B765" s="22"/>
      <c r="C765" s="22"/>
      <c r="D765" s="90"/>
      <c r="E765" s="22"/>
      <c r="F765" s="22"/>
      <c r="G765" s="70"/>
      <c r="H765" s="110"/>
    </row>
    <row r="766" spans="1:8">
      <c r="A766" s="22"/>
      <c r="B766" s="22"/>
      <c r="C766" s="22"/>
      <c r="D766" s="90"/>
      <c r="E766" s="22"/>
      <c r="F766" s="22"/>
      <c r="G766" s="70"/>
      <c r="H766" s="110"/>
    </row>
    <row r="767" spans="1:8">
      <c r="A767" s="22"/>
      <c r="B767" s="22"/>
      <c r="C767" s="22"/>
      <c r="D767" s="90"/>
      <c r="E767" s="22"/>
      <c r="F767" s="22"/>
      <c r="G767" s="70"/>
      <c r="H767" s="110"/>
    </row>
    <row r="768" spans="1:8">
      <c r="A768" s="22"/>
      <c r="B768" s="22"/>
      <c r="C768" s="22"/>
      <c r="D768" s="90"/>
      <c r="E768" s="22"/>
      <c r="F768" s="22"/>
      <c r="G768" s="70"/>
      <c r="H768" s="110"/>
    </row>
    <row r="769" spans="1:8">
      <c r="A769" s="22"/>
      <c r="B769" s="22"/>
      <c r="C769" s="22"/>
      <c r="D769" s="90"/>
      <c r="E769" s="22"/>
      <c r="F769" s="22"/>
      <c r="G769" s="70"/>
      <c r="H769" s="110"/>
    </row>
    <row r="770" spans="1:8">
      <c r="A770" s="601" t="s">
        <v>1044</v>
      </c>
      <c r="B770" s="601"/>
      <c r="C770" s="601"/>
      <c r="D770" s="601"/>
      <c r="E770" s="601"/>
      <c r="F770" s="601"/>
      <c r="G770" s="601"/>
      <c r="H770" s="601"/>
    </row>
    <row r="771" spans="1:8">
      <c r="A771" s="663" t="s">
        <v>2562</v>
      </c>
      <c r="B771" s="663"/>
      <c r="C771" s="663"/>
      <c r="D771" s="663"/>
      <c r="E771" s="663"/>
      <c r="F771" s="663"/>
      <c r="G771" s="663"/>
      <c r="H771" s="663"/>
    </row>
    <row r="772" spans="1:8">
      <c r="A772" s="57"/>
      <c r="B772" s="57"/>
      <c r="C772" s="57"/>
      <c r="D772" s="57"/>
      <c r="E772" s="57"/>
      <c r="F772" s="57"/>
      <c r="G772" s="57"/>
      <c r="H772" s="57"/>
    </row>
    <row r="773" spans="1:8" ht="31.5">
      <c r="A773" s="58" t="s">
        <v>1033</v>
      </c>
      <c r="B773" s="58" t="s">
        <v>1034</v>
      </c>
      <c r="C773" s="58" t="s">
        <v>1035</v>
      </c>
      <c r="D773" s="58" t="s">
        <v>1036</v>
      </c>
      <c r="E773" s="58" t="s">
        <v>1334</v>
      </c>
      <c r="F773" s="58" t="s">
        <v>1335</v>
      </c>
      <c r="G773" s="58" t="s">
        <v>1555</v>
      </c>
      <c r="H773" s="58" t="s">
        <v>1586</v>
      </c>
    </row>
    <row r="774" spans="1:8">
      <c r="A774" s="41">
        <v>1</v>
      </c>
      <c r="B774" s="17" t="s">
        <v>1897</v>
      </c>
      <c r="C774" s="16" t="s">
        <v>3621</v>
      </c>
      <c r="D774" s="606" t="s">
        <v>67</v>
      </c>
      <c r="E774" s="606"/>
      <c r="F774" s="606"/>
      <c r="G774" s="17"/>
      <c r="H774" s="21">
        <v>41065</v>
      </c>
    </row>
    <row r="775" spans="1:8" ht="31.5">
      <c r="A775" s="602">
        <v>2</v>
      </c>
      <c r="B775" s="592" t="s">
        <v>1898</v>
      </c>
      <c r="C775" s="16" t="s">
        <v>1899</v>
      </c>
      <c r="D775" s="19"/>
      <c r="E775" s="17"/>
      <c r="F775" s="17"/>
      <c r="G775" s="17"/>
      <c r="H775" s="595">
        <v>41061</v>
      </c>
    </row>
    <row r="776" spans="1:8">
      <c r="A776" s="597"/>
      <c r="B776" s="594"/>
      <c r="C776" s="17" t="s">
        <v>2967</v>
      </c>
      <c r="D776" s="19" t="s">
        <v>2968</v>
      </c>
      <c r="E776" s="17">
        <v>1</v>
      </c>
      <c r="F776" s="17">
        <v>221</v>
      </c>
      <c r="G776" s="17">
        <f>F776*E776</f>
        <v>221</v>
      </c>
      <c r="H776" s="603"/>
    </row>
    <row r="777" spans="1:8" ht="32.25" customHeight="1">
      <c r="A777" s="41">
        <v>3</v>
      </c>
      <c r="B777" s="17" t="s">
        <v>1900</v>
      </c>
      <c r="C777" s="16" t="s">
        <v>3386</v>
      </c>
      <c r="D777" s="606" t="s">
        <v>1901</v>
      </c>
      <c r="E777" s="606"/>
      <c r="F777" s="606"/>
      <c r="G777" s="17"/>
      <c r="H777" s="21">
        <v>41061</v>
      </c>
    </row>
    <row r="778" spans="1:8" ht="31.5" customHeight="1">
      <c r="A778" s="41">
        <v>4</v>
      </c>
      <c r="B778" s="17" t="s">
        <v>294</v>
      </c>
      <c r="C778" s="16" t="s">
        <v>3511</v>
      </c>
      <c r="D778" s="606" t="s">
        <v>3512</v>
      </c>
      <c r="E778" s="606"/>
      <c r="F778" s="606"/>
      <c r="G778" s="17"/>
      <c r="H778" s="21">
        <v>41061</v>
      </c>
    </row>
    <row r="779" spans="1:8">
      <c r="A779" s="41">
        <v>5</v>
      </c>
      <c r="B779" s="17" t="s">
        <v>2427</v>
      </c>
      <c r="C779" s="16" t="s">
        <v>1567</v>
      </c>
      <c r="D779" s="606" t="s">
        <v>3512</v>
      </c>
      <c r="E779" s="606"/>
      <c r="F779" s="606"/>
      <c r="G779" s="17"/>
      <c r="H779" s="21">
        <v>41061</v>
      </c>
    </row>
    <row r="780" spans="1:8" ht="31.5" customHeight="1">
      <c r="A780" s="602">
        <v>6</v>
      </c>
      <c r="B780" s="592" t="s">
        <v>1898</v>
      </c>
      <c r="C780" s="16" t="s">
        <v>1193</v>
      </c>
      <c r="D780" s="19"/>
      <c r="E780" s="17"/>
      <c r="F780" s="17"/>
      <c r="G780" s="17"/>
      <c r="H780" s="595">
        <v>41061</v>
      </c>
    </row>
    <row r="781" spans="1:8">
      <c r="A781" s="597"/>
      <c r="B781" s="594"/>
      <c r="C781" s="17" t="s">
        <v>2967</v>
      </c>
      <c r="D781" s="19" t="s">
        <v>2968</v>
      </c>
      <c r="E781" s="17">
        <v>1</v>
      </c>
      <c r="F781" s="17">
        <v>221</v>
      </c>
      <c r="G781" s="17">
        <f>F781*E781</f>
        <v>221</v>
      </c>
      <c r="H781" s="603"/>
    </row>
    <row r="782" spans="1:8" ht="31.5">
      <c r="A782" s="610">
        <v>7</v>
      </c>
      <c r="B782" s="606" t="s">
        <v>3513</v>
      </c>
      <c r="C782" s="16" t="s">
        <v>3514</v>
      </c>
      <c r="D782" s="19"/>
      <c r="E782" s="17"/>
      <c r="F782" s="17"/>
      <c r="G782" s="17"/>
      <c r="H782" s="611">
        <v>41065</v>
      </c>
    </row>
    <row r="783" spans="1:8">
      <c r="A783" s="610"/>
      <c r="B783" s="606"/>
      <c r="C783" s="17" t="s">
        <v>2722</v>
      </c>
      <c r="D783" s="19" t="s">
        <v>2968</v>
      </c>
      <c r="E783" s="17">
        <v>1</v>
      </c>
      <c r="F783" s="17">
        <v>42</v>
      </c>
      <c r="G783" s="173">
        <f>F783*E783</f>
        <v>42</v>
      </c>
      <c r="H783" s="611"/>
    </row>
    <row r="784" spans="1:8">
      <c r="A784" s="610"/>
      <c r="B784" s="606"/>
      <c r="C784" s="15" t="s">
        <v>3144</v>
      </c>
      <c r="D784" s="19" t="s">
        <v>2968</v>
      </c>
      <c r="E784" s="19">
        <v>1</v>
      </c>
      <c r="F784" s="19">
        <v>28</v>
      </c>
      <c r="G784" s="84">
        <f>F784*E784</f>
        <v>28</v>
      </c>
      <c r="H784" s="611"/>
    </row>
    <row r="785" spans="1:9">
      <c r="A785" s="610"/>
      <c r="B785" s="606"/>
      <c r="C785" s="15" t="s">
        <v>1581</v>
      </c>
      <c r="D785" s="19" t="s">
        <v>1109</v>
      </c>
      <c r="E785" s="19">
        <v>1</v>
      </c>
      <c r="F785" s="19">
        <v>90</v>
      </c>
      <c r="G785" s="169">
        <f>F785*E785</f>
        <v>90</v>
      </c>
      <c r="H785" s="611"/>
    </row>
    <row r="786" spans="1:9">
      <c r="A786" s="41">
        <v>8</v>
      </c>
      <c r="B786" s="17" t="s">
        <v>296</v>
      </c>
      <c r="C786" s="16" t="s">
        <v>666</v>
      </c>
      <c r="D786" s="606" t="s">
        <v>1050</v>
      </c>
      <c r="E786" s="606"/>
      <c r="F786" s="606"/>
      <c r="G786" s="17"/>
      <c r="H786" s="21">
        <v>41065</v>
      </c>
    </row>
    <row r="787" spans="1:9" ht="31.5">
      <c r="A787" s="602">
        <v>9</v>
      </c>
      <c r="B787" s="592" t="s">
        <v>3452</v>
      </c>
      <c r="C787" s="16" t="s">
        <v>893</v>
      </c>
      <c r="D787" s="598" t="s">
        <v>3516</v>
      </c>
      <c r="E787" s="599"/>
      <c r="F787" s="600"/>
      <c r="G787" s="17"/>
      <c r="H787" s="595">
        <v>41061</v>
      </c>
    </row>
    <row r="788" spans="1:9">
      <c r="A788" s="597"/>
      <c r="B788" s="594"/>
      <c r="C788" s="17" t="s">
        <v>1600</v>
      </c>
      <c r="D788" s="19" t="s">
        <v>1588</v>
      </c>
      <c r="E788" s="17">
        <v>0.25</v>
      </c>
      <c r="F788" s="17">
        <v>1700</v>
      </c>
      <c r="G788" s="17">
        <f>F788*E788</f>
        <v>425</v>
      </c>
      <c r="H788" s="603"/>
    </row>
    <row r="789" spans="1:9" ht="31.5">
      <c r="A789" s="602">
        <v>10</v>
      </c>
      <c r="B789" s="592" t="s">
        <v>46</v>
      </c>
      <c r="C789" s="16" t="s">
        <v>893</v>
      </c>
      <c r="D789" s="598" t="s">
        <v>3516</v>
      </c>
      <c r="E789" s="599"/>
      <c r="F789" s="600"/>
      <c r="G789" s="17"/>
      <c r="H789" s="595">
        <v>41061</v>
      </c>
    </row>
    <row r="790" spans="1:9">
      <c r="A790" s="597"/>
      <c r="B790" s="594"/>
      <c r="C790" s="17" t="s">
        <v>1600</v>
      </c>
      <c r="D790" s="19" t="s">
        <v>1588</v>
      </c>
      <c r="E790" s="17">
        <v>0.25</v>
      </c>
      <c r="F790" s="17">
        <v>1700</v>
      </c>
      <c r="G790" s="17">
        <f>F790*E790</f>
        <v>425</v>
      </c>
      <c r="H790" s="603"/>
    </row>
    <row r="791" spans="1:9">
      <c r="A791" s="602">
        <v>11</v>
      </c>
      <c r="B791" s="592" t="s">
        <v>3778</v>
      </c>
      <c r="C791" s="261" t="s">
        <v>2782</v>
      </c>
      <c r="D791" s="19"/>
      <c r="E791" s="19"/>
      <c r="F791" s="19"/>
      <c r="G791" s="17"/>
      <c r="H791" s="595">
        <v>41061</v>
      </c>
    </row>
    <row r="792" spans="1:9">
      <c r="A792" s="596"/>
      <c r="B792" s="593"/>
      <c r="C792" s="17" t="s">
        <v>2049</v>
      </c>
      <c r="D792" s="19" t="s">
        <v>1588</v>
      </c>
      <c r="E792" s="17">
        <v>0.28999999999999998</v>
      </c>
      <c r="F792" s="17">
        <v>1350</v>
      </c>
      <c r="G792" s="17">
        <f>F792*E792</f>
        <v>391.5</v>
      </c>
      <c r="H792" s="596"/>
    </row>
    <row r="793" spans="1:9">
      <c r="A793" s="597"/>
      <c r="B793" s="594"/>
      <c r="C793" s="17" t="s">
        <v>2656</v>
      </c>
      <c r="D793" s="19" t="s">
        <v>1585</v>
      </c>
      <c r="E793" s="17">
        <v>0.08</v>
      </c>
      <c r="F793" s="17">
        <v>48.05</v>
      </c>
      <c r="G793" s="20">
        <f>F793*E793</f>
        <v>3.84</v>
      </c>
      <c r="H793" s="597"/>
    </row>
    <row r="794" spans="1:9">
      <c r="A794" s="602">
        <v>12</v>
      </c>
      <c r="B794" s="592" t="s">
        <v>3447</v>
      </c>
      <c r="C794" s="261" t="s">
        <v>2782</v>
      </c>
      <c r="D794" s="19"/>
      <c r="E794" s="19"/>
      <c r="F794" s="19"/>
      <c r="G794" s="17"/>
      <c r="H794" s="595">
        <v>41061</v>
      </c>
    </row>
    <row r="795" spans="1:9" ht="18" customHeight="1">
      <c r="A795" s="596"/>
      <c r="B795" s="593"/>
      <c r="C795" s="17" t="s">
        <v>2049</v>
      </c>
      <c r="D795" s="19" t="s">
        <v>1588</v>
      </c>
      <c r="E795" s="17">
        <v>0.28999999999999998</v>
      </c>
      <c r="F795" s="17">
        <v>1350</v>
      </c>
      <c r="G795" s="17">
        <f>F795*E795</f>
        <v>391.5</v>
      </c>
      <c r="H795" s="596"/>
      <c r="I795" s="81"/>
    </row>
    <row r="796" spans="1:9">
      <c r="A796" s="597"/>
      <c r="B796" s="594"/>
      <c r="C796" s="17" t="s">
        <v>2656</v>
      </c>
      <c r="D796" s="19" t="s">
        <v>1585</v>
      </c>
      <c r="E796" s="17">
        <v>0.08</v>
      </c>
      <c r="F796" s="17">
        <v>48.05</v>
      </c>
      <c r="G796" s="20">
        <f>F796*E796</f>
        <v>3.84</v>
      </c>
      <c r="H796" s="597"/>
      <c r="I796" s="81"/>
    </row>
    <row r="797" spans="1:9">
      <c r="A797" s="602">
        <v>13</v>
      </c>
      <c r="B797" s="592" t="s">
        <v>3448</v>
      </c>
      <c r="C797" s="261" t="s">
        <v>2782</v>
      </c>
      <c r="D797" s="19"/>
      <c r="E797" s="19"/>
      <c r="F797" s="19"/>
      <c r="G797" s="17"/>
      <c r="H797" s="595">
        <v>41061</v>
      </c>
      <c r="I797" s="81"/>
    </row>
    <row r="798" spans="1:9">
      <c r="A798" s="596"/>
      <c r="B798" s="593"/>
      <c r="C798" s="17" t="s">
        <v>2049</v>
      </c>
      <c r="D798" s="19" t="s">
        <v>1588</v>
      </c>
      <c r="E798" s="17">
        <v>0.28999999999999998</v>
      </c>
      <c r="F798" s="17">
        <v>1350</v>
      </c>
      <c r="G798" s="17">
        <f>F798*E798</f>
        <v>391.5</v>
      </c>
      <c r="H798" s="596"/>
      <c r="I798" s="81"/>
    </row>
    <row r="799" spans="1:9">
      <c r="A799" s="597"/>
      <c r="B799" s="594"/>
      <c r="C799" s="17" t="s">
        <v>2656</v>
      </c>
      <c r="D799" s="19" t="s">
        <v>1585</v>
      </c>
      <c r="E799" s="17">
        <v>0.08</v>
      </c>
      <c r="F799" s="17">
        <v>48.05</v>
      </c>
      <c r="G799" s="20">
        <f>F799*E799</f>
        <v>3.84</v>
      </c>
      <c r="H799" s="597"/>
      <c r="I799" s="81"/>
    </row>
    <row r="800" spans="1:9">
      <c r="A800" s="602">
        <v>14</v>
      </c>
      <c r="B800" s="592" t="s">
        <v>3450</v>
      </c>
      <c r="C800" s="261" t="s">
        <v>2782</v>
      </c>
      <c r="D800" s="19"/>
      <c r="E800" s="19"/>
      <c r="F800" s="19"/>
      <c r="G800" s="17"/>
      <c r="H800" s="595">
        <v>41061</v>
      </c>
      <c r="I800" s="81"/>
    </row>
    <row r="801" spans="1:9">
      <c r="A801" s="596"/>
      <c r="B801" s="593"/>
      <c r="C801" s="17" t="s">
        <v>2049</v>
      </c>
      <c r="D801" s="19" t="s">
        <v>1588</v>
      </c>
      <c r="E801" s="17">
        <v>0.28999999999999998</v>
      </c>
      <c r="F801" s="17">
        <v>1350</v>
      </c>
      <c r="G801" s="17">
        <f>F801*E801</f>
        <v>391.5</v>
      </c>
      <c r="H801" s="596"/>
      <c r="I801" s="81"/>
    </row>
    <row r="802" spans="1:9">
      <c r="A802" s="597"/>
      <c r="B802" s="594"/>
      <c r="C802" s="17" t="s">
        <v>2656</v>
      </c>
      <c r="D802" s="19" t="s">
        <v>1585</v>
      </c>
      <c r="E802" s="17">
        <v>0.08</v>
      </c>
      <c r="F802" s="17">
        <v>48.05</v>
      </c>
      <c r="G802" s="20">
        <f>F802*E802</f>
        <v>3.84</v>
      </c>
      <c r="H802" s="597"/>
      <c r="I802" s="81"/>
    </row>
    <row r="803" spans="1:9">
      <c r="A803" s="602">
        <v>15</v>
      </c>
      <c r="B803" s="592" t="s">
        <v>3451</v>
      </c>
      <c r="C803" s="261" t="s">
        <v>2782</v>
      </c>
      <c r="D803" s="19"/>
      <c r="E803" s="19"/>
      <c r="F803" s="19"/>
      <c r="G803" s="17"/>
      <c r="H803" s="595">
        <v>41061</v>
      </c>
      <c r="I803" s="81"/>
    </row>
    <row r="804" spans="1:9">
      <c r="A804" s="596"/>
      <c r="B804" s="593"/>
      <c r="C804" s="17" t="s">
        <v>2049</v>
      </c>
      <c r="D804" s="19" t="s">
        <v>1588</v>
      </c>
      <c r="E804" s="17">
        <v>0.28999999999999998</v>
      </c>
      <c r="F804" s="17">
        <v>1350</v>
      </c>
      <c r="G804" s="17">
        <f>F804*E804</f>
        <v>391.5</v>
      </c>
      <c r="H804" s="596"/>
      <c r="I804" s="81"/>
    </row>
    <row r="805" spans="1:9">
      <c r="A805" s="597"/>
      <c r="B805" s="594"/>
      <c r="C805" s="17" t="s">
        <v>2656</v>
      </c>
      <c r="D805" s="19" t="s">
        <v>1585</v>
      </c>
      <c r="E805" s="17">
        <v>0.08</v>
      </c>
      <c r="F805" s="17">
        <v>48.05</v>
      </c>
      <c r="G805" s="20">
        <f>F805*E805</f>
        <v>3.84</v>
      </c>
      <c r="H805" s="597"/>
      <c r="I805" s="81"/>
    </row>
    <row r="806" spans="1:9">
      <c r="A806" s="602">
        <v>16</v>
      </c>
      <c r="B806" s="592" t="s">
        <v>3452</v>
      </c>
      <c r="C806" s="261" t="s">
        <v>2782</v>
      </c>
      <c r="D806" s="19"/>
      <c r="E806" s="19"/>
      <c r="F806" s="19"/>
      <c r="G806" s="17"/>
      <c r="H806" s="595">
        <v>41061</v>
      </c>
      <c r="I806" s="81"/>
    </row>
    <row r="807" spans="1:9">
      <c r="A807" s="596"/>
      <c r="B807" s="593"/>
      <c r="C807" s="17" t="s">
        <v>2049</v>
      </c>
      <c r="D807" s="19" t="s">
        <v>1588</v>
      </c>
      <c r="E807" s="17">
        <v>0.28999999999999998</v>
      </c>
      <c r="F807" s="17">
        <v>1350</v>
      </c>
      <c r="G807" s="17">
        <f>F807*E807</f>
        <v>391.5</v>
      </c>
      <c r="H807" s="596"/>
      <c r="I807" s="81"/>
    </row>
    <row r="808" spans="1:9">
      <c r="A808" s="597"/>
      <c r="B808" s="594"/>
      <c r="C808" s="17" t="s">
        <v>2656</v>
      </c>
      <c r="D808" s="19" t="s">
        <v>1585</v>
      </c>
      <c r="E808" s="17">
        <v>0.08</v>
      </c>
      <c r="F808" s="17">
        <v>48.05</v>
      </c>
      <c r="G808" s="20">
        <f>F808*E808</f>
        <v>3.84</v>
      </c>
      <c r="H808" s="597"/>
      <c r="I808" s="81"/>
    </row>
    <row r="809" spans="1:9">
      <c r="A809" s="602">
        <v>17</v>
      </c>
      <c r="B809" s="592" t="s">
        <v>46</v>
      </c>
      <c r="C809" s="261" t="s">
        <v>2782</v>
      </c>
      <c r="D809" s="19"/>
      <c r="E809" s="19"/>
      <c r="F809" s="19"/>
      <c r="G809" s="17"/>
      <c r="H809" s="595">
        <v>41061</v>
      </c>
      <c r="I809" s="81"/>
    </row>
    <row r="810" spans="1:9">
      <c r="A810" s="596"/>
      <c r="B810" s="593"/>
      <c r="C810" s="17" t="s">
        <v>2049</v>
      </c>
      <c r="D810" s="19" t="s">
        <v>1588</v>
      </c>
      <c r="E810" s="17">
        <v>0.28999999999999998</v>
      </c>
      <c r="F810" s="17">
        <v>1350</v>
      </c>
      <c r="G810" s="17">
        <f>F810*E810</f>
        <v>391.5</v>
      </c>
      <c r="H810" s="596"/>
      <c r="I810" s="81"/>
    </row>
    <row r="811" spans="1:9">
      <c r="A811" s="597"/>
      <c r="B811" s="594"/>
      <c r="C811" s="17" t="s">
        <v>2656</v>
      </c>
      <c r="D811" s="19" t="s">
        <v>1585</v>
      </c>
      <c r="E811" s="17">
        <v>0.08</v>
      </c>
      <c r="F811" s="17">
        <v>48.05</v>
      </c>
      <c r="G811" s="20">
        <f>F811*E811</f>
        <v>3.84</v>
      </c>
      <c r="H811" s="597"/>
      <c r="I811" s="81"/>
    </row>
    <row r="812" spans="1:9">
      <c r="A812" s="41">
        <v>18</v>
      </c>
      <c r="B812" s="17" t="s">
        <v>88</v>
      </c>
      <c r="C812" s="16" t="s">
        <v>694</v>
      </c>
      <c r="D812" s="598" t="s">
        <v>1050</v>
      </c>
      <c r="E812" s="599"/>
      <c r="F812" s="600"/>
      <c r="G812" s="17"/>
      <c r="H812" s="21">
        <v>41066</v>
      </c>
      <c r="I812" s="81"/>
    </row>
    <row r="813" spans="1:9" ht="78.75">
      <c r="A813" s="602">
        <v>19</v>
      </c>
      <c r="B813" s="592" t="s">
        <v>597</v>
      </c>
      <c r="C813" s="16" t="s">
        <v>598</v>
      </c>
      <c r="D813" s="74"/>
      <c r="E813" s="74"/>
      <c r="F813" s="74"/>
      <c r="G813" s="17"/>
      <c r="H813" s="595">
        <v>41068</v>
      </c>
      <c r="I813" s="81"/>
    </row>
    <row r="814" spans="1:9">
      <c r="A814" s="596"/>
      <c r="B814" s="593"/>
      <c r="C814" s="15" t="s">
        <v>3144</v>
      </c>
      <c r="D814" s="19" t="s">
        <v>2968</v>
      </c>
      <c r="E814" s="19">
        <v>1</v>
      </c>
      <c r="F814" s="19">
        <v>28</v>
      </c>
      <c r="G814" s="84">
        <f>F814*E814</f>
        <v>28</v>
      </c>
      <c r="H814" s="596"/>
      <c r="I814" s="81"/>
    </row>
    <row r="815" spans="1:9">
      <c r="A815" s="596"/>
      <c r="B815" s="593"/>
      <c r="C815" s="15" t="s">
        <v>1581</v>
      </c>
      <c r="D815" s="19" t="s">
        <v>1109</v>
      </c>
      <c r="E815" s="19">
        <v>2</v>
      </c>
      <c r="F815" s="19">
        <v>90</v>
      </c>
      <c r="G815" s="169">
        <f>F815*E815</f>
        <v>180</v>
      </c>
      <c r="H815" s="596"/>
      <c r="I815" s="81"/>
    </row>
    <row r="816" spans="1:9">
      <c r="A816" s="597"/>
      <c r="B816" s="594"/>
      <c r="C816" s="17" t="s">
        <v>1048</v>
      </c>
      <c r="D816" s="19" t="s">
        <v>2968</v>
      </c>
      <c r="E816" s="17">
        <v>4</v>
      </c>
      <c r="F816" s="17">
        <v>35</v>
      </c>
      <c r="G816" s="17">
        <f>F816*E816</f>
        <v>140</v>
      </c>
      <c r="H816" s="597"/>
      <c r="I816" s="81"/>
    </row>
    <row r="817" spans="1:8" ht="31.5">
      <c r="A817" s="41">
        <v>20</v>
      </c>
      <c r="B817" s="17" t="s">
        <v>1115</v>
      </c>
      <c r="C817" s="16" t="s">
        <v>1116</v>
      </c>
      <c r="D817" s="598" t="s">
        <v>1117</v>
      </c>
      <c r="E817" s="599"/>
      <c r="F817" s="600"/>
      <c r="G817" s="17"/>
      <c r="H817" s="21">
        <v>41068</v>
      </c>
    </row>
    <row r="818" spans="1:8">
      <c r="A818" s="27">
        <v>21</v>
      </c>
      <c r="B818" s="30" t="s">
        <v>1897</v>
      </c>
      <c r="C818" s="272" t="s">
        <v>3621</v>
      </c>
      <c r="D818" s="598" t="s">
        <v>3149</v>
      </c>
      <c r="E818" s="599"/>
      <c r="F818" s="600"/>
      <c r="G818" s="17"/>
      <c r="H818" s="234">
        <v>41065</v>
      </c>
    </row>
    <row r="819" spans="1:8" ht="31.5">
      <c r="A819" s="41">
        <v>22</v>
      </c>
      <c r="B819" s="28" t="s">
        <v>1123</v>
      </c>
      <c r="C819" s="46" t="s">
        <v>197</v>
      </c>
      <c r="D819" s="598" t="s">
        <v>1895</v>
      </c>
      <c r="E819" s="599"/>
      <c r="F819" s="600"/>
      <c r="G819" s="17"/>
      <c r="H819" s="21">
        <v>41071</v>
      </c>
    </row>
    <row r="820" spans="1:8">
      <c r="A820" s="602">
        <v>23</v>
      </c>
      <c r="B820" s="592" t="s">
        <v>3778</v>
      </c>
      <c r="C820" s="36" t="s">
        <v>82</v>
      </c>
      <c r="D820" s="97"/>
      <c r="E820" s="97"/>
      <c r="F820" s="97"/>
      <c r="G820" s="17"/>
      <c r="H820" s="595">
        <v>41066</v>
      </c>
    </row>
    <row r="821" spans="1:8">
      <c r="A821" s="597"/>
      <c r="B821" s="594"/>
      <c r="C821" s="17" t="s">
        <v>83</v>
      </c>
      <c r="D821" s="17" t="s">
        <v>1109</v>
      </c>
      <c r="E821" s="17">
        <v>0.15</v>
      </c>
      <c r="F821" s="17">
        <v>54</v>
      </c>
      <c r="G821" s="17">
        <f>F821*E821</f>
        <v>8.1</v>
      </c>
      <c r="H821" s="597"/>
    </row>
    <row r="822" spans="1:8" ht="31.5">
      <c r="A822" s="41">
        <v>24</v>
      </c>
      <c r="B822" s="17" t="s">
        <v>1803</v>
      </c>
      <c r="C822" s="16" t="s">
        <v>893</v>
      </c>
      <c r="D822" s="598" t="s">
        <v>14</v>
      </c>
      <c r="E822" s="599"/>
      <c r="F822" s="600"/>
      <c r="G822" s="17"/>
      <c r="H822" s="21">
        <v>41068</v>
      </c>
    </row>
    <row r="823" spans="1:8" ht="31.5">
      <c r="A823" s="41">
        <v>25</v>
      </c>
      <c r="B823" s="17" t="s">
        <v>1881</v>
      </c>
      <c r="C823" s="16" t="s">
        <v>2070</v>
      </c>
      <c r="D823" s="598" t="s">
        <v>325</v>
      </c>
      <c r="E823" s="599"/>
      <c r="F823" s="600"/>
      <c r="G823" s="17"/>
      <c r="H823" s="21">
        <v>41073</v>
      </c>
    </row>
    <row r="824" spans="1:8">
      <c r="A824" s="610">
        <v>26</v>
      </c>
      <c r="B824" s="625" t="s">
        <v>3452</v>
      </c>
      <c r="C824" s="16" t="s">
        <v>1882</v>
      </c>
      <c r="D824" s="17"/>
      <c r="E824" s="17"/>
      <c r="F824" s="17"/>
      <c r="G824" s="20"/>
      <c r="H824" s="595">
        <v>41071</v>
      </c>
    </row>
    <row r="825" spans="1:8">
      <c r="A825" s="610"/>
      <c r="B825" s="626"/>
      <c r="C825" s="17" t="s">
        <v>1129</v>
      </c>
      <c r="D825" s="19" t="s">
        <v>1588</v>
      </c>
      <c r="E825" s="17">
        <v>0.25</v>
      </c>
      <c r="F825" s="17">
        <v>1500</v>
      </c>
      <c r="G825" s="20">
        <f>E825*F825</f>
        <v>375</v>
      </c>
      <c r="H825" s="596"/>
    </row>
    <row r="826" spans="1:8">
      <c r="A826" s="610"/>
      <c r="B826" s="626"/>
      <c r="C826" s="17" t="s">
        <v>1534</v>
      </c>
      <c r="D826" s="19" t="s">
        <v>1585</v>
      </c>
      <c r="E826" s="17">
        <v>0.4</v>
      </c>
      <c r="F826" s="17">
        <v>400</v>
      </c>
      <c r="G826" s="20">
        <f>E826*F826</f>
        <v>160</v>
      </c>
      <c r="H826" s="597"/>
    </row>
    <row r="827" spans="1:8">
      <c r="A827" s="610">
        <v>27</v>
      </c>
      <c r="B827" s="625" t="s">
        <v>46</v>
      </c>
      <c r="C827" s="16" t="s">
        <v>1882</v>
      </c>
      <c r="D827" s="17"/>
      <c r="E827" s="17"/>
      <c r="F827" s="17"/>
      <c r="G827" s="20"/>
      <c r="H827" s="595">
        <v>41071</v>
      </c>
    </row>
    <row r="828" spans="1:8">
      <c r="A828" s="610"/>
      <c r="B828" s="626"/>
      <c r="C828" s="17" t="s">
        <v>1129</v>
      </c>
      <c r="D828" s="19" t="s">
        <v>1588</v>
      </c>
      <c r="E828" s="17">
        <v>0.25</v>
      </c>
      <c r="F828" s="17">
        <v>1500</v>
      </c>
      <c r="G828" s="20">
        <f>E828*F828</f>
        <v>375</v>
      </c>
      <c r="H828" s="596"/>
    </row>
    <row r="829" spans="1:8">
      <c r="A829" s="610"/>
      <c r="B829" s="626"/>
      <c r="C829" s="17" t="s">
        <v>1534</v>
      </c>
      <c r="D829" s="19" t="s">
        <v>1585</v>
      </c>
      <c r="E829" s="17">
        <v>0.4</v>
      </c>
      <c r="F829" s="17">
        <v>400</v>
      </c>
      <c r="G829" s="20">
        <f>E829*F829</f>
        <v>160</v>
      </c>
      <c r="H829" s="597"/>
    </row>
    <row r="830" spans="1:8">
      <c r="A830" s="610">
        <v>28</v>
      </c>
      <c r="B830" s="625" t="s">
        <v>3778</v>
      </c>
      <c r="C830" s="16" t="s">
        <v>1882</v>
      </c>
      <c r="D830" s="17"/>
      <c r="E830" s="17"/>
      <c r="F830" s="17"/>
      <c r="G830" s="20"/>
      <c r="H830" s="595">
        <v>41071</v>
      </c>
    </row>
    <row r="831" spans="1:8">
      <c r="A831" s="610"/>
      <c r="B831" s="626"/>
      <c r="C831" s="17" t="s">
        <v>1129</v>
      </c>
      <c r="D831" s="19" t="s">
        <v>1588</v>
      </c>
      <c r="E831" s="17">
        <v>0.25</v>
      </c>
      <c r="F831" s="17">
        <v>1500</v>
      </c>
      <c r="G831" s="20">
        <f>E831*F831</f>
        <v>375</v>
      </c>
      <c r="H831" s="596"/>
    </row>
    <row r="832" spans="1:8">
      <c r="A832" s="610"/>
      <c r="B832" s="626"/>
      <c r="C832" s="17" t="s">
        <v>1534</v>
      </c>
      <c r="D832" s="19" t="s">
        <v>1585</v>
      </c>
      <c r="E832" s="17">
        <v>0.4</v>
      </c>
      <c r="F832" s="17">
        <v>400</v>
      </c>
      <c r="G832" s="20">
        <f>E832*F832</f>
        <v>160</v>
      </c>
      <c r="H832" s="597"/>
    </row>
    <row r="833" spans="1:9">
      <c r="A833" s="610">
        <v>29</v>
      </c>
      <c r="B833" s="606" t="s">
        <v>207</v>
      </c>
      <c r="C833" s="16" t="s">
        <v>1882</v>
      </c>
      <c r="D833" s="17"/>
      <c r="E833" s="17"/>
      <c r="F833" s="17"/>
      <c r="G833" s="20"/>
      <c r="H833" s="595">
        <v>41071</v>
      </c>
    </row>
    <row r="834" spans="1:9">
      <c r="A834" s="610"/>
      <c r="B834" s="606"/>
      <c r="C834" s="17" t="s">
        <v>1129</v>
      </c>
      <c r="D834" s="19" t="s">
        <v>1588</v>
      </c>
      <c r="E834" s="17">
        <v>0.25</v>
      </c>
      <c r="F834" s="17">
        <v>1500</v>
      </c>
      <c r="G834" s="20">
        <f>E834*F834</f>
        <v>375</v>
      </c>
      <c r="H834" s="596"/>
    </row>
    <row r="835" spans="1:9">
      <c r="A835" s="610"/>
      <c r="B835" s="606"/>
      <c r="C835" s="17" t="s">
        <v>1534</v>
      </c>
      <c r="D835" s="19" t="s">
        <v>1585</v>
      </c>
      <c r="E835" s="17">
        <v>0.4</v>
      </c>
      <c r="F835" s="17">
        <v>400</v>
      </c>
      <c r="G835" s="20">
        <f>E835*F835</f>
        <v>160</v>
      </c>
      <c r="H835" s="597"/>
    </row>
    <row r="836" spans="1:9" ht="31.5">
      <c r="A836" s="602">
        <v>30</v>
      </c>
      <c r="B836" s="592" t="s">
        <v>3452</v>
      </c>
      <c r="C836" s="16" t="s">
        <v>1885</v>
      </c>
      <c r="D836" s="17"/>
      <c r="E836" s="17"/>
      <c r="F836" s="17"/>
      <c r="G836" s="20"/>
      <c r="H836" s="595">
        <v>41073</v>
      </c>
    </row>
    <row r="837" spans="1:9">
      <c r="A837" s="596"/>
      <c r="B837" s="593"/>
      <c r="C837" s="17" t="s">
        <v>2666</v>
      </c>
      <c r="D837" s="19" t="s">
        <v>1585</v>
      </c>
      <c r="E837" s="17">
        <v>0.12</v>
      </c>
      <c r="F837" s="17">
        <v>8500</v>
      </c>
      <c r="G837" s="20">
        <f>E837*F837</f>
        <v>1020</v>
      </c>
      <c r="H837" s="605"/>
    </row>
    <row r="838" spans="1:9">
      <c r="A838" s="596"/>
      <c r="B838" s="593"/>
      <c r="C838" s="17" t="s">
        <v>889</v>
      </c>
      <c r="D838" s="19" t="s">
        <v>1585</v>
      </c>
      <c r="E838" s="17">
        <v>0.06</v>
      </c>
      <c r="F838" s="17">
        <v>8500</v>
      </c>
      <c r="G838" s="20">
        <f>E838*F838</f>
        <v>510</v>
      </c>
      <c r="H838" s="605"/>
    </row>
    <row r="839" spans="1:9">
      <c r="A839" s="596"/>
      <c r="B839" s="593"/>
      <c r="C839" s="17" t="s">
        <v>869</v>
      </c>
      <c r="D839" s="19" t="s">
        <v>1109</v>
      </c>
      <c r="E839" s="17">
        <v>0.2</v>
      </c>
      <c r="F839" s="17">
        <v>96</v>
      </c>
      <c r="G839" s="20">
        <f>E839*F839</f>
        <v>19.2</v>
      </c>
      <c r="H839" s="605"/>
    </row>
    <row r="840" spans="1:9">
      <c r="A840" s="597"/>
      <c r="B840" s="594"/>
      <c r="C840" s="17" t="s">
        <v>3162</v>
      </c>
      <c r="D840" s="19" t="s">
        <v>1109</v>
      </c>
      <c r="E840" s="17">
        <v>0.15</v>
      </c>
      <c r="F840" s="17">
        <v>78</v>
      </c>
      <c r="G840" s="20">
        <f>E840*F840</f>
        <v>11.7</v>
      </c>
      <c r="H840" s="603"/>
    </row>
    <row r="841" spans="1:9">
      <c r="A841" s="683">
        <v>31</v>
      </c>
      <c r="B841" s="673" t="s">
        <v>2948</v>
      </c>
      <c r="C841" s="279" t="s">
        <v>1187</v>
      </c>
      <c r="D841" s="280"/>
      <c r="E841" s="280"/>
      <c r="F841" s="280"/>
      <c r="G841" s="281"/>
      <c r="H841" s="670"/>
    </row>
    <row r="842" spans="1:9">
      <c r="A842" s="684"/>
      <c r="B842" s="674"/>
      <c r="C842" s="280" t="s">
        <v>1240</v>
      </c>
      <c r="D842" s="276" t="s">
        <v>1109</v>
      </c>
      <c r="E842" s="280">
        <v>90</v>
      </c>
      <c r="F842" s="280">
        <v>15</v>
      </c>
      <c r="G842" s="281">
        <f>F842*E842</f>
        <v>1350</v>
      </c>
      <c r="H842" s="671"/>
    </row>
    <row r="843" spans="1:9" ht="19.5" customHeight="1">
      <c r="A843" s="684"/>
      <c r="B843" s="675"/>
      <c r="C843" s="280" t="s">
        <v>1601</v>
      </c>
      <c r="D843" s="276" t="s">
        <v>1109</v>
      </c>
      <c r="E843" s="280">
        <v>50</v>
      </c>
      <c r="F843" s="280">
        <v>4.3</v>
      </c>
      <c r="G843" s="281">
        <f>F843*E843</f>
        <v>215</v>
      </c>
      <c r="H843" s="671"/>
    </row>
    <row r="844" spans="1:9">
      <c r="A844" s="684"/>
      <c r="B844" s="680" t="s">
        <v>2949</v>
      </c>
      <c r="C844" s="280" t="s">
        <v>1240</v>
      </c>
      <c r="D844" s="276" t="s">
        <v>1109</v>
      </c>
      <c r="E844" s="280">
        <v>90</v>
      </c>
      <c r="F844" s="280">
        <v>15</v>
      </c>
      <c r="G844" s="281">
        <f>E844*F844</f>
        <v>1350</v>
      </c>
      <c r="H844" s="671"/>
    </row>
    <row r="845" spans="1:9">
      <c r="A845" s="684"/>
      <c r="B845" s="681"/>
      <c r="C845" s="280" t="s">
        <v>1240</v>
      </c>
      <c r="D845" s="276" t="s">
        <v>1109</v>
      </c>
      <c r="E845" s="280">
        <v>90</v>
      </c>
      <c r="F845" s="280">
        <v>15</v>
      </c>
      <c r="G845" s="281">
        <f>E845*F845</f>
        <v>1350</v>
      </c>
      <c r="H845" s="671"/>
    </row>
    <row r="846" spans="1:9">
      <c r="A846" s="685"/>
      <c r="B846" s="682"/>
      <c r="C846" s="282" t="s">
        <v>1241</v>
      </c>
      <c r="D846" s="276" t="s">
        <v>2480</v>
      </c>
      <c r="E846" s="280">
        <v>1</v>
      </c>
      <c r="F846" s="276">
        <v>95</v>
      </c>
      <c r="G846" s="281">
        <f>E846*F846</f>
        <v>95</v>
      </c>
      <c r="H846" s="672"/>
      <c r="I846" s="55">
        <f>SUM(G837:G846)</f>
        <v>5920.9</v>
      </c>
    </row>
    <row r="847" spans="1:9" ht="31.5" customHeight="1">
      <c r="A847" s="678">
        <v>32</v>
      </c>
      <c r="B847" s="650" t="s">
        <v>1886</v>
      </c>
      <c r="C847" s="247" t="s">
        <v>1887</v>
      </c>
      <c r="D847" s="265"/>
      <c r="E847" s="265"/>
      <c r="F847" s="265"/>
      <c r="G847" s="277"/>
      <c r="H847" s="676"/>
    </row>
    <row r="848" spans="1:9">
      <c r="A848" s="679"/>
      <c r="B848" s="652"/>
      <c r="C848" s="273" t="s">
        <v>2286</v>
      </c>
      <c r="D848" s="278" t="s">
        <v>2968</v>
      </c>
      <c r="E848" s="278">
        <v>1</v>
      </c>
      <c r="F848" s="278">
        <v>96</v>
      </c>
      <c r="G848" s="277">
        <f>E848*F848</f>
        <v>96</v>
      </c>
      <c r="H848" s="677"/>
    </row>
    <row r="849" spans="1:8" ht="30" customHeight="1">
      <c r="A849" s="41">
        <v>33</v>
      </c>
      <c r="B849" s="17" t="s">
        <v>1267</v>
      </c>
      <c r="C849" s="16" t="s">
        <v>1567</v>
      </c>
      <c r="D849" s="598" t="s">
        <v>3600</v>
      </c>
      <c r="E849" s="599"/>
      <c r="F849" s="600"/>
      <c r="G849" s="20"/>
      <c r="H849" s="21">
        <v>41068</v>
      </c>
    </row>
    <row r="850" spans="1:8" ht="47.25">
      <c r="A850" s="602">
        <v>34</v>
      </c>
      <c r="B850" s="637" t="s">
        <v>1329</v>
      </c>
      <c r="C850" s="153" t="s">
        <v>3606</v>
      </c>
      <c r="D850" s="17"/>
      <c r="E850" s="17"/>
      <c r="F850" s="17"/>
      <c r="G850" s="20"/>
      <c r="H850" s="595">
        <v>41071</v>
      </c>
    </row>
    <row r="851" spans="1:8">
      <c r="A851" s="596"/>
      <c r="B851" s="638"/>
      <c r="C851" s="266" t="s">
        <v>2967</v>
      </c>
      <c r="D851" s="19" t="s">
        <v>2968</v>
      </c>
      <c r="E851" s="17">
        <v>10</v>
      </c>
      <c r="F851" s="19">
        <v>135</v>
      </c>
      <c r="G851" s="20"/>
      <c r="H851" s="605"/>
    </row>
    <row r="852" spans="1:8">
      <c r="A852" s="596"/>
      <c r="B852" s="638"/>
      <c r="C852" s="266" t="s">
        <v>3089</v>
      </c>
      <c r="D852" s="19" t="s">
        <v>2968</v>
      </c>
      <c r="E852" s="17">
        <v>10</v>
      </c>
      <c r="F852" s="19">
        <v>73</v>
      </c>
      <c r="G852" s="20"/>
      <c r="H852" s="605"/>
    </row>
    <row r="853" spans="1:8">
      <c r="A853" s="596"/>
      <c r="B853" s="638"/>
      <c r="C853" s="266" t="s">
        <v>1570</v>
      </c>
      <c r="D853" s="19" t="s">
        <v>2968</v>
      </c>
      <c r="E853" s="17">
        <v>20</v>
      </c>
      <c r="F853" s="19">
        <v>72.5</v>
      </c>
      <c r="G853" s="20"/>
      <c r="H853" s="605"/>
    </row>
    <row r="854" spans="1:8">
      <c r="A854" s="596"/>
      <c r="B854" s="638"/>
      <c r="C854" s="266" t="s">
        <v>3607</v>
      </c>
      <c r="D854" s="19" t="s">
        <v>2968</v>
      </c>
      <c r="E854" s="17">
        <v>10</v>
      </c>
      <c r="F854" s="19">
        <v>32</v>
      </c>
      <c r="G854" s="20"/>
      <c r="H854" s="605"/>
    </row>
    <row r="855" spans="1:8">
      <c r="A855" s="596"/>
      <c r="B855" s="638"/>
      <c r="C855" s="266" t="s">
        <v>1462</v>
      </c>
      <c r="D855" s="19" t="s">
        <v>1049</v>
      </c>
      <c r="E855" s="17">
        <v>2</v>
      </c>
      <c r="F855" s="19">
        <v>51</v>
      </c>
      <c r="G855" s="20"/>
      <c r="H855" s="605"/>
    </row>
    <row r="856" spans="1:8">
      <c r="A856" s="597"/>
      <c r="B856" s="639"/>
      <c r="C856" s="266" t="s">
        <v>1045</v>
      </c>
      <c r="D856" s="19" t="s">
        <v>2968</v>
      </c>
      <c r="E856" s="17">
        <v>3</v>
      </c>
      <c r="F856" s="19">
        <v>43</v>
      </c>
      <c r="G856" s="20"/>
      <c r="H856" s="603"/>
    </row>
    <row r="857" spans="1:8" ht="47.25">
      <c r="A857" s="610">
        <v>35</v>
      </c>
      <c r="B857" s="645" t="s">
        <v>3608</v>
      </c>
      <c r="C857" s="153" t="s">
        <v>3606</v>
      </c>
      <c r="D857" s="17"/>
      <c r="E857" s="17"/>
      <c r="F857" s="17"/>
      <c r="G857" s="20"/>
      <c r="H857" s="611">
        <v>41074</v>
      </c>
    </row>
    <row r="858" spans="1:8">
      <c r="A858" s="610"/>
      <c r="B858" s="645"/>
      <c r="C858" s="266" t="s">
        <v>2967</v>
      </c>
      <c r="D858" s="19" t="s">
        <v>2968</v>
      </c>
      <c r="E858" s="17">
        <v>9</v>
      </c>
      <c r="F858" s="19">
        <v>135</v>
      </c>
      <c r="G858" s="20"/>
      <c r="H858" s="611"/>
    </row>
    <row r="859" spans="1:8">
      <c r="A859" s="610"/>
      <c r="B859" s="645"/>
      <c r="C859" s="266" t="s">
        <v>3089</v>
      </c>
      <c r="D859" s="19" t="s">
        <v>2968</v>
      </c>
      <c r="E859" s="17">
        <v>9</v>
      </c>
      <c r="F859" s="19">
        <v>73</v>
      </c>
      <c r="G859" s="20"/>
      <c r="H859" s="611"/>
    </row>
    <row r="860" spans="1:8" ht="20.25" customHeight="1">
      <c r="A860" s="610">
        <v>35</v>
      </c>
      <c r="B860" s="645" t="s">
        <v>3608</v>
      </c>
      <c r="C860" s="266" t="s">
        <v>1570</v>
      </c>
      <c r="D860" s="19" t="s">
        <v>2968</v>
      </c>
      <c r="E860" s="17">
        <v>18</v>
      </c>
      <c r="F860" s="19">
        <v>72.5</v>
      </c>
      <c r="G860" s="20"/>
      <c r="H860" s="611">
        <v>41074</v>
      </c>
    </row>
    <row r="861" spans="1:8">
      <c r="A861" s="610"/>
      <c r="B861" s="645"/>
      <c r="C861" s="266" t="s">
        <v>3607</v>
      </c>
      <c r="D861" s="19" t="s">
        <v>2968</v>
      </c>
      <c r="E861" s="17">
        <v>9</v>
      </c>
      <c r="F861" s="19">
        <v>32</v>
      </c>
      <c r="G861" s="20"/>
      <c r="H861" s="611"/>
    </row>
    <row r="862" spans="1:8">
      <c r="A862" s="610"/>
      <c r="B862" s="645"/>
      <c r="C862" s="266" t="s">
        <v>1462</v>
      </c>
      <c r="D862" s="19" t="s">
        <v>1049</v>
      </c>
      <c r="E862" s="17">
        <v>2</v>
      </c>
      <c r="F862" s="19">
        <v>51</v>
      </c>
      <c r="G862" s="20"/>
      <c r="H862" s="611"/>
    </row>
    <row r="863" spans="1:8">
      <c r="A863" s="610"/>
      <c r="B863" s="645"/>
      <c r="C863" s="266" t="s">
        <v>1045</v>
      </c>
      <c r="D863" s="19" t="s">
        <v>2968</v>
      </c>
      <c r="E863" s="17">
        <v>3</v>
      </c>
      <c r="F863" s="19">
        <v>43</v>
      </c>
      <c r="G863" s="20"/>
      <c r="H863" s="611"/>
    </row>
    <row r="864" spans="1:8" ht="31.5" customHeight="1">
      <c r="A864" s="41">
        <v>36</v>
      </c>
      <c r="B864" s="17" t="s">
        <v>2975</v>
      </c>
      <c r="C864" s="46" t="s">
        <v>2270</v>
      </c>
      <c r="D864" s="598" t="s">
        <v>2974</v>
      </c>
      <c r="E864" s="599"/>
      <c r="F864" s="600"/>
      <c r="G864" s="20"/>
      <c r="H864" s="21">
        <v>41074</v>
      </c>
    </row>
    <row r="865" spans="1:8">
      <c r="A865" s="41">
        <v>37</v>
      </c>
      <c r="B865" s="17" t="s">
        <v>2260</v>
      </c>
      <c r="C865" s="16" t="s">
        <v>2261</v>
      </c>
      <c r="D865" s="598" t="s">
        <v>1050</v>
      </c>
      <c r="E865" s="599"/>
      <c r="F865" s="600"/>
      <c r="G865" s="20"/>
      <c r="H865" s="21">
        <v>41075</v>
      </c>
    </row>
    <row r="866" spans="1:8">
      <c r="A866" s="602">
        <v>38</v>
      </c>
      <c r="B866" s="592" t="s">
        <v>3452</v>
      </c>
      <c r="C866" s="16" t="s">
        <v>1882</v>
      </c>
      <c r="D866" s="17"/>
      <c r="E866" s="17"/>
      <c r="F866" s="17"/>
      <c r="G866" s="20"/>
      <c r="H866" s="595">
        <v>41078</v>
      </c>
    </row>
    <row r="867" spans="1:8">
      <c r="A867" s="596"/>
      <c r="B867" s="593"/>
      <c r="C867" s="17" t="s">
        <v>1129</v>
      </c>
      <c r="D867" s="19" t="s">
        <v>1588</v>
      </c>
      <c r="E867" s="17">
        <v>0.34</v>
      </c>
      <c r="F867" s="17">
        <v>1500</v>
      </c>
      <c r="G867" s="20">
        <f>E867*F867</f>
        <v>510</v>
      </c>
      <c r="H867" s="596"/>
    </row>
    <row r="868" spans="1:8">
      <c r="A868" s="597"/>
      <c r="B868" s="594"/>
      <c r="C868" s="17" t="s">
        <v>1534</v>
      </c>
      <c r="D868" s="19" t="s">
        <v>1585</v>
      </c>
      <c r="E868" s="17">
        <v>1.17</v>
      </c>
      <c r="F868" s="17">
        <v>400</v>
      </c>
      <c r="G868" s="20">
        <f>E868*F868</f>
        <v>468</v>
      </c>
      <c r="H868" s="597"/>
    </row>
    <row r="869" spans="1:8">
      <c r="A869" s="602">
        <v>39</v>
      </c>
      <c r="B869" s="592" t="s">
        <v>3452</v>
      </c>
      <c r="C869" s="16" t="s">
        <v>1549</v>
      </c>
      <c r="D869" s="19"/>
      <c r="E869" s="17"/>
      <c r="F869" s="19"/>
      <c r="G869" s="17"/>
      <c r="H869" s="595">
        <v>41079</v>
      </c>
    </row>
    <row r="870" spans="1:8">
      <c r="A870" s="596"/>
      <c r="B870" s="593"/>
      <c r="C870" s="63" t="s">
        <v>2049</v>
      </c>
      <c r="D870" s="17" t="s">
        <v>1588</v>
      </c>
      <c r="E870" s="17">
        <v>0.13</v>
      </c>
      <c r="F870" s="17">
        <v>1350</v>
      </c>
      <c r="G870" s="17">
        <f>F870*E870</f>
        <v>175.5</v>
      </c>
      <c r="H870" s="605"/>
    </row>
    <row r="871" spans="1:8">
      <c r="A871" s="597"/>
      <c r="B871" s="594"/>
      <c r="C871" s="63" t="s">
        <v>2050</v>
      </c>
      <c r="D871" s="17" t="s">
        <v>1585</v>
      </c>
      <c r="E871" s="17">
        <v>0.13</v>
      </c>
      <c r="F871" s="17">
        <v>48.05</v>
      </c>
      <c r="G871" s="20">
        <f>F871*E871</f>
        <v>6.25</v>
      </c>
      <c r="H871" s="603"/>
    </row>
    <row r="872" spans="1:8">
      <c r="A872" s="602">
        <v>40</v>
      </c>
      <c r="B872" s="592" t="s">
        <v>46</v>
      </c>
      <c r="C872" s="16" t="s">
        <v>1549</v>
      </c>
      <c r="D872" s="19"/>
      <c r="E872" s="17"/>
      <c r="F872" s="19"/>
      <c r="G872" s="17"/>
      <c r="H872" s="595">
        <v>41079</v>
      </c>
    </row>
    <row r="873" spans="1:8">
      <c r="A873" s="596"/>
      <c r="B873" s="593"/>
      <c r="C873" s="63" t="s">
        <v>2049</v>
      </c>
      <c r="D873" s="17" t="s">
        <v>1588</v>
      </c>
      <c r="E873" s="17">
        <v>0.13</v>
      </c>
      <c r="F873" s="17">
        <v>1350</v>
      </c>
      <c r="G873" s="17">
        <f>F873*E873</f>
        <v>175.5</v>
      </c>
      <c r="H873" s="605"/>
    </row>
    <row r="874" spans="1:8">
      <c r="A874" s="597"/>
      <c r="B874" s="594"/>
      <c r="C874" s="63" t="s">
        <v>2050</v>
      </c>
      <c r="D874" s="17" t="s">
        <v>1585</v>
      </c>
      <c r="E874" s="17">
        <v>0.13</v>
      </c>
      <c r="F874" s="17">
        <v>48.05</v>
      </c>
      <c r="G874" s="20">
        <f>F874*E874</f>
        <v>6.25</v>
      </c>
      <c r="H874" s="603"/>
    </row>
    <row r="875" spans="1:8">
      <c r="A875" s="602">
        <v>41</v>
      </c>
      <c r="B875" s="592" t="s">
        <v>1269</v>
      </c>
      <c r="C875" s="16" t="s">
        <v>1549</v>
      </c>
      <c r="D875" s="19"/>
      <c r="E875" s="17"/>
      <c r="F875" s="19"/>
      <c r="G875" s="17"/>
      <c r="H875" s="595">
        <v>41079</v>
      </c>
    </row>
    <row r="876" spans="1:8">
      <c r="A876" s="596"/>
      <c r="B876" s="593"/>
      <c r="C876" s="63" t="s">
        <v>2049</v>
      </c>
      <c r="D876" s="17" t="s">
        <v>1588</v>
      </c>
      <c r="E876" s="17">
        <v>0.13</v>
      </c>
      <c r="F876" s="17">
        <v>1350</v>
      </c>
      <c r="G876" s="17">
        <f>F876*E876</f>
        <v>175.5</v>
      </c>
      <c r="H876" s="605"/>
    </row>
    <row r="877" spans="1:8">
      <c r="A877" s="597"/>
      <c r="B877" s="594"/>
      <c r="C877" s="63" t="s">
        <v>2050</v>
      </c>
      <c r="D877" s="17" t="s">
        <v>1585</v>
      </c>
      <c r="E877" s="17">
        <v>0.13</v>
      </c>
      <c r="F877" s="17">
        <v>48.05</v>
      </c>
      <c r="G877" s="20">
        <f>F877*E877</f>
        <v>6.25</v>
      </c>
      <c r="H877" s="603"/>
    </row>
    <row r="878" spans="1:8">
      <c r="A878" s="602">
        <v>42</v>
      </c>
      <c r="B878" s="592" t="s">
        <v>3445</v>
      </c>
      <c r="C878" s="16" t="s">
        <v>1549</v>
      </c>
      <c r="D878" s="19"/>
      <c r="E878" s="17"/>
      <c r="F878" s="19"/>
      <c r="G878" s="17"/>
      <c r="H878" s="595">
        <v>41079</v>
      </c>
    </row>
    <row r="879" spans="1:8">
      <c r="A879" s="596"/>
      <c r="B879" s="593"/>
      <c r="C879" s="63" t="s">
        <v>2049</v>
      </c>
      <c r="D879" s="17" t="s">
        <v>1588</v>
      </c>
      <c r="E879" s="17">
        <v>0.13</v>
      </c>
      <c r="F879" s="17">
        <v>1350</v>
      </c>
      <c r="G879" s="17">
        <f>F879*E879</f>
        <v>175.5</v>
      </c>
      <c r="H879" s="605"/>
    </row>
    <row r="880" spans="1:8">
      <c r="A880" s="597"/>
      <c r="B880" s="594"/>
      <c r="C880" s="63" t="s">
        <v>2050</v>
      </c>
      <c r="D880" s="17" t="s">
        <v>1585</v>
      </c>
      <c r="E880" s="17">
        <v>0.13</v>
      </c>
      <c r="F880" s="17">
        <v>48.05</v>
      </c>
      <c r="G880" s="20">
        <f>F880*E880</f>
        <v>6.25</v>
      </c>
      <c r="H880" s="603"/>
    </row>
    <row r="881" spans="1:8">
      <c r="A881" s="602">
        <v>43</v>
      </c>
      <c r="B881" s="592" t="s">
        <v>3447</v>
      </c>
      <c r="C881" s="16" t="s">
        <v>1549</v>
      </c>
      <c r="D881" s="19"/>
      <c r="E881" s="17"/>
      <c r="F881" s="19"/>
      <c r="G881" s="17"/>
      <c r="H881" s="595">
        <v>41079</v>
      </c>
    </row>
    <row r="882" spans="1:8">
      <c r="A882" s="596"/>
      <c r="B882" s="593"/>
      <c r="C882" s="63" t="s">
        <v>2049</v>
      </c>
      <c r="D882" s="17" t="s">
        <v>1588</v>
      </c>
      <c r="E882" s="17">
        <v>0.13</v>
      </c>
      <c r="F882" s="17">
        <v>1350</v>
      </c>
      <c r="G882" s="17">
        <f>F882*E882</f>
        <v>175.5</v>
      </c>
      <c r="H882" s="605"/>
    </row>
    <row r="883" spans="1:8">
      <c r="A883" s="597"/>
      <c r="B883" s="594"/>
      <c r="C883" s="63" t="s">
        <v>2050</v>
      </c>
      <c r="D883" s="17" t="s">
        <v>1585</v>
      </c>
      <c r="E883" s="17">
        <v>0.13</v>
      </c>
      <c r="F883" s="17">
        <v>48.05</v>
      </c>
      <c r="G883" s="20">
        <f>F883*E883</f>
        <v>6.25</v>
      </c>
      <c r="H883" s="603"/>
    </row>
    <row r="884" spans="1:8">
      <c r="A884" s="602">
        <v>44</v>
      </c>
      <c r="B884" s="592" t="s">
        <v>3448</v>
      </c>
      <c r="C884" s="16" t="s">
        <v>1549</v>
      </c>
      <c r="D884" s="19"/>
      <c r="E884" s="17"/>
      <c r="F884" s="19"/>
      <c r="G884" s="17"/>
      <c r="H884" s="595">
        <v>41079</v>
      </c>
    </row>
    <row r="885" spans="1:8">
      <c r="A885" s="596"/>
      <c r="B885" s="593"/>
      <c r="C885" s="63" t="s">
        <v>2049</v>
      </c>
      <c r="D885" s="17" t="s">
        <v>1588</v>
      </c>
      <c r="E885" s="17">
        <v>0.13</v>
      </c>
      <c r="F885" s="17">
        <v>1350</v>
      </c>
      <c r="G885" s="17">
        <f>F885*E885</f>
        <v>175.5</v>
      </c>
      <c r="H885" s="605"/>
    </row>
    <row r="886" spans="1:8">
      <c r="A886" s="597"/>
      <c r="B886" s="594"/>
      <c r="C886" s="63" t="s">
        <v>2050</v>
      </c>
      <c r="D886" s="17" t="s">
        <v>1585</v>
      </c>
      <c r="E886" s="17">
        <v>0.13</v>
      </c>
      <c r="F886" s="17">
        <v>48.05</v>
      </c>
      <c r="G886" s="20">
        <f>F886*E886</f>
        <v>6.25</v>
      </c>
      <c r="H886" s="603"/>
    </row>
    <row r="887" spans="1:8">
      <c r="A887" s="602">
        <v>45</v>
      </c>
      <c r="B887" s="592" t="s">
        <v>207</v>
      </c>
      <c r="C887" s="16" t="s">
        <v>1549</v>
      </c>
      <c r="D887" s="19"/>
      <c r="E887" s="17"/>
      <c r="F887" s="19"/>
      <c r="G887" s="17"/>
      <c r="H887" s="595">
        <v>41079</v>
      </c>
    </row>
    <row r="888" spans="1:8">
      <c r="A888" s="596"/>
      <c r="B888" s="593"/>
      <c r="C888" s="63" t="s">
        <v>2049</v>
      </c>
      <c r="D888" s="17" t="s">
        <v>1588</v>
      </c>
      <c r="E888" s="17">
        <v>0.13</v>
      </c>
      <c r="F888" s="17">
        <v>1350</v>
      </c>
      <c r="G888" s="17">
        <f>F888*E888</f>
        <v>175.5</v>
      </c>
      <c r="H888" s="605"/>
    </row>
    <row r="889" spans="1:8">
      <c r="A889" s="597"/>
      <c r="B889" s="594"/>
      <c r="C889" s="63" t="s">
        <v>2050</v>
      </c>
      <c r="D889" s="17" t="s">
        <v>1585</v>
      </c>
      <c r="E889" s="17">
        <v>0.13</v>
      </c>
      <c r="F889" s="17">
        <v>48.05</v>
      </c>
      <c r="G889" s="20">
        <f>F889*E889</f>
        <v>6.25</v>
      </c>
      <c r="H889" s="603"/>
    </row>
    <row r="890" spans="1:8">
      <c r="A890" s="602">
        <v>46</v>
      </c>
      <c r="B890" s="592" t="s">
        <v>3451</v>
      </c>
      <c r="C890" s="16" t="s">
        <v>1549</v>
      </c>
      <c r="D890" s="19"/>
      <c r="E890" s="17"/>
      <c r="F890" s="19"/>
      <c r="G890" s="17"/>
      <c r="H890" s="595">
        <v>41079</v>
      </c>
    </row>
    <row r="891" spans="1:8">
      <c r="A891" s="596"/>
      <c r="B891" s="593"/>
      <c r="C891" s="63" t="s">
        <v>2049</v>
      </c>
      <c r="D891" s="17" t="s">
        <v>1588</v>
      </c>
      <c r="E891" s="17">
        <v>0.13</v>
      </c>
      <c r="F891" s="17">
        <v>1350</v>
      </c>
      <c r="G891" s="17">
        <f>F891*E891</f>
        <v>175.5</v>
      </c>
      <c r="H891" s="605"/>
    </row>
    <row r="892" spans="1:8">
      <c r="A892" s="597"/>
      <c r="B892" s="594"/>
      <c r="C892" s="63" t="s">
        <v>2050</v>
      </c>
      <c r="D892" s="17" t="s">
        <v>1585</v>
      </c>
      <c r="E892" s="17">
        <v>0.13</v>
      </c>
      <c r="F892" s="17">
        <v>48.05</v>
      </c>
      <c r="G892" s="20">
        <f>F892*E892</f>
        <v>6.25</v>
      </c>
      <c r="H892" s="603"/>
    </row>
    <row r="893" spans="1:8">
      <c r="A893" s="141">
        <v>47</v>
      </c>
      <c r="B893" s="134" t="s">
        <v>2447</v>
      </c>
      <c r="C893" s="50" t="s">
        <v>741</v>
      </c>
      <c r="D893" s="598" t="s">
        <v>1050</v>
      </c>
      <c r="E893" s="599"/>
      <c r="F893" s="600"/>
      <c r="G893" s="20"/>
      <c r="H893" s="133">
        <v>41079</v>
      </c>
    </row>
    <row r="894" spans="1:8">
      <c r="A894" s="141">
        <v>48</v>
      </c>
      <c r="B894" s="134" t="s">
        <v>1084</v>
      </c>
      <c r="C894" s="50" t="s">
        <v>2261</v>
      </c>
      <c r="D894" s="598" t="s">
        <v>1050</v>
      </c>
      <c r="E894" s="599"/>
      <c r="F894" s="600"/>
      <c r="G894" s="20"/>
      <c r="H894" s="133">
        <v>41079</v>
      </c>
    </row>
    <row r="895" spans="1:8" ht="47.25">
      <c r="A895" s="602">
        <v>49</v>
      </c>
      <c r="B895" s="637" t="s">
        <v>3414</v>
      </c>
      <c r="C895" s="153" t="s">
        <v>3329</v>
      </c>
      <c r="D895" s="17"/>
      <c r="E895" s="17"/>
      <c r="F895" s="17"/>
      <c r="G895" s="20"/>
      <c r="H895" s="595" t="s">
        <v>3330</v>
      </c>
    </row>
    <row r="896" spans="1:8">
      <c r="A896" s="596"/>
      <c r="B896" s="638"/>
      <c r="C896" s="266" t="s">
        <v>2967</v>
      </c>
      <c r="D896" s="19" t="s">
        <v>2968</v>
      </c>
      <c r="E896" s="17">
        <v>10</v>
      </c>
      <c r="F896" s="19">
        <v>149.5</v>
      </c>
      <c r="G896" s="20"/>
      <c r="H896" s="605"/>
    </row>
    <row r="897" spans="1:8">
      <c r="A897" s="596"/>
      <c r="B897" s="638"/>
      <c r="C897" s="266" t="s">
        <v>3089</v>
      </c>
      <c r="D897" s="19" t="s">
        <v>2968</v>
      </c>
      <c r="E897" s="17">
        <v>10</v>
      </c>
      <c r="F897" s="19">
        <v>117.2</v>
      </c>
      <c r="G897" s="20"/>
      <c r="H897" s="605"/>
    </row>
    <row r="898" spans="1:8">
      <c r="A898" s="596"/>
      <c r="B898" s="638"/>
      <c r="C898" s="266" t="s">
        <v>1570</v>
      </c>
      <c r="D898" s="19" t="s">
        <v>2968</v>
      </c>
      <c r="E898" s="17">
        <v>20</v>
      </c>
      <c r="F898" s="19">
        <v>72.25</v>
      </c>
      <c r="G898" s="20"/>
      <c r="H898" s="605"/>
    </row>
    <row r="899" spans="1:8">
      <c r="A899" s="596"/>
      <c r="B899" s="638"/>
      <c r="C899" s="266" t="s">
        <v>3607</v>
      </c>
      <c r="D899" s="19" t="s">
        <v>2968</v>
      </c>
      <c r="E899" s="17">
        <v>10</v>
      </c>
      <c r="F899" s="19">
        <v>35</v>
      </c>
      <c r="G899" s="20"/>
      <c r="H899" s="605"/>
    </row>
    <row r="900" spans="1:8">
      <c r="A900" s="596"/>
      <c r="B900" s="638"/>
      <c r="C900" s="266" t="s">
        <v>1462</v>
      </c>
      <c r="D900" s="19" t="s">
        <v>1049</v>
      </c>
      <c r="E900" s="17">
        <v>2</v>
      </c>
      <c r="F900" s="19">
        <v>51</v>
      </c>
      <c r="G900" s="20"/>
      <c r="H900" s="605"/>
    </row>
    <row r="901" spans="1:8">
      <c r="A901" s="597"/>
      <c r="B901" s="639"/>
      <c r="C901" s="266" t="s">
        <v>1045</v>
      </c>
      <c r="D901" s="19" t="s">
        <v>2968</v>
      </c>
      <c r="E901" s="17">
        <v>4</v>
      </c>
      <c r="F901" s="19">
        <v>25</v>
      </c>
      <c r="G901" s="20"/>
      <c r="H901" s="603"/>
    </row>
    <row r="902" spans="1:8" ht="47.25">
      <c r="A902" s="602">
        <v>50</v>
      </c>
      <c r="B902" s="637" t="s">
        <v>3331</v>
      </c>
      <c r="C902" s="153" t="s">
        <v>3329</v>
      </c>
      <c r="D902" s="17"/>
      <c r="E902" s="17"/>
      <c r="F902" s="17"/>
      <c r="G902" s="20"/>
      <c r="H902" s="595" t="s">
        <v>3332</v>
      </c>
    </row>
    <row r="903" spans="1:8">
      <c r="A903" s="596"/>
      <c r="B903" s="638"/>
      <c r="C903" s="266" t="s">
        <v>2967</v>
      </c>
      <c r="D903" s="19" t="s">
        <v>2968</v>
      </c>
      <c r="E903" s="17">
        <v>8</v>
      </c>
      <c r="F903" s="19">
        <v>149.5</v>
      </c>
      <c r="G903" s="20"/>
      <c r="H903" s="605"/>
    </row>
    <row r="904" spans="1:8">
      <c r="A904" s="596"/>
      <c r="B904" s="638"/>
      <c r="C904" s="266" t="s">
        <v>3089</v>
      </c>
      <c r="D904" s="19" t="s">
        <v>2968</v>
      </c>
      <c r="E904" s="17">
        <v>10</v>
      </c>
      <c r="F904" s="19">
        <v>117.2</v>
      </c>
      <c r="G904" s="20"/>
      <c r="H904" s="605"/>
    </row>
    <row r="905" spans="1:8">
      <c r="A905" s="596"/>
      <c r="B905" s="638"/>
      <c r="C905" s="266" t="s">
        <v>1570</v>
      </c>
      <c r="D905" s="19" t="s">
        <v>2968</v>
      </c>
      <c r="E905" s="17">
        <v>16</v>
      </c>
      <c r="F905" s="19">
        <v>72.25</v>
      </c>
      <c r="G905" s="20"/>
      <c r="H905" s="605"/>
    </row>
    <row r="906" spans="1:8">
      <c r="A906" s="596"/>
      <c r="B906" s="638"/>
      <c r="C906" s="266" t="s">
        <v>3607</v>
      </c>
      <c r="D906" s="19" t="s">
        <v>2968</v>
      </c>
      <c r="E906" s="17">
        <v>8</v>
      </c>
      <c r="F906" s="19">
        <v>35</v>
      </c>
      <c r="G906" s="20"/>
      <c r="H906" s="605"/>
    </row>
    <row r="907" spans="1:8">
      <c r="A907" s="596"/>
      <c r="B907" s="638"/>
      <c r="C907" s="266" t="s">
        <v>1462</v>
      </c>
      <c r="D907" s="19" t="s">
        <v>1049</v>
      </c>
      <c r="E907" s="17">
        <v>4</v>
      </c>
      <c r="F907" s="19">
        <v>51</v>
      </c>
      <c r="G907" s="20"/>
      <c r="H907" s="605"/>
    </row>
    <row r="908" spans="1:8">
      <c r="A908" s="597"/>
      <c r="B908" s="639"/>
      <c r="C908" s="266" t="s">
        <v>1045</v>
      </c>
      <c r="D908" s="19" t="s">
        <v>2968</v>
      </c>
      <c r="E908" s="17">
        <v>3</v>
      </c>
      <c r="F908" s="19">
        <v>25</v>
      </c>
      <c r="G908" s="20"/>
      <c r="H908" s="603"/>
    </row>
    <row r="909" spans="1:8" ht="31.5">
      <c r="A909" s="602">
        <v>51</v>
      </c>
      <c r="B909" s="592" t="s">
        <v>2946</v>
      </c>
      <c r="C909" s="50" t="s">
        <v>2947</v>
      </c>
      <c r="D909" s="19"/>
      <c r="E909" s="17"/>
      <c r="F909" s="19"/>
      <c r="G909" s="20"/>
      <c r="H909" s="595">
        <v>41081</v>
      </c>
    </row>
    <row r="910" spans="1:8">
      <c r="A910" s="596"/>
      <c r="B910" s="593"/>
      <c r="C910" s="63" t="s">
        <v>2967</v>
      </c>
      <c r="D910" s="19" t="s">
        <v>2968</v>
      </c>
      <c r="E910" s="17">
        <v>1</v>
      </c>
      <c r="F910" s="19">
        <v>149.5</v>
      </c>
      <c r="G910" s="20">
        <f>F910*E910</f>
        <v>149.5</v>
      </c>
      <c r="H910" s="605"/>
    </row>
    <row r="911" spans="1:8">
      <c r="A911" s="597"/>
      <c r="B911" s="594"/>
      <c r="C911" s="17" t="s">
        <v>689</v>
      </c>
      <c r="D911" s="19" t="s">
        <v>2968</v>
      </c>
      <c r="E911" s="17">
        <v>1</v>
      </c>
      <c r="F911" s="17">
        <v>500</v>
      </c>
      <c r="G911" s="20">
        <f>F911*E911</f>
        <v>500</v>
      </c>
      <c r="H911" s="603"/>
    </row>
    <row r="912" spans="1:8">
      <c r="A912" s="141">
        <v>52</v>
      </c>
      <c r="B912" s="134" t="s">
        <v>613</v>
      </c>
      <c r="C912" s="50" t="s">
        <v>2184</v>
      </c>
      <c r="D912" s="598" t="s">
        <v>1050</v>
      </c>
      <c r="E912" s="599"/>
      <c r="F912" s="600"/>
      <c r="G912" s="20"/>
      <c r="H912" s="133">
        <v>41080</v>
      </c>
    </row>
    <row r="913" spans="1:8">
      <c r="A913" s="141">
        <v>53</v>
      </c>
      <c r="B913" s="134" t="s">
        <v>3450</v>
      </c>
      <c r="C913" s="50" t="s">
        <v>2950</v>
      </c>
      <c r="D913" s="598" t="s">
        <v>3417</v>
      </c>
      <c r="E913" s="599"/>
      <c r="F913" s="600"/>
      <c r="G913" s="20">
        <v>13039.34</v>
      </c>
      <c r="H913" s="133">
        <v>41080</v>
      </c>
    </row>
    <row r="914" spans="1:8">
      <c r="A914" s="141">
        <v>54</v>
      </c>
      <c r="B914" s="134" t="s">
        <v>207</v>
      </c>
      <c r="C914" s="50" t="s">
        <v>2950</v>
      </c>
      <c r="D914" s="598" t="s">
        <v>3417</v>
      </c>
      <c r="E914" s="599"/>
      <c r="F914" s="600"/>
      <c r="G914" s="20">
        <v>13039.34</v>
      </c>
      <c r="H914" s="133">
        <v>41080</v>
      </c>
    </row>
    <row r="915" spans="1:8">
      <c r="A915" s="141">
        <v>55</v>
      </c>
      <c r="B915" s="134" t="s">
        <v>206</v>
      </c>
      <c r="C915" s="50" t="s">
        <v>2950</v>
      </c>
      <c r="D915" s="598" t="s">
        <v>3417</v>
      </c>
      <c r="E915" s="599"/>
      <c r="F915" s="600"/>
      <c r="G915" s="20">
        <v>13039.34</v>
      </c>
      <c r="H915" s="133">
        <v>41080</v>
      </c>
    </row>
    <row r="916" spans="1:8" ht="33.75" customHeight="1">
      <c r="A916" s="602">
        <v>56</v>
      </c>
      <c r="B916" s="592" t="s">
        <v>3450</v>
      </c>
      <c r="C916" s="50" t="s">
        <v>2950</v>
      </c>
      <c r="D916" s="19"/>
      <c r="E916" s="17"/>
      <c r="F916" s="19"/>
      <c r="G916" s="20"/>
      <c r="H916" s="595">
        <v>41080</v>
      </c>
    </row>
    <row r="917" spans="1:8">
      <c r="A917" s="597"/>
      <c r="B917" s="594"/>
      <c r="C917" s="63" t="s">
        <v>2951</v>
      </c>
      <c r="D917" s="19" t="s">
        <v>2480</v>
      </c>
      <c r="E917" s="17">
        <v>1</v>
      </c>
      <c r="F917" s="19">
        <v>70</v>
      </c>
      <c r="G917" s="20">
        <f>F917*E917</f>
        <v>70</v>
      </c>
      <c r="H917" s="603"/>
    </row>
    <row r="918" spans="1:8">
      <c r="A918" s="602">
        <v>57</v>
      </c>
      <c r="B918" s="592" t="s">
        <v>206</v>
      </c>
      <c r="C918" s="50" t="s">
        <v>2950</v>
      </c>
      <c r="D918" s="19"/>
      <c r="E918" s="17"/>
      <c r="F918" s="19"/>
      <c r="G918" s="20"/>
      <c r="H918" s="595">
        <v>41080</v>
      </c>
    </row>
    <row r="919" spans="1:8">
      <c r="A919" s="597"/>
      <c r="B919" s="594"/>
      <c r="C919" s="63" t="s">
        <v>2951</v>
      </c>
      <c r="D919" s="19" t="s">
        <v>2480</v>
      </c>
      <c r="E919" s="17">
        <v>1</v>
      </c>
      <c r="F919" s="19">
        <v>70</v>
      </c>
      <c r="G919" s="20">
        <f>F919*E919</f>
        <v>70</v>
      </c>
      <c r="H919" s="603"/>
    </row>
    <row r="920" spans="1:8" ht="31.5">
      <c r="A920" s="602">
        <v>58</v>
      </c>
      <c r="B920" s="592" t="s">
        <v>3449</v>
      </c>
      <c r="C920" s="50" t="s">
        <v>893</v>
      </c>
      <c r="D920" s="19"/>
      <c r="E920" s="17"/>
      <c r="F920" s="19"/>
      <c r="G920" s="20"/>
      <c r="H920" s="595">
        <v>41081</v>
      </c>
    </row>
    <row r="921" spans="1:8">
      <c r="A921" s="597"/>
      <c r="B921" s="594"/>
      <c r="C921" s="63" t="s">
        <v>1600</v>
      </c>
      <c r="D921" s="19" t="s">
        <v>1588</v>
      </c>
      <c r="E921" s="17">
        <v>0.5</v>
      </c>
      <c r="F921" s="19">
        <v>1700</v>
      </c>
      <c r="G921" s="20">
        <f t="shared" ref="G921:G932" si="6">F921*E921</f>
        <v>850</v>
      </c>
      <c r="H921" s="603"/>
    </row>
    <row r="922" spans="1:8" ht="31.5">
      <c r="A922" s="141">
        <v>59</v>
      </c>
      <c r="B922" s="134" t="s">
        <v>3452</v>
      </c>
      <c r="C922" s="16" t="s">
        <v>893</v>
      </c>
      <c r="D922" s="598" t="s">
        <v>3516</v>
      </c>
      <c r="E922" s="599"/>
      <c r="F922" s="600"/>
      <c r="G922" s="17"/>
      <c r="H922" s="21">
        <v>41082</v>
      </c>
    </row>
    <row r="923" spans="1:8" ht="31.5">
      <c r="A923" s="141">
        <v>60</v>
      </c>
      <c r="B923" s="134" t="s">
        <v>46</v>
      </c>
      <c r="C923" s="16" t="s">
        <v>893</v>
      </c>
      <c r="D923" s="598" t="s">
        <v>3516</v>
      </c>
      <c r="E923" s="599"/>
      <c r="F923" s="600"/>
      <c r="G923" s="17"/>
      <c r="H923" s="21">
        <v>41082</v>
      </c>
    </row>
    <row r="924" spans="1:8" ht="31.5">
      <c r="A924" s="602">
        <v>61</v>
      </c>
      <c r="B924" s="592" t="s">
        <v>1987</v>
      </c>
      <c r="C924" s="16" t="s">
        <v>893</v>
      </c>
      <c r="D924" s="19"/>
      <c r="E924" s="17"/>
      <c r="F924" s="19"/>
      <c r="G924" s="20"/>
      <c r="H924" s="595">
        <v>41085</v>
      </c>
    </row>
    <row r="925" spans="1:8">
      <c r="A925" s="597"/>
      <c r="B925" s="594"/>
      <c r="C925" s="63" t="s">
        <v>1601</v>
      </c>
      <c r="D925" s="19" t="s">
        <v>1109</v>
      </c>
      <c r="E925" s="17">
        <v>2</v>
      </c>
      <c r="F925" s="19">
        <v>4.3</v>
      </c>
      <c r="G925" s="20">
        <f t="shared" si="6"/>
        <v>8.6</v>
      </c>
      <c r="H925" s="603"/>
    </row>
    <row r="926" spans="1:8" ht="31.5">
      <c r="A926" s="602">
        <v>62</v>
      </c>
      <c r="B926" s="637" t="s">
        <v>3778</v>
      </c>
      <c r="C926" s="267" t="s">
        <v>3497</v>
      </c>
      <c r="D926" s="19"/>
      <c r="E926" s="17"/>
      <c r="F926" s="19"/>
      <c r="G926" s="20"/>
      <c r="H926" s="595" t="s">
        <v>3501</v>
      </c>
    </row>
    <row r="927" spans="1:8">
      <c r="A927" s="596"/>
      <c r="B927" s="638"/>
      <c r="C927" s="265" t="s">
        <v>1340</v>
      </c>
      <c r="D927" s="19" t="s">
        <v>2968</v>
      </c>
      <c r="E927" s="17">
        <v>25</v>
      </c>
      <c r="F927" s="17">
        <v>5</v>
      </c>
      <c r="G927" s="20">
        <f>F927*E927</f>
        <v>125</v>
      </c>
      <c r="H927" s="605"/>
    </row>
    <row r="928" spans="1:8">
      <c r="A928" s="596"/>
      <c r="B928" s="638"/>
      <c r="C928" s="266" t="s">
        <v>3498</v>
      </c>
      <c r="D928" s="19" t="s">
        <v>1049</v>
      </c>
      <c r="E928" s="17">
        <v>32</v>
      </c>
      <c r="F928" s="19">
        <v>10</v>
      </c>
      <c r="G928" s="20">
        <f t="shared" si="6"/>
        <v>320</v>
      </c>
      <c r="H928" s="605"/>
    </row>
    <row r="929" spans="1:8">
      <c r="A929" s="596"/>
      <c r="B929" s="638"/>
      <c r="C929" s="266" t="s">
        <v>213</v>
      </c>
      <c r="D929" s="19" t="s">
        <v>2968</v>
      </c>
      <c r="E929" s="17">
        <v>43</v>
      </c>
      <c r="F929" s="19">
        <v>5</v>
      </c>
      <c r="G929" s="20">
        <f t="shared" si="6"/>
        <v>215</v>
      </c>
      <c r="H929" s="605"/>
    </row>
    <row r="930" spans="1:8">
      <c r="A930" s="596"/>
      <c r="B930" s="638"/>
      <c r="C930" s="266" t="s">
        <v>2390</v>
      </c>
      <c r="D930" s="19" t="s">
        <v>2968</v>
      </c>
      <c r="E930" s="17">
        <v>64</v>
      </c>
      <c r="F930" s="19">
        <v>3</v>
      </c>
      <c r="G930" s="20">
        <f t="shared" si="6"/>
        <v>192</v>
      </c>
      <c r="H930" s="605"/>
    </row>
    <row r="931" spans="1:8">
      <c r="A931" s="596"/>
      <c r="B931" s="638"/>
      <c r="C931" s="266" t="s">
        <v>3768</v>
      </c>
      <c r="D931" s="19" t="s">
        <v>2968</v>
      </c>
      <c r="E931" s="17">
        <v>80</v>
      </c>
      <c r="F931" s="19">
        <v>0.5</v>
      </c>
      <c r="G931" s="20">
        <f t="shared" si="6"/>
        <v>40</v>
      </c>
      <c r="H931" s="605"/>
    </row>
    <row r="932" spans="1:8" ht="47.25">
      <c r="A932" s="596"/>
      <c r="B932" s="638"/>
      <c r="C932" s="266" t="s">
        <v>3499</v>
      </c>
      <c r="D932" s="19" t="s">
        <v>2968</v>
      </c>
      <c r="E932" s="17">
        <v>5</v>
      </c>
      <c r="F932" s="19">
        <v>35</v>
      </c>
      <c r="G932" s="20">
        <f t="shared" si="6"/>
        <v>175</v>
      </c>
      <c r="H932" s="605"/>
    </row>
    <row r="933" spans="1:8">
      <c r="A933" s="596"/>
      <c r="B933" s="638"/>
      <c r="C933" s="268" t="s">
        <v>3500</v>
      </c>
      <c r="D933" s="19" t="s">
        <v>2968</v>
      </c>
      <c r="E933" s="17">
        <v>6</v>
      </c>
      <c r="F933" s="17">
        <v>156</v>
      </c>
      <c r="G933" s="20">
        <f t="shared" ref="G933:G954" si="7">F933*E933</f>
        <v>936</v>
      </c>
      <c r="H933" s="605"/>
    </row>
    <row r="934" spans="1:8">
      <c r="A934" s="596"/>
      <c r="B934" s="638"/>
      <c r="C934" s="268" t="s">
        <v>3667</v>
      </c>
      <c r="D934" s="19" t="s">
        <v>2968</v>
      </c>
      <c r="E934" s="17">
        <v>6</v>
      </c>
      <c r="F934" s="17">
        <v>13</v>
      </c>
      <c r="G934" s="20">
        <f t="shared" si="7"/>
        <v>78</v>
      </c>
      <c r="H934" s="605"/>
    </row>
    <row r="935" spans="1:8">
      <c r="A935" s="597"/>
      <c r="B935" s="639"/>
      <c r="C935" s="268" t="s">
        <v>259</v>
      </c>
      <c r="D935" s="19" t="s">
        <v>1049</v>
      </c>
      <c r="E935" s="17">
        <v>24</v>
      </c>
      <c r="F935" s="17">
        <v>8</v>
      </c>
      <c r="G935" s="20">
        <f t="shared" si="7"/>
        <v>192</v>
      </c>
      <c r="H935" s="603"/>
    </row>
    <row r="936" spans="1:8">
      <c r="A936" s="602">
        <v>63</v>
      </c>
      <c r="B936" s="592" t="s">
        <v>3504</v>
      </c>
      <c r="C936" s="50" t="s">
        <v>2015</v>
      </c>
      <c r="D936" s="17"/>
      <c r="E936" s="17"/>
      <c r="F936" s="17"/>
      <c r="G936" s="20"/>
      <c r="H936" s="595">
        <v>41085</v>
      </c>
    </row>
    <row r="937" spans="1:8">
      <c r="A937" s="596"/>
      <c r="B937" s="593"/>
      <c r="C937" s="63" t="s">
        <v>3505</v>
      </c>
      <c r="D937" s="19" t="s">
        <v>2968</v>
      </c>
      <c r="E937" s="17">
        <v>1</v>
      </c>
      <c r="F937" s="17">
        <v>160</v>
      </c>
      <c r="G937" s="20">
        <f t="shared" si="7"/>
        <v>160</v>
      </c>
      <c r="H937" s="605"/>
    </row>
    <row r="938" spans="1:8">
      <c r="A938" s="597"/>
      <c r="B938" s="594"/>
      <c r="C938" s="17" t="s">
        <v>2204</v>
      </c>
      <c r="D938" s="19" t="s">
        <v>2968</v>
      </c>
      <c r="E938" s="17">
        <v>3</v>
      </c>
      <c r="F938" s="19">
        <v>15</v>
      </c>
      <c r="G938" s="20">
        <f t="shared" si="7"/>
        <v>45</v>
      </c>
      <c r="H938" s="603"/>
    </row>
    <row r="939" spans="1:8" ht="31.5">
      <c r="A939" s="602">
        <v>64</v>
      </c>
      <c r="B939" s="592" t="s">
        <v>909</v>
      </c>
      <c r="C939" s="16" t="s">
        <v>910</v>
      </c>
      <c r="D939" s="19"/>
      <c r="E939" s="17"/>
      <c r="F939" s="19"/>
      <c r="G939" s="20"/>
      <c r="H939" s="595">
        <v>41082</v>
      </c>
    </row>
    <row r="940" spans="1:8">
      <c r="A940" s="596"/>
      <c r="B940" s="593"/>
      <c r="C940" s="17" t="s">
        <v>911</v>
      </c>
      <c r="D940" s="19" t="s">
        <v>1109</v>
      </c>
      <c r="E940" s="17">
        <v>2.5000000000000001E-3</v>
      </c>
      <c r="F940" s="19">
        <v>178</v>
      </c>
      <c r="G940" s="20">
        <f t="shared" si="7"/>
        <v>0.45</v>
      </c>
      <c r="H940" s="605"/>
    </row>
    <row r="941" spans="1:8">
      <c r="A941" s="597"/>
      <c r="B941" s="594"/>
      <c r="C941" s="17" t="s">
        <v>1199</v>
      </c>
      <c r="D941" s="19" t="s">
        <v>2968</v>
      </c>
      <c r="E941" s="17">
        <v>1</v>
      </c>
      <c r="F941" s="19">
        <v>35</v>
      </c>
      <c r="G941" s="20">
        <f t="shared" si="7"/>
        <v>35</v>
      </c>
      <c r="H941" s="603"/>
    </row>
    <row r="942" spans="1:8" ht="31.5">
      <c r="A942" s="141">
        <v>65</v>
      </c>
      <c r="B942" s="134" t="s">
        <v>3151</v>
      </c>
      <c r="C942" s="16" t="s">
        <v>1671</v>
      </c>
      <c r="D942" s="598" t="s">
        <v>3417</v>
      </c>
      <c r="E942" s="599"/>
      <c r="F942" s="600"/>
      <c r="G942" s="20"/>
      <c r="H942" s="133">
        <v>41086</v>
      </c>
    </row>
    <row r="943" spans="1:8">
      <c r="A943" s="602">
        <v>66</v>
      </c>
      <c r="B943" s="592" t="s">
        <v>1673</v>
      </c>
      <c r="C943" s="16" t="s">
        <v>1627</v>
      </c>
      <c r="D943" s="19"/>
      <c r="E943" s="17"/>
      <c r="F943" s="19"/>
      <c r="G943" s="20"/>
      <c r="H943" s="595">
        <v>41087</v>
      </c>
    </row>
    <row r="944" spans="1:8">
      <c r="A944" s="597"/>
      <c r="B944" s="594"/>
      <c r="C944" s="17" t="s">
        <v>2265</v>
      </c>
      <c r="D944" s="19" t="s">
        <v>1109</v>
      </c>
      <c r="E944" s="17">
        <v>0.02</v>
      </c>
      <c r="F944" s="19">
        <v>178</v>
      </c>
      <c r="G944" s="20">
        <f t="shared" si="7"/>
        <v>3.56</v>
      </c>
      <c r="H944" s="603"/>
    </row>
    <row r="945" spans="1:8">
      <c r="A945" s="141">
        <v>67</v>
      </c>
      <c r="B945" s="134" t="s">
        <v>2146</v>
      </c>
      <c r="C945" s="16" t="s">
        <v>1193</v>
      </c>
      <c r="D945" s="598" t="s">
        <v>3417</v>
      </c>
      <c r="E945" s="599"/>
      <c r="F945" s="600"/>
      <c r="G945" s="20"/>
      <c r="H945" s="133">
        <v>41088</v>
      </c>
    </row>
    <row r="946" spans="1:8" ht="31.5" customHeight="1">
      <c r="A946" s="602">
        <v>68</v>
      </c>
      <c r="B946" s="592" t="s">
        <v>3305</v>
      </c>
      <c r="C946" s="16" t="s">
        <v>3306</v>
      </c>
      <c r="D946" s="19"/>
      <c r="E946" s="17"/>
      <c r="F946" s="19"/>
      <c r="G946" s="20"/>
      <c r="H946" s="595">
        <v>41088</v>
      </c>
    </row>
    <row r="947" spans="1:8">
      <c r="A947" s="596"/>
      <c r="B947" s="643"/>
      <c r="C947" s="17" t="s">
        <v>2268</v>
      </c>
      <c r="D947" s="19" t="s">
        <v>1046</v>
      </c>
      <c r="E947" s="17">
        <v>0.5</v>
      </c>
      <c r="F947" s="19">
        <v>350</v>
      </c>
      <c r="G947" s="20">
        <f t="shared" si="7"/>
        <v>175</v>
      </c>
      <c r="H947" s="605"/>
    </row>
    <row r="948" spans="1:8">
      <c r="A948" s="596"/>
      <c r="B948" s="644"/>
      <c r="C948" s="17" t="s">
        <v>1047</v>
      </c>
      <c r="D948" s="19" t="s">
        <v>1049</v>
      </c>
      <c r="E948" s="17">
        <v>0.5</v>
      </c>
      <c r="F948" s="19">
        <v>25</v>
      </c>
      <c r="G948" s="20">
        <f t="shared" si="7"/>
        <v>12.5</v>
      </c>
      <c r="H948" s="605"/>
    </row>
    <row r="949" spans="1:8">
      <c r="A949" s="596"/>
      <c r="B949" s="615" t="s">
        <v>1771</v>
      </c>
      <c r="C949" s="16" t="s">
        <v>3307</v>
      </c>
      <c r="D949" s="19"/>
      <c r="E949" s="17"/>
      <c r="F949" s="19"/>
      <c r="G949" s="20"/>
      <c r="H949" s="605"/>
    </row>
    <row r="950" spans="1:8">
      <c r="A950" s="596"/>
      <c r="B950" s="618"/>
      <c r="C950" s="17" t="s">
        <v>2268</v>
      </c>
      <c r="D950" s="19" t="s">
        <v>1046</v>
      </c>
      <c r="E950" s="17">
        <v>1</v>
      </c>
      <c r="F950" s="19">
        <v>350</v>
      </c>
      <c r="G950" s="20">
        <f>F950*E950</f>
        <v>350</v>
      </c>
      <c r="H950" s="605"/>
    </row>
    <row r="951" spans="1:8">
      <c r="A951" s="596"/>
      <c r="B951" s="618"/>
      <c r="C951" s="17" t="s">
        <v>1047</v>
      </c>
      <c r="D951" s="19" t="s">
        <v>1049</v>
      </c>
      <c r="E951" s="17">
        <v>1</v>
      </c>
      <c r="F951" s="19">
        <v>25</v>
      </c>
      <c r="G951" s="20">
        <f>F951*E951</f>
        <v>25</v>
      </c>
      <c r="H951" s="605"/>
    </row>
    <row r="952" spans="1:8">
      <c r="A952" s="597"/>
      <c r="B952" s="616"/>
      <c r="C952" s="17" t="s">
        <v>1602</v>
      </c>
      <c r="D952" s="19" t="s">
        <v>1109</v>
      </c>
      <c r="E952" s="17">
        <v>0.1</v>
      </c>
      <c r="F952" s="19">
        <v>54</v>
      </c>
      <c r="G952" s="20">
        <f t="shared" si="7"/>
        <v>5.4</v>
      </c>
      <c r="H952" s="603"/>
    </row>
    <row r="953" spans="1:8">
      <c r="A953" s="602">
        <v>69</v>
      </c>
      <c r="B953" s="592" t="s">
        <v>1807</v>
      </c>
      <c r="C953" s="16" t="s">
        <v>2860</v>
      </c>
      <c r="D953" s="598" t="s">
        <v>3417</v>
      </c>
      <c r="E953" s="599"/>
      <c r="F953" s="600"/>
      <c r="G953" s="20"/>
      <c r="H953" s="595">
        <v>41089</v>
      </c>
    </row>
    <row r="954" spans="1:8">
      <c r="A954" s="597"/>
      <c r="B954" s="594"/>
      <c r="C954" s="17" t="s">
        <v>1045</v>
      </c>
      <c r="D954" s="19" t="s">
        <v>1049</v>
      </c>
      <c r="E954" s="17">
        <v>2</v>
      </c>
      <c r="F954" s="19">
        <v>1</v>
      </c>
      <c r="G954" s="20">
        <f t="shared" si="7"/>
        <v>2</v>
      </c>
      <c r="H954" s="603"/>
    </row>
    <row r="955" spans="1:8" ht="47.25">
      <c r="A955" s="141">
        <v>70</v>
      </c>
      <c r="B955" s="134" t="s">
        <v>1808</v>
      </c>
      <c r="C955" s="16" t="s">
        <v>2453</v>
      </c>
      <c r="D955" s="598" t="s">
        <v>3417</v>
      </c>
      <c r="E955" s="599"/>
      <c r="F955" s="600"/>
      <c r="G955" s="20"/>
      <c r="H955" s="133">
        <v>41089</v>
      </c>
    </row>
    <row r="956" spans="1:8" ht="31.5">
      <c r="A956" s="141">
        <v>71</v>
      </c>
      <c r="B956" s="134" t="s">
        <v>3445</v>
      </c>
      <c r="C956" s="16" t="s">
        <v>3643</v>
      </c>
      <c r="D956" s="19"/>
      <c r="E956" s="17"/>
      <c r="F956" s="19"/>
      <c r="G956" s="20">
        <v>15053.33</v>
      </c>
      <c r="H956" s="133">
        <v>41079</v>
      </c>
    </row>
    <row r="957" spans="1:8" ht="31.5">
      <c r="A957" s="141">
        <v>72</v>
      </c>
      <c r="B957" s="134" t="s">
        <v>3448</v>
      </c>
      <c r="C957" s="16" t="s">
        <v>3643</v>
      </c>
      <c r="D957" s="19"/>
      <c r="E957" s="17"/>
      <c r="F957" s="19"/>
      <c r="G957" s="20">
        <v>15053.33</v>
      </c>
      <c r="H957" s="133">
        <v>41079</v>
      </c>
    </row>
    <row r="958" spans="1:8" ht="31.5">
      <c r="A958" s="141">
        <v>73</v>
      </c>
      <c r="B958" s="134" t="s">
        <v>3450</v>
      </c>
      <c r="C958" s="16" t="s">
        <v>3643</v>
      </c>
      <c r="D958" s="19"/>
      <c r="E958" s="17"/>
      <c r="F958" s="19"/>
      <c r="G958" s="20">
        <v>15053.33</v>
      </c>
      <c r="H958" s="133">
        <v>41080</v>
      </c>
    </row>
    <row r="959" spans="1:8" ht="31.5">
      <c r="A959" s="141">
        <v>74</v>
      </c>
      <c r="B959" s="134" t="s">
        <v>207</v>
      </c>
      <c r="C959" s="16" t="s">
        <v>3643</v>
      </c>
      <c r="D959" s="19"/>
      <c r="E959" s="17"/>
      <c r="F959" s="19"/>
      <c r="G959" s="20">
        <v>15053.33</v>
      </c>
      <c r="H959" s="133">
        <v>41081</v>
      </c>
    </row>
    <row r="960" spans="1:8" ht="31.5">
      <c r="A960" s="141">
        <v>75</v>
      </c>
      <c r="B960" s="134" t="s">
        <v>3451</v>
      </c>
      <c r="C960" s="16" t="s">
        <v>3643</v>
      </c>
      <c r="D960" s="19"/>
      <c r="E960" s="17"/>
      <c r="F960" s="19"/>
      <c r="G960" s="20">
        <v>15053.33</v>
      </c>
      <c r="H960" s="133">
        <v>41081</v>
      </c>
    </row>
    <row r="961" spans="1:8" ht="31.5">
      <c r="A961" s="141">
        <v>76</v>
      </c>
      <c r="B961" s="134" t="s">
        <v>206</v>
      </c>
      <c r="C961" s="16" t="s">
        <v>3643</v>
      </c>
      <c r="D961" s="19"/>
      <c r="E961" s="17"/>
      <c r="F961" s="19"/>
      <c r="G961" s="20">
        <v>15053.33</v>
      </c>
      <c r="H961" s="133">
        <v>41080</v>
      </c>
    </row>
    <row r="962" spans="1:8" ht="31.5">
      <c r="A962" s="141">
        <v>77</v>
      </c>
      <c r="B962" s="134" t="s">
        <v>3447</v>
      </c>
      <c r="C962" s="16" t="s">
        <v>3643</v>
      </c>
      <c r="D962" s="19"/>
      <c r="E962" s="17"/>
      <c r="F962" s="19"/>
      <c r="G962" s="20">
        <v>15053.33</v>
      </c>
      <c r="H962" s="133">
        <v>41082</v>
      </c>
    </row>
    <row r="963" spans="1:8" ht="31.5">
      <c r="A963" s="141">
        <v>78</v>
      </c>
      <c r="B963" s="134" t="s">
        <v>3449</v>
      </c>
      <c r="C963" s="16" t="s">
        <v>3643</v>
      </c>
      <c r="D963" s="19"/>
      <c r="E963" s="17"/>
      <c r="F963" s="19"/>
      <c r="G963" s="20">
        <v>15053.33</v>
      </c>
      <c r="H963" s="133">
        <v>41082</v>
      </c>
    </row>
    <row r="964" spans="1:8" ht="31.5">
      <c r="A964" s="141">
        <v>79</v>
      </c>
      <c r="B964" s="134" t="s">
        <v>1269</v>
      </c>
      <c r="C964" s="16" t="s">
        <v>3643</v>
      </c>
      <c r="D964" s="19"/>
      <c r="E964" s="17"/>
      <c r="F964" s="19"/>
      <c r="G964" s="20">
        <v>15053.33</v>
      </c>
      <c r="H964" s="133">
        <v>41085</v>
      </c>
    </row>
    <row r="965" spans="1:8" ht="31.5">
      <c r="A965" s="141">
        <v>80</v>
      </c>
      <c r="B965" s="134" t="s">
        <v>3444</v>
      </c>
      <c r="C965" s="16" t="s">
        <v>3643</v>
      </c>
      <c r="D965" s="19"/>
      <c r="E965" s="17"/>
      <c r="F965" s="19"/>
      <c r="G965" s="20">
        <v>15053.33</v>
      </c>
      <c r="H965" s="133">
        <v>41085</v>
      </c>
    </row>
    <row r="966" spans="1:8" ht="31.5">
      <c r="A966" s="141">
        <v>81</v>
      </c>
      <c r="B966" s="134" t="s">
        <v>3778</v>
      </c>
      <c r="C966" s="16" t="s">
        <v>3643</v>
      </c>
      <c r="D966" s="19"/>
      <c r="E966" s="17"/>
      <c r="F966" s="19"/>
      <c r="G966" s="20">
        <v>15053.33</v>
      </c>
      <c r="H966" s="133">
        <v>41087</v>
      </c>
    </row>
    <row r="967" spans="1:8" ht="31.5">
      <c r="A967" s="141">
        <v>82</v>
      </c>
      <c r="B967" s="134" t="s">
        <v>3452</v>
      </c>
      <c r="C967" s="16" t="s">
        <v>3643</v>
      </c>
      <c r="D967" s="19"/>
      <c r="E967" s="17"/>
      <c r="F967" s="19"/>
      <c r="G967" s="20">
        <v>15053.33</v>
      </c>
      <c r="H967" s="133">
        <v>41087</v>
      </c>
    </row>
    <row r="968" spans="1:8" ht="31.5">
      <c r="A968" s="141">
        <v>83</v>
      </c>
      <c r="B968" s="134" t="s">
        <v>46</v>
      </c>
      <c r="C968" s="16" t="s">
        <v>3643</v>
      </c>
      <c r="D968" s="19"/>
      <c r="E968" s="17"/>
      <c r="F968" s="19"/>
      <c r="G968" s="20">
        <v>15053.33</v>
      </c>
      <c r="H968" s="133">
        <v>41088</v>
      </c>
    </row>
    <row r="969" spans="1:8" ht="31.5">
      <c r="A969" s="141">
        <v>84</v>
      </c>
      <c r="B969" s="134" t="s">
        <v>1950</v>
      </c>
      <c r="C969" s="16" t="s">
        <v>1951</v>
      </c>
      <c r="D969" s="598" t="s">
        <v>67</v>
      </c>
      <c r="E969" s="599"/>
      <c r="F969" s="600"/>
      <c r="G969" s="20"/>
      <c r="H969" s="133">
        <v>41089</v>
      </c>
    </row>
    <row r="970" spans="1:8">
      <c r="A970" s="141">
        <v>85</v>
      </c>
      <c r="B970" s="134" t="s">
        <v>1952</v>
      </c>
      <c r="C970" s="144" t="s">
        <v>3621</v>
      </c>
      <c r="D970" s="598" t="s">
        <v>1953</v>
      </c>
      <c r="E970" s="599"/>
      <c r="F970" s="600"/>
      <c r="G970" s="20"/>
      <c r="H970" s="133">
        <v>41092</v>
      </c>
    </row>
    <row r="971" spans="1:8" ht="31.5">
      <c r="A971" s="602">
        <v>86</v>
      </c>
      <c r="B971" s="592" t="s">
        <v>46</v>
      </c>
      <c r="C971" s="16" t="s">
        <v>893</v>
      </c>
      <c r="D971" s="598"/>
      <c r="E971" s="599"/>
      <c r="F971" s="600"/>
      <c r="G971" s="20"/>
      <c r="H971" s="21">
        <v>41089</v>
      </c>
    </row>
    <row r="972" spans="1:8">
      <c r="A972" s="597"/>
      <c r="B972" s="594"/>
      <c r="C972" s="17" t="s">
        <v>2462</v>
      </c>
      <c r="D972" s="19" t="s">
        <v>1588</v>
      </c>
      <c r="E972" s="17">
        <v>1</v>
      </c>
      <c r="F972" s="19">
        <v>1700</v>
      </c>
      <c r="G972" s="20">
        <f>F972*E972</f>
        <v>1700</v>
      </c>
      <c r="H972" s="133">
        <v>41089</v>
      </c>
    </row>
    <row r="973" spans="1:8" ht="45.75" customHeight="1">
      <c r="A973" s="283">
        <v>87</v>
      </c>
      <c r="B973" s="291" t="s">
        <v>2496</v>
      </c>
      <c r="C973" s="286" t="s">
        <v>3329</v>
      </c>
      <c r="D973" s="284"/>
      <c r="E973" s="284"/>
      <c r="F973" s="284"/>
      <c r="G973" s="285">
        <v>26995.99</v>
      </c>
      <c r="H973" s="292"/>
    </row>
    <row r="974" spans="1:8" ht="50.25" customHeight="1">
      <c r="A974" s="39">
        <v>88</v>
      </c>
      <c r="B974" s="293" t="s">
        <v>2497</v>
      </c>
      <c r="C974" s="288" t="s">
        <v>3329</v>
      </c>
      <c r="D974" s="38"/>
      <c r="E974" s="38"/>
      <c r="F974" s="38"/>
      <c r="G974" s="287">
        <v>23722.1</v>
      </c>
      <c r="H974" s="88"/>
    </row>
    <row r="975" spans="1:8" ht="51.75" customHeight="1">
      <c r="A975" s="6">
        <v>89</v>
      </c>
      <c r="B975" s="294" t="s">
        <v>2498</v>
      </c>
      <c r="C975" s="290" t="s">
        <v>3329</v>
      </c>
      <c r="D975" s="8"/>
      <c r="E975" s="8"/>
      <c r="F975" s="8"/>
      <c r="G975" s="289">
        <v>27241.07</v>
      </c>
      <c r="H975" s="67"/>
    </row>
    <row r="976" spans="1:8" ht="51.75" customHeight="1">
      <c r="A976" s="41">
        <v>90</v>
      </c>
      <c r="B976" s="155" t="s">
        <v>2499</v>
      </c>
      <c r="C976" s="16" t="s">
        <v>3329</v>
      </c>
      <c r="D976" s="17"/>
      <c r="E976" s="17"/>
      <c r="F976" s="17"/>
      <c r="G976" s="20">
        <v>19707.47</v>
      </c>
      <c r="H976" s="76"/>
    </row>
    <row r="977" spans="1:8" ht="24" customHeight="1">
      <c r="A977" s="12"/>
      <c r="B977" s="25" t="s">
        <v>2266</v>
      </c>
      <c r="C977" s="12"/>
      <c r="D977" s="12"/>
      <c r="E977" s="12"/>
      <c r="F977" s="12"/>
      <c r="G977" s="26">
        <f>SUM(G774:G976)</f>
        <v>354077.33</v>
      </c>
      <c r="H977" s="12"/>
    </row>
    <row r="978" spans="1:8" ht="44.25" customHeight="1">
      <c r="A978" s="39"/>
      <c r="B978" s="86" t="s">
        <v>66</v>
      </c>
      <c r="C978" s="38"/>
      <c r="D978" s="38"/>
      <c r="E978" s="38"/>
      <c r="F978" s="38"/>
      <c r="G978" s="87">
        <f>'[1]Итого ведомость Ершова'!$AA$19</f>
        <v>292482.55</v>
      </c>
      <c r="H978" s="88"/>
    </row>
    <row r="979" spans="1:8" ht="18.75">
      <c r="A979" s="161"/>
      <c r="B979" s="161" t="s">
        <v>3689</v>
      </c>
      <c r="C979" s="161"/>
      <c r="D979" s="161"/>
      <c r="E979" s="161"/>
      <c r="F979" s="161"/>
      <c r="G979" s="175">
        <f>G977+G978</f>
        <v>646559.88</v>
      </c>
      <c r="H979" s="161"/>
    </row>
    <row r="980" spans="1:8">
      <c r="A980" s="22"/>
      <c r="B980" s="22"/>
      <c r="C980" s="225"/>
      <c r="D980" s="90"/>
      <c r="E980" s="22"/>
      <c r="F980" s="90"/>
      <c r="G980" s="70"/>
      <c r="H980" s="110"/>
    </row>
    <row r="981" spans="1:8">
      <c r="A981" s="22"/>
      <c r="B981" s="22"/>
      <c r="C981" s="225"/>
      <c r="D981" s="90"/>
      <c r="E981" s="22"/>
      <c r="F981" s="90"/>
      <c r="G981" s="70"/>
      <c r="H981" s="110"/>
    </row>
    <row r="982" spans="1:8">
      <c r="A982" s="22"/>
      <c r="B982" s="22"/>
      <c r="C982" s="225"/>
      <c r="D982" s="90"/>
      <c r="E982" s="22"/>
      <c r="F982" s="90"/>
      <c r="G982" s="70"/>
      <c r="H982" s="110"/>
    </row>
    <row r="983" spans="1:8">
      <c r="A983" s="22"/>
      <c r="B983" s="22"/>
      <c r="C983" s="225"/>
      <c r="D983" s="90"/>
      <c r="E983" s="22"/>
      <c r="F983" s="90"/>
      <c r="G983" s="70"/>
      <c r="H983" s="110"/>
    </row>
    <row r="984" spans="1:8">
      <c r="A984" s="22"/>
      <c r="B984" s="22"/>
      <c r="C984" s="225"/>
      <c r="D984" s="90"/>
      <c r="E984" s="22"/>
      <c r="F984" s="90"/>
      <c r="G984" s="70"/>
      <c r="H984" s="110"/>
    </row>
    <row r="985" spans="1:8">
      <c r="A985" s="22"/>
      <c r="B985" s="22"/>
      <c r="C985" s="225"/>
      <c r="D985" s="90"/>
      <c r="E985" s="22"/>
      <c r="F985" s="90"/>
      <c r="G985" s="70"/>
      <c r="H985" s="110"/>
    </row>
    <row r="986" spans="1:8">
      <c r="A986" s="22"/>
      <c r="B986" s="22"/>
      <c r="C986" s="225"/>
      <c r="D986" s="90"/>
      <c r="E986" s="22"/>
      <c r="F986" s="90"/>
      <c r="G986" s="70"/>
      <c r="H986" s="110"/>
    </row>
    <row r="987" spans="1:8">
      <c r="A987" s="22"/>
      <c r="B987" s="22"/>
      <c r="C987" s="225"/>
      <c r="D987" s="90"/>
      <c r="E987" s="22"/>
      <c r="F987" s="90"/>
      <c r="G987" s="70"/>
      <c r="H987" s="110"/>
    </row>
    <row r="988" spans="1:8">
      <c r="A988" s="22"/>
      <c r="B988" s="22"/>
      <c r="C988" s="225"/>
      <c r="D988" s="90"/>
      <c r="E988" s="22"/>
      <c r="F988" s="90"/>
      <c r="G988" s="70"/>
      <c r="H988" s="110"/>
    </row>
    <row r="989" spans="1:8">
      <c r="A989" s="22"/>
      <c r="B989" s="22"/>
      <c r="C989" s="225"/>
      <c r="D989" s="90"/>
      <c r="E989" s="22"/>
      <c r="F989" s="90"/>
      <c r="G989" s="70"/>
      <c r="H989" s="110"/>
    </row>
    <row r="990" spans="1:8">
      <c r="A990" s="22"/>
      <c r="B990" s="22"/>
      <c r="C990" s="225"/>
      <c r="D990" s="90"/>
      <c r="E990" s="22"/>
      <c r="F990" s="90"/>
      <c r="G990" s="70"/>
      <c r="H990" s="110"/>
    </row>
    <row r="991" spans="1:8">
      <c r="A991" s="22"/>
      <c r="B991" s="22"/>
      <c r="C991" s="225"/>
      <c r="D991" s="90"/>
      <c r="E991" s="22"/>
      <c r="F991" s="90"/>
      <c r="G991" s="70"/>
      <c r="H991" s="110"/>
    </row>
    <row r="992" spans="1:8">
      <c r="A992" s="22"/>
      <c r="B992" s="22"/>
      <c r="C992" s="225"/>
      <c r="D992" s="90"/>
      <c r="E992" s="22"/>
      <c r="F992" s="90"/>
      <c r="G992" s="70"/>
      <c r="H992" s="110"/>
    </row>
    <row r="993" spans="1:8">
      <c r="A993" s="22"/>
      <c r="B993" s="22"/>
      <c r="C993" s="225"/>
      <c r="D993" s="90"/>
      <c r="E993" s="22"/>
      <c r="F993" s="90"/>
      <c r="G993" s="70"/>
      <c r="H993" s="110"/>
    </row>
    <row r="994" spans="1:8">
      <c r="A994" s="22"/>
      <c r="B994" s="22"/>
      <c r="C994" s="225"/>
      <c r="D994" s="90"/>
      <c r="E994" s="22"/>
      <c r="F994" s="90"/>
      <c r="G994" s="70"/>
      <c r="H994" s="110"/>
    </row>
    <row r="995" spans="1:8">
      <c r="A995" s="22"/>
      <c r="B995" s="22"/>
      <c r="C995" s="225"/>
      <c r="D995" s="90"/>
      <c r="E995" s="22"/>
      <c r="F995" s="90"/>
      <c r="G995" s="70"/>
      <c r="H995" s="110"/>
    </row>
    <row r="996" spans="1:8">
      <c r="A996" s="22"/>
      <c r="B996" s="22"/>
      <c r="C996" s="225"/>
      <c r="D996" s="90"/>
      <c r="E996" s="22"/>
      <c r="F996" s="90"/>
      <c r="G996" s="70"/>
      <c r="H996" s="110"/>
    </row>
    <row r="997" spans="1:8">
      <c r="A997" s="22"/>
      <c r="B997" s="22"/>
      <c r="C997" s="225"/>
      <c r="D997" s="90"/>
      <c r="E997" s="22"/>
      <c r="F997" s="90"/>
      <c r="G997" s="70"/>
      <c r="H997" s="110"/>
    </row>
    <row r="998" spans="1:8">
      <c r="A998" s="22"/>
      <c r="B998" s="22"/>
      <c r="C998" s="225"/>
      <c r="D998" s="90"/>
      <c r="E998" s="22"/>
      <c r="F998" s="90"/>
      <c r="G998" s="70"/>
      <c r="H998" s="110"/>
    </row>
    <row r="999" spans="1:8">
      <c r="A999" s="22"/>
      <c r="B999" s="22"/>
      <c r="C999" s="225"/>
      <c r="D999" s="90"/>
      <c r="E999" s="22"/>
      <c r="F999" s="90"/>
      <c r="G999" s="70"/>
      <c r="H999" s="110"/>
    </row>
    <row r="1000" spans="1:8">
      <c r="A1000" s="22"/>
      <c r="B1000" s="22"/>
      <c r="C1000" s="225"/>
      <c r="D1000" s="90"/>
      <c r="E1000" s="22"/>
      <c r="F1000" s="90"/>
      <c r="G1000" s="70"/>
      <c r="H1000" s="110"/>
    </row>
    <row r="1001" spans="1:8">
      <c r="A1001" s="22"/>
      <c r="B1001" s="22"/>
      <c r="C1001" s="225"/>
      <c r="D1001" s="90"/>
      <c r="E1001" s="22"/>
      <c r="F1001" s="90"/>
      <c r="G1001" s="70"/>
      <c r="H1001" s="110"/>
    </row>
    <row r="1002" spans="1:8">
      <c r="A1002" s="22"/>
      <c r="B1002" s="22"/>
      <c r="C1002" s="225"/>
      <c r="D1002" s="90"/>
      <c r="E1002" s="22"/>
      <c r="F1002" s="90"/>
      <c r="G1002" s="70"/>
      <c r="H1002" s="110"/>
    </row>
    <row r="1003" spans="1:8">
      <c r="A1003" s="22"/>
      <c r="B1003" s="22"/>
      <c r="C1003" s="225"/>
      <c r="D1003" s="90"/>
      <c r="E1003" s="22"/>
      <c r="F1003" s="90"/>
      <c r="G1003" s="70"/>
      <c r="H1003" s="110"/>
    </row>
    <row r="1004" spans="1:8">
      <c r="A1004" s="22"/>
      <c r="B1004" s="22"/>
      <c r="C1004" s="225"/>
      <c r="D1004" s="90"/>
      <c r="E1004" s="22"/>
      <c r="F1004" s="90"/>
      <c r="G1004" s="70"/>
      <c r="H1004" s="110"/>
    </row>
    <row r="1005" spans="1:8" ht="20.25" customHeight="1">
      <c r="A1005" s="22"/>
      <c r="B1005" s="22"/>
      <c r="C1005" s="225"/>
      <c r="D1005" s="90"/>
      <c r="E1005" s="22"/>
      <c r="F1005" s="90"/>
      <c r="G1005" s="70"/>
      <c r="H1005" s="110"/>
    </row>
    <row r="1006" spans="1:8">
      <c r="A1006" s="22"/>
      <c r="B1006" s="22"/>
      <c r="C1006" s="225"/>
      <c r="D1006" s="90"/>
      <c r="E1006" s="22"/>
      <c r="F1006" s="90"/>
      <c r="G1006" s="70"/>
      <c r="H1006" s="110"/>
    </row>
    <row r="1007" spans="1:8">
      <c r="A1007" s="601" t="s">
        <v>1044</v>
      </c>
      <c r="B1007" s="601"/>
      <c r="C1007" s="601"/>
      <c r="D1007" s="601"/>
      <c r="E1007" s="601"/>
      <c r="F1007" s="601"/>
      <c r="G1007" s="601"/>
      <c r="H1007" s="601"/>
    </row>
    <row r="1008" spans="1:8">
      <c r="A1008" s="663" t="s">
        <v>2563</v>
      </c>
      <c r="B1008" s="663"/>
      <c r="C1008" s="663"/>
      <c r="D1008" s="663"/>
      <c r="E1008" s="663"/>
      <c r="F1008" s="663"/>
      <c r="G1008" s="663"/>
      <c r="H1008" s="663"/>
    </row>
    <row r="1009" spans="1:8" ht="19.5" customHeight="1">
      <c r="A1009" s="57"/>
      <c r="B1009" s="57"/>
      <c r="C1009" s="57"/>
      <c r="D1009" s="57"/>
      <c r="E1009" s="57"/>
      <c r="F1009" s="57"/>
      <c r="G1009" s="57"/>
      <c r="H1009" s="57"/>
    </row>
    <row r="1010" spans="1:8" ht="31.5">
      <c r="A1010" s="58" t="s">
        <v>1033</v>
      </c>
      <c r="B1010" s="58" t="s">
        <v>1034</v>
      </c>
      <c r="C1010" s="58" t="s">
        <v>1035</v>
      </c>
      <c r="D1010" s="58" t="s">
        <v>1036</v>
      </c>
      <c r="E1010" s="58" t="s">
        <v>1334</v>
      </c>
      <c r="F1010" s="58" t="s">
        <v>1335</v>
      </c>
      <c r="G1010" s="58" t="s">
        <v>1555</v>
      </c>
      <c r="H1010" s="58" t="s">
        <v>1586</v>
      </c>
    </row>
    <row r="1011" spans="1:8">
      <c r="A1011" s="41">
        <v>1</v>
      </c>
      <c r="B1011" s="17" t="s">
        <v>566</v>
      </c>
      <c r="C1011" s="16" t="s">
        <v>542</v>
      </c>
      <c r="D1011" s="606" t="s">
        <v>67</v>
      </c>
      <c r="E1011" s="606"/>
      <c r="F1011" s="606"/>
      <c r="G1011" s="17"/>
      <c r="H1011" s="21">
        <v>41092</v>
      </c>
    </row>
    <row r="1012" spans="1:8">
      <c r="A1012" s="41">
        <v>2</v>
      </c>
      <c r="B1012" s="17" t="s">
        <v>572</v>
      </c>
      <c r="C1012" s="16" t="s">
        <v>694</v>
      </c>
      <c r="D1012" s="606" t="s">
        <v>1050</v>
      </c>
      <c r="E1012" s="606"/>
      <c r="F1012" s="606"/>
      <c r="G1012" s="20"/>
      <c r="H1012" s="21">
        <v>41092</v>
      </c>
    </row>
    <row r="1013" spans="1:8">
      <c r="A1013" s="41">
        <v>3</v>
      </c>
      <c r="B1013" s="17" t="s">
        <v>1952</v>
      </c>
      <c r="C1013" s="50" t="s">
        <v>2860</v>
      </c>
      <c r="D1013" s="606" t="s">
        <v>67</v>
      </c>
      <c r="E1013" s="606"/>
      <c r="F1013" s="606"/>
      <c r="G1013" s="47"/>
      <c r="H1013" s="21">
        <v>41093</v>
      </c>
    </row>
    <row r="1014" spans="1:8">
      <c r="A1014" s="41">
        <v>4</v>
      </c>
      <c r="B1014" s="17" t="s">
        <v>421</v>
      </c>
      <c r="C1014" s="16" t="s">
        <v>1627</v>
      </c>
      <c r="D1014" s="606" t="s">
        <v>67</v>
      </c>
      <c r="E1014" s="606"/>
      <c r="F1014" s="606"/>
      <c r="G1014" s="17"/>
      <c r="H1014" s="21">
        <v>41093</v>
      </c>
    </row>
    <row r="1015" spans="1:8">
      <c r="A1015" s="41">
        <v>5</v>
      </c>
      <c r="B1015" s="17" t="s">
        <v>1558</v>
      </c>
      <c r="C1015" s="16" t="s">
        <v>666</v>
      </c>
      <c r="D1015" s="606" t="s">
        <v>67</v>
      </c>
      <c r="E1015" s="606"/>
      <c r="F1015" s="606"/>
      <c r="G1015" s="75"/>
      <c r="H1015" s="21">
        <v>41093</v>
      </c>
    </row>
    <row r="1016" spans="1:8">
      <c r="A1016" s="41">
        <v>6</v>
      </c>
      <c r="B1016" s="17" t="s">
        <v>1558</v>
      </c>
      <c r="C1016" s="16" t="s">
        <v>696</v>
      </c>
      <c r="D1016" s="606" t="s">
        <v>1050</v>
      </c>
      <c r="E1016" s="606"/>
      <c r="F1016" s="606"/>
      <c r="G1016" s="75"/>
      <c r="H1016" s="176"/>
    </row>
    <row r="1017" spans="1:8">
      <c r="A1017" s="41">
        <v>7</v>
      </c>
      <c r="B1017" s="17" t="s">
        <v>825</v>
      </c>
      <c r="C1017" s="16" t="s">
        <v>3386</v>
      </c>
      <c r="D1017" s="606" t="s">
        <v>826</v>
      </c>
      <c r="E1017" s="606"/>
      <c r="F1017" s="606"/>
      <c r="G1017" s="75"/>
      <c r="H1017" s="139">
        <v>41096</v>
      </c>
    </row>
    <row r="1018" spans="1:8">
      <c r="A1018" s="41">
        <v>8</v>
      </c>
      <c r="B1018" s="17" t="s">
        <v>1481</v>
      </c>
      <c r="C1018" s="16" t="s">
        <v>2978</v>
      </c>
      <c r="D1018" s="606" t="s">
        <v>67</v>
      </c>
      <c r="E1018" s="606"/>
      <c r="F1018" s="606"/>
      <c r="G1018" s="224"/>
      <c r="H1018" s="21">
        <v>41095</v>
      </c>
    </row>
    <row r="1019" spans="1:8" ht="39" customHeight="1">
      <c r="A1019" s="602">
        <v>9</v>
      </c>
      <c r="B1019" s="592" t="s">
        <v>421</v>
      </c>
      <c r="C1019" s="16" t="s">
        <v>2489</v>
      </c>
      <c r="D1019" s="74"/>
      <c r="E1019" s="74"/>
      <c r="F1019" s="74"/>
      <c r="G1019" s="74"/>
      <c r="H1019" s="595">
        <v>41094</v>
      </c>
    </row>
    <row r="1020" spans="1:8">
      <c r="A1020" s="597"/>
      <c r="B1020" s="594"/>
      <c r="C1020" s="17" t="s">
        <v>2490</v>
      </c>
      <c r="D1020" s="19" t="s">
        <v>1049</v>
      </c>
      <c r="E1020" s="17">
        <v>4</v>
      </c>
      <c r="F1020" s="17">
        <v>8</v>
      </c>
      <c r="G1020" s="20">
        <f>E1020*F1020</f>
        <v>32</v>
      </c>
      <c r="H1020" s="597"/>
    </row>
    <row r="1021" spans="1:8" ht="47.25">
      <c r="A1021" s="41">
        <v>10</v>
      </c>
      <c r="B1021" s="17" t="s">
        <v>3301</v>
      </c>
      <c r="C1021" s="16" t="s">
        <v>3302</v>
      </c>
      <c r="D1021" s="606" t="s">
        <v>3303</v>
      </c>
      <c r="E1021" s="606"/>
      <c r="F1021" s="606"/>
      <c r="G1021" s="20"/>
      <c r="H1021" s="21">
        <v>41096</v>
      </c>
    </row>
    <row r="1022" spans="1:8">
      <c r="A1022" s="647">
        <v>11</v>
      </c>
      <c r="B1022" s="649" t="s">
        <v>3781</v>
      </c>
      <c r="C1022" s="279" t="s">
        <v>1187</v>
      </c>
      <c r="D1022" s="280"/>
      <c r="E1022" s="280"/>
      <c r="F1022" s="280"/>
      <c r="G1022" s="281"/>
      <c r="H1022" s="646">
        <v>41092</v>
      </c>
    </row>
    <row r="1023" spans="1:8">
      <c r="A1023" s="647"/>
      <c r="B1023" s="649"/>
      <c r="C1023" s="280" t="s">
        <v>44</v>
      </c>
      <c r="D1023" s="276" t="s">
        <v>1109</v>
      </c>
      <c r="E1023" s="280">
        <v>100</v>
      </c>
      <c r="F1023" s="280">
        <v>24</v>
      </c>
      <c r="G1023" s="281"/>
      <c r="H1023" s="647"/>
    </row>
    <row r="1024" spans="1:8">
      <c r="A1024" s="647"/>
      <c r="B1024" s="649"/>
      <c r="C1024" s="280" t="s">
        <v>45</v>
      </c>
      <c r="D1024" s="276" t="s">
        <v>2968</v>
      </c>
      <c r="E1024" s="280">
        <v>26</v>
      </c>
      <c r="F1024" s="280">
        <v>35</v>
      </c>
      <c r="G1024" s="281"/>
      <c r="H1024" s="646">
        <v>41093</v>
      </c>
    </row>
    <row r="1025" spans="1:8">
      <c r="A1025" s="647"/>
      <c r="B1025" s="649"/>
      <c r="C1025" s="280" t="s">
        <v>1601</v>
      </c>
      <c r="D1025" s="276" t="s">
        <v>1109</v>
      </c>
      <c r="E1025" s="280">
        <v>50</v>
      </c>
      <c r="F1025" s="280">
        <v>4.3</v>
      </c>
      <c r="G1025" s="281"/>
      <c r="H1025" s="647"/>
    </row>
    <row r="1026" spans="1:8">
      <c r="A1026" s="647"/>
      <c r="B1026" s="648" t="s">
        <v>2415</v>
      </c>
      <c r="C1026" s="280" t="s">
        <v>2479</v>
      </c>
      <c r="D1026" s="276" t="s">
        <v>1109</v>
      </c>
      <c r="E1026" s="280">
        <v>7</v>
      </c>
      <c r="F1026" s="280">
        <v>97.86</v>
      </c>
      <c r="G1026" s="281"/>
      <c r="H1026" s="646">
        <v>41118</v>
      </c>
    </row>
    <row r="1027" spans="1:8">
      <c r="A1027" s="647"/>
      <c r="B1027" s="648"/>
      <c r="C1027" s="280" t="s">
        <v>2479</v>
      </c>
      <c r="D1027" s="276" t="s">
        <v>1109</v>
      </c>
      <c r="E1027" s="280">
        <v>7</v>
      </c>
      <c r="F1027" s="280">
        <v>101.43</v>
      </c>
      <c r="G1027" s="281"/>
      <c r="H1027" s="647"/>
    </row>
    <row r="1028" spans="1:8">
      <c r="A1028" s="647"/>
      <c r="B1028" s="648"/>
      <c r="C1028" s="280" t="s">
        <v>2479</v>
      </c>
      <c r="D1028" s="276" t="s">
        <v>1109</v>
      </c>
      <c r="E1028" s="280">
        <v>1</v>
      </c>
      <c r="F1028" s="280">
        <v>125</v>
      </c>
      <c r="G1028" s="281"/>
      <c r="H1028" s="647"/>
    </row>
    <row r="1029" spans="1:8">
      <c r="A1029" s="647"/>
      <c r="B1029" s="648"/>
      <c r="C1029" s="280" t="s">
        <v>2479</v>
      </c>
      <c r="D1029" s="276" t="s">
        <v>1109</v>
      </c>
      <c r="E1029" s="280">
        <v>8.1</v>
      </c>
      <c r="F1029" s="280">
        <v>122.23</v>
      </c>
      <c r="G1029" s="281"/>
      <c r="H1029" s="647"/>
    </row>
    <row r="1030" spans="1:8">
      <c r="A1030" s="647"/>
      <c r="B1030" s="648"/>
      <c r="C1030" s="280" t="s">
        <v>2433</v>
      </c>
      <c r="D1030" s="276" t="s">
        <v>1109</v>
      </c>
      <c r="E1030" s="280">
        <v>35</v>
      </c>
      <c r="F1030" s="280">
        <v>24</v>
      </c>
      <c r="G1030" s="281"/>
      <c r="H1030" s="647"/>
    </row>
    <row r="1031" spans="1:8">
      <c r="A1031" s="647"/>
      <c r="B1031" s="648"/>
      <c r="C1031" s="280" t="s">
        <v>2434</v>
      </c>
      <c r="D1031" s="276" t="s">
        <v>2480</v>
      </c>
      <c r="E1031" s="280">
        <v>3</v>
      </c>
      <c r="F1031" s="280">
        <v>35</v>
      </c>
      <c r="G1031" s="281"/>
      <c r="H1031" s="647"/>
    </row>
    <row r="1032" spans="1:8">
      <c r="A1032" s="647"/>
      <c r="B1032" s="648"/>
      <c r="C1032" s="280" t="s">
        <v>1240</v>
      </c>
      <c r="D1032" s="276" t="s">
        <v>1109</v>
      </c>
      <c r="E1032" s="280">
        <v>60</v>
      </c>
      <c r="F1032" s="280">
        <v>15</v>
      </c>
      <c r="G1032" s="281"/>
      <c r="H1032" s="647"/>
    </row>
    <row r="1033" spans="1:8">
      <c r="A1033" s="647"/>
      <c r="B1033" s="648"/>
      <c r="C1033" s="280" t="s">
        <v>200</v>
      </c>
      <c r="D1033" s="276" t="s">
        <v>2480</v>
      </c>
      <c r="E1033" s="280">
        <v>3</v>
      </c>
      <c r="F1033" s="280">
        <v>46</v>
      </c>
      <c r="G1033" s="281"/>
      <c r="H1033" s="647"/>
    </row>
    <row r="1034" spans="1:8">
      <c r="A1034" s="647"/>
      <c r="B1034" s="648" t="s">
        <v>2416</v>
      </c>
      <c r="C1034" s="280" t="s">
        <v>2479</v>
      </c>
      <c r="D1034" s="276" t="s">
        <v>1109</v>
      </c>
      <c r="E1034" s="280">
        <v>7</v>
      </c>
      <c r="F1034" s="280">
        <v>97.86</v>
      </c>
      <c r="G1034" s="281"/>
      <c r="H1034" s="646">
        <v>41120</v>
      </c>
    </row>
    <row r="1035" spans="1:8">
      <c r="A1035" s="647"/>
      <c r="B1035" s="648"/>
      <c r="C1035" s="280" t="s">
        <v>2479</v>
      </c>
      <c r="D1035" s="276" t="s">
        <v>1109</v>
      </c>
      <c r="E1035" s="280">
        <v>7</v>
      </c>
      <c r="F1035" s="280">
        <v>106.15</v>
      </c>
      <c r="G1035" s="281"/>
      <c r="H1035" s="646"/>
    </row>
    <row r="1036" spans="1:8">
      <c r="A1036" s="647"/>
      <c r="B1036" s="648"/>
      <c r="C1036" s="280" t="s">
        <v>266</v>
      </c>
      <c r="D1036" s="276" t="s">
        <v>2480</v>
      </c>
      <c r="E1036" s="280">
        <v>2</v>
      </c>
      <c r="F1036" s="280">
        <v>125</v>
      </c>
      <c r="G1036" s="281"/>
      <c r="H1036" s="646"/>
    </row>
    <row r="1037" spans="1:8" ht="31.5">
      <c r="A1037" s="602">
        <v>12</v>
      </c>
      <c r="B1037" s="592" t="s">
        <v>3224</v>
      </c>
      <c r="C1037" s="16" t="s">
        <v>3225</v>
      </c>
      <c r="D1037" s="17"/>
      <c r="E1037" s="17"/>
      <c r="F1037" s="17"/>
      <c r="G1037" s="20"/>
      <c r="H1037" s="595">
        <v>41094</v>
      </c>
    </row>
    <row r="1038" spans="1:8">
      <c r="A1038" s="596"/>
      <c r="B1038" s="593"/>
      <c r="C1038" s="17" t="s">
        <v>3220</v>
      </c>
      <c r="D1038" s="19" t="s">
        <v>1049</v>
      </c>
      <c r="E1038" s="17">
        <v>1</v>
      </c>
      <c r="F1038" s="17">
        <v>140</v>
      </c>
      <c r="G1038" s="20">
        <f>F1038*E1038</f>
        <v>140</v>
      </c>
      <c r="H1038" s="596"/>
    </row>
    <row r="1039" spans="1:8">
      <c r="A1039" s="596"/>
      <c r="B1039" s="593"/>
      <c r="C1039" s="17" t="s">
        <v>3221</v>
      </c>
      <c r="D1039" s="19" t="s">
        <v>481</v>
      </c>
      <c r="E1039" s="17">
        <v>1</v>
      </c>
      <c r="F1039" s="17">
        <v>28</v>
      </c>
      <c r="G1039" s="20">
        <f>F1039*E1039</f>
        <v>28</v>
      </c>
      <c r="H1039" s="596"/>
    </row>
    <row r="1040" spans="1:8" ht="31.5" customHeight="1">
      <c r="A1040" s="597"/>
      <c r="B1040" s="594"/>
      <c r="C1040" s="17" t="s">
        <v>3222</v>
      </c>
      <c r="D1040" s="19" t="s">
        <v>1109</v>
      </c>
      <c r="E1040" s="17">
        <v>2</v>
      </c>
      <c r="F1040" s="17">
        <v>36</v>
      </c>
      <c r="G1040" s="20">
        <f>F1040*E1040</f>
        <v>72</v>
      </c>
      <c r="H1040" s="597"/>
    </row>
    <row r="1041" spans="1:8" ht="31.5">
      <c r="A1041" s="41">
        <v>13</v>
      </c>
      <c r="B1041" s="17" t="s">
        <v>3226</v>
      </c>
      <c r="C1041" s="16" t="s">
        <v>893</v>
      </c>
      <c r="D1041" s="598" t="s">
        <v>3581</v>
      </c>
      <c r="E1041" s="599"/>
      <c r="F1041" s="600"/>
      <c r="G1041" s="20"/>
      <c r="H1041" s="21">
        <v>41094</v>
      </c>
    </row>
    <row r="1042" spans="1:8" ht="31.5">
      <c r="A1042" s="41">
        <v>14</v>
      </c>
      <c r="B1042" s="17" t="s">
        <v>2565</v>
      </c>
      <c r="C1042" s="16" t="s">
        <v>893</v>
      </c>
      <c r="D1042" s="598" t="s">
        <v>3581</v>
      </c>
      <c r="E1042" s="599"/>
      <c r="F1042" s="600"/>
      <c r="G1042" s="20"/>
      <c r="H1042" s="21">
        <v>41095</v>
      </c>
    </row>
    <row r="1043" spans="1:8">
      <c r="A1043" s="602">
        <v>15</v>
      </c>
      <c r="B1043" s="592" t="s">
        <v>1751</v>
      </c>
      <c r="C1043" s="16" t="s">
        <v>3219</v>
      </c>
      <c r="D1043" s="17"/>
      <c r="E1043" s="17"/>
      <c r="F1043" s="17"/>
      <c r="G1043" s="20"/>
      <c r="H1043" s="595">
        <v>41096</v>
      </c>
    </row>
    <row r="1044" spans="1:8">
      <c r="A1044" s="596"/>
      <c r="B1044" s="593"/>
      <c r="C1044" s="17" t="s">
        <v>869</v>
      </c>
      <c r="D1044" s="19" t="s">
        <v>1109</v>
      </c>
      <c r="E1044" s="17">
        <v>1</v>
      </c>
      <c r="F1044" s="17">
        <v>86</v>
      </c>
      <c r="G1044" s="20">
        <f>E1044*F1044</f>
        <v>86</v>
      </c>
      <c r="H1044" s="596"/>
    </row>
    <row r="1045" spans="1:8">
      <c r="A1045" s="597"/>
      <c r="B1045" s="594"/>
      <c r="C1045" s="17" t="s">
        <v>2528</v>
      </c>
      <c r="D1045" s="19" t="s">
        <v>2529</v>
      </c>
      <c r="E1045" s="17">
        <v>5</v>
      </c>
      <c r="F1045" s="17">
        <v>220</v>
      </c>
      <c r="G1045" s="20">
        <f>E1045*F1045</f>
        <v>1100</v>
      </c>
      <c r="H1045" s="597"/>
    </row>
    <row r="1046" spans="1:8">
      <c r="A1046" s="602">
        <v>16</v>
      </c>
      <c r="B1046" s="592" t="s">
        <v>3444</v>
      </c>
      <c r="C1046" s="16" t="s">
        <v>2782</v>
      </c>
      <c r="D1046" s="17"/>
      <c r="E1046" s="17"/>
      <c r="F1046" s="17"/>
      <c r="G1046" s="20"/>
      <c r="H1046" s="595">
        <v>41096</v>
      </c>
    </row>
    <row r="1047" spans="1:8">
      <c r="A1047" s="596"/>
      <c r="B1047" s="593"/>
      <c r="C1047" s="17" t="s">
        <v>2049</v>
      </c>
      <c r="D1047" s="19" t="s">
        <v>1588</v>
      </c>
      <c r="E1047" s="17">
        <v>0.5</v>
      </c>
      <c r="F1047" s="17">
        <v>1350</v>
      </c>
      <c r="G1047" s="20">
        <f>E1047*F1047</f>
        <v>675</v>
      </c>
      <c r="H1047" s="596"/>
    </row>
    <row r="1048" spans="1:8">
      <c r="A1048" s="597"/>
      <c r="B1048" s="594"/>
      <c r="C1048" s="17" t="s">
        <v>2050</v>
      </c>
      <c r="D1048" s="19" t="s">
        <v>1585</v>
      </c>
      <c r="E1048" s="17">
        <v>0.5</v>
      </c>
      <c r="F1048" s="17">
        <v>48.05</v>
      </c>
      <c r="G1048" s="20">
        <f>E1048*F1048</f>
        <v>24.03</v>
      </c>
      <c r="H1048" s="597"/>
    </row>
    <row r="1049" spans="1:8">
      <c r="A1049" s="602">
        <v>17</v>
      </c>
      <c r="B1049" s="592" t="s">
        <v>3445</v>
      </c>
      <c r="C1049" s="16" t="s">
        <v>2782</v>
      </c>
      <c r="D1049" s="17"/>
      <c r="E1049" s="17"/>
      <c r="F1049" s="17"/>
      <c r="G1049" s="20"/>
      <c r="H1049" s="595">
        <v>41096</v>
      </c>
    </row>
    <row r="1050" spans="1:8">
      <c r="A1050" s="596"/>
      <c r="B1050" s="593"/>
      <c r="C1050" s="17" t="s">
        <v>2049</v>
      </c>
      <c r="D1050" s="19" t="s">
        <v>1588</v>
      </c>
      <c r="E1050" s="17">
        <v>0.5</v>
      </c>
      <c r="F1050" s="17">
        <v>1350</v>
      </c>
      <c r="G1050" s="20">
        <f>E1050*F1050</f>
        <v>675</v>
      </c>
      <c r="H1050" s="596"/>
    </row>
    <row r="1051" spans="1:8">
      <c r="A1051" s="597"/>
      <c r="B1051" s="594"/>
      <c r="C1051" s="17" t="s">
        <v>2050</v>
      </c>
      <c r="D1051" s="19" t="s">
        <v>1585</v>
      </c>
      <c r="E1051" s="17">
        <v>0.5</v>
      </c>
      <c r="F1051" s="17">
        <v>48.05</v>
      </c>
      <c r="G1051" s="20">
        <f>E1051*F1051</f>
        <v>24.03</v>
      </c>
      <c r="H1051" s="597"/>
    </row>
    <row r="1052" spans="1:8">
      <c r="A1052" s="602">
        <v>18</v>
      </c>
      <c r="B1052" s="592" t="s">
        <v>3447</v>
      </c>
      <c r="C1052" s="16" t="s">
        <v>2782</v>
      </c>
      <c r="D1052" s="17"/>
      <c r="E1052" s="17"/>
      <c r="F1052" s="17"/>
      <c r="G1052" s="20"/>
      <c r="H1052" s="595">
        <v>41096</v>
      </c>
    </row>
    <row r="1053" spans="1:8">
      <c r="A1053" s="596"/>
      <c r="B1053" s="593"/>
      <c r="C1053" s="17" t="s">
        <v>2049</v>
      </c>
      <c r="D1053" s="19" t="s">
        <v>1588</v>
      </c>
      <c r="E1053" s="17">
        <v>0.5</v>
      </c>
      <c r="F1053" s="17">
        <v>1350</v>
      </c>
      <c r="G1053" s="20">
        <f>E1053*F1053</f>
        <v>675</v>
      </c>
      <c r="H1053" s="596"/>
    </row>
    <row r="1054" spans="1:8">
      <c r="A1054" s="597"/>
      <c r="B1054" s="594"/>
      <c r="C1054" s="17" t="s">
        <v>2050</v>
      </c>
      <c r="D1054" s="19" t="s">
        <v>1585</v>
      </c>
      <c r="E1054" s="17">
        <v>0.5</v>
      </c>
      <c r="F1054" s="17">
        <v>48.05</v>
      </c>
      <c r="G1054" s="20">
        <f>E1054*F1054</f>
        <v>24.03</v>
      </c>
      <c r="H1054" s="597"/>
    </row>
    <row r="1055" spans="1:8">
      <c r="A1055" s="41">
        <v>19</v>
      </c>
      <c r="B1055" s="17" t="s">
        <v>3450</v>
      </c>
      <c r="C1055" s="16" t="s">
        <v>2782</v>
      </c>
      <c r="D1055" s="17"/>
      <c r="E1055" s="17"/>
      <c r="F1055" s="17"/>
      <c r="G1055" s="20"/>
      <c r="H1055" s="21">
        <v>41096</v>
      </c>
    </row>
    <row r="1056" spans="1:8">
      <c r="A1056" s="610">
        <v>19</v>
      </c>
      <c r="B1056" s="606" t="s">
        <v>3450</v>
      </c>
      <c r="C1056" s="17" t="s">
        <v>2049</v>
      </c>
      <c r="D1056" s="19" t="s">
        <v>1588</v>
      </c>
      <c r="E1056" s="17">
        <v>0.5</v>
      </c>
      <c r="F1056" s="17">
        <v>1350</v>
      </c>
      <c r="G1056" s="20">
        <f>E1056*F1056</f>
        <v>675</v>
      </c>
      <c r="H1056" s="611">
        <v>41096</v>
      </c>
    </row>
    <row r="1057" spans="1:8">
      <c r="A1057" s="610"/>
      <c r="B1057" s="606"/>
      <c r="C1057" s="17" t="s">
        <v>2050</v>
      </c>
      <c r="D1057" s="19" t="s">
        <v>1585</v>
      </c>
      <c r="E1057" s="17">
        <v>0.5</v>
      </c>
      <c r="F1057" s="17">
        <v>48.05</v>
      </c>
      <c r="G1057" s="20">
        <f>E1057*F1057</f>
        <v>24.03</v>
      </c>
      <c r="H1057" s="611"/>
    </row>
    <row r="1058" spans="1:8">
      <c r="A1058" s="602">
        <v>20</v>
      </c>
      <c r="B1058" s="592" t="s">
        <v>3452</v>
      </c>
      <c r="C1058" s="16" t="s">
        <v>2782</v>
      </c>
      <c r="D1058" s="17"/>
      <c r="E1058" s="17"/>
      <c r="F1058" s="17"/>
      <c r="G1058" s="20"/>
      <c r="H1058" s="595">
        <v>41096</v>
      </c>
    </row>
    <row r="1059" spans="1:8">
      <c r="A1059" s="596"/>
      <c r="B1059" s="593"/>
      <c r="C1059" s="17" t="s">
        <v>2049</v>
      </c>
      <c r="D1059" s="19" t="s">
        <v>1588</v>
      </c>
      <c r="E1059" s="17">
        <v>0.5</v>
      </c>
      <c r="F1059" s="17">
        <v>1350</v>
      </c>
      <c r="G1059" s="20">
        <f>E1059*F1059</f>
        <v>675</v>
      </c>
      <c r="H1059" s="596"/>
    </row>
    <row r="1060" spans="1:8">
      <c r="A1060" s="597"/>
      <c r="B1060" s="594"/>
      <c r="C1060" s="17" t="s">
        <v>2050</v>
      </c>
      <c r="D1060" s="19" t="s">
        <v>1585</v>
      </c>
      <c r="E1060" s="17">
        <v>0.5</v>
      </c>
      <c r="F1060" s="17">
        <v>48.05</v>
      </c>
      <c r="G1060" s="20">
        <f>E1060*F1060</f>
        <v>24.03</v>
      </c>
      <c r="H1060" s="597"/>
    </row>
    <row r="1061" spans="1:8">
      <c r="A1061" s="602">
        <v>21</v>
      </c>
      <c r="B1061" s="592" t="s">
        <v>46</v>
      </c>
      <c r="C1061" s="16" t="s">
        <v>2782</v>
      </c>
      <c r="D1061" s="17"/>
      <c r="E1061" s="17"/>
      <c r="F1061" s="17"/>
      <c r="G1061" s="20"/>
      <c r="H1061" s="595">
        <v>41096</v>
      </c>
    </row>
    <row r="1062" spans="1:8">
      <c r="A1062" s="596"/>
      <c r="B1062" s="593"/>
      <c r="C1062" s="17" t="s">
        <v>2049</v>
      </c>
      <c r="D1062" s="19" t="s">
        <v>1588</v>
      </c>
      <c r="E1062" s="17">
        <v>0.5</v>
      </c>
      <c r="F1062" s="17">
        <v>1350</v>
      </c>
      <c r="G1062" s="20">
        <f>E1062*F1062</f>
        <v>675</v>
      </c>
      <c r="H1062" s="596"/>
    </row>
    <row r="1063" spans="1:8">
      <c r="A1063" s="597"/>
      <c r="B1063" s="594"/>
      <c r="C1063" s="17" t="s">
        <v>2050</v>
      </c>
      <c r="D1063" s="19" t="s">
        <v>1585</v>
      </c>
      <c r="E1063" s="17">
        <v>0.5</v>
      </c>
      <c r="F1063" s="17">
        <v>48.05</v>
      </c>
      <c r="G1063" s="20">
        <f>E1063*F1063</f>
        <v>24.03</v>
      </c>
      <c r="H1063" s="597"/>
    </row>
    <row r="1064" spans="1:8" ht="31.5">
      <c r="A1064" s="602">
        <v>22</v>
      </c>
      <c r="B1064" s="592" t="s">
        <v>3452</v>
      </c>
      <c r="C1064" s="16" t="s">
        <v>893</v>
      </c>
      <c r="D1064" s="17"/>
      <c r="E1064" s="17"/>
      <c r="F1064" s="17"/>
      <c r="G1064" s="20"/>
      <c r="H1064" s="595">
        <v>41096</v>
      </c>
    </row>
    <row r="1065" spans="1:8">
      <c r="A1065" s="597"/>
      <c r="B1065" s="594"/>
      <c r="C1065" s="17" t="s">
        <v>1600</v>
      </c>
      <c r="D1065" s="19" t="s">
        <v>1588</v>
      </c>
      <c r="E1065" s="17">
        <v>0.8</v>
      </c>
      <c r="F1065" s="17">
        <v>1700</v>
      </c>
      <c r="G1065" s="20">
        <f>E1065*F1065</f>
        <v>1360</v>
      </c>
      <c r="H1065" s="597"/>
    </row>
    <row r="1066" spans="1:8" ht="31.5">
      <c r="A1066" s="41">
        <v>23</v>
      </c>
      <c r="B1066" s="17" t="s">
        <v>3452</v>
      </c>
      <c r="C1066" s="16" t="s">
        <v>893</v>
      </c>
      <c r="D1066" s="598" t="s">
        <v>267</v>
      </c>
      <c r="E1066" s="599"/>
      <c r="F1066" s="600"/>
      <c r="G1066" s="20"/>
      <c r="H1066" s="21">
        <v>41096</v>
      </c>
    </row>
    <row r="1067" spans="1:8">
      <c r="A1067" s="41">
        <v>24</v>
      </c>
      <c r="B1067" s="17" t="s">
        <v>1591</v>
      </c>
      <c r="C1067" s="16" t="s">
        <v>1592</v>
      </c>
      <c r="D1067" s="598" t="s">
        <v>1050</v>
      </c>
      <c r="E1067" s="599"/>
      <c r="F1067" s="600"/>
      <c r="G1067" s="20"/>
      <c r="H1067" s="21">
        <v>41099</v>
      </c>
    </row>
    <row r="1068" spans="1:8" ht="31.5">
      <c r="A1068" s="602">
        <v>25</v>
      </c>
      <c r="B1068" s="592" t="s">
        <v>1593</v>
      </c>
      <c r="C1068" s="16" t="s">
        <v>1594</v>
      </c>
      <c r="D1068" s="17"/>
      <c r="E1068" s="17"/>
      <c r="F1068" s="17"/>
      <c r="G1068" s="20"/>
      <c r="H1068" s="595">
        <v>41099</v>
      </c>
    </row>
    <row r="1069" spans="1:8">
      <c r="A1069" s="597"/>
      <c r="B1069" s="594"/>
      <c r="C1069" s="17" t="s">
        <v>484</v>
      </c>
      <c r="D1069" s="19" t="s">
        <v>2968</v>
      </c>
      <c r="E1069" s="17">
        <v>1</v>
      </c>
      <c r="F1069" s="17">
        <v>560</v>
      </c>
      <c r="G1069" s="20">
        <f>E1069*F1069</f>
        <v>560</v>
      </c>
      <c r="H1069" s="597"/>
    </row>
    <row r="1070" spans="1:8" ht="31.5">
      <c r="A1070" s="41">
        <v>26</v>
      </c>
      <c r="B1070" s="17" t="s">
        <v>579</v>
      </c>
      <c r="C1070" s="16" t="s">
        <v>2235</v>
      </c>
      <c r="D1070" s="598" t="s">
        <v>1050</v>
      </c>
      <c r="E1070" s="599"/>
      <c r="F1070" s="600"/>
      <c r="G1070" s="20"/>
      <c r="H1070" s="21">
        <v>41101</v>
      </c>
    </row>
    <row r="1071" spans="1:8" ht="31.5">
      <c r="A1071" s="41">
        <v>27</v>
      </c>
      <c r="B1071" s="15" t="s">
        <v>421</v>
      </c>
      <c r="C1071" s="272" t="s">
        <v>1463</v>
      </c>
      <c r="D1071" s="598" t="s">
        <v>67</v>
      </c>
      <c r="E1071" s="599"/>
      <c r="F1071" s="600"/>
      <c r="G1071" s="20"/>
      <c r="H1071" s="298"/>
    </row>
    <row r="1072" spans="1:8">
      <c r="A1072" s="602">
        <v>28</v>
      </c>
      <c r="B1072" s="592" t="s">
        <v>3445</v>
      </c>
      <c r="C1072" s="16" t="s">
        <v>1132</v>
      </c>
      <c r="D1072" s="19"/>
      <c r="E1072" s="17"/>
      <c r="F1072" s="17"/>
      <c r="G1072" s="20"/>
      <c r="H1072" s="595">
        <v>41099</v>
      </c>
    </row>
    <row r="1073" spans="1:8">
      <c r="A1073" s="596"/>
      <c r="B1073" s="593"/>
      <c r="C1073" s="17" t="s">
        <v>480</v>
      </c>
      <c r="D1073" s="19" t="s">
        <v>481</v>
      </c>
      <c r="E1073" s="17">
        <v>2</v>
      </c>
      <c r="F1073" s="17">
        <v>28</v>
      </c>
      <c r="G1073" s="20">
        <f>E1073*F1073</f>
        <v>56</v>
      </c>
      <c r="H1073" s="596"/>
    </row>
    <row r="1074" spans="1:8">
      <c r="A1074" s="597"/>
      <c r="B1074" s="594"/>
      <c r="C1074" s="17" t="s">
        <v>1133</v>
      </c>
      <c r="D1074" s="19" t="s">
        <v>1049</v>
      </c>
      <c r="E1074" s="17">
        <v>3</v>
      </c>
      <c r="F1074" s="17">
        <v>24</v>
      </c>
      <c r="G1074" s="20">
        <f>E1074*F1074</f>
        <v>72</v>
      </c>
      <c r="H1074" s="597"/>
    </row>
    <row r="1075" spans="1:8" ht="18" customHeight="1">
      <c r="A1075" s="602">
        <v>29</v>
      </c>
      <c r="B1075" s="592" t="s">
        <v>3448</v>
      </c>
      <c r="C1075" s="16" t="s">
        <v>1132</v>
      </c>
      <c r="D1075" s="19"/>
      <c r="E1075" s="17"/>
      <c r="F1075" s="17"/>
      <c r="G1075" s="20"/>
      <c r="H1075" s="595">
        <v>41099</v>
      </c>
    </row>
    <row r="1076" spans="1:8">
      <c r="A1076" s="596"/>
      <c r="B1076" s="593"/>
      <c r="C1076" s="17" t="s">
        <v>480</v>
      </c>
      <c r="D1076" s="19" t="s">
        <v>481</v>
      </c>
      <c r="E1076" s="17">
        <v>2</v>
      </c>
      <c r="F1076" s="17">
        <v>28</v>
      </c>
      <c r="G1076" s="20">
        <f>E1076*F1076</f>
        <v>56</v>
      </c>
      <c r="H1076" s="596"/>
    </row>
    <row r="1077" spans="1:8">
      <c r="A1077" s="597"/>
      <c r="B1077" s="594"/>
      <c r="C1077" s="17" t="s">
        <v>1133</v>
      </c>
      <c r="D1077" s="19" t="s">
        <v>1049</v>
      </c>
      <c r="E1077" s="17">
        <v>3</v>
      </c>
      <c r="F1077" s="17">
        <v>24</v>
      </c>
      <c r="G1077" s="20">
        <f>E1077*F1077</f>
        <v>72</v>
      </c>
      <c r="H1077" s="597"/>
    </row>
    <row r="1078" spans="1:8">
      <c r="A1078" s="602">
        <v>30</v>
      </c>
      <c r="B1078" s="592" t="s">
        <v>2237</v>
      </c>
      <c r="C1078" s="16" t="s">
        <v>1132</v>
      </c>
      <c r="D1078" s="19"/>
      <c r="E1078" s="17"/>
      <c r="F1078" s="17"/>
      <c r="G1078" s="20"/>
      <c r="H1078" s="595">
        <v>41101</v>
      </c>
    </row>
    <row r="1079" spans="1:8">
      <c r="A1079" s="596"/>
      <c r="B1079" s="593"/>
      <c r="C1079" s="17" t="s">
        <v>480</v>
      </c>
      <c r="D1079" s="19" t="s">
        <v>481</v>
      </c>
      <c r="E1079" s="17">
        <v>0.5</v>
      </c>
      <c r="F1079" s="17">
        <v>28</v>
      </c>
      <c r="G1079" s="20">
        <f>E1079*F1079</f>
        <v>14</v>
      </c>
      <c r="H1079" s="596"/>
    </row>
    <row r="1080" spans="1:8">
      <c r="A1080" s="597"/>
      <c r="B1080" s="594"/>
      <c r="C1080" s="17" t="s">
        <v>1133</v>
      </c>
      <c r="D1080" s="19" t="s">
        <v>1049</v>
      </c>
      <c r="E1080" s="17">
        <v>1</v>
      </c>
      <c r="F1080" s="17">
        <v>24</v>
      </c>
      <c r="G1080" s="20">
        <f>E1080*F1080</f>
        <v>24</v>
      </c>
      <c r="H1080" s="597"/>
    </row>
    <row r="1081" spans="1:8">
      <c r="A1081" s="602">
        <v>31</v>
      </c>
      <c r="B1081" s="592" t="s">
        <v>3448</v>
      </c>
      <c r="C1081" s="16" t="s">
        <v>1132</v>
      </c>
      <c r="D1081" s="19"/>
      <c r="E1081" s="17"/>
      <c r="F1081" s="17"/>
      <c r="G1081" s="20"/>
      <c r="H1081" s="595">
        <v>41101</v>
      </c>
    </row>
    <row r="1082" spans="1:8">
      <c r="A1082" s="596"/>
      <c r="B1082" s="593"/>
      <c r="C1082" s="17" t="s">
        <v>480</v>
      </c>
      <c r="D1082" s="19" t="s">
        <v>481</v>
      </c>
      <c r="E1082" s="17">
        <v>0.5</v>
      </c>
      <c r="F1082" s="17">
        <v>28</v>
      </c>
      <c r="G1082" s="20">
        <f>E1082*F1082</f>
        <v>14</v>
      </c>
      <c r="H1082" s="596"/>
    </row>
    <row r="1083" spans="1:8">
      <c r="A1083" s="597"/>
      <c r="B1083" s="594"/>
      <c r="C1083" s="17" t="s">
        <v>1133</v>
      </c>
      <c r="D1083" s="19" t="s">
        <v>1049</v>
      </c>
      <c r="E1083" s="17">
        <v>1</v>
      </c>
      <c r="F1083" s="17">
        <v>24</v>
      </c>
      <c r="G1083" s="20">
        <f>E1083*F1083</f>
        <v>24</v>
      </c>
      <c r="H1083" s="597"/>
    </row>
    <row r="1084" spans="1:8">
      <c r="A1084" s="602">
        <v>32</v>
      </c>
      <c r="B1084" s="592" t="s">
        <v>3450</v>
      </c>
      <c r="C1084" s="16" t="s">
        <v>1132</v>
      </c>
      <c r="D1084" s="19"/>
      <c r="E1084" s="17"/>
      <c r="F1084" s="17"/>
      <c r="G1084" s="20"/>
      <c r="H1084" s="595">
        <v>41101</v>
      </c>
    </row>
    <row r="1085" spans="1:8">
      <c r="A1085" s="596"/>
      <c r="B1085" s="593"/>
      <c r="C1085" s="17" t="s">
        <v>480</v>
      </c>
      <c r="D1085" s="19" t="s">
        <v>481</v>
      </c>
      <c r="E1085" s="17">
        <v>0.5</v>
      </c>
      <c r="F1085" s="17">
        <v>28</v>
      </c>
      <c r="G1085" s="20">
        <f>E1085*F1085</f>
        <v>14</v>
      </c>
      <c r="H1085" s="596"/>
    </row>
    <row r="1086" spans="1:8">
      <c r="A1086" s="597"/>
      <c r="B1086" s="594"/>
      <c r="C1086" s="17" t="s">
        <v>1133</v>
      </c>
      <c r="D1086" s="19" t="s">
        <v>1049</v>
      </c>
      <c r="E1086" s="17">
        <v>1</v>
      </c>
      <c r="F1086" s="17">
        <v>24</v>
      </c>
      <c r="G1086" s="20">
        <f>E1086*F1086</f>
        <v>24</v>
      </c>
      <c r="H1086" s="597"/>
    </row>
    <row r="1087" spans="1:8" ht="31.5" customHeight="1">
      <c r="A1087" s="602">
        <v>33</v>
      </c>
      <c r="B1087" s="592" t="s">
        <v>206</v>
      </c>
      <c r="C1087" s="16" t="s">
        <v>1132</v>
      </c>
      <c r="D1087" s="19"/>
      <c r="E1087" s="17"/>
      <c r="F1087" s="17"/>
      <c r="G1087" s="20"/>
      <c r="H1087" s="595">
        <v>41101</v>
      </c>
    </row>
    <row r="1088" spans="1:8">
      <c r="A1088" s="596"/>
      <c r="B1088" s="593"/>
      <c r="C1088" s="17" t="s">
        <v>480</v>
      </c>
      <c r="D1088" s="19" t="s">
        <v>481</v>
      </c>
      <c r="E1088" s="17">
        <v>0.5</v>
      </c>
      <c r="F1088" s="17">
        <v>28</v>
      </c>
      <c r="G1088" s="20">
        <f>E1088*F1088</f>
        <v>14</v>
      </c>
      <c r="H1088" s="596"/>
    </row>
    <row r="1089" spans="1:8">
      <c r="A1089" s="597"/>
      <c r="B1089" s="594"/>
      <c r="C1089" s="17" t="s">
        <v>1133</v>
      </c>
      <c r="D1089" s="19" t="s">
        <v>1049</v>
      </c>
      <c r="E1089" s="17">
        <v>1</v>
      </c>
      <c r="F1089" s="17">
        <v>24</v>
      </c>
      <c r="G1089" s="20">
        <f>E1089*F1089</f>
        <v>24</v>
      </c>
      <c r="H1089" s="597"/>
    </row>
    <row r="1090" spans="1:8" ht="32.25" customHeight="1">
      <c r="A1090" s="602">
        <v>34</v>
      </c>
      <c r="B1090" s="592" t="s">
        <v>348</v>
      </c>
      <c r="C1090" s="16" t="s">
        <v>1187</v>
      </c>
      <c r="D1090" s="17"/>
      <c r="E1090" s="17"/>
      <c r="F1090" s="17"/>
      <c r="G1090" s="20"/>
      <c r="H1090" s="595" t="s">
        <v>349</v>
      </c>
    </row>
    <row r="1091" spans="1:8">
      <c r="A1091" s="596"/>
      <c r="B1091" s="593"/>
      <c r="C1091" s="63" t="s">
        <v>44</v>
      </c>
      <c r="D1091" s="19" t="s">
        <v>1109</v>
      </c>
      <c r="E1091" s="17">
        <v>95</v>
      </c>
      <c r="F1091" s="19">
        <v>24</v>
      </c>
      <c r="G1091" s="20">
        <f>E1091*F1091</f>
        <v>2280</v>
      </c>
      <c r="H1091" s="605"/>
    </row>
    <row r="1092" spans="1:8">
      <c r="A1092" s="597"/>
      <c r="B1092" s="594"/>
      <c r="C1092" s="63" t="s">
        <v>45</v>
      </c>
      <c r="D1092" s="19" t="s">
        <v>2480</v>
      </c>
      <c r="E1092" s="17">
        <v>12</v>
      </c>
      <c r="F1092" s="19">
        <v>35</v>
      </c>
      <c r="G1092" s="20">
        <f>E1092*F1092</f>
        <v>420</v>
      </c>
      <c r="H1092" s="603"/>
    </row>
    <row r="1093" spans="1:8" ht="31.5">
      <c r="A1093" s="41">
        <v>35</v>
      </c>
      <c r="B1093" s="17" t="s">
        <v>2238</v>
      </c>
      <c r="C1093" s="16" t="s">
        <v>893</v>
      </c>
      <c r="D1093" s="598" t="s">
        <v>14</v>
      </c>
      <c r="E1093" s="599"/>
      <c r="F1093" s="600"/>
      <c r="G1093" s="20"/>
      <c r="H1093" s="21">
        <v>41102</v>
      </c>
    </row>
    <row r="1094" spans="1:8">
      <c r="A1094" s="619">
        <v>36</v>
      </c>
      <c r="B1094" s="592" t="s">
        <v>206</v>
      </c>
      <c r="C1094" s="16" t="s">
        <v>1132</v>
      </c>
      <c r="D1094" s="19"/>
      <c r="E1094" s="17"/>
      <c r="F1094" s="17"/>
      <c r="G1094" s="20"/>
      <c r="H1094" s="595">
        <v>41102</v>
      </c>
    </row>
    <row r="1095" spans="1:8">
      <c r="A1095" s="620"/>
      <c r="B1095" s="593"/>
      <c r="C1095" s="17" t="s">
        <v>480</v>
      </c>
      <c r="D1095" s="19" t="s">
        <v>481</v>
      </c>
      <c r="E1095" s="17">
        <v>2</v>
      </c>
      <c r="F1095" s="17">
        <v>28</v>
      </c>
      <c r="G1095" s="20">
        <f>E1095*F1095</f>
        <v>56</v>
      </c>
      <c r="H1095" s="596"/>
    </row>
    <row r="1096" spans="1:8">
      <c r="A1096" s="621"/>
      <c r="B1096" s="594"/>
      <c r="C1096" s="17" t="s">
        <v>1133</v>
      </c>
      <c r="D1096" s="19" t="s">
        <v>1049</v>
      </c>
      <c r="E1096" s="17">
        <v>3</v>
      </c>
      <c r="F1096" s="17">
        <v>24</v>
      </c>
      <c r="G1096" s="20">
        <f>E1096*F1096</f>
        <v>72</v>
      </c>
      <c r="H1096" s="597"/>
    </row>
    <row r="1097" spans="1:8">
      <c r="A1097" s="619">
        <v>37</v>
      </c>
      <c r="B1097" s="592" t="s">
        <v>825</v>
      </c>
      <c r="C1097" s="16" t="s">
        <v>1132</v>
      </c>
      <c r="D1097" s="19"/>
      <c r="E1097" s="17"/>
      <c r="F1097" s="17"/>
      <c r="G1097" s="20"/>
      <c r="H1097" s="595">
        <v>41099</v>
      </c>
    </row>
    <row r="1098" spans="1:8">
      <c r="A1098" s="620"/>
      <c r="B1098" s="593"/>
      <c r="C1098" s="17" t="s">
        <v>480</v>
      </c>
      <c r="D1098" s="19" t="s">
        <v>481</v>
      </c>
      <c r="E1098" s="17">
        <v>2</v>
      </c>
      <c r="F1098" s="17">
        <v>28</v>
      </c>
      <c r="G1098" s="20">
        <f>E1098*F1098</f>
        <v>56</v>
      </c>
      <c r="H1098" s="596"/>
    </row>
    <row r="1099" spans="1:8">
      <c r="A1099" s="621"/>
      <c r="B1099" s="594"/>
      <c r="C1099" s="17" t="s">
        <v>1133</v>
      </c>
      <c r="D1099" s="19" t="s">
        <v>1049</v>
      </c>
      <c r="E1099" s="17">
        <v>3</v>
      </c>
      <c r="F1099" s="17">
        <v>24</v>
      </c>
      <c r="G1099" s="20">
        <f>E1099*F1099</f>
        <v>72</v>
      </c>
      <c r="H1099" s="597"/>
    </row>
    <row r="1100" spans="1:8">
      <c r="A1100" s="41">
        <v>38</v>
      </c>
      <c r="B1100" s="17" t="s">
        <v>3798</v>
      </c>
      <c r="C1100" s="16" t="s">
        <v>3799</v>
      </c>
      <c r="D1100" s="598" t="s">
        <v>1102</v>
      </c>
      <c r="E1100" s="599"/>
      <c r="F1100" s="600"/>
      <c r="G1100" s="20"/>
      <c r="H1100" s="21">
        <v>41099</v>
      </c>
    </row>
    <row r="1101" spans="1:8" ht="32.25" customHeight="1">
      <c r="A1101" s="41">
        <v>39</v>
      </c>
      <c r="B1101" s="17" t="s">
        <v>994</v>
      </c>
      <c r="C1101" s="16" t="s">
        <v>2844</v>
      </c>
      <c r="D1101" s="598" t="s">
        <v>3805</v>
      </c>
      <c r="E1101" s="599"/>
      <c r="F1101" s="600"/>
      <c r="G1101" s="20"/>
      <c r="H1101" s="21">
        <v>41099</v>
      </c>
    </row>
    <row r="1102" spans="1:8">
      <c r="A1102" s="41">
        <v>40</v>
      </c>
      <c r="B1102" s="17" t="s">
        <v>3778</v>
      </c>
      <c r="C1102" s="16" t="s">
        <v>3807</v>
      </c>
      <c r="D1102" s="598" t="s">
        <v>67</v>
      </c>
      <c r="E1102" s="599"/>
      <c r="F1102" s="600"/>
      <c r="G1102" s="20"/>
      <c r="H1102" s="21">
        <v>41099</v>
      </c>
    </row>
    <row r="1103" spans="1:8">
      <c r="A1103" s="41">
        <v>41</v>
      </c>
      <c r="B1103" s="17" t="s">
        <v>3808</v>
      </c>
      <c r="C1103" s="16" t="s">
        <v>3621</v>
      </c>
      <c r="D1103" s="598" t="s">
        <v>67</v>
      </c>
      <c r="E1103" s="599"/>
      <c r="F1103" s="600"/>
      <c r="G1103" s="20"/>
      <c r="H1103" s="21">
        <v>41100</v>
      </c>
    </row>
    <row r="1104" spans="1:8">
      <c r="A1104" s="41">
        <v>42</v>
      </c>
      <c r="B1104" s="17" t="s">
        <v>3809</v>
      </c>
      <c r="C1104" s="16" t="s">
        <v>3799</v>
      </c>
      <c r="D1104" s="598" t="s">
        <v>3810</v>
      </c>
      <c r="E1104" s="599"/>
      <c r="F1104" s="600"/>
      <c r="G1104" s="20"/>
      <c r="H1104" s="21">
        <v>41101</v>
      </c>
    </row>
    <row r="1105" spans="1:8" ht="31.5">
      <c r="A1105" s="41">
        <v>43</v>
      </c>
      <c r="B1105" s="17" t="s">
        <v>2940</v>
      </c>
      <c r="C1105" s="16" t="s">
        <v>2941</v>
      </c>
      <c r="D1105" s="606" t="s">
        <v>67</v>
      </c>
      <c r="E1105" s="606"/>
      <c r="F1105" s="606"/>
      <c r="G1105" s="20"/>
      <c r="H1105" s="21">
        <v>41101</v>
      </c>
    </row>
    <row r="1106" spans="1:8" ht="47.25">
      <c r="A1106" s="610">
        <v>44</v>
      </c>
      <c r="B1106" s="606" t="s">
        <v>625</v>
      </c>
      <c r="C1106" s="16" t="s">
        <v>626</v>
      </c>
      <c r="D1106" s="19"/>
      <c r="E1106" s="17"/>
      <c r="F1106" s="17"/>
      <c r="G1106" s="20"/>
      <c r="H1106" s="610"/>
    </row>
    <row r="1107" spans="1:8" ht="19.5" customHeight="1">
      <c r="A1107" s="610"/>
      <c r="B1107" s="606"/>
      <c r="C1107" s="266" t="s">
        <v>2967</v>
      </c>
      <c r="D1107" s="19" t="s">
        <v>2968</v>
      </c>
      <c r="E1107" s="17">
        <v>1</v>
      </c>
      <c r="F1107" s="19">
        <v>149.5</v>
      </c>
      <c r="G1107" s="20">
        <f>E1107*F1107</f>
        <v>149.5</v>
      </c>
      <c r="H1107" s="610"/>
    </row>
    <row r="1108" spans="1:8">
      <c r="A1108" s="610"/>
      <c r="B1108" s="606"/>
      <c r="C1108" s="266" t="s">
        <v>1462</v>
      </c>
      <c r="D1108" s="19" t="s">
        <v>1049</v>
      </c>
      <c r="E1108" s="17">
        <v>1</v>
      </c>
      <c r="F1108" s="19">
        <v>51</v>
      </c>
      <c r="G1108" s="20">
        <f>E1108*F1108</f>
        <v>51</v>
      </c>
      <c r="H1108" s="610"/>
    </row>
    <row r="1109" spans="1:8">
      <c r="A1109" s="610"/>
      <c r="B1109" s="606"/>
      <c r="C1109" s="265" t="s">
        <v>627</v>
      </c>
      <c r="D1109" s="19" t="s">
        <v>2968</v>
      </c>
      <c r="E1109" s="17">
        <v>2</v>
      </c>
      <c r="F1109" s="17">
        <v>48</v>
      </c>
      <c r="G1109" s="20">
        <f>E1109*F1109</f>
        <v>96</v>
      </c>
      <c r="H1109" s="610"/>
    </row>
    <row r="1110" spans="1:8">
      <c r="A1110" s="602">
        <v>45</v>
      </c>
      <c r="B1110" s="592" t="s">
        <v>5</v>
      </c>
      <c r="C1110" s="16" t="s">
        <v>2650</v>
      </c>
      <c r="D1110" s="17"/>
      <c r="E1110" s="17"/>
      <c r="F1110" s="17"/>
      <c r="G1110" s="20"/>
      <c r="H1110" s="602"/>
    </row>
    <row r="1111" spans="1:8">
      <c r="A1111" s="597"/>
      <c r="B1111" s="594"/>
      <c r="C1111" s="17" t="s">
        <v>689</v>
      </c>
      <c r="D1111" s="19" t="s">
        <v>2968</v>
      </c>
      <c r="E1111" s="17">
        <v>1</v>
      </c>
      <c r="F1111" s="17">
        <v>500</v>
      </c>
      <c r="G1111" s="172">
        <f>E1111*F1111</f>
        <v>500</v>
      </c>
      <c r="H1111" s="597"/>
    </row>
    <row r="1112" spans="1:8" ht="31.5">
      <c r="A1112" s="41">
        <v>46</v>
      </c>
      <c r="B1112" s="17" t="s">
        <v>3452</v>
      </c>
      <c r="C1112" s="16" t="s">
        <v>1</v>
      </c>
      <c r="D1112" s="17"/>
      <c r="E1112" s="17"/>
      <c r="F1112" s="17"/>
      <c r="G1112" s="20"/>
      <c r="H1112" s="21"/>
    </row>
    <row r="1113" spans="1:8">
      <c r="A1113" s="602">
        <v>46</v>
      </c>
      <c r="B1113" s="592" t="s">
        <v>3452</v>
      </c>
      <c r="C1113" s="17" t="s">
        <v>1556</v>
      </c>
      <c r="D1113" s="19" t="s">
        <v>1109</v>
      </c>
      <c r="E1113" s="17">
        <v>0.2</v>
      </c>
      <c r="F1113" s="17">
        <v>56</v>
      </c>
      <c r="G1113" s="20">
        <f>E1113*F1113</f>
        <v>11.2</v>
      </c>
      <c r="H1113" s="595">
        <v>41103</v>
      </c>
    </row>
    <row r="1114" spans="1:8">
      <c r="A1114" s="597"/>
      <c r="B1114" s="594"/>
      <c r="C1114" s="17" t="s">
        <v>2</v>
      </c>
      <c r="D1114" s="19" t="s">
        <v>1049</v>
      </c>
      <c r="E1114" s="17">
        <v>4</v>
      </c>
      <c r="F1114" s="17">
        <v>93</v>
      </c>
      <c r="G1114" s="20">
        <f>E1114*F1114</f>
        <v>372</v>
      </c>
      <c r="H1114" s="603"/>
    </row>
    <row r="1115" spans="1:8">
      <c r="A1115" s="622" t="s">
        <v>3</v>
      </c>
      <c r="B1115" s="592" t="s">
        <v>3449</v>
      </c>
      <c r="C1115" s="16" t="s">
        <v>1132</v>
      </c>
      <c r="D1115" s="19"/>
      <c r="E1115" s="17"/>
      <c r="F1115" s="17"/>
      <c r="G1115" s="20"/>
      <c r="H1115" s="595">
        <v>41103</v>
      </c>
    </row>
    <row r="1116" spans="1:8">
      <c r="A1116" s="623"/>
      <c r="B1116" s="593"/>
      <c r="C1116" s="17" t="s">
        <v>480</v>
      </c>
      <c r="D1116" s="19" t="s">
        <v>481</v>
      </c>
      <c r="E1116" s="17">
        <v>1</v>
      </c>
      <c r="F1116" s="17">
        <v>28</v>
      </c>
      <c r="G1116" s="20">
        <f>E1116*F1116</f>
        <v>28</v>
      </c>
      <c r="H1116" s="605"/>
    </row>
    <row r="1117" spans="1:8">
      <c r="A1117" s="624"/>
      <c r="B1117" s="594"/>
      <c r="C1117" s="17" t="s">
        <v>1133</v>
      </c>
      <c r="D1117" s="19" t="s">
        <v>1049</v>
      </c>
      <c r="E1117" s="17">
        <v>2</v>
      </c>
      <c r="F1117" s="17">
        <v>24</v>
      </c>
      <c r="G1117" s="20">
        <f>E1117*F1117</f>
        <v>48</v>
      </c>
      <c r="H1117" s="603"/>
    </row>
    <row r="1118" spans="1:8">
      <c r="A1118" s="622" t="s">
        <v>2211</v>
      </c>
      <c r="B1118" s="592" t="s">
        <v>3808</v>
      </c>
      <c r="C1118" s="16" t="s">
        <v>1132</v>
      </c>
      <c r="D1118" s="19"/>
      <c r="E1118" s="17"/>
      <c r="F1118" s="17"/>
      <c r="G1118" s="20"/>
      <c r="H1118" s="595">
        <v>41103</v>
      </c>
    </row>
    <row r="1119" spans="1:8">
      <c r="A1119" s="623"/>
      <c r="B1119" s="593"/>
      <c r="C1119" s="17" t="s">
        <v>480</v>
      </c>
      <c r="D1119" s="19" t="s">
        <v>481</v>
      </c>
      <c r="E1119" s="17">
        <v>1</v>
      </c>
      <c r="F1119" s="17">
        <v>28</v>
      </c>
      <c r="G1119" s="20">
        <f>E1119*F1119</f>
        <v>28</v>
      </c>
      <c r="H1119" s="605"/>
    </row>
    <row r="1120" spans="1:8">
      <c r="A1120" s="624"/>
      <c r="B1120" s="594"/>
      <c r="C1120" s="17" t="s">
        <v>1133</v>
      </c>
      <c r="D1120" s="19" t="s">
        <v>1049</v>
      </c>
      <c r="E1120" s="17">
        <v>2</v>
      </c>
      <c r="F1120" s="17">
        <v>24</v>
      </c>
      <c r="G1120" s="20">
        <f>E1120*F1120</f>
        <v>48</v>
      </c>
      <c r="H1120" s="603"/>
    </row>
    <row r="1121" spans="1:8" ht="31.5">
      <c r="A1121" s="602">
        <v>49</v>
      </c>
      <c r="B1121" s="592" t="s">
        <v>1932</v>
      </c>
      <c r="C1121" s="16" t="s">
        <v>3467</v>
      </c>
      <c r="D1121" s="19"/>
      <c r="E1121" s="17"/>
      <c r="F1121" s="17"/>
      <c r="G1121" s="20"/>
      <c r="H1121" s="595">
        <v>41102</v>
      </c>
    </row>
    <row r="1122" spans="1:8">
      <c r="A1122" s="596"/>
      <c r="B1122" s="593"/>
      <c r="C1122" s="17" t="s">
        <v>2450</v>
      </c>
      <c r="D1122" s="19" t="s">
        <v>2968</v>
      </c>
      <c r="E1122" s="17">
        <v>5</v>
      </c>
      <c r="F1122" s="17">
        <v>170</v>
      </c>
      <c r="G1122" s="20">
        <f>F1122*E1122</f>
        <v>850</v>
      </c>
      <c r="H1122" s="605"/>
    </row>
    <row r="1123" spans="1:8">
      <c r="A1123" s="596"/>
      <c r="B1123" s="593"/>
      <c r="C1123" s="17" t="s">
        <v>2452</v>
      </c>
      <c r="D1123" s="19" t="s">
        <v>2968</v>
      </c>
      <c r="E1123" s="17">
        <v>5</v>
      </c>
      <c r="F1123" s="17">
        <v>156</v>
      </c>
      <c r="G1123" s="20">
        <f>F1123*E1123</f>
        <v>780</v>
      </c>
      <c r="H1123" s="605"/>
    </row>
    <row r="1124" spans="1:8">
      <c r="A1124" s="596"/>
      <c r="B1124" s="593"/>
      <c r="C1124" s="17" t="s">
        <v>3667</v>
      </c>
      <c r="D1124" s="19" t="s">
        <v>2968</v>
      </c>
      <c r="E1124" s="17">
        <v>5</v>
      </c>
      <c r="F1124" s="17">
        <v>10</v>
      </c>
      <c r="G1124" s="20">
        <f>F1124*E1124</f>
        <v>50</v>
      </c>
      <c r="H1124" s="605"/>
    </row>
    <row r="1125" spans="1:8">
      <c r="A1125" s="596"/>
      <c r="B1125" s="593"/>
      <c r="C1125" s="17" t="s">
        <v>2470</v>
      </c>
      <c r="D1125" s="19" t="s">
        <v>2968</v>
      </c>
      <c r="E1125" s="17">
        <v>20</v>
      </c>
      <c r="F1125" s="17">
        <v>0.5</v>
      </c>
      <c r="G1125" s="20">
        <f>F1125*E1125</f>
        <v>10</v>
      </c>
      <c r="H1125" s="605"/>
    </row>
    <row r="1126" spans="1:8">
      <c r="A1126" s="597"/>
      <c r="B1126" s="594"/>
      <c r="C1126" s="17" t="s">
        <v>2571</v>
      </c>
      <c r="D1126" s="19" t="s">
        <v>2968</v>
      </c>
      <c r="E1126" s="17">
        <v>5</v>
      </c>
      <c r="F1126" s="17">
        <v>25</v>
      </c>
      <c r="G1126" s="20">
        <f>E1126*F1126</f>
        <v>125</v>
      </c>
      <c r="H1126" s="603"/>
    </row>
    <row r="1127" spans="1:8" ht="31.5">
      <c r="A1127" s="41">
        <v>50</v>
      </c>
      <c r="B1127" s="17" t="s">
        <v>1753</v>
      </c>
      <c r="C1127" s="16" t="s">
        <v>687</v>
      </c>
      <c r="D1127" s="598" t="s">
        <v>1050</v>
      </c>
      <c r="E1127" s="599"/>
      <c r="F1127" s="600"/>
      <c r="G1127" s="20"/>
      <c r="H1127" s="21">
        <v>41103</v>
      </c>
    </row>
    <row r="1128" spans="1:8" ht="47.25">
      <c r="A1128" s="41">
        <v>51</v>
      </c>
      <c r="B1128" s="17" t="s">
        <v>3809</v>
      </c>
      <c r="C1128" s="74" t="s">
        <v>1754</v>
      </c>
      <c r="D1128" s="598" t="s">
        <v>1755</v>
      </c>
      <c r="E1128" s="599"/>
      <c r="F1128" s="600"/>
      <c r="G1128" s="20"/>
      <c r="H1128" s="21">
        <v>41103</v>
      </c>
    </row>
    <row r="1129" spans="1:8">
      <c r="A1129" s="41">
        <v>52</v>
      </c>
      <c r="B1129" s="17" t="s">
        <v>1952</v>
      </c>
      <c r="C1129" s="16" t="s">
        <v>1193</v>
      </c>
      <c r="D1129" s="598" t="s">
        <v>1050</v>
      </c>
      <c r="E1129" s="599"/>
      <c r="F1129" s="600"/>
      <c r="G1129" s="20"/>
      <c r="H1129" s="21">
        <v>41103</v>
      </c>
    </row>
    <row r="1130" spans="1:8">
      <c r="A1130" s="602">
        <v>53</v>
      </c>
      <c r="B1130" s="592" t="s">
        <v>3447</v>
      </c>
      <c r="C1130" s="16" t="s">
        <v>1132</v>
      </c>
      <c r="D1130" s="19"/>
      <c r="E1130" s="17"/>
      <c r="F1130" s="17"/>
      <c r="G1130" s="20"/>
      <c r="H1130" s="595">
        <v>41106</v>
      </c>
    </row>
    <row r="1131" spans="1:8">
      <c r="A1131" s="596"/>
      <c r="B1131" s="593"/>
      <c r="C1131" s="17" t="s">
        <v>480</v>
      </c>
      <c r="D1131" s="19" t="s">
        <v>481</v>
      </c>
      <c r="E1131" s="17">
        <v>1</v>
      </c>
      <c r="F1131" s="17">
        <v>28</v>
      </c>
      <c r="G1131" s="20">
        <f>E1131*F1131</f>
        <v>28</v>
      </c>
      <c r="H1131" s="605"/>
    </row>
    <row r="1132" spans="1:8">
      <c r="A1132" s="597"/>
      <c r="B1132" s="594"/>
      <c r="C1132" s="17" t="s">
        <v>1133</v>
      </c>
      <c r="D1132" s="19" t="s">
        <v>1049</v>
      </c>
      <c r="E1132" s="17">
        <v>1.34</v>
      </c>
      <c r="F1132" s="17">
        <v>24</v>
      </c>
      <c r="G1132" s="20">
        <f>E1132*F1132</f>
        <v>32.159999999999997</v>
      </c>
      <c r="H1132" s="603"/>
    </row>
    <row r="1133" spans="1:8">
      <c r="A1133" s="602">
        <v>54</v>
      </c>
      <c r="B1133" s="592" t="s">
        <v>3449</v>
      </c>
      <c r="C1133" s="16" t="s">
        <v>1132</v>
      </c>
      <c r="D1133" s="19"/>
      <c r="E1133" s="17"/>
      <c r="F1133" s="17"/>
      <c r="G1133" s="20"/>
      <c r="H1133" s="595">
        <v>41106</v>
      </c>
    </row>
    <row r="1134" spans="1:8">
      <c r="A1134" s="596"/>
      <c r="B1134" s="593"/>
      <c r="C1134" s="17" t="s">
        <v>480</v>
      </c>
      <c r="D1134" s="19" t="s">
        <v>481</v>
      </c>
      <c r="E1134" s="17">
        <v>1</v>
      </c>
      <c r="F1134" s="17">
        <v>28</v>
      </c>
      <c r="G1134" s="20">
        <f>E1134*F1134</f>
        <v>28</v>
      </c>
      <c r="H1134" s="605"/>
    </row>
    <row r="1135" spans="1:8">
      <c r="A1135" s="597"/>
      <c r="B1135" s="594"/>
      <c r="C1135" s="17" t="s">
        <v>1133</v>
      </c>
      <c r="D1135" s="19" t="s">
        <v>1049</v>
      </c>
      <c r="E1135" s="17">
        <v>1.34</v>
      </c>
      <c r="F1135" s="17">
        <v>24</v>
      </c>
      <c r="G1135" s="20">
        <f>E1135*F1135</f>
        <v>32.159999999999997</v>
      </c>
      <c r="H1135" s="603"/>
    </row>
    <row r="1136" spans="1:8" ht="33.75" customHeight="1">
      <c r="A1136" s="602">
        <v>55</v>
      </c>
      <c r="B1136" s="592" t="s">
        <v>3451</v>
      </c>
      <c r="C1136" s="16" t="s">
        <v>1132</v>
      </c>
      <c r="D1136" s="19"/>
      <c r="E1136" s="17"/>
      <c r="F1136" s="17"/>
      <c r="G1136" s="20"/>
      <c r="H1136" s="595">
        <v>41106</v>
      </c>
    </row>
    <row r="1137" spans="1:8">
      <c r="A1137" s="596"/>
      <c r="B1137" s="593"/>
      <c r="C1137" s="17" t="s">
        <v>480</v>
      </c>
      <c r="D1137" s="19" t="s">
        <v>481</v>
      </c>
      <c r="E1137" s="17">
        <v>1</v>
      </c>
      <c r="F1137" s="17">
        <v>28</v>
      </c>
      <c r="G1137" s="20">
        <f>E1137*F1137</f>
        <v>28</v>
      </c>
      <c r="H1137" s="605"/>
    </row>
    <row r="1138" spans="1:8">
      <c r="A1138" s="597"/>
      <c r="B1138" s="594"/>
      <c r="C1138" s="17" t="s">
        <v>1133</v>
      </c>
      <c r="D1138" s="19" t="s">
        <v>1049</v>
      </c>
      <c r="E1138" s="17">
        <v>1.34</v>
      </c>
      <c r="F1138" s="17">
        <v>24</v>
      </c>
      <c r="G1138" s="20">
        <f>E1138*F1138</f>
        <v>32.159999999999997</v>
      </c>
      <c r="H1138" s="603"/>
    </row>
    <row r="1139" spans="1:8">
      <c r="A1139" s="41">
        <v>56</v>
      </c>
      <c r="B1139" s="17" t="s">
        <v>3128</v>
      </c>
      <c r="C1139" s="16" t="s">
        <v>2036</v>
      </c>
      <c r="D1139" s="598" t="s">
        <v>3129</v>
      </c>
      <c r="E1139" s="599"/>
      <c r="F1139" s="600"/>
      <c r="G1139" s="20"/>
      <c r="H1139" s="21">
        <v>41107</v>
      </c>
    </row>
    <row r="1140" spans="1:8" ht="31.5">
      <c r="A1140" s="602">
        <v>57</v>
      </c>
      <c r="B1140" s="592" t="s">
        <v>1713</v>
      </c>
      <c r="C1140" s="16" t="s">
        <v>1445</v>
      </c>
      <c r="D1140" s="17"/>
      <c r="E1140" s="17"/>
      <c r="F1140" s="17"/>
      <c r="G1140" s="20"/>
      <c r="H1140" s="595">
        <v>41108</v>
      </c>
    </row>
    <row r="1141" spans="1:8">
      <c r="A1141" s="597"/>
      <c r="B1141" s="594"/>
      <c r="C1141" s="63" t="s">
        <v>677</v>
      </c>
      <c r="D1141" s="19" t="s">
        <v>1049</v>
      </c>
      <c r="E1141" s="17">
        <v>1</v>
      </c>
      <c r="F1141" s="19">
        <v>213</v>
      </c>
      <c r="G1141" s="20">
        <f>F1141*E1141</f>
        <v>213</v>
      </c>
      <c r="H1141" s="603"/>
    </row>
    <row r="1142" spans="1:8" ht="31.5">
      <c r="A1142" s="602">
        <v>58</v>
      </c>
      <c r="B1142" s="592" t="s">
        <v>1714</v>
      </c>
      <c r="C1142" s="16" t="s">
        <v>2933</v>
      </c>
      <c r="D1142" s="17"/>
      <c r="E1142" s="17"/>
      <c r="F1142" s="17"/>
      <c r="G1142" s="20"/>
      <c r="H1142" s="595">
        <v>41079</v>
      </c>
    </row>
    <row r="1143" spans="1:8">
      <c r="A1143" s="596"/>
      <c r="B1143" s="593"/>
      <c r="C1143" s="15" t="s">
        <v>1715</v>
      </c>
      <c r="D1143" s="19"/>
      <c r="E1143" s="17"/>
      <c r="F1143" s="19"/>
      <c r="G1143" s="20">
        <v>542</v>
      </c>
      <c r="H1143" s="605"/>
    </row>
    <row r="1144" spans="1:8">
      <c r="A1144" s="597"/>
      <c r="B1144" s="594"/>
      <c r="C1144" s="63" t="s">
        <v>678</v>
      </c>
      <c r="D1144" s="19" t="s">
        <v>2968</v>
      </c>
      <c r="E1144" s="17">
        <v>1</v>
      </c>
      <c r="F1144" s="19">
        <v>110</v>
      </c>
      <c r="G1144" s="20">
        <f>F1144*E1144</f>
        <v>110</v>
      </c>
      <c r="H1144" s="603"/>
    </row>
    <row r="1145" spans="1:8" ht="31.5">
      <c r="A1145" s="41">
        <v>59</v>
      </c>
      <c r="B1145" s="17" t="s">
        <v>2787</v>
      </c>
      <c r="C1145" s="46" t="s">
        <v>806</v>
      </c>
      <c r="D1145" s="598" t="s">
        <v>3316</v>
      </c>
      <c r="E1145" s="599"/>
      <c r="F1145" s="600"/>
      <c r="G1145" s="20"/>
      <c r="H1145" s="21">
        <v>41106</v>
      </c>
    </row>
    <row r="1146" spans="1:8">
      <c r="A1146" s="41">
        <v>60</v>
      </c>
      <c r="B1146" s="17" t="s">
        <v>1753</v>
      </c>
      <c r="C1146" s="46" t="s">
        <v>2844</v>
      </c>
      <c r="D1146" s="606" t="s">
        <v>2252</v>
      </c>
      <c r="E1146" s="606"/>
      <c r="F1146" s="606"/>
      <c r="G1146" s="20"/>
      <c r="H1146" s="21">
        <v>41107</v>
      </c>
    </row>
    <row r="1147" spans="1:8" ht="47.25">
      <c r="A1147" s="610">
        <v>61</v>
      </c>
      <c r="B1147" s="606" t="s">
        <v>625</v>
      </c>
      <c r="C1147" s="46" t="s">
        <v>626</v>
      </c>
      <c r="D1147" s="19"/>
      <c r="E1147" s="17"/>
      <c r="F1147" s="19"/>
      <c r="G1147" s="20"/>
      <c r="H1147" s="611">
        <v>41106</v>
      </c>
    </row>
    <row r="1148" spans="1:8">
      <c r="A1148" s="610"/>
      <c r="B1148" s="606"/>
      <c r="C1148" s="15" t="s">
        <v>2967</v>
      </c>
      <c r="D1148" s="19" t="s">
        <v>2968</v>
      </c>
      <c r="E1148" s="17">
        <v>10</v>
      </c>
      <c r="F1148" s="19">
        <v>192</v>
      </c>
      <c r="G1148" s="20"/>
      <c r="H1148" s="611"/>
    </row>
    <row r="1149" spans="1:8">
      <c r="A1149" s="610">
        <v>61</v>
      </c>
      <c r="B1149" s="606" t="s">
        <v>625</v>
      </c>
      <c r="C1149" s="15" t="s">
        <v>1570</v>
      </c>
      <c r="D1149" s="19" t="s">
        <v>2968</v>
      </c>
      <c r="E1149" s="17">
        <v>20</v>
      </c>
      <c r="F1149" s="19">
        <v>72.5</v>
      </c>
      <c r="G1149" s="20"/>
      <c r="H1149" s="611">
        <v>41106</v>
      </c>
    </row>
    <row r="1150" spans="1:8">
      <c r="A1150" s="610"/>
      <c r="B1150" s="606"/>
      <c r="C1150" s="15" t="s">
        <v>3089</v>
      </c>
      <c r="D1150" s="19" t="s">
        <v>2968</v>
      </c>
      <c r="E1150" s="17">
        <v>10</v>
      </c>
      <c r="F1150" s="19">
        <v>103</v>
      </c>
      <c r="G1150" s="20"/>
      <c r="H1150" s="611"/>
    </row>
    <row r="1151" spans="1:8">
      <c r="A1151" s="610"/>
      <c r="B1151" s="606"/>
      <c r="C1151" s="63" t="s">
        <v>1462</v>
      </c>
      <c r="D1151" s="19" t="s">
        <v>1049</v>
      </c>
      <c r="E1151" s="17">
        <v>2</v>
      </c>
      <c r="F1151" s="19">
        <v>51</v>
      </c>
      <c r="G1151" s="20"/>
      <c r="H1151" s="611"/>
    </row>
    <row r="1152" spans="1:8">
      <c r="A1152" s="610"/>
      <c r="B1152" s="606"/>
      <c r="C1152" s="15" t="s">
        <v>3607</v>
      </c>
      <c r="D1152" s="19" t="s">
        <v>2968</v>
      </c>
      <c r="E1152" s="17">
        <v>10</v>
      </c>
      <c r="F1152" s="19">
        <v>32</v>
      </c>
      <c r="G1152" s="17"/>
      <c r="H1152" s="611"/>
    </row>
    <row r="1153" spans="1:8" ht="47.25">
      <c r="A1153" s="610">
        <v>62</v>
      </c>
      <c r="B1153" s="606" t="s">
        <v>1593</v>
      </c>
      <c r="C1153" s="46" t="s">
        <v>626</v>
      </c>
      <c r="D1153" s="19"/>
      <c r="E1153" s="17"/>
      <c r="F1153" s="19"/>
      <c r="G1153" s="20"/>
      <c r="H1153" s="611">
        <v>41103</v>
      </c>
    </row>
    <row r="1154" spans="1:8">
      <c r="A1154" s="610"/>
      <c r="B1154" s="606"/>
      <c r="C1154" s="15" t="s">
        <v>1499</v>
      </c>
      <c r="D1154" s="19" t="s">
        <v>2968</v>
      </c>
      <c r="E1154" s="17">
        <v>1</v>
      </c>
      <c r="F1154" s="19">
        <v>192</v>
      </c>
      <c r="G1154" s="20"/>
      <c r="H1154" s="611"/>
    </row>
    <row r="1155" spans="1:8">
      <c r="A1155" s="610"/>
      <c r="B1155" s="606"/>
      <c r="C1155" s="15" t="s">
        <v>1532</v>
      </c>
      <c r="D1155" s="19" t="s">
        <v>2968</v>
      </c>
      <c r="E1155" s="17">
        <v>2</v>
      </c>
      <c r="F1155" s="19">
        <v>72.5</v>
      </c>
      <c r="G1155" s="20"/>
      <c r="H1155" s="611"/>
    </row>
    <row r="1156" spans="1:8">
      <c r="A1156" s="610"/>
      <c r="B1156" s="606"/>
      <c r="C1156" s="15" t="s">
        <v>685</v>
      </c>
      <c r="D1156" s="19" t="s">
        <v>2968</v>
      </c>
      <c r="E1156" s="17">
        <v>1</v>
      </c>
      <c r="F1156" s="19">
        <v>103</v>
      </c>
      <c r="G1156" s="20"/>
      <c r="H1156" s="611"/>
    </row>
    <row r="1157" spans="1:8">
      <c r="A1157" s="610"/>
      <c r="B1157" s="606"/>
      <c r="C1157" s="63" t="s">
        <v>2723</v>
      </c>
      <c r="D1157" s="19" t="s">
        <v>1049</v>
      </c>
      <c r="E1157" s="17">
        <v>1</v>
      </c>
      <c r="F1157" s="19">
        <v>51</v>
      </c>
      <c r="G1157" s="20"/>
      <c r="H1157" s="611"/>
    </row>
    <row r="1158" spans="1:8">
      <c r="A1158" s="610"/>
      <c r="B1158" s="606"/>
      <c r="C1158" s="15" t="s">
        <v>1199</v>
      </c>
      <c r="D1158" s="19" t="s">
        <v>2968</v>
      </c>
      <c r="E1158" s="17">
        <v>1</v>
      </c>
      <c r="F1158" s="19">
        <v>32</v>
      </c>
      <c r="G1158" s="17"/>
      <c r="H1158" s="611"/>
    </row>
    <row r="1159" spans="1:8" ht="31.5">
      <c r="A1159" s="41">
        <v>63</v>
      </c>
      <c r="B1159" s="17" t="s">
        <v>521</v>
      </c>
      <c r="C1159" s="16" t="s">
        <v>522</v>
      </c>
      <c r="D1159" s="598" t="s">
        <v>1050</v>
      </c>
      <c r="E1159" s="599"/>
      <c r="F1159" s="600"/>
      <c r="G1159" s="17"/>
      <c r="H1159" s="21">
        <v>41113</v>
      </c>
    </row>
    <row r="1160" spans="1:8" ht="31.5">
      <c r="A1160" s="602">
        <v>64</v>
      </c>
      <c r="B1160" s="592" t="s">
        <v>3433</v>
      </c>
      <c r="C1160" s="16" t="s">
        <v>496</v>
      </c>
      <c r="D1160" s="19"/>
      <c r="E1160" s="19"/>
      <c r="F1160" s="19"/>
      <c r="G1160" s="17"/>
      <c r="H1160" s="595">
        <v>41114</v>
      </c>
    </row>
    <row r="1161" spans="1:8">
      <c r="A1161" s="597"/>
      <c r="B1161" s="594"/>
      <c r="C1161" s="15" t="s">
        <v>1045</v>
      </c>
      <c r="D1161" s="19" t="s">
        <v>2968</v>
      </c>
      <c r="E1161" s="19">
        <v>0.25</v>
      </c>
      <c r="F1161" s="19">
        <v>39</v>
      </c>
      <c r="G1161" s="20">
        <f>F1161*E1161</f>
        <v>9.75</v>
      </c>
      <c r="H1161" s="603"/>
    </row>
    <row r="1162" spans="1:8">
      <c r="A1162" s="41">
        <v>65</v>
      </c>
      <c r="B1162" s="17" t="s">
        <v>2170</v>
      </c>
      <c r="C1162" s="16" t="s">
        <v>2171</v>
      </c>
      <c r="D1162" s="598" t="s">
        <v>1050</v>
      </c>
      <c r="E1162" s="599"/>
      <c r="F1162" s="600"/>
      <c r="G1162" s="17"/>
      <c r="H1162" s="21">
        <v>41108</v>
      </c>
    </row>
    <row r="1163" spans="1:8">
      <c r="A1163" s="602">
        <v>66</v>
      </c>
      <c r="B1163" s="592" t="s">
        <v>2172</v>
      </c>
      <c r="C1163" s="16" t="s">
        <v>1132</v>
      </c>
      <c r="D1163" s="19"/>
      <c r="E1163" s="17"/>
      <c r="F1163" s="17"/>
      <c r="G1163" s="20"/>
      <c r="H1163" s="595">
        <v>41110</v>
      </c>
    </row>
    <row r="1164" spans="1:8">
      <c r="A1164" s="596"/>
      <c r="B1164" s="593"/>
      <c r="C1164" s="17" t="s">
        <v>480</v>
      </c>
      <c r="D1164" s="19" t="s">
        <v>481</v>
      </c>
      <c r="E1164" s="17">
        <v>1.5</v>
      </c>
      <c r="F1164" s="17">
        <v>28</v>
      </c>
      <c r="G1164" s="20">
        <f>E1164*F1164</f>
        <v>42</v>
      </c>
      <c r="H1164" s="605"/>
    </row>
    <row r="1165" spans="1:8" ht="31.5" customHeight="1">
      <c r="A1165" s="597"/>
      <c r="B1165" s="594"/>
      <c r="C1165" s="17" t="s">
        <v>1133</v>
      </c>
      <c r="D1165" s="19" t="s">
        <v>1049</v>
      </c>
      <c r="E1165" s="17">
        <v>4</v>
      </c>
      <c r="F1165" s="17">
        <v>24</v>
      </c>
      <c r="G1165" s="20">
        <f>E1165*F1165</f>
        <v>96</v>
      </c>
      <c r="H1165" s="603"/>
    </row>
    <row r="1166" spans="1:8">
      <c r="A1166" s="602">
        <v>67</v>
      </c>
      <c r="B1166" s="592" t="s">
        <v>46</v>
      </c>
      <c r="C1166" s="46" t="s">
        <v>336</v>
      </c>
      <c r="D1166" s="17"/>
      <c r="E1166" s="17"/>
      <c r="F1166" s="17"/>
      <c r="G1166" s="17"/>
      <c r="H1166" s="595">
        <v>41113</v>
      </c>
    </row>
    <row r="1167" spans="1:8">
      <c r="A1167" s="597"/>
      <c r="B1167" s="594"/>
      <c r="C1167" s="63" t="s">
        <v>1600</v>
      </c>
      <c r="D1167" s="19" t="s">
        <v>1588</v>
      </c>
      <c r="E1167" s="17">
        <v>1</v>
      </c>
      <c r="F1167" s="19">
        <v>1700</v>
      </c>
      <c r="G1167" s="20">
        <f>F1167*E1167</f>
        <v>1700</v>
      </c>
      <c r="H1167" s="603"/>
    </row>
    <row r="1168" spans="1:8" ht="15.75" customHeight="1">
      <c r="A1168" s="602">
        <v>68</v>
      </c>
      <c r="B1168" s="592" t="s">
        <v>312</v>
      </c>
      <c r="C1168" s="16" t="s">
        <v>1132</v>
      </c>
      <c r="D1168" s="19"/>
      <c r="E1168" s="17"/>
      <c r="F1168" s="17"/>
      <c r="G1168" s="20"/>
      <c r="H1168" s="595">
        <v>41117</v>
      </c>
    </row>
    <row r="1169" spans="1:8">
      <c r="A1169" s="596"/>
      <c r="B1169" s="593"/>
      <c r="C1169" s="17" t="s">
        <v>480</v>
      </c>
      <c r="D1169" s="19" t="s">
        <v>481</v>
      </c>
      <c r="E1169" s="17">
        <v>3</v>
      </c>
      <c r="F1169" s="17">
        <v>28</v>
      </c>
      <c r="G1169" s="20">
        <f>E1169*F1169</f>
        <v>84</v>
      </c>
      <c r="H1169" s="605"/>
    </row>
    <row r="1170" spans="1:8">
      <c r="A1170" s="597"/>
      <c r="B1170" s="594"/>
      <c r="C1170" s="17" t="s">
        <v>1133</v>
      </c>
      <c r="D1170" s="19" t="s">
        <v>1049</v>
      </c>
      <c r="E1170" s="17">
        <v>4</v>
      </c>
      <c r="F1170" s="17">
        <v>24</v>
      </c>
      <c r="G1170" s="20">
        <f>E1170*F1170</f>
        <v>96</v>
      </c>
      <c r="H1170" s="603"/>
    </row>
    <row r="1171" spans="1:8">
      <c r="A1171" s="602">
        <v>69</v>
      </c>
      <c r="B1171" s="592" t="s">
        <v>3778</v>
      </c>
      <c r="C1171" s="16" t="s">
        <v>2782</v>
      </c>
      <c r="D1171" s="19"/>
      <c r="E1171" s="17"/>
      <c r="F1171" s="17"/>
      <c r="G1171" s="17"/>
      <c r="H1171" s="595">
        <v>41114</v>
      </c>
    </row>
    <row r="1172" spans="1:8">
      <c r="A1172" s="596"/>
      <c r="B1172" s="593"/>
      <c r="C1172" s="17" t="s">
        <v>2049</v>
      </c>
      <c r="D1172" s="19" t="s">
        <v>1588</v>
      </c>
      <c r="E1172" s="17">
        <v>0.43</v>
      </c>
      <c r="F1172" s="17">
        <v>1350</v>
      </c>
      <c r="G1172" s="17">
        <f>E1172*F1172</f>
        <v>580.5</v>
      </c>
      <c r="H1172" s="605"/>
    </row>
    <row r="1173" spans="1:8">
      <c r="A1173" s="597"/>
      <c r="B1173" s="594"/>
      <c r="C1173" s="17" t="s">
        <v>2050</v>
      </c>
      <c r="D1173" s="19" t="s">
        <v>1585</v>
      </c>
      <c r="E1173" s="17">
        <v>0.2</v>
      </c>
      <c r="F1173" s="17">
        <v>48.05</v>
      </c>
      <c r="G1173" s="17">
        <f>E1173*F1173</f>
        <v>9.61</v>
      </c>
      <c r="H1173" s="603"/>
    </row>
    <row r="1174" spans="1:8">
      <c r="A1174" s="602">
        <v>70</v>
      </c>
      <c r="B1174" s="592" t="s">
        <v>3444</v>
      </c>
      <c r="C1174" s="16" t="s">
        <v>2782</v>
      </c>
      <c r="D1174" s="19"/>
      <c r="E1174" s="17"/>
      <c r="F1174" s="17"/>
      <c r="G1174" s="17"/>
      <c r="H1174" s="595">
        <v>41114</v>
      </c>
    </row>
    <row r="1175" spans="1:8">
      <c r="A1175" s="596"/>
      <c r="B1175" s="593"/>
      <c r="C1175" s="17" t="s">
        <v>2049</v>
      </c>
      <c r="D1175" s="19" t="s">
        <v>1588</v>
      </c>
      <c r="E1175" s="17">
        <v>0.43</v>
      </c>
      <c r="F1175" s="17">
        <v>1350</v>
      </c>
      <c r="G1175" s="17">
        <f>E1175*F1175</f>
        <v>580.5</v>
      </c>
      <c r="H1175" s="605"/>
    </row>
    <row r="1176" spans="1:8">
      <c r="A1176" s="597"/>
      <c r="B1176" s="594"/>
      <c r="C1176" s="17" t="s">
        <v>2050</v>
      </c>
      <c r="D1176" s="19" t="s">
        <v>1585</v>
      </c>
      <c r="E1176" s="17">
        <v>0.2</v>
      </c>
      <c r="F1176" s="17">
        <v>48.05</v>
      </c>
      <c r="G1176" s="17">
        <f>E1176*F1176</f>
        <v>9.61</v>
      </c>
      <c r="H1176" s="603"/>
    </row>
    <row r="1177" spans="1:8">
      <c r="A1177" s="602">
        <v>71</v>
      </c>
      <c r="B1177" s="592" t="s">
        <v>3445</v>
      </c>
      <c r="C1177" s="16" t="s">
        <v>2782</v>
      </c>
      <c r="D1177" s="19"/>
      <c r="E1177" s="17"/>
      <c r="F1177" s="17"/>
      <c r="G1177" s="17"/>
      <c r="H1177" s="595">
        <v>41114</v>
      </c>
    </row>
    <row r="1178" spans="1:8">
      <c r="A1178" s="596"/>
      <c r="B1178" s="593"/>
      <c r="C1178" s="17" t="s">
        <v>2049</v>
      </c>
      <c r="D1178" s="19" t="s">
        <v>1588</v>
      </c>
      <c r="E1178" s="17">
        <v>0.43</v>
      </c>
      <c r="F1178" s="17">
        <v>1350</v>
      </c>
      <c r="G1178" s="17">
        <f>E1178*F1178</f>
        <v>580.5</v>
      </c>
      <c r="H1178" s="605"/>
    </row>
    <row r="1179" spans="1:8">
      <c r="A1179" s="597"/>
      <c r="B1179" s="594"/>
      <c r="C1179" s="17" t="s">
        <v>2050</v>
      </c>
      <c r="D1179" s="19" t="s">
        <v>1585</v>
      </c>
      <c r="E1179" s="17">
        <v>0.2</v>
      </c>
      <c r="F1179" s="17">
        <v>48.05</v>
      </c>
      <c r="G1179" s="17">
        <f>E1179*F1179</f>
        <v>9.61</v>
      </c>
      <c r="H1179" s="603"/>
    </row>
    <row r="1180" spans="1:8">
      <c r="A1180" s="602">
        <v>72</v>
      </c>
      <c r="B1180" s="592" t="s">
        <v>3447</v>
      </c>
      <c r="C1180" s="16" t="s">
        <v>2782</v>
      </c>
      <c r="D1180" s="19"/>
      <c r="E1180" s="17"/>
      <c r="F1180" s="17"/>
      <c r="G1180" s="17"/>
      <c r="H1180" s="595">
        <v>41114</v>
      </c>
    </row>
    <row r="1181" spans="1:8">
      <c r="A1181" s="596"/>
      <c r="B1181" s="593"/>
      <c r="C1181" s="17" t="s">
        <v>2049</v>
      </c>
      <c r="D1181" s="19" t="s">
        <v>1588</v>
      </c>
      <c r="E1181" s="17">
        <v>0.43</v>
      </c>
      <c r="F1181" s="17">
        <v>1350</v>
      </c>
      <c r="G1181" s="17">
        <f>E1181*F1181</f>
        <v>580.5</v>
      </c>
      <c r="H1181" s="605"/>
    </row>
    <row r="1182" spans="1:8">
      <c r="A1182" s="597"/>
      <c r="B1182" s="594"/>
      <c r="C1182" s="17" t="s">
        <v>2050</v>
      </c>
      <c r="D1182" s="19" t="s">
        <v>1585</v>
      </c>
      <c r="E1182" s="17">
        <v>0.2</v>
      </c>
      <c r="F1182" s="17">
        <v>48.05</v>
      </c>
      <c r="G1182" s="17">
        <f>E1182*F1182</f>
        <v>9.61</v>
      </c>
      <c r="H1182" s="603"/>
    </row>
    <row r="1183" spans="1:8">
      <c r="A1183" s="602">
        <v>73</v>
      </c>
      <c r="B1183" s="592" t="s">
        <v>3448</v>
      </c>
      <c r="C1183" s="16" t="s">
        <v>2782</v>
      </c>
      <c r="D1183" s="19"/>
      <c r="E1183" s="17"/>
      <c r="F1183" s="17"/>
      <c r="G1183" s="17"/>
      <c r="H1183" s="595">
        <v>41114</v>
      </c>
    </row>
    <row r="1184" spans="1:8">
      <c r="A1184" s="596"/>
      <c r="B1184" s="593"/>
      <c r="C1184" s="17" t="s">
        <v>2049</v>
      </c>
      <c r="D1184" s="19" t="s">
        <v>1588</v>
      </c>
      <c r="E1184" s="17">
        <v>0.43</v>
      </c>
      <c r="F1184" s="17">
        <v>1350</v>
      </c>
      <c r="G1184" s="17">
        <f>E1184*F1184</f>
        <v>580.5</v>
      </c>
      <c r="H1184" s="605"/>
    </row>
    <row r="1185" spans="1:8">
      <c r="A1185" s="597"/>
      <c r="B1185" s="594"/>
      <c r="C1185" s="17" t="s">
        <v>2050</v>
      </c>
      <c r="D1185" s="19" t="s">
        <v>1585</v>
      </c>
      <c r="E1185" s="17">
        <v>0.2</v>
      </c>
      <c r="F1185" s="17">
        <v>48.05</v>
      </c>
      <c r="G1185" s="17">
        <f>E1185*F1185</f>
        <v>9.61</v>
      </c>
      <c r="H1185" s="603"/>
    </row>
    <row r="1186" spans="1:8">
      <c r="A1186" s="602">
        <v>74</v>
      </c>
      <c r="B1186" s="592" t="s">
        <v>3452</v>
      </c>
      <c r="C1186" s="16" t="s">
        <v>2782</v>
      </c>
      <c r="D1186" s="19"/>
      <c r="E1186" s="17"/>
      <c r="F1186" s="17"/>
      <c r="G1186" s="17"/>
      <c r="H1186" s="595">
        <v>41114</v>
      </c>
    </row>
    <row r="1187" spans="1:8">
      <c r="A1187" s="596"/>
      <c r="B1187" s="593"/>
      <c r="C1187" s="17" t="s">
        <v>2049</v>
      </c>
      <c r="D1187" s="19" t="s">
        <v>1588</v>
      </c>
      <c r="E1187" s="17">
        <v>0.43</v>
      </c>
      <c r="F1187" s="17">
        <v>1350</v>
      </c>
      <c r="G1187" s="17">
        <f>E1187*F1187</f>
        <v>580.5</v>
      </c>
      <c r="H1187" s="605"/>
    </row>
    <row r="1188" spans="1:8">
      <c r="A1188" s="597"/>
      <c r="B1188" s="594"/>
      <c r="C1188" s="17" t="s">
        <v>2050</v>
      </c>
      <c r="D1188" s="19" t="s">
        <v>1585</v>
      </c>
      <c r="E1188" s="17">
        <v>0.2</v>
      </c>
      <c r="F1188" s="17">
        <v>48.05</v>
      </c>
      <c r="G1188" s="17">
        <f>E1188*F1188</f>
        <v>9.61</v>
      </c>
      <c r="H1188" s="603"/>
    </row>
    <row r="1189" spans="1:8">
      <c r="A1189" s="602">
        <v>75</v>
      </c>
      <c r="B1189" s="592" t="s">
        <v>46</v>
      </c>
      <c r="C1189" s="16" t="s">
        <v>2782</v>
      </c>
      <c r="D1189" s="19"/>
      <c r="E1189" s="17"/>
      <c r="F1189" s="17"/>
      <c r="G1189" s="17"/>
      <c r="H1189" s="595">
        <v>41114</v>
      </c>
    </row>
    <row r="1190" spans="1:8">
      <c r="A1190" s="596"/>
      <c r="B1190" s="593"/>
      <c r="C1190" s="17" t="s">
        <v>2049</v>
      </c>
      <c r="D1190" s="19" t="s">
        <v>1588</v>
      </c>
      <c r="E1190" s="17">
        <v>0.43</v>
      </c>
      <c r="F1190" s="17">
        <v>1350</v>
      </c>
      <c r="G1190" s="17">
        <f>E1190*F1190</f>
        <v>580.5</v>
      </c>
      <c r="H1190" s="605"/>
    </row>
    <row r="1191" spans="1:8">
      <c r="A1191" s="597"/>
      <c r="B1191" s="594"/>
      <c r="C1191" s="17" t="s">
        <v>2050</v>
      </c>
      <c r="D1191" s="19" t="s">
        <v>1585</v>
      </c>
      <c r="E1191" s="17">
        <v>0.2</v>
      </c>
      <c r="F1191" s="17">
        <v>48.05</v>
      </c>
      <c r="G1191" s="17">
        <f>E1191*F1191</f>
        <v>9.61</v>
      </c>
      <c r="H1191" s="603"/>
    </row>
    <row r="1192" spans="1:8" ht="34.5" customHeight="1">
      <c r="A1192" s="41">
        <v>76</v>
      </c>
      <c r="B1192" s="17" t="s">
        <v>2060</v>
      </c>
      <c r="C1192" s="16" t="s">
        <v>496</v>
      </c>
      <c r="D1192" s="598" t="s">
        <v>67</v>
      </c>
      <c r="E1192" s="599"/>
      <c r="F1192" s="600"/>
      <c r="G1192" s="17"/>
      <c r="H1192" s="21">
        <v>41115</v>
      </c>
    </row>
    <row r="1193" spans="1:8">
      <c r="A1193" s="41">
        <v>77</v>
      </c>
      <c r="B1193" s="17" t="s">
        <v>2063</v>
      </c>
      <c r="C1193" s="74" t="s">
        <v>2027</v>
      </c>
      <c r="D1193" s="598" t="s">
        <v>67</v>
      </c>
      <c r="E1193" s="599"/>
      <c r="F1193" s="600"/>
      <c r="G1193" s="17"/>
      <c r="H1193" s="21">
        <v>41116</v>
      </c>
    </row>
    <row r="1194" spans="1:8" ht="31.5">
      <c r="A1194" s="41">
        <v>78</v>
      </c>
      <c r="B1194" s="17" t="s">
        <v>3778</v>
      </c>
      <c r="C1194" s="16" t="s">
        <v>289</v>
      </c>
      <c r="D1194" s="598" t="s">
        <v>290</v>
      </c>
      <c r="E1194" s="599"/>
      <c r="F1194" s="600"/>
      <c r="G1194" s="17"/>
      <c r="H1194" s="21">
        <v>41113</v>
      </c>
    </row>
    <row r="1195" spans="1:8">
      <c r="A1195" s="41">
        <v>79</v>
      </c>
      <c r="B1195" s="17" t="s">
        <v>726</v>
      </c>
      <c r="C1195" s="16" t="s">
        <v>3281</v>
      </c>
      <c r="D1195" s="598" t="s">
        <v>1765</v>
      </c>
      <c r="E1195" s="599"/>
      <c r="F1195" s="600"/>
      <c r="G1195" s="17"/>
      <c r="H1195" s="21">
        <v>41116</v>
      </c>
    </row>
    <row r="1196" spans="1:8">
      <c r="A1196" s="602">
        <v>80</v>
      </c>
      <c r="B1196" s="592" t="s">
        <v>3778</v>
      </c>
      <c r="C1196" s="16" t="s">
        <v>1132</v>
      </c>
      <c r="D1196" s="19"/>
      <c r="E1196" s="17"/>
      <c r="F1196" s="17"/>
      <c r="G1196" s="20"/>
      <c r="H1196" s="595">
        <v>41115</v>
      </c>
    </row>
    <row r="1197" spans="1:8">
      <c r="A1197" s="596"/>
      <c r="B1197" s="593"/>
      <c r="C1197" s="17" t="s">
        <v>480</v>
      </c>
      <c r="D1197" s="19" t="s">
        <v>481</v>
      </c>
      <c r="E1197" s="17">
        <v>2</v>
      </c>
      <c r="F1197" s="17">
        <v>28</v>
      </c>
      <c r="G1197" s="20">
        <f>E1197*F1197</f>
        <v>56</v>
      </c>
      <c r="H1197" s="605"/>
    </row>
    <row r="1198" spans="1:8">
      <c r="A1198" s="597"/>
      <c r="B1198" s="594"/>
      <c r="C1198" s="17" t="s">
        <v>1133</v>
      </c>
      <c r="D1198" s="19" t="s">
        <v>1049</v>
      </c>
      <c r="E1198" s="17">
        <v>4</v>
      </c>
      <c r="F1198" s="17">
        <v>24</v>
      </c>
      <c r="G1198" s="20">
        <f>E1198*F1198</f>
        <v>96</v>
      </c>
      <c r="H1198" s="603"/>
    </row>
    <row r="1199" spans="1:8">
      <c r="A1199" s="602">
        <v>81</v>
      </c>
      <c r="B1199" s="592" t="s">
        <v>3778</v>
      </c>
      <c r="C1199" s="16" t="s">
        <v>1132</v>
      </c>
      <c r="D1199" s="19"/>
      <c r="E1199" s="17"/>
      <c r="F1199" s="17"/>
      <c r="G1199" s="20"/>
      <c r="H1199" s="595">
        <v>41116</v>
      </c>
    </row>
    <row r="1200" spans="1:8">
      <c r="A1200" s="596"/>
      <c r="B1200" s="593"/>
      <c r="C1200" s="17" t="s">
        <v>480</v>
      </c>
      <c r="D1200" s="19" t="s">
        <v>481</v>
      </c>
      <c r="E1200" s="17">
        <v>2</v>
      </c>
      <c r="F1200" s="17">
        <v>28</v>
      </c>
      <c r="G1200" s="20">
        <f>E1200*F1200</f>
        <v>56</v>
      </c>
      <c r="H1200" s="605"/>
    </row>
    <row r="1201" spans="1:8">
      <c r="A1201" s="597"/>
      <c r="B1201" s="594"/>
      <c r="C1201" s="17" t="s">
        <v>1133</v>
      </c>
      <c r="D1201" s="19" t="s">
        <v>1049</v>
      </c>
      <c r="E1201" s="17">
        <v>4</v>
      </c>
      <c r="F1201" s="17">
        <v>24</v>
      </c>
      <c r="G1201" s="20">
        <f>E1201*F1201</f>
        <v>96</v>
      </c>
      <c r="H1201" s="603"/>
    </row>
    <row r="1202" spans="1:8" ht="47.25">
      <c r="A1202" s="602">
        <v>82</v>
      </c>
      <c r="B1202" s="592" t="s">
        <v>390</v>
      </c>
      <c r="C1202" s="16" t="s">
        <v>265</v>
      </c>
      <c r="D1202" s="17"/>
      <c r="E1202" s="17"/>
      <c r="F1202" s="17"/>
      <c r="G1202" s="17"/>
      <c r="H1202" s="595">
        <v>41117</v>
      </c>
    </row>
    <row r="1203" spans="1:8">
      <c r="A1203" s="596"/>
      <c r="B1203" s="593"/>
      <c r="C1203" s="17" t="s">
        <v>1669</v>
      </c>
      <c r="D1203" s="19" t="s">
        <v>1049</v>
      </c>
      <c r="E1203" s="17">
        <v>2</v>
      </c>
      <c r="F1203" s="17">
        <v>82</v>
      </c>
      <c r="G1203" s="17">
        <f>E1203*F1203</f>
        <v>164</v>
      </c>
      <c r="H1203" s="605"/>
    </row>
    <row r="1204" spans="1:8">
      <c r="A1204" s="596"/>
      <c r="B1204" s="593"/>
      <c r="C1204" s="17" t="s">
        <v>1153</v>
      </c>
      <c r="D1204" s="19" t="s">
        <v>2968</v>
      </c>
      <c r="E1204" s="17">
        <v>3</v>
      </c>
      <c r="F1204" s="17">
        <v>25</v>
      </c>
      <c r="G1204" s="17">
        <f>E1204*F1204</f>
        <v>75</v>
      </c>
      <c r="H1204" s="605"/>
    </row>
    <row r="1205" spans="1:8">
      <c r="A1205" s="596"/>
      <c r="B1205" s="593"/>
      <c r="C1205" s="17" t="s">
        <v>391</v>
      </c>
      <c r="D1205" s="19" t="s">
        <v>2968</v>
      </c>
      <c r="E1205" s="17">
        <v>1</v>
      </c>
      <c r="F1205" s="17">
        <v>80</v>
      </c>
      <c r="G1205" s="17">
        <f>E1205*F1205</f>
        <v>80</v>
      </c>
      <c r="H1205" s="605"/>
    </row>
    <row r="1206" spans="1:8">
      <c r="A1206" s="596"/>
      <c r="B1206" s="593"/>
      <c r="C1206" s="17" t="s">
        <v>2192</v>
      </c>
      <c r="D1206" s="19" t="s">
        <v>2968</v>
      </c>
      <c r="E1206" s="17">
        <v>2</v>
      </c>
      <c r="F1206" s="17">
        <v>25</v>
      </c>
      <c r="G1206" s="17">
        <f>E1206*F1206</f>
        <v>50</v>
      </c>
      <c r="H1206" s="605"/>
    </row>
    <row r="1207" spans="1:8">
      <c r="A1207" s="597"/>
      <c r="B1207" s="594"/>
      <c r="C1207" s="17" t="s">
        <v>1600</v>
      </c>
      <c r="D1207" s="19" t="s">
        <v>1588</v>
      </c>
      <c r="E1207" s="17">
        <v>0.63700000000000001</v>
      </c>
      <c r="F1207" s="17">
        <v>1700</v>
      </c>
      <c r="G1207" s="17">
        <f>E1207*F1207</f>
        <v>1082.9000000000001</v>
      </c>
      <c r="H1207" s="603"/>
    </row>
    <row r="1208" spans="1:8" ht="31.5">
      <c r="A1208" s="41">
        <v>83</v>
      </c>
      <c r="B1208" s="17" t="s">
        <v>3451</v>
      </c>
      <c r="C1208" s="16" t="s">
        <v>893</v>
      </c>
      <c r="D1208" s="598" t="s">
        <v>14</v>
      </c>
      <c r="E1208" s="599"/>
      <c r="F1208" s="600"/>
      <c r="G1208" s="20"/>
      <c r="H1208" s="21">
        <v>41117</v>
      </c>
    </row>
    <row r="1209" spans="1:8">
      <c r="A1209" s="41">
        <v>84</v>
      </c>
      <c r="B1209" s="17" t="s">
        <v>1269</v>
      </c>
      <c r="C1209" s="16" t="s">
        <v>454</v>
      </c>
      <c r="D1209" s="19"/>
      <c r="E1209" s="17"/>
      <c r="F1209" s="17"/>
      <c r="G1209" s="17">
        <v>7608.34</v>
      </c>
      <c r="H1209" s="21">
        <v>41120</v>
      </c>
    </row>
    <row r="1210" spans="1:8">
      <c r="A1210" s="41">
        <v>85</v>
      </c>
      <c r="B1210" s="17" t="s">
        <v>3444</v>
      </c>
      <c r="C1210" s="16" t="s">
        <v>454</v>
      </c>
      <c r="D1210" s="19"/>
      <c r="E1210" s="17"/>
      <c r="F1210" s="17"/>
      <c r="G1210" s="17">
        <v>7608.34</v>
      </c>
      <c r="H1210" s="21">
        <v>41120</v>
      </c>
    </row>
    <row r="1211" spans="1:8">
      <c r="A1211" s="41">
        <v>86</v>
      </c>
      <c r="B1211" s="17" t="s">
        <v>3447</v>
      </c>
      <c r="C1211" s="16" t="s">
        <v>454</v>
      </c>
      <c r="D1211" s="19"/>
      <c r="E1211" s="17"/>
      <c r="F1211" s="17"/>
      <c r="G1211" s="17">
        <v>7608.34</v>
      </c>
      <c r="H1211" s="21">
        <v>41120</v>
      </c>
    </row>
    <row r="1212" spans="1:8">
      <c r="A1212" s="602">
        <v>87</v>
      </c>
      <c r="B1212" s="592" t="s">
        <v>3778</v>
      </c>
      <c r="C1212" s="16" t="s">
        <v>1955</v>
      </c>
      <c r="D1212" s="19"/>
      <c r="E1212" s="17"/>
      <c r="F1212" s="17"/>
      <c r="G1212" s="17"/>
      <c r="H1212" s="595">
        <v>41121</v>
      </c>
    </row>
    <row r="1213" spans="1:8">
      <c r="A1213" s="597"/>
      <c r="B1213" s="594"/>
      <c r="C1213" s="17" t="s">
        <v>1455</v>
      </c>
      <c r="D1213" s="19" t="s">
        <v>2968</v>
      </c>
      <c r="E1213" s="17">
        <v>1</v>
      </c>
      <c r="F1213" s="17">
        <v>120</v>
      </c>
      <c r="G1213" s="17">
        <v>7608.34</v>
      </c>
      <c r="H1213" s="597"/>
    </row>
    <row r="1214" spans="1:8" ht="31.5">
      <c r="A1214" s="41">
        <v>88</v>
      </c>
      <c r="B1214" s="17" t="s">
        <v>154</v>
      </c>
      <c r="C1214" s="16" t="s">
        <v>155</v>
      </c>
      <c r="D1214" s="598" t="s">
        <v>67</v>
      </c>
      <c r="E1214" s="599"/>
      <c r="F1214" s="600"/>
      <c r="G1214" s="17"/>
      <c r="H1214" s="21">
        <v>41120</v>
      </c>
    </row>
    <row r="1215" spans="1:8" ht="31.5">
      <c r="A1215" s="602">
        <v>89</v>
      </c>
      <c r="B1215" s="592" t="s">
        <v>156</v>
      </c>
      <c r="C1215" s="16" t="s">
        <v>489</v>
      </c>
      <c r="D1215" s="19"/>
      <c r="E1215" s="17"/>
      <c r="F1215" s="17"/>
      <c r="G1215" s="17"/>
      <c r="H1215" s="595">
        <v>41120</v>
      </c>
    </row>
    <row r="1216" spans="1:8">
      <c r="A1216" s="596"/>
      <c r="B1216" s="593"/>
      <c r="C1216" s="63" t="s">
        <v>678</v>
      </c>
      <c r="D1216" s="19" t="s">
        <v>2968</v>
      </c>
      <c r="E1216" s="17">
        <v>2</v>
      </c>
      <c r="F1216" s="19">
        <v>100</v>
      </c>
      <c r="G1216" s="20">
        <f>F1216*E1216</f>
        <v>200</v>
      </c>
      <c r="H1216" s="596"/>
    </row>
    <row r="1217" spans="1:9" ht="31.5" customHeight="1">
      <c r="A1217" s="596"/>
      <c r="B1217" s="593"/>
      <c r="C1217" s="17" t="s">
        <v>1198</v>
      </c>
      <c r="D1217" s="19" t="s">
        <v>1049</v>
      </c>
      <c r="E1217" s="17">
        <v>1</v>
      </c>
      <c r="F1217" s="17">
        <v>216</v>
      </c>
      <c r="G1217" s="17">
        <f>E1217*F1217</f>
        <v>216</v>
      </c>
      <c r="H1217" s="596"/>
    </row>
    <row r="1218" spans="1:9" ht="31.5">
      <c r="A1218" s="597"/>
      <c r="B1218" s="594"/>
      <c r="C1218" s="17" t="s">
        <v>157</v>
      </c>
      <c r="D1218" s="19" t="s">
        <v>2968</v>
      </c>
      <c r="E1218" s="17">
        <v>1</v>
      </c>
      <c r="F1218" s="17">
        <v>51</v>
      </c>
      <c r="G1218" s="17">
        <f>E1218*F1218</f>
        <v>51</v>
      </c>
      <c r="H1218" s="597"/>
    </row>
    <row r="1219" spans="1:9" ht="31.5">
      <c r="A1219" s="41">
        <v>90</v>
      </c>
      <c r="B1219" s="17" t="s">
        <v>791</v>
      </c>
      <c r="C1219" s="16" t="s">
        <v>792</v>
      </c>
      <c r="D1219" s="598" t="s">
        <v>1895</v>
      </c>
      <c r="E1219" s="599"/>
      <c r="F1219" s="600"/>
      <c r="G1219" s="17"/>
      <c r="H1219" s="21">
        <v>41120</v>
      </c>
    </row>
    <row r="1220" spans="1:9">
      <c r="A1220" s="602">
        <v>91</v>
      </c>
      <c r="B1220" s="592" t="s">
        <v>3785</v>
      </c>
      <c r="C1220" s="16" t="s">
        <v>2201</v>
      </c>
      <c r="D1220" s="19"/>
      <c r="E1220" s="17"/>
      <c r="F1220" s="17"/>
      <c r="G1220" s="17"/>
      <c r="H1220" s="595">
        <v>41121</v>
      </c>
    </row>
    <row r="1221" spans="1:9">
      <c r="A1221" s="597"/>
      <c r="B1221" s="594"/>
      <c r="C1221" s="17" t="s">
        <v>1600</v>
      </c>
      <c r="D1221" s="19" t="s">
        <v>1588</v>
      </c>
      <c r="E1221" s="17">
        <v>1</v>
      </c>
      <c r="F1221" s="17">
        <v>1700</v>
      </c>
      <c r="G1221" s="17">
        <f>E1221*F1221</f>
        <v>1700</v>
      </c>
      <c r="H1221" s="597"/>
    </row>
    <row r="1222" spans="1:9" ht="47.25">
      <c r="A1222" s="17"/>
      <c r="B1222" s="155" t="s">
        <v>1467</v>
      </c>
      <c r="C1222" s="16" t="s">
        <v>3329</v>
      </c>
      <c r="D1222" s="17"/>
      <c r="E1222" s="17"/>
      <c r="F1222" s="17"/>
      <c r="G1222" s="20">
        <v>2961.35</v>
      </c>
      <c r="H1222" s="18"/>
    </row>
    <row r="1223" spans="1:9" ht="47.25">
      <c r="A1223" s="41"/>
      <c r="B1223" s="155" t="s">
        <v>3545</v>
      </c>
      <c r="C1223" s="16" t="s">
        <v>3329</v>
      </c>
      <c r="D1223" s="17"/>
      <c r="E1223" s="17"/>
      <c r="F1223" s="17"/>
      <c r="G1223" s="20">
        <v>25314.62</v>
      </c>
      <c r="H1223" s="76"/>
    </row>
    <row r="1224" spans="1:9">
      <c r="A1224" s="8"/>
      <c r="B1224" s="7" t="s">
        <v>2037</v>
      </c>
      <c r="C1224" s="8"/>
      <c r="D1224" s="8"/>
      <c r="E1224" s="8"/>
      <c r="F1224" s="8"/>
      <c r="G1224" s="9">
        <f>SUM(G1011:G1223)</f>
        <v>83919.11</v>
      </c>
      <c r="H1224" s="8"/>
    </row>
    <row r="1225" spans="1:9" ht="31.5">
      <c r="A1225" s="39"/>
      <c r="B1225" s="86" t="s">
        <v>66</v>
      </c>
      <c r="C1225" s="38"/>
      <c r="D1225" s="38"/>
      <c r="E1225" s="38"/>
      <c r="F1225" s="38"/>
      <c r="G1225" s="87">
        <f>'[1]Итого ведомость Ершова'!$AG$19</f>
        <v>292515.21999999997</v>
      </c>
      <c r="H1225" s="88"/>
    </row>
    <row r="1226" spans="1:9" ht="47.25">
      <c r="A1226" s="6"/>
      <c r="B1226" s="7" t="s">
        <v>1051</v>
      </c>
      <c r="C1226" s="8"/>
      <c r="D1226" s="8"/>
      <c r="E1226" s="8"/>
      <c r="F1226" s="8"/>
      <c r="G1226" s="9">
        <v>64000</v>
      </c>
      <c r="H1226" s="67"/>
    </row>
    <row r="1227" spans="1:9" ht="31.5">
      <c r="A1227" s="41"/>
      <c r="B1227" s="74" t="s">
        <v>65</v>
      </c>
      <c r="C1227" s="17"/>
      <c r="D1227" s="17"/>
      <c r="E1227" s="17"/>
      <c r="F1227" s="17"/>
      <c r="G1227" s="75">
        <f>G1226*33.2%+G1224*6%</f>
        <v>26283.15</v>
      </c>
      <c r="H1227" s="76"/>
    </row>
    <row r="1228" spans="1:9">
      <c r="A1228" s="41"/>
      <c r="B1228" s="74" t="s">
        <v>1583</v>
      </c>
      <c r="C1228" s="17"/>
      <c r="D1228" s="17"/>
      <c r="E1228" s="17"/>
      <c r="F1228" s="17"/>
      <c r="G1228" s="75">
        <f>8649/3</f>
        <v>2883</v>
      </c>
      <c r="H1228" s="76"/>
      <c r="I1228" s="55">
        <f>SUM(G1226:G1228)</f>
        <v>93166.15</v>
      </c>
    </row>
    <row r="1229" spans="1:9" ht="18.75">
      <c r="A1229" s="161"/>
      <c r="B1229" s="161" t="s">
        <v>1749</v>
      </c>
      <c r="C1229" s="161"/>
      <c r="D1229" s="161"/>
      <c r="E1229" s="161"/>
      <c r="F1229" s="161"/>
      <c r="G1229" s="175">
        <f>G1224+G1225+G1226+G1227+G1228</f>
        <v>469600.48</v>
      </c>
      <c r="H1229" s="161"/>
      <c r="I1229" s="1">
        <f>(G1226+G1227+G1228)/'[1]Итого ведомость Ершова'!$AG$18</f>
        <v>3.1087714556472101</v>
      </c>
    </row>
    <row r="1230" spans="1:9">
      <c r="A1230" s="117"/>
      <c r="B1230" s="22"/>
      <c r="C1230" s="22"/>
      <c r="D1230" s="90"/>
      <c r="E1230" s="22"/>
      <c r="F1230" s="22"/>
      <c r="G1230" s="22"/>
      <c r="H1230" s="22"/>
    </row>
    <row r="1231" spans="1:9">
      <c r="A1231" s="117"/>
      <c r="B1231" s="22"/>
      <c r="C1231" s="59"/>
      <c r="D1231" s="90"/>
      <c r="E1231" s="22"/>
      <c r="F1231" s="22"/>
      <c r="G1231" s="22"/>
      <c r="H1231" s="110"/>
    </row>
    <row r="1232" spans="1:9">
      <c r="A1232" s="117"/>
      <c r="B1232" s="22"/>
      <c r="C1232" s="22"/>
      <c r="D1232" s="90"/>
      <c r="E1232" s="22"/>
      <c r="F1232" s="22"/>
      <c r="G1232" s="22"/>
      <c r="H1232" s="22"/>
    </row>
    <row r="1233" spans="1:8">
      <c r="A1233" s="117"/>
      <c r="B1233" s="22"/>
      <c r="C1233" s="59"/>
      <c r="D1233" s="90"/>
      <c r="E1233" s="22"/>
      <c r="F1233" s="22"/>
      <c r="G1233" s="22"/>
      <c r="H1233" s="110"/>
    </row>
    <row r="1234" spans="1:8">
      <c r="A1234" s="117"/>
      <c r="B1234" s="22"/>
      <c r="C1234" s="22"/>
      <c r="D1234" s="90"/>
      <c r="E1234" s="22"/>
      <c r="F1234" s="22"/>
      <c r="G1234" s="22"/>
      <c r="H1234" s="22"/>
    </row>
    <row r="1235" spans="1:8">
      <c r="A1235" s="117"/>
      <c r="B1235" s="22"/>
      <c r="C1235" s="22"/>
      <c r="D1235" s="90"/>
      <c r="E1235" s="22"/>
      <c r="F1235" s="22"/>
      <c r="G1235" s="22"/>
      <c r="H1235" s="22"/>
    </row>
    <row r="1236" spans="1:8">
      <c r="A1236" s="117"/>
      <c r="B1236" s="22"/>
      <c r="C1236" s="22"/>
      <c r="D1236" s="90"/>
      <c r="E1236" s="22"/>
      <c r="F1236" s="22"/>
      <c r="G1236" s="22"/>
      <c r="H1236" s="22"/>
    </row>
    <row r="1237" spans="1:8">
      <c r="A1237" s="117"/>
      <c r="B1237" s="22"/>
      <c r="C1237" s="22"/>
      <c r="D1237" s="90"/>
      <c r="E1237" s="22"/>
      <c r="F1237" s="22"/>
      <c r="G1237" s="22"/>
      <c r="H1237" s="22"/>
    </row>
    <row r="1238" spans="1:8">
      <c r="A1238" s="117"/>
      <c r="B1238" s="22"/>
      <c r="C1238" s="22"/>
      <c r="D1238" s="90"/>
      <c r="E1238" s="22"/>
      <c r="F1238" s="22"/>
      <c r="G1238" s="22"/>
      <c r="H1238" s="22"/>
    </row>
    <row r="1239" spans="1:8">
      <c r="A1239" s="117"/>
      <c r="B1239" s="22"/>
      <c r="C1239" s="22"/>
      <c r="D1239" s="90"/>
      <c r="E1239" s="22"/>
      <c r="F1239" s="22"/>
      <c r="G1239" s="22"/>
      <c r="H1239" s="22"/>
    </row>
    <row r="1240" spans="1:8">
      <c r="A1240" s="117"/>
      <c r="B1240" s="22"/>
      <c r="C1240" s="22"/>
      <c r="D1240" s="90"/>
      <c r="E1240" s="22"/>
      <c r="F1240" s="22"/>
      <c r="G1240" s="22"/>
      <c r="H1240" s="22"/>
    </row>
    <row r="1241" spans="1:8">
      <c r="A1241" s="117"/>
      <c r="B1241" s="22"/>
      <c r="C1241" s="22"/>
      <c r="D1241" s="90"/>
      <c r="E1241" s="22"/>
      <c r="F1241" s="22"/>
      <c r="G1241" s="22"/>
      <c r="H1241" s="22"/>
    </row>
    <row r="1242" spans="1:8">
      <c r="A1242" s="117"/>
      <c r="B1242" s="22"/>
      <c r="C1242" s="22"/>
      <c r="D1242" s="90"/>
      <c r="E1242" s="22"/>
      <c r="F1242" s="22"/>
      <c r="G1242" s="22"/>
      <c r="H1242" s="22"/>
    </row>
    <row r="1243" spans="1:8">
      <c r="A1243" s="22"/>
      <c r="B1243" s="22"/>
      <c r="C1243" s="59"/>
      <c r="D1243" s="90"/>
      <c r="E1243" s="22"/>
      <c r="F1243" s="22"/>
      <c r="G1243" s="22"/>
      <c r="H1243" s="110"/>
    </row>
    <row r="1244" spans="1:8">
      <c r="A1244" s="22"/>
      <c r="B1244" s="22"/>
      <c r="C1244" s="22"/>
      <c r="D1244" s="90"/>
      <c r="E1244" s="22"/>
      <c r="F1244" s="22"/>
      <c r="G1244" s="22"/>
      <c r="H1244" s="22"/>
    </row>
    <row r="1245" spans="1:8">
      <c r="A1245" s="117"/>
      <c r="B1245" s="22"/>
      <c r="C1245" s="59"/>
      <c r="D1245" s="90"/>
      <c r="E1245" s="22"/>
      <c r="F1245" s="22"/>
      <c r="G1245" s="22"/>
      <c r="H1245" s="110"/>
    </row>
    <row r="1246" spans="1:8">
      <c r="A1246" s="117"/>
      <c r="B1246" s="22"/>
      <c r="C1246" s="59"/>
      <c r="D1246" s="90"/>
      <c r="E1246" s="22"/>
      <c r="F1246" s="22"/>
      <c r="G1246" s="22"/>
      <c r="H1246" s="110"/>
    </row>
    <row r="1247" spans="1:8">
      <c r="A1247" s="117"/>
      <c r="B1247" s="22"/>
      <c r="C1247" s="59"/>
      <c r="D1247" s="90"/>
      <c r="E1247" s="22"/>
      <c r="F1247" s="22"/>
      <c r="G1247" s="22"/>
      <c r="H1247" s="110"/>
    </row>
    <row r="1248" spans="1:8">
      <c r="A1248" s="117"/>
      <c r="B1248" s="22"/>
      <c r="C1248" s="59"/>
      <c r="D1248" s="90"/>
      <c r="E1248" s="22"/>
      <c r="F1248" s="22"/>
      <c r="G1248" s="22"/>
      <c r="H1248" s="110"/>
    </row>
    <row r="1249" spans="1:8">
      <c r="A1249" s="117"/>
      <c r="B1249" s="22"/>
      <c r="C1249" s="59"/>
      <c r="D1249" s="90"/>
      <c r="E1249" s="22"/>
      <c r="F1249" s="22"/>
      <c r="G1249" s="22"/>
      <c r="H1249" s="110"/>
    </row>
    <row r="1250" spans="1:8">
      <c r="A1250" s="117"/>
      <c r="B1250" s="22"/>
      <c r="C1250" s="59"/>
      <c r="D1250" s="90"/>
      <c r="E1250" s="22"/>
      <c r="F1250" s="22"/>
      <c r="G1250" s="22"/>
      <c r="H1250" s="110"/>
    </row>
    <row r="1251" spans="1:8">
      <c r="A1251" s="117"/>
      <c r="B1251" s="22"/>
      <c r="C1251" s="59"/>
      <c r="D1251" s="90"/>
      <c r="E1251" s="22"/>
      <c r="F1251" s="22"/>
      <c r="G1251" s="22"/>
      <c r="H1251" s="110"/>
    </row>
    <row r="1252" spans="1:8">
      <c r="A1252" s="117"/>
      <c r="B1252" s="22"/>
      <c r="C1252" s="59"/>
      <c r="D1252" s="90"/>
      <c r="E1252" s="22"/>
      <c r="F1252" s="22"/>
      <c r="G1252" s="22"/>
      <c r="H1252" s="110"/>
    </row>
    <row r="1253" spans="1:8" ht="35.25" customHeight="1">
      <c r="A1253" s="117"/>
      <c r="B1253" s="22"/>
      <c r="C1253" s="22"/>
      <c r="D1253" s="90"/>
      <c r="E1253" s="22"/>
      <c r="F1253" s="22"/>
      <c r="G1253" s="22"/>
      <c r="H1253" s="22"/>
    </row>
    <row r="1254" spans="1:8">
      <c r="A1254" s="117"/>
      <c r="B1254" s="22"/>
      <c r="C1254" s="59"/>
      <c r="D1254" s="90"/>
      <c r="E1254" s="22"/>
      <c r="F1254" s="22"/>
      <c r="G1254" s="22"/>
      <c r="H1254" s="110"/>
    </row>
    <row r="1255" spans="1:8">
      <c r="A1255" s="117"/>
      <c r="B1255" s="22"/>
      <c r="C1255" s="22"/>
      <c r="D1255" s="90"/>
      <c r="E1255" s="22"/>
      <c r="F1255" s="22"/>
      <c r="G1255" s="22"/>
      <c r="H1255" s="22"/>
    </row>
    <row r="1256" spans="1:8">
      <c r="A1256" s="601" t="s">
        <v>1044</v>
      </c>
      <c r="B1256" s="601"/>
      <c r="C1256" s="601"/>
      <c r="D1256" s="601"/>
      <c r="E1256" s="601"/>
      <c r="F1256" s="601"/>
      <c r="G1256" s="601"/>
      <c r="H1256" s="601"/>
    </row>
    <row r="1257" spans="1:8">
      <c r="A1257" s="663" t="s">
        <v>1976</v>
      </c>
      <c r="B1257" s="663"/>
      <c r="C1257" s="663"/>
      <c r="D1257" s="663"/>
      <c r="E1257" s="663"/>
      <c r="F1257" s="663"/>
      <c r="G1257" s="663"/>
      <c r="H1257" s="663"/>
    </row>
    <row r="1258" spans="1:8">
      <c r="A1258" s="57"/>
      <c r="B1258" s="57"/>
      <c r="C1258" s="57"/>
      <c r="D1258" s="57"/>
      <c r="E1258" s="57"/>
      <c r="F1258" s="57"/>
      <c r="G1258" s="57"/>
      <c r="H1258" s="57"/>
    </row>
    <row r="1259" spans="1:8" ht="31.5">
      <c r="A1259" s="58" t="s">
        <v>1033</v>
      </c>
      <c r="B1259" s="58" t="s">
        <v>1034</v>
      </c>
      <c r="C1259" s="58" t="s">
        <v>1035</v>
      </c>
      <c r="D1259" s="58" t="s">
        <v>1036</v>
      </c>
      <c r="E1259" s="58" t="s">
        <v>1334</v>
      </c>
      <c r="F1259" s="58" t="s">
        <v>1335</v>
      </c>
      <c r="G1259" s="58" t="s">
        <v>1555</v>
      </c>
      <c r="H1259" s="58" t="s">
        <v>1586</v>
      </c>
    </row>
    <row r="1260" spans="1:8" ht="37.5" customHeight="1">
      <c r="A1260" s="610">
        <v>1</v>
      </c>
      <c r="B1260" s="606" t="s">
        <v>3765</v>
      </c>
      <c r="C1260" s="16" t="s">
        <v>245</v>
      </c>
      <c r="D1260" s="17"/>
      <c r="E1260" s="17"/>
      <c r="F1260" s="17"/>
      <c r="G1260" s="17"/>
      <c r="H1260" s="610" t="s">
        <v>1977</v>
      </c>
    </row>
    <row r="1261" spans="1:8">
      <c r="A1261" s="610"/>
      <c r="B1261" s="606"/>
      <c r="C1261" s="17" t="s">
        <v>2479</v>
      </c>
      <c r="D1261" s="19" t="s">
        <v>1109</v>
      </c>
      <c r="E1261" s="17">
        <v>14</v>
      </c>
      <c r="F1261" s="17">
        <v>53.08</v>
      </c>
      <c r="G1261" s="17"/>
      <c r="H1261" s="610"/>
    </row>
    <row r="1262" spans="1:8">
      <c r="A1262" s="610"/>
      <c r="B1262" s="606"/>
      <c r="C1262" s="17" t="s">
        <v>2479</v>
      </c>
      <c r="D1262" s="19" t="s">
        <v>1109</v>
      </c>
      <c r="E1262" s="17">
        <v>7</v>
      </c>
      <c r="F1262" s="17">
        <v>97.86</v>
      </c>
      <c r="G1262" s="17"/>
      <c r="H1262" s="610"/>
    </row>
    <row r="1263" spans="1:8">
      <c r="A1263" s="610"/>
      <c r="B1263" s="606"/>
      <c r="C1263" s="17" t="s">
        <v>200</v>
      </c>
      <c r="D1263" s="19" t="s">
        <v>2480</v>
      </c>
      <c r="E1263" s="17">
        <v>2</v>
      </c>
      <c r="F1263" s="17">
        <v>48</v>
      </c>
      <c r="G1263" s="17"/>
      <c r="H1263" s="610"/>
    </row>
    <row r="1264" spans="1:8">
      <c r="A1264" s="610"/>
      <c r="B1264" s="606"/>
      <c r="C1264" s="17" t="s">
        <v>1522</v>
      </c>
      <c r="D1264" s="19" t="s">
        <v>1109</v>
      </c>
      <c r="E1264" s="17">
        <v>3</v>
      </c>
      <c r="F1264" s="17">
        <v>100</v>
      </c>
      <c r="G1264" s="17"/>
      <c r="H1264" s="610"/>
    </row>
    <row r="1265" spans="1:8">
      <c r="A1265" s="610"/>
      <c r="B1265" s="668" t="s">
        <v>2417</v>
      </c>
      <c r="C1265" s="17" t="s">
        <v>200</v>
      </c>
      <c r="D1265" s="19" t="s">
        <v>2480</v>
      </c>
      <c r="E1265" s="17">
        <v>1</v>
      </c>
      <c r="F1265" s="17">
        <v>48</v>
      </c>
      <c r="G1265" s="17"/>
      <c r="H1265" s="611">
        <v>41124</v>
      </c>
    </row>
    <row r="1266" spans="1:8">
      <c r="A1266" s="610"/>
      <c r="B1266" s="668"/>
      <c r="C1266" s="17" t="s">
        <v>2479</v>
      </c>
      <c r="D1266" s="19" t="s">
        <v>1109</v>
      </c>
      <c r="E1266" s="17">
        <v>7</v>
      </c>
      <c r="F1266" s="17">
        <v>97.86</v>
      </c>
      <c r="G1266" s="17"/>
      <c r="H1266" s="611"/>
    </row>
    <row r="1267" spans="1:8">
      <c r="A1267" s="610"/>
      <c r="B1267" s="668"/>
      <c r="C1267" s="17" t="s">
        <v>2479</v>
      </c>
      <c r="D1267" s="19" t="s">
        <v>1109</v>
      </c>
      <c r="E1267" s="17">
        <v>10</v>
      </c>
      <c r="F1267" s="17">
        <v>138.6</v>
      </c>
      <c r="G1267" s="17"/>
      <c r="H1267" s="611"/>
    </row>
    <row r="1268" spans="1:8">
      <c r="A1268" s="610"/>
      <c r="B1268" s="668"/>
      <c r="C1268" s="17" t="s">
        <v>2479</v>
      </c>
      <c r="D1268" s="19" t="s">
        <v>1109</v>
      </c>
      <c r="E1268" s="17">
        <v>12</v>
      </c>
      <c r="F1268" s="17">
        <v>138.6</v>
      </c>
      <c r="G1268" s="17"/>
      <c r="H1268" s="611"/>
    </row>
    <row r="1269" spans="1:8">
      <c r="A1269" s="610"/>
      <c r="B1269" s="668" t="s">
        <v>1771</v>
      </c>
      <c r="C1269" s="17" t="s">
        <v>2479</v>
      </c>
      <c r="D1269" s="19" t="s">
        <v>1109</v>
      </c>
      <c r="E1269" s="17">
        <v>5.4</v>
      </c>
      <c r="F1269" s="17">
        <v>115.5</v>
      </c>
      <c r="G1269" s="20"/>
      <c r="H1269" s="610" t="s">
        <v>2585</v>
      </c>
    </row>
    <row r="1270" spans="1:8">
      <c r="A1270" s="610"/>
      <c r="B1270" s="668"/>
      <c r="C1270" s="17" t="s">
        <v>2479</v>
      </c>
      <c r="D1270" s="19" t="s">
        <v>1109</v>
      </c>
      <c r="E1270" s="17">
        <v>2.5</v>
      </c>
      <c r="F1270" s="17">
        <v>120</v>
      </c>
      <c r="G1270" s="17"/>
      <c r="H1270" s="610"/>
    </row>
    <row r="1271" spans="1:8">
      <c r="A1271" s="610"/>
      <c r="B1271" s="668"/>
      <c r="C1271" s="17" t="s">
        <v>2479</v>
      </c>
      <c r="D1271" s="19" t="s">
        <v>1109</v>
      </c>
      <c r="E1271" s="17">
        <v>12</v>
      </c>
      <c r="F1271" s="17">
        <v>115.5</v>
      </c>
      <c r="G1271" s="17"/>
      <c r="H1271" s="610"/>
    </row>
    <row r="1272" spans="1:8">
      <c r="A1272" s="610"/>
      <c r="B1272" s="668"/>
      <c r="C1272" s="17" t="s">
        <v>200</v>
      </c>
      <c r="D1272" s="19" t="s">
        <v>2480</v>
      </c>
      <c r="E1272" s="17">
        <v>1</v>
      </c>
      <c r="F1272" s="17">
        <v>48</v>
      </c>
      <c r="G1272" s="17"/>
      <c r="H1272" s="610"/>
    </row>
    <row r="1273" spans="1:8">
      <c r="A1273" s="610"/>
      <c r="B1273" s="668" t="s">
        <v>2535</v>
      </c>
      <c r="C1273" s="17" t="s">
        <v>2479</v>
      </c>
      <c r="D1273" s="19" t="s">
        <v>1109</v>
      </c>
      <c r="E1273" s="17">
        <v>12</v>
      </c>
      <c r="F1273" s="17">
        <v>115.5</v>
      </c>
      <c r="G1273" s="17"/>
      <c r="H1273" s="21">
        <v>41130</v>
      </c>
    </row>
    <row r="1274" spans="1:8">
      <c r="A1274" s="610"/>
      <c r="B1274" s="668"/>
      <c r="C1274" s="17" t="s">
        <v>2479</v>
      </c>
      <c r="D1274" s="19" t="s">
        <v>1109</v>
      </c>
      <c r="E1274" s="17">
        <v>5.8</v>
      </c>
      <c r="F1274" s="17">
        <v>103.45</v>
      </c>
      <c r="G1274" s="17"/>
      <c r="H1274" s="21">
        <v>41131</v>
      </c>
    </row>
    <row r="1275" spans="1:8" ht="31.5">
      <c r="A1275" s="610"/>
      <c r="B1275" s="155" t="s">
        <v>2496</v>
      </c>
      <c r="C1275" s="16" t="s">
        <v>1748</v>
      </c>
      <c r="D1275" s="17"/>
      <c r="E1275" s="17"/>
      <c r="F1275" s="17"/>
      <c r="G1275" s="20">
        <v>212916</v>
      </c>
      <c r="H1275" s="21"/>
    </row>
    <row r="1276" spans="1:8">
      <c r="A1276" s="610">
        <v>2</v>
      </c>
      <c r="B1276" s="606" t="s">
        <v>3452</v>
      </c>
      <c r="C1276" s="16" t="s">
        <v>1132</v>
      </c>
      <c r="D1276" s="19"/>
      <c r="E1276" s="17"/>
      <c r="F1276" s="17"/>
      <c r="G1276" s="20"/>
      <c r="H1276" s="611">
        <v>41123</v>
      </c>
    </row>
    <row r="1277" spans="1:8">
      <c r="A1277" s="610"/>
      <c r="B1277" s="606"/>
      <c r="C1277" s="17" t="s">
        <v>480</v>
      </c>
      <c r="D1277" s="19" t="s">
        <v>481</v>
      </c>
      <c r="E1277" s="17">
        <v>1</v>
      </c>
      <c r="F1277" s="17">
        <v>28</v>
      </c>
      <c r="G1277" s="20">
        <f>E1277*F1277</f>
        <v>28</v>
      </c>
      <c r="H1277" s="611"/>
    </row>
    <row r="1278" spans="1:8">
      <c r="A1278" s="610"/>
      <c r="B1278" s="606"/>
      <c r="C1278" s="17" t="s">
        <v>1133</v>
      </c>
      <c r="D1278" s="19" t="s">
        <v>1049</v>
      </c>
      <c r="E1278" s="17">
        <v>1.5</v>
      </c>
      <c r="F1278" s="17">
        <v>24</v>
      </c>
      <c r="G1278" s="20">
        <f>E1278*F1278</f>
        <v>36</v>
      </c>
      <c r="H1278" s="611"/>
    </row>
    <row r="1279" spans="1:8">
      <c r="A1279" s="610">
        <v>3</v>
      </c>
      <c r="B1279" s="606" t="s">
        <v>46</v>
      </c>
      <c r="C1279" s="16" t="s">
        <v>1132</v>
      </c>
      <c r="D1279" s="19"/>
      <c r="E1279" s="17"/>
      <c r="F1279" s="17"/>
      <c r="G1279" s="20"/>
      <c r="H1279" s="611">
        <v>41123</v>
      </c>
    </row>
    <row r="1280" spans="1:8">
      <c r="A1280" s="610"/>
      <c r="B1280" s="606"/>
      <c r="C1280" s="17" t="s">
        <v>480</v>
      </c>
      <c r="D1280" s="19" t="s">
        <v>481</v>
      </c>
      <c r="E1280" s="17">
        <v>1</v>
      </c>
      <c r="F1280" s="17">
        <v>28</v>
      </c>
      <c r="G1280" s="20">
        <f>E1280*F1280</f>
        <v>28</v>
      </c>
      <c r="H1280" s="611"/>
    </row>
    <row r="1281" spans="1:8">
      <c r="A1281" s="610"/>
      <c r="B1281" s="606"/>
      <c r="C1281" s="17" t="s">
        <v>1133</v>
      </c>
      <c r="D1281" s="19" t="s">
        <v>1049</v>
      </c>
      <c r="E1281" s="17">
        <v>1.5</v>
      </c>
      <c r="F1281" s="17">
        <v>24</v>
      </c>
      <c r="G1281" s="20">
        <f>E1281*F1281</f>
        <v>36</v>
      </c>
      <c r="H1281" s="611"/>
    </row>
    <row r="1282" spans="1:8">
      <c r="A1282" s="41">
        <v>4</v>
      </c>
      <c r="B1282" s="17" t="s">
        <v>1663</v>
      </c>
      <c r="C1282" s="16" t="s">
        <v>1362</v>
      </c>
      <c r="D1282" s="610" t="s">
        <v>2829</v>
      </c>
      <c r="E1282" s="610"/>
      <c r="F1282" s="610"/>
      <c r="G1282" s="17"/>
      <c r="H1282" s="21">
        <v>41122</v>
      </c>
    </row>
    <row r="1283" spans="1:8">
      <c r="A1283" s="41">
        <v>5</v>
      </c>
      <c r="B1283" s="17" t="s">
        <v>1974</v>
      </c>
      <c r="C1283" s="16" t="s">
        <v>3386</v>
      </c>
      <c r="D1283" s="606" t="s">
        <v>1050</v>
      </c>
      <c r="E1283" s="606"/>
      <c r="F1283" s="606"/>
      <c r="G1283" s="17"/>
      <c r="H1283" s="21">
        <v>41128</v>
      </c>
    </row>
    <row r="1284" spans="1:8" ht="47.25">
      <c r="A1284" s="610">
        <v>6</v>
      </c>
      <c r="B1284" s="606" t="s">
        <v>1975</v>
      </c>
      <c r="C1284" s="16" t="s">
        <v>2637</v>
      </c>
      <c r="D1284" s="17"/>
      <c r="E1284" s="17"/>
      <c r="F1284" s="17"/>
      <c r="G1284" s="17"/>
      <c r="H1284" s="611">
        <v>41128</v>
      </c>
    </row>
    <row r="1285" spans="1:8">
      <c r="A1285" s="610"/>
      <c r="B1285" s="606"/>
      <c r="C1285" s="17" t="s">
        <v>2797</v>
      </c>
      <c r="D1285" s="19" t="s">
        <v>1109</v>
      </c>
      <c r="E1285" s="17">
        <v>2</v>
      </c>
      <c r="F1285" s="17">
        <v>90</v>
      </c>
      <c r="G1285" s="20">
        <f>F1285*E1285</f>
        <v>180</v>
      </c>
      <c r="H1285" s="610"/>
    </row>
    <row r="1286" spans="1:8">
      <c r="A1286" s="610"/>
      <c r="B1286" s="606"/>
      <c r="C1286" s="17" t="s">
        <v>3144</v>
      </c>
      <c r="D1286" s="19" t="s">
        <v>2968</v>
      </c>
      <c r="E1286" s="17">
        <v>1</v>
      </c>
      <c r="F1286" s="17">
        <v>24</v>
      </c>
      <c r="G1286" s="20">
        <f>F1286*E1286</f>
        <v>24</v>
      </c>
      <c r="H1286" s="610"/>
    </row>
    <row r="1287" spans="1:8">
      <c r="A1287" s="610"/>
      <c r="B1287" s="606"/>
      <c r="C1287" s="17" t="s">
        <v>2552</v>
      </c>
      <c r="D1287" s="19" t="s">
        <v>2968</v>
      </c>
      <c r="E1287" s="17">
        <v>1</v>
      </c>
      <c r="F1287" s="17">
        <v>30</v>
      </c>
      <c r="G1287" s="17">
        <f>F1287*E1287</f>
        <v>30</v>
      </c>
      <c r="H1287" s="610"/>
    </row>
    <row r="1288" spans="1:8">
      <c r="A1288" s="41">
        <v>7</v>
      </c>
      <c r="B1288" s="17" t="s">
        <v>1267</v>
      </c>
      <c r="C1288" s="16" t="s">
        <v>1584</v>
      </c>
      <c r="D1288" s="606" t="s">
        <v>67</v>
      </c>
      <c r="E1288" s="606"/>
      <c r="F1288" s="606"/>
      <c r="G1288" s="17"/>
      <c r="H1288" s="21">
        <v>41124</v>
      </c>
    </row>
    <row r="1289" spans="1:8" ht="31.5">
      <c r="A1289" s="41">
        <v>8</v>
      </c>
      <c r="B1289" s="17" t="s">
        <v>2647</v>
      </c>
      <c r="C1289" s="16" t="s">
        <v>755</v>
      </c>
      <c r="D1289" s="606" t="s">
        <v>756</v>
      </c>
      <c r="E1289" s="606"/>
      <c r="F1289" s="606"/>
      <c r="G1289" s="17"/>
      <c r="H1289" s="21">
        <v>41129</v>
      </c>
    </row>
    <row r="1290" spans="1:8">
      <c r="A1290" s="610">
        <v>9</v>
      </c>
      <c r="B1290" s="606" t="s">
        <v>1269</v>
      </c>
      <c r="C1290" s="16" t="s">
        <v>2782</v>
      </c>
      <c r="D1290" s="17"/>
      <c r="E1290" s="17"/>
      <c r="F1290" s="17"/>
      <c r="G1290" s="17"/>
      <c r="H1290" s="611">
        <v>41124</v>
      </c>
    </row>
    <row r="1291" spans="1:8">
      <c r="A1291" s="610"/>
      <c r="B1291" s="606"/>
      <c r="C1291" s="17" t="s">
        <v>2049</v>
      </c>
      <c r="D1291" s="17" t="s">
        <v>1588</v>
      </c>
      <c r="E1291" s="17">
        <v>0.15</v>
      </c>
      <c r="F1291" s="17">
        <v>1350</v>
      </c>
      <c r="G1291" s="17">
        <f>F1291*E1291</f>
        <v>202.5</v>
      </c>
      <c r="H1291" s="610"/>
    </row>
    <row r="1292" spans="1:8">
      <c r="A1292" s="610"/>
      <c r="B1292" s="606"/>
      <c r="C1292" s="17" t="s">
        <v>2050</v>
      </c>
      <c r="D1292" s="17" t="s">
        <v>1585</v>
      </c>
      <c r="E1292" s="17">
        <v>0.03</v>
      </c>
      <c r="F1292" s="17">
        <v>48.05</v>
      </c>
      <c r="G1292" s="20">
        <f>F1292*E1292</f>
        <v>1.44</v>
      </c>
      <c r="H1292" s="610"/>
    </row>
    <row r="1293" spans="1:8">
      <c r="A1293" s="610">
        <v>10</v>
      </c>
      <c r="B1293" s="606" t="s">
        <v>3445</v>
      </c>
      <c r="C1293" s="16" t="s">
        <v>2782</v>
      </c>
      <c r="D1293" s="17"/>
      <c r="E1293" s="17"/>
      <c r="F1293" s="17"/>
      <c r="G1293" s="17"/>
      <c r="H1293" s="611">
        <v>41124</v>
      </c>
    </row>
    <row r="1294" spans="1:8">
      <c r="A1294" s="610"/>
      <c r="B1294" s="606"/>
      <c r="C1294" s="17" t="s">
        <v>2049</v>
      </c>
      <c r="D1294" s="17" t="s">
        <v>1588</v>
      </c>
      <c r="E1294" s="17">
        <v>0.15</v>
      </c>
      <c r="F1294" s="17">
        <v>1350</v>
      </c>
      <c r="G1294" s="17">
        <f>F1294*E1294</f>
        <v>202.5</v>
      </c>
      <c r="H1294" s="610"/>
    </row>
    <row r="1295" spans="1:8" ht="20.25" customHeight="1">
      <c r="A1295" s="610"/>
      <c r="B1295" s="606"/>
      <c r="C1295" s="17" t="s">
        <v>2050</v>
      </c>
      <c r="D1295" s="17" t="s">
        <v>1585</v>
      </c>
      <c r="E1295" s="17">
        <v>0.03</v>
      </c>
      <c r="F1295" s="17">
        <v>48.05</v>
      </c>
      <c r="G1295" s="20">
        <f>F1295*E1295</f>
        <v>1.44</v>
      </c>
      <c r="H1295" s="610"/>
    </row>
    <row r="1296" spans="1:8">
      <c r="A1296" s="610">
        <v>11</v>
      </c>
      <c r="B1296" s="606" t="s">
        <v>3448</v>
      </c>
      <c r="C1296" s="16" t="s">
        <v>2782</v>
      </c>
      <c r="D1296" s="17"/>
      <c r="E1296" s="17"/>
      <c r="F1296" s="17"/>
      <c r="G1296" s="17"/>
      <c r="H1296" s="611">
        <v>41124</v>
      </c>
    </row>
    <row r="1297" spans="1:8">
      <c r="A1297" s="610"/>
      <c r="B1297" s="606"/>
      <c r="C1297" s="17" t="s">
        <v>2049</v>
      </c>
      <c r="D1297" s="17" t="s">
        <v>1588</v>
      </c>
      <c r="E1297" s="17">
        <v>0.15</v>
      </c>
      <c r="F1297" s="17">
        <v>1350</v>
      </c>
      <c r="G1297" s="17">
        <f>F1297*E1297</f>
        <v>202.5</v>
      </c>
      <c r="H1297" s="610"/>
    </row>
    <row r="1298" spans="1:8">
      <c r="A1298" s="610"/>
      <c r="B1298" s="606"/>
      <c r="C1298" s="17" t="s">
        <v>2050</v>
      </c>
      <c r="D1298" s="17" t="s">
        <v>1585</v>
      </c>
      <c r="E1298" s="17">
        <v>0.03</v>
      </c>
      <c r="F1298" s="17">
        <v>48.05</v>
      </c>
      <c r="G1298" s="20">
        <f>F1298*E1298</f>
        <v>1.44</v>
      </c>
      <c r="H1298" s="610"/>
    </row>
    <row r="1299" spans="1:8">
      <c r="A1299" s="610">
        <v>12</v>
      </c>
      <c r="B1299" s="606" t="s">
        <v>3450</v>
      </c>
      <c r="C1299" s="16" t="s">
        <v>2782</v>
      </c>
      <c r="D1299" s="17"/>
      <c r="E1299" s="17"/>
      <c r="F1299" s="17"/>
      <c r="G1299" s="17"/>
      <c r="H1299" s="611">
        <v>41124</v>
      </c>
    </row>
    <row r="1300" spans="1:8">
      <c r="A1300" s="610"/>
      <c r="B1300" s="606"/>
      <c r="C1300" s="17" t="s">
        <v>2049</v>
      </c>
      <c r="D1300" s="17" t="s">
        <v>1588</v>
      </c>
      <c r="E1300" s="17">
        <v>0.15</v>
      </c>
      <c r="F1300" s="17">
        <v>1350</v>
      </c>
      <c r="G1300" s="17">
        <f>F1300*E1300</f>
        <v>202.5</v>
      </c>
      <c r="H1300" s="610"/>
    </row>
    <row r="1301" spans="1:8" ht="18.75" customHeight="1">
      <c r="A1301" s="610"/>
      <c r="B1301" s="606"/>
      <c r="C1301" s="17" t="s">
        <v>2050</v>
      </c>
      <c r="D1301" s="17" t="s">
        <v>1585</v>
      </c>
      <c r="E1301" s="17">
        <v>0.03</v>
      </c>
      <c r="F1301" s="17">
        <v>48.05</v>
      </c>
      <c r="G1301" s="20">
        <f>F1301*E1301</f>
        <v>1.44</v>
      </c>
      <c r="H1301" s="610"/>
    </row>
    <row r="1302" spans="1:8">
      <c r="A1302" s="610">
        <v>13</v>
      </c>
      <c r="B1302" s="606" t="s">
        <v>3451</v>
      </c>
      <c r="C1302" s="16" t="s">
        <v>2782</v>
      </c>
      <c r="D1302" s="17"/>
      <c r="E1302" s="17"/>
      <c r="F1302" s="17"/>
      <c r="G1302" s="17"/>
      <c r="H1302" s="611">
        <v>41124</v>
      </c>
    </row>
    <row r="1303" spans="1:8">
      <c r="A1303" s="610"/>
      <c r="B1303" s="606"/>
      <c r="C1303" s="17" t="s">
        <v>2049</v>
      </c>
      <c r="D1303" s="17" t="s">
        <v>1588</v>
      </c>
      <c r="E1303" s="17">
        <v>0.15</v>
      </c>
      <c r="F1303" s="17">
        <v>1350</v>
      </c>
      <c r="G1303" s="17">
        <f>F1303*E1303</f>
        <v>202.5</v>
      </c>
      <c r="H1303" s="610"/>
    </row>
    <row r="1304" spans="1:8">
      <c r="A1304" s="610"/>
      <c r="B1304" s="606"/>
      <c r="C1304" s="17" t="s">
        <v>2050</v>
      </c>
      <c r="D1304" s="17" t="s">
        <v>1585</v>
      </c>
      <c r="E1304" s="17">
        <v>0.03</v>
      </c>
      <c r="F1304" s="17">
        <v>48.05</v>
      </c>
      <c r="G1304" s="20">
        <f>F1304*E1304</f>
        <v>1.44</v>
      </c>
      <c r="H1304" s="610"/>
    </row>
    <row r="1305" spans="1:8">
      <c r="A1305" s="610">
        <v>14</v>
      </c>
      <c r="B1305" s="606" t="s">
        <v>3452</v>
      </c>
      <c r="C1305" s="16" t="s">
        <v>2782</v>
      </c>
      <c r="D1305" s="17"/>
      <c r="E1305" s="17"/>
      <c r="F1305" s="17"/>
      <c r="G1305" s="17"/>
      <c r="H1305" s="611">
        <v>41124</v>
      </c>
    </row>
    <row r="1306" spans="1:8">
      <c r="A1306" s="610"/>
      <c r="B1306" s="606"/>
      <c r="C1306" s="17" t="s">
        <v>2049</v>
      </c>
      <c r="D1306" s="17" t="s">
        <v>1588</v>
      </c>
      <c r="E1306" s="17">
        <v>0.15</v>
      </c>
      <c r="F1306" s="17">
        <v>1350</v>
      </c>
      <c r="G1306" s="17">
        <f>F1306*E1306</f>
        <v>202.5</v>
      </c>
      <c r="H1306" s="610"/>
    </row>
    <row r="1307" spans="1:8">
      <c r="A1307" s="610"/>
      <c r="B1307" s="606"/>
      <c r="C1307" s="17" t="s">
        <v>2050</v>
      </c>
      <c r="D1307" s="17" t="s">
        <v>1585</v>
      </c>
      <c r="E1307" s="17">
        <v>0.03</v>
      </c>
      <c r="F1307" s="17">
        <v>48.05</v>
      </c>
      <c r="G1307" s="20">
        <f>F1307*E1307</f>
        <v>1.44</v>
      </c>
      <c r="H1307" s="610"/>
    </row>
    <row r="1308" spans="1:8">
      <c r="A1308" s="610">
        <v>15</v>
      </c>
      <c r="B1308" s="606" t="s">
        <v>46</v>
      </c>
      <c r="C1308" s="16" t="s">
        <v>2782</v>
      </c>
      <c r="D1308" s="17"/>
      <c r="E1308" s="17"/>
      <c r="F1308" s="17"/>
      <c r="G1308" s="17"/>
      <c r="H1308" s="611">
        <v>41124</v>
      </c>
    </row>
    <row r="1309" spans="1:8">
      <c r="A1309" s="610"/>
      <c r="B1309" s="606"/>
      <c r="C1309" s="17" t="s">
        <v>2049</v>
      </c>
      <c r="D1309" s="17" t="s">
        <v>1588</v>
      </c>
      <c r="E1309" s="17">
        <v>0.15</v>
      </c>
      <c r="F1309" s="17">
        <v>1350</v>
      </c>
      <c r="G1309" s="17">
        <f>F1309*E1309</f>
        <v>202.5</v>
      </c>
      <c r="H1309" s="611"/>
    </row>
    <row r="1310" spans="1:8">
      <c r="A1310" s="610"/>
      <c r="B1310" s="606"/>
      <c r="C1310" s="17" t="s">
        <v>2050</v>
      </c>
      <c r="D1310" s="17" t="s">
        <v>1585</v>
      </c>
      <c r="E1310" s="17">
        <v>0.03</v>
      </c>
      <c r="F1310" s="17">
        <v>48.05</v>
      </c>
      <c r="G1310" s="20">
        <f>F1310*E1310</f>
        <v>1.44</v>
      </c>
      <c r="H1310" s="611"/>
    </row>
    <row r="1311" spans="1:8" ht="31.5">
      <c r="A1311" s="41">
        <v>16</v>
      </c>
      <c r="B1311" s="17" t="s">
        <v>3452</v>
      </c>
      <c r="C1311" s="46" t="s">
        <v>2185</v>
      </c>
      <c r="D1311" s="606" t="s">
        <v>647</v>
      </c>
      <c r="E1311" s="606"/>
      <c r="F1311" s="606"/>
      <c r="G1311" s="17"/>
      <c r="H1311" s="21">
        <v>41124</v>
      </c>
    </row>
    <row r="1312" spans="1:8" ht="31.5">
      <c r="A1312" s="41">
        <v>17</v>
      </c>
      <c r="B1312" s="17" t="s">
        <v>46</v>
      </c>
      <c r="C1312" s="46" t="s">
        <v>2185</v>
      </c>
      <c r="D1312" s="606" t="s">
        <v>647</v>
      </c>
      <c r="E1312" s="606"/>
      <c r="F1312" s="606"/>
      <c r="G1312" s="17"/>
      <c r="H1312" s="21">
        <v>41124</v>
      </c>
    </row>
    <row r="1313" spans="1:8" ht="31.5">
      <c r="A1313" s="41">
        <v>18</v>
      </c>
      <c r="B1313" s="17" t="s">
        <v>1805</v>
      </c>
      <c r="C1313" s="46" t="s">
        <v>2185</v>
      </c>
      <c r="D1313" s="606" t="s">
        <v>649</v>
      </c>
      <c r="E1313" s="606"/>
      <c r="F1313" s="606"/>
      <c r="G1313" s="17"/>
      <c r="H1313" s="21">
        <v>41127</v>
      </c>
    </row>
    <row r="1314" spans="1:8" ht="63">
      <c r="A1314" s="610">
        <v>19</v>
      </c>
      <c r="B1314" s="606" t="s">
        <v>650</v>
      </c>
      <c r="C1314" s="16" t="s">
        <v>651</v>
      </c>
      <c r="D1314" s="17"/>
      <c r="E1314" s="17"/>
      <c r="F1314" s="17"/>
      <c r="G1314" s="17"/>
      <c r="H1314" s="611">
        <v>41127</v>
      </c>
    </row>
    <row r="1315" spans="1:8">
      <c r="A1315" s="610"/>
      <c r="B1315" s="606"/>
      <c r="C1315" s="15" t="s">
        <v>677</v>
      </c>
      <c r="D1315" s="19" t="s">
        <v>1049</v>
      </c>
      <c r="E1315" s="19">
        <v>4</v>
      </c>
      <c r="F1315" s="19">
        <v>168</v>
      </c>
      <c r="G1315" s="17">
        <f>F1315*E1315</f>
        <v>672</v>
      </c>
      <c r="H1315" s="610"/>
    </row>
    <row r="1316" spans="1:8" ht="31.5" customHeight="1">
      <c r="A1316" s="610"/>
      <c r="B1316" s="606"/>
      <c r="C1316" s="15" t="s">
        <v>678</v>
      </c>
      <c r="D1316" s="19" t="s">
        <v>2968</v>
      </c>
      <c r="E1316" s="19">
        <v>1</v>
      </c>
      <c r="F1316" s="19">
        <v>93</v>
      </c>
      <c r="G1316" s="17">
        <f>F1316*E1316</f>
        <v>93</v>
      </c>
      <c r="H1316" s="610"/>
    </row>
    <row r="1317" spans="1:8" ht="17.25" customHeight="1">
      <c r="A1317" s="610"/>
      <c r="B1317" s="606"/>
      <c r="C1317" s="17" t="s">
        <v>49</v>
      </c>
      <c r="D1317" s="19" t="s">
        <v>2968</v>
      </c>
      <c r="E1317" s="17">
        <v>4</v>
      </c>
      <c r="F1317" s="17">
        <v>178</v>
      </c>
      <c r="G1317" s="20">
        <f>F1317*E1317</f>
        <v>712</v>
      </c>
      <c r="H1317" s="610"/>
    </row>
    <row r="1318" spans="1:8" ht="15" customHeight="1">
      <c r="A1318" s="610"/>
      <c r="B1318" s="606"/>
      <c r="C1318" s="15" t="s">
        <v>2293</v>
      </c>
      <c r="D1318" s="19" t="s">
        <v>2968</v>
      </c>
      <c r="E1318" s="17">
        <v>1</v>
      </c>
      <c r="F1318" s="17">
        <v>51</v>
      </c>
      <c r="G1318" s="20">
        <f>F1318*E1318</f>
        <v>51</v>
      </c>
      <c r="H1318" s="610"/>
    </row>
    <row r="1319" spans="1:8" ht="15" customHeight="1">
      <c r="A1319" s="610">
        <v>20</v>
      </c>
      <c r="B1319" s="606" t="s">
        <v>654</v>
      </c>
      <c r="C1319" s="16" t="s">
        <v>656</v>
      </c>
      <c r="D1319" s="19"/>
      <c r="E1319" s="17"/>
      <c r="F1319" s="17"/>
      <c r="G1319" s="17"/>
      <c r="H1319" s="611">
        <v>41129</v>
      </c>
    </row>
    <row r="1320" spans="1:8" ht="33.75" customHeight="1">
      <c r="A1320" s="610"/>
      <c r="B1320" s="606"/>
      <c r="C1320" s="17" t="s">
        <v>1826</v>
      </c>
      <c r="D1320" s="19" t="s">
        <v>1046</v>
      </c>
      <c r="E1320" s="17">
        <v>15</v>
      </c>
      <c r="F1320" s="17">
        <v>84.42</v>
      </c>
      <c r="G1320" s="20">
        <f>F1320*E1320</f>
        <v>1266.3</v>
      </c>
      <c r="H1320" s="610"/>
    </row>
    <row r="1321" spans="1:8" ht="15.75" customHeight="1">
      <c r="A1321" s="610"/>
      <c r="B1321" s="606"/>
      <c r="C1321" s="63" t="s">
        <v>480</v>
      </c>
      <c r="D1321" s="19" t="s">
        <v>481</v>
      </c>
      <c r="E1321" s="17">
        <v>2</v>
      </c>
      <c r="F1321" s="19">
        <v>28</v>
      </c>
      <c r="G1321" s="17">
        <f>F1321*E1321</f>
        <v>56</v>
      </c>
      <c r="H1321" s="610"/>
    </row>
    <row r="1322" spans="1:8">
      <c r="A1322" s="610"/>
      <c r="B1322" s="606"/>
      <c r="C1322" s="63" t="s">
        <v>3222</v>
      </c>
      <c r="D1322" s="19" t="s">
        <v>1109</v>
      </c>
      <c r="E1322" s="17">
        <v>10</v>
      </c>
      <c r="F1322" s="19">
        <v>30</v>
      </c>
      <c r="G1322" s="17">
        <f>F1322*E1322</f>
        <v>300</v>
      </c>
      <c r="H1322" s="610"/>
    </row>
    <row r="1323" spans="1:8" ht="31.5">
      <c r="A1323" s="610">
        <v>21</v>
      </c>
      <c r="B1323" s="606" t="s">
        <v>3449</v>
      </c>
      <c r="C1323" s="50" t="s">
        <v>2584</v>
      </c>
      <c r="D1323" s="19"/>
      <c r="E1323" s="17"/>
      <c r="F1323" s="19"/>
      <c r="G1323" s="17"/>
      <c r="H1323" s="611">
        <v>41128</v>
      </c>
    </row>
    <row r="1324" spans="1:8">
      <c r="A1324" s="610"/>
      <c r="B1324" s="606"/>
      <c r="C1324" s="63" t="s">
        <v>1534</v>
      </c>
      <c r="D1324" s="19" t="s">
        <v>1585</v>
      </c>
      <c r="E1324" s="17">
        <v>1</v>
      </c>
      <c r="F1324" s="19">
        <v>400</v>
      </c>
      <c r="G1324" s="17">
        <f>F1324*E1324</f>
        <v>400</v>
      </c>
      <c r="H1324" s="611"/>
    </row>
    <row r="1325" spans="1:8">
      <c r="A1325" s="610"/>
      <c r="B1325" s="606"/>
      <c r="C1325" s="63" t="s">
        <v>2049</v>
      </c>
      <c r="D1325" s="19" t="s">
        <v>1588</v>
      </c>
      <c r="E1325" s="17">
        <v>0.67</v>
      </c>
      <c r="F1325" s="19">
        <v>1350</v>
      </c>
      <c r="G1325" s="17">
        <f>F1325*E1325</f>
        <v>904.5</v>
      </c>
      <c r="H1325" s="611"/>
    </row>
    <row r="1326" spans="1:8">
      <c r="A1326" s="610"/>
      <c r="B1326" s="606"/>
      <c r="C1326" s="63" t="s">
        <v>1599</v>
      </c>
      <c r="D1326" s="19" t="s">
        <v>1588</v>
      </c>
      <c r="E1326" s="17">
        <v>0.33</v>
      </c>
      <c r="F1326" s="19">
        <v>1650</v>
      </c>
      <c r="G1326" s="17">
        <f>F1326*E1326</f>
        <v>544.5</v>
      </c>
      <c r="H1326" s="611"/>
    </row>
    <row r="1327" spans="1:8">
      <c r="A1327" s="610">
        <v>22</v>
      </c>
      <c r="B1327" s="606" t="s">
        <v>3444</v>
      </c>
      <c r="C1327" s="16" t="s">
        <v>2782</v>
      </c>
      <c r="D1327" s="17"/>
      <c r="E1327" s="17"/>
      <c r="F1327" s="17"/>
      <c r="G1327" s="17"/>
      <c r="H1327" s="611">
        <v>41129</v>
      </c>
    </row>
    <row r="1328" spans="1:8">
      <c r="A1328" s="610"/>
      <c r="B1328" s="606"/>
      <c r="C1328" s="17" t="s">
        <v>2049</v>
      </c>
      <c r="D1328" s="19" t="s">
        <v>1588</v>
      </c>
      <c r="E1328" s="17">
        <v>1</v>
      </c>
      <c r="F1328" s="17">
        <v>1350</v>
      </c>
      <c r="G1328" s="17">
        <f>F1328*E1328</f>
        <v>1350</v>
      </c>
      <c r="H1328" s="610"/>
    </row>
    <row r="1329" spans="1:8">
      <c r="A1329" s="610"/>
      <c r="B1329" s="606"/>
      <c r="C1329" s="17" t="s">
        <v>1158</v>
      </c>
      <c r="D1329" s="19" t="s">
        <v>1588</v>
      </c>
      <c r="E1329" s="17">
        <v>4</v>
      </c>
      <c r="F1329" s="17">
        <v>1650</v>
      </c>
      <c r="G1329" s="17">
        <f>F1329*E1329</f>
        <v>6600</v>
      </c>
      <c r="H1329" s="610"/>
    </row>
    <row r="1330" spans="1:8">
      <c r="A1330" s="610"/>
      <c r="B1330" s="606"/>
      <c r="C1330" s="17" t="s">
        <v>2050</v>
      </c>
      <c r="D1330" s="19" t="s">
        <v>1585</v>
      </c>
      <c r="E1330" s="17">
        <v>2</v>
      </c>
      <c r="F1330" s="17">
        <v>48.05</v>
      </c>
      <c r="G1330" s="20">
        <f>F1330*E1330</f>
        <v>96.1</v>
      </c>
      <c r="H1330" s="610"/>
    </row>
    <row r="1331" spans="1:8" ht="31.5">
      <c r="A1331" s="610">
        <v>23</v>
      </c>
      <c r="B1331" s="606" t="s">
        <v>2238</v>
      </c>
      <c r="C1331" s="46" t="s">
        <v>2185</v>
      </c>
      <c r="D1331" s="19"/>
      <c r="E1331" s="17"/>
      <c r="F1331" s="19"/>
      <c r="G1331" s="20"/>
      <c r="H1331" s="611">
        <v>41128</v>
      </c>
    </row>
    <row r="1332" spans="1:8">
      <c r="A1332" s="610"/>
      <c r="B1332" s="606"/>
      <c r="C1332" s="15" t="s">
        <v>1600</v>
      </c>
      <c r="D1332" s="19" t="s">
        <v>1588</v>
      </c>
      <c r="E1332" s="17">
        <v>0.5</v>
      </c>
      <c r="F1332" s="19">
        <v>1700</v>
      </c>
      <c r="G1332" s="20">
        <f>E1332*F1332</f>
        <v>850</v>
      </c>
      <c r="H1332" s="610"/>
    </row>
    <row r="1333" spans="1:8" ht="31.5">
      <c r="A1333" s="41">
        <v>24</v>
      </c>
      <c r="B1333" s="17" t="s">
        <v>2375</v>
      </c>
      <c r="C1333" s="16" t="s">
        <v>2376</v>
      </c>
      <c r="D1333" s="669" t="s">
        <v>1050</v>
      </c>
      <c r="E1333" s="669"/>
      <c r="F1333" s="669"/>
      <c r="G1333" s="17"/>
      <c r="H1333" s="21">
        <v>41131</v>
      </c>
    </row>
    <row r="1334" spans="1:8" ht="37.5" customHeight="1">
      <c r="A1334" s="41">
        <v>25</v>
      </c>
      <c r="B1334" s="17" t="s">
        <v>3452</v>
      </c>
      <c r="C1334" s="46" t="s">
        <v>2185</v>
      </c>
      <c r="D1334" s="606" t="s">
        <v>647</v>
      </c>
      <c r="E1334" s="606"/>
      <c r="F1334" s="606"/>
      <c r="G1334" s="17"/>
      <c r="H1334" s="21">
        <v>41131</v>
      </c>
    </row>
    <row r="1335" spans="1:8" ht="31.5">
      <c r="A1335" s="41">
        <v>26</v>
      </c>
      <c r="B1335" s="17" t="s">
        <v>46</v>
      </c>
      <c r="C1335" s="46" t="s">
        <v>2185</v>
      </c>
      <c r="D1335" s="606" t="s">
        <v>647</v>
      </c>
      <c r="E1335" s="606"/>
      <c r="F1335" s="606"/>
      <c r="G1335" s="17"/>
      <c r="H1335" s="21">
        <v>41131</v>
      </c>
    </row>
    <row r="1336" spans="1:8">
      <c r="A1336" s="41">
        <v>27</v>
      </c>
      <c r="B1336" s="17" t="s">
        <v>2938</v>
      </c>
      <c r="C1336" s="46" t="s">
        <v>2844</v>
      </c>
      <c r="D1336" s="606" t="s">
        <v>1050</v>
      </c>
      <c r="E1336" s="606"/>
      <c r="F1336" s="606"/>
      <c r="G1336" s="17"/>
      <c r="H1336" s="21">
        <v>41131</v>
      </c>
    </row>
    <row r="1337" spans="1:8">
      <c r="A1337" s="41">
        <v>28</v>
      </c>
      <c r="B1337" s="17" t="s">
        <v>3808</v>
      </c>
      <c r="C1337" s="46" t="s">
        <v>807</v>
      </c>
      <c r="D1337" s="606" t="s">
        <v>1612</v>
      </c>
      <c r="E1337" s="606"/>
      <c r="F1337" s="606"/>
      <c r="G1337" s="17"/>
      <c r="H1337" s="21">
        <v>41134</v>
      </c>
    </row>
    <row r="1338" spans="1:8" ht="31.5">
      <c r="A1338" s="41">
        <v>29</v>
      </c>
      <c r="B1338" s="17" t="s">
        <v>3484</v>
      </c>
      <c r="C1338" s="16" t="s">
        <v>3485</v>
      </c>
      <c r="D1338" s="606" t="s">
        <v>3486</v>
      </c>
      <c r="E1338" s="606"/>
      <c r="F1338" s="606"/>
      <c r="G1338" s="17"/>
      <c r="H1338" s="21">
        <v>41138</v>
      </c>
    </row>
    <row r="1339" spans="1:8" ht="31.5">
      <c r="A1339" s="41">
        <v>30</v>
      </c>
      <c r="B1339" s="17" t="s">
        <v>3487</v>
      </c>
      <c r="C1339" s="16" t="s">
        <v>3488</v>
      </c>
      <c r="D1339" s="606" t="s">
        <v>3489</v>
      </c>
      <c r="E1339" s="606"/>
      <c r="F1339" s="606"/>
      <c r="G1339" s="17"/>
      <c r="H1339" s="21">
        <v>41141</v>
      </c>
    </row>
    <row r="1340" spans="1:8">
      <c r="A1340" s="610">
        <v>31</v>
      </c>
      <c r="B1340" s="606" t="s">
        <v>1172</v>
      </c>
      <c r="C1340" s="46" t="s">
        <v>278</v>
      </c>
      <c r="D1340" s="19"/>
      <c r="E1340" s="19"/>
      <c r="F1340" s="19"/>
      <c r="G1340" s="17"/>
      <c r="H1340" s="611">
        <v>41135</v>
      </c>
    </row>
    <row r="1341" spans="1:8">
      <c r="A1341" s="610"/>
      <c r="B1341" s="606"/>
      <c r="C1341" s="15" t="s">
        <v>1486</v>
      </c>
      <c r="D1341" s="19" t="s">
        <v>2968</v>
      </c>
      <c r="E1341" s="19">
        <v>1</v>
      </c>
      <c r="F1341" s="19">
        <v>93</v>
      </c>
      <c r="G1341" s="17">
        <f>F1341*E1341</f>
        <v>93</v>
      </c>
      <c r="H1341" s="611"/>
    </row>
    <row r="1342" spans="1:8">
      <c r="A1342" s="610"/>
      <c r="B1342" s="606"/>
      <c r="C1342" s="17" t="s">
        <v>1153</v>
      </c>
      <c r="D1342" s="19" t="s">
        <v>2968</v>
      </c>
      <c r="E1342" s="17">
        <v>1</v>
      </c>
      <c r="F1342" s="17">
        <v>25</v>
      </c>
      <c r="G1342" s="17">
        <f>E1342*F1342</f>
        <v>25</v>
      </c>
      <c r="H1342" s="611"/>
    </row>
    <row r="1343" spans="1:8">
      <c r="A1343" s="610"/>
      <c r="B1343" s="606"/>
      <c r="C1343" s="17" t="s">
        <v>2192</v>
      </c>
      <c r="D1343" s="19" t="s">
        <v>2968</v>
      </c>
      <c r="E1343" s="17">
        <v>1</v>
      </c>
      <c r="F1343" s="17">
        <v>25</v>
      </c>
      <c r="G1343" s="17">
        <f>E1343*F1343</f>
        <v>25</v>
      </c>
      <c r="H1343" s="611"/>
    </row>
    <row r="1344" spans="1:8" ht="31.5">
      <c r="A1344" s="610">
        <v>32</v>
      </c>
      <c r="B1344" s="606" t="s">
        <v>3445</v>
      </c>
      <c r="C1344" s="50" t="s">
        <v>1609</v>
      </c>
      <c r="D1344" s="19"/>
      <c r="E1344" s="17"/>
      <c r="F1344" s="19"/>
      <c r="G1344" s="17"/>
      <c r="H1344" s="611">
        <v>41137</v>
      </c>
    </row>
    <row r="1345" spans="1:8">
      <c r="A1345" s="610"/>
      <c r="B1345" s="606"/>
      <c r="C1345" s="17" t="s">
        <v>1240</v>
      </c>
      <c r="D1345" s="19" t="s">
        <v>1109</v>
      </c>
      <c r="E1345" s="17">
        <v>30</v>
      </c>
      <c r="F1345" s="17">
        <v>15.67</v>
      </c>
      <c r="G1345" s="20">
        <f>F1345*E1345</f>
        <v>470.1</v>
      </c>
      <c r="H1345" s="611"/>
    </row>
    <row r="1346" spans="1:8">
      <c r="A1346" s="610"/>
      <c r="B1346" s="606"/>
      <c r="C1346" s="17" t="s">
        <v>2012</v>
      </c>
      <c r="D1346" s="19" t="s">
        <v>2968</v>
      </c>
      <c r="E1346" s="17">
        <v>1</v>
      </c>
      <c r="F1346" s="17">
        <v>220</v>
      </c>
      <c r="G1346" s="17">
        <f>F1346*E1346</f>
        <v>220</v>
      </c>
      <c r="H1346" s="611"/>
    </row>
    <row r="1347" spans="1:8" ht="47.25">
      <c r="A1347" s="610">
        <v>33</v>
      </c>
      <c r="B1347" s="606" t="s">
        <v>144</v>
      </c>
      <c r="C1347" s="16" t="s">
        <v>145</v>
      </c>
      <c r="D1347" s="606" t="s">
        <v>3581</v>
      </c>
      <c r="E1347" s="606"/>
      <c r="F1347" s="606"/>
      <c r="G1347" s="17"/>
      <c r="H1347" s="611">
        <v>41138</v>
      </c>
    </row>
    <row r="1348" spans="1:8">
      <c r="A1348" s="610"/>
      <c r="B1348" s="606"/>
      <c r="C1348" s="17" t="s">
        <v>1600</v>
      </c>
      <c r="D1348" s="17" t="s">
        <v>1588</v>
      </c>
      <c r="E1348" s="17">
        <v>0.67</v>
      </c>
      <c r="F1348" s="17">
        <v>1700</v>
      </c>
      <c r="G1348" s="17">
        <f>F1348*E1348</f>
        <v>1139</v>
      </c>
      <c r="H1348" s="611"/>
    </row>
    <row r="1349" spans="1:8" ht="47.25">
      <c r="A1349" s="41">
        <v>34</v>
      </c>
      <c r="B1349" s="17" t="s">
        <v>3466</v>
      </c>
      <c r="C1349" s="16" t="s">
        <v>145</v>
      </c>
      <c r="D1349" s="606" t="s">
        <v>3811</v>
      </c>
      <c r="E1349" s="606"/>
      <c r="F1349" s="606"/>
      <c r="G1349" s="17"/>
      <c r="H1349" s="21">
        <v>41138</v>
      </c>
    </row>
    <row r="1350" spans="1:8" ht="31.5">
      <c r="A1350" s="610">
        <v>35</v>
      </c>
      <c r="B1350" s="606" t="s">
        <v>46</v>
      </c>
      <c r="C1350" s="16" t="s">
        <v>2457</v>
      </c>
      <c r="D1350" s="17"/>
      <c r="E1350" s="17"/>
      <c r="F1350" s="17"/>
      <c r="G1350" s="17"/>
      <c r="H1350" s="611">
        <v>41138</v>
      </c>
    </row>
    <row r="1351" spans="1:8">
      <c r="A1351" s="610"/>
      <c r="B1351" s="606"/>
      <c r="C1351" s="74" t="s">
        <v>2286</v>
      </c>
      <c r="D1351" s="19" t="s">
        <v>2968</v>
      </c>
      <c r="E1351" s="17">
        <v>1</v>
      </c>
      <c r="F1351" s="17">
        <v>100</v>
      </c>
      <c r="G1351" s="17">
        <f>F1351*E1351</f>
        <v>100</v>
      </c>
      <c r="H1351" s="611"/>
    </row>
    <row r="1352" spans="1:8">
      <c r="A1352" s="41">
        <v>36</v>
      </c>
      <c r="B1352" s="17" t="s">
        <v>3778</v>
      </c>
      <c r="C1352" s="16" t="s">
        <v>3813</v>
      </c>
      <c r="D1352" s="17"/>
      <c r="E1352" s="17"/>
      <c r="F1352" s="17"/>
      <c r="G1352" s="17"/>
      <c r="H1352" s="21">
        <v>41138</v>
      </c>
    </row>
    <row r="1353" spans="1:8">
      <c r="A1353" s="610">
        <v>36</v>
      </c>
      <c r="B1353" s="606" t="s">
        <v>3778</v>
      </c>
      <c r="C1353" s="17" t="s">
        <v>1601</v>
      </c>
      <c r="D1353" s="19" t="s">
        <v>1109</v>
      </c>
      <c r="E1353" s="17">
        <v>20</v>
      </c>
      <c r="F1353" s="17">
        <v>4.4000000000000004</v>
      </c>
      <c r="G1353" s="17">
        <f t="shared" ref="G1353:G1359" si="8">F1353*E1353</f>
        <v>88</v>
      </c>
      <c r="H1353" s="611">
        <v>41138</v>
      </c>
    </row>
    <row r="1354" spans="1:8">
      <c r="A1354" s="610"/>
      <c r="B1354" s="606"/>
      <c r="C1354" s="17" t="s">
        <v>3814</v>
      </c>
      <c r="D1354" s="19" t="s">
        <v>1585</v>
      </c>
      <c r="E1354" s="17">
        <v>0.3</v>
      </c>
      <c r="F1354" s="17">
        <v>400</v>
      </c>
      <c r="G1354" s="17">
        <f t="shared" si="8"/>
        <v>120</v>
      </c>
      <c r="H1354" s="611"/>
    </row>
    <row r="1355" spans="1:8">
      <c r="A1355" s="610"/>
      <c r="B1355" s="606"/>
      <c r="C1355" s="63" t="s">
        <v>405</v>
      </c>
      <c r="D1355" s="19" t="s">
        <v>1585</v>
      </c>
      <c r="E1355" s="17">
        <v>0.15</v>
      </c>
      <c r="F1355" s="19">
        <v>400</v>
      </c>
      <c r="G1355" s="17">
        <f t="shared" si="8"/>
        <v>60</v>
      </c>
      <c r="H1355" s="611"/>
    </row>
    <row r="1356" spans="1:8">
      <c r="A1356" s="610"/>
      <c r="B1356" s="606"/>
      <c r="C1356" s="63" t="s">
        <v>83</v>
      </c>
      <c r="D1356" s="19" t="s">
        <v>1109</v>
      </c>
      <c r="E1356" s="17">
        <v>0.3</v>
      </c>
      <c r="F1356" s="19">
        <v>56</v>
      </c>
      <c r="G1356" s="17">
        <f t="shared" si="8"/>
        <v>16.8</v>
      </c>
      <c r="H1356" s="611"/>
    </row>
    <row r="1357" spans="1:8">
      <c r="A1357" s="610">
        <v>36</v>
      </c>
      <c r="B1357" s="606" t="s">
        <v>3778</v>
      </c>
      <c r="C1357" s="63" t="s">
        <v>1462</v>
      </c>
      <c r="D1357" s="19" t="s">
        <v>1049</v>
      </c>
      <c r="E1357" s="17">
        <v>1.5</v>
      </c>
      <c r="F1357" s="19">
        <v>115.2</v>
      </c>
      <c r="G1357" s="17">
        <f t="shared" si="8"/>
        <v>172.8</v>
      </c>
      <c r="H1357" s="611">
        <v>41138</v>
      </c>
    </row>
    <row r="1358" spans="1:8" ht="31.5" customHeight="1">
      <c r="A1358" s="610"/>
      <c r="B1358" s="606"/>
      <c r="C1358" s="63" t="s">
        <v>1426</v>
      </c>
      <c r="D1358" s="19" t="s">
        <v>1588</v>
      </c>
      <c r="E1358" s="17">
        <v>2</v>
      </c>
      <c r="F1358" s="19">
        <v>750</v>
      </c>
      <c r="G1358" s="17">
        <f t="shared" si="8"/>
        <v>1500</v>
      </c>
      <c r="H1358" s="611"/>
    </row>
    <row r="1359" spans="1:8">
      <c r="A1359" s="610"/>
      <c r="B1359" s="606"/>
      <c r="C1359" s="63" t="s">
        <v>480</v>
      </c>
      <c r="D1359" s="19" t="s">
        <v>481</v>
      </c>
      <c r="E1359" s="17">
        <v>3</v>
      </c>
      <c r="F1359" s="19">
        <v>28</v>
      </c>
      <c r="G1359" s="17">
        <f t="shared" si="8"/>
        <v>84</v>
      </c>
      <c r="H1359" s="611"/>
    </row>
    <row r="1360" spans="1:8" ht="31.5">
      <c r="A1360" s="41">
        <v>37</v>
      </c>
      <c r="B1360" s="17" t="s">
        <v>3817</v>
      </c>
      <c r="C1360" s="50" t="s">
        <v>3507</v>
      </c>
      <c r="D1360" s="606" t="s">
        <v>3811</v>
      </c>
      <c r="E1360" s="606"/>
      <c r="F1360" s="606"/>
      <c r="G1360" s="17"/>
      <c r="H1360" s="21">
        <v>41141</v>
      </c>
    </row>
    <row r="1361" spans="1:8">
      <c r="A1361" s="610">
        <v>38</v>
      </c>
      <c r="B1361" s="606" t="s">
        <v>3818</v>
      </c>
      <c r="C1361" s="16" t="s">
        <v>3819</v>
      </c>
      <c r="D1361" s="17"/>
      <c r="E1361" s="17"/>
      <c r="F1361" s="17"/>
      <c r="G1361" s="17"/>
      <c r="H1361" s="611">
        <v>41141</v>
      </c>
    </row>
    <row r="1362" spans="1:8">
      <c r="A1362" s="610"/>
      <c r="B1362" s="606"/>
      <c r="C1362" s="17" t="s">
        <v>1600</v>
      </c>
      <c r="D1362" s="19" t="s">
        <v>1588</v>
      </c>
      <c r="E1362" s="17">
        <v>1</v>
      </c>
      <c r="F1362" s="17">
        <v>1700</v>
      </c>
      <c r="G1362" s="17">
        <f>F1362*E1362</f>
        <v>1700</v>
      </c>
      <c r="H1362" s="611"/>
    </row>
    <row r="1363" spans="1:8">
      <c r="A1363" s="41">
        <v>39</v>
      </c>
      <c r="B1363" s="17" t="s">
        <v>3778</v>
      </c>
      <c r="C1363" s="16" t="s">
        <v>3819</v>
      </c>
      <c r="D1363" s="606" t="s">
        <v>2829</v>
      </c>
      <c r="E1363" s="606"/>
      <c r="F1363" s="606"/>
      <c r="G1363" s="17"/>
      <c r="H1363" s="21">
        <v>41141</v>
      </c>
    </row>
    <row r="1364" spans="1:8" ht="31.5">
      <c r="A1364" s="41">
        <v>40</v>
      </c>
      <c r="B1364" s="17" t="s">
        <v>2599</v>
      </c>
      <c r="C1364" s="16" t="s">
        <v>2600</v>
      </c>
      <c r="D1364" s="606" t="s">
        <v>67</v>
      </c>
      <c r="E1364" s="606"/>
      <c r="F1364" s="606"/>
      <c r="G1364" s="17"/>
      <c r="H1364" s="21">
        <v>41136</v>
      </c>
    </row>
    <row r="1365" spans="1:8">
      <c r="A1365" s="41">
        <v>41</v>
      </c>
      <c r="B1365" s="17" t="s">
        <v>2602</v>
      </c>
      <c r="C1365" s="16" t="s">
        <v>3386</v>
      </c>
      <c r="D1365" s="606" t="s">
        <v>67</v>
      </c>
      <c r="E1365" s="606"/>
      <c r="F1365" s="606"/>
      <c r="G1365" s="17"/>
      <c r="H1365" s="21">
        <v>41136</v>
      </c>
    </row>
    <row r="1366" spans="1:8">
      <c r="A1366" s="41">
        <v>42</v>
      </c>
      <c r="B1366" s="17" t="s">
        <v>2604</v>
      </c>
      <c r="C1366" s="16" t="s">
        <v>666</v>
      </c>
      <c r="D1366" s="606" t="s">
        <v>1050</v>
      </c>
      <c r="E1366" s="606"/>
      <c r="F1366" s="606"/>
      <c r="G1366" s="17"/>
      <c r="H1366" s="21">
        <v>41137</v>
      </c>
    </row>
    <row r="1367" spans="1:8" ht="47.25">
      <c r="A1367" s="41">
        <v>43</v>
      </c>
      <c r="B1367" s="17" t="s">
        <v>2447</v>
      </c>
      <c r="C1367" s="16" t="s">
        <v>3422</v>
      </c>
      <c r="D1367" s="606" t="s">
        <v>67</v>
      </c>
      <c r="E1367" s="606"/>
      <c r="F1367" s="606"/>
      <c r="G1367" s="17"/>
      <c r="H1367" s="21">
        <v>41137</v>
      </c>
    </row>
    <row r="1368" spans="1:8">
      <c r="A1368" s="41">
        <v>44</v>
      </c>
      <c r="B1368" s="17" t="s">
        <v>1067</v>
      </c>
      <c r="C1368" s="16" t="s">
        <v>542</v>
      </c>
      <c r="D1368" s="606" t="s">
        <v>67</v>
      </c>
      <c r="E1368" s="606"/>
      <c r="F1368" s="606"/>
      <c r="G1368" s="17"/>
      <c r="H1368" s="21">
        <v>41138</v>
      </c>
    </row>
    <row r="1369" spans="1:8">
      <c r="A1369" s="610">
        <v>45</v>
      </c>
      <c r="B1369" s="606" t="s">
        <v>572</v>
      </c>
      <c r="C1369" s="16" t="s">
        <v>1069</v>
      </c>
      <c r="D1369" s="19"/>
      <c r="E1369" s="17"/>
      <c r="F1369" s="17"/>
      <c r="G1369" s="17"/>
      <c r="H1369" s="611">
        <v>41141</v>
      </c>
    </row>
    <row r="1370" spans="1:8">
      <c r="A1370" s="610"/>
      <c r="B1370" s="606"/>
      <c r="C1370" s="17" t="s">
        <v>1070</v>
      </c>
      <c r="D1370" s="19" t="s">
        <v>2968</v>
      </c>
      <c r="E1370" s="17">
        <v>1</v>
      </c>
      <c r="F1370" s="17">
        <v>92</v>
      </c>
      <c r="G1370" s="17">
        <f>F1370*E1370</f>
        <v>92</v>
      </c>
      <c r="H1370" s="610"/>
    </row>
    <row r="1371" spans="1:8" ht="31.5">
      <c r="A1371" s="610">
        <v>46</v>
      </c>
      <c r="B1371" s="606" t="s">
        <v>1714</v>
      </c>
      <c r="C1371" s="16" t="s">
        <v>1659</v>
      </c>
      <c r="D1371" s="17"/>
      <c r="E1371" s="17"/>
      <c r="F1371" s="17"/>
      <c r="G1371" s="17"/>
      <c r="H1371" s="611">
        <v>41141</v>
      </c>
    </row>
    <row r="1372" spans="1:8">
      <c r="A1372" s="610"/>
      <c r="B1372" s="606"/>
      <c r="C1372" s="63" t="s">
        <v>1669</v>
      </c>
      <c r="D1372" s="19" t="s">
        <v>1049</v>
      </c>
      <c r="E1372" s="17">
        <v>0.5</v>
      </c>
      <c r="F1372" s="17">
        <v>230</v>
      </c>
      <c r="G1372" s="17">
        <f>F1372*E1372</f>
        <v>115</v>
      </c>
      <c r="H1372" s="611"/>
    </row>
    <row r="1373" spans="1:8">
      <c r="A1373" s="610"/>
      <c r="B1373" s="606"/>
      <c r="C1373" s="15" t="s">
        <v>2399</v>
      </c>
      <c r="D1373" s="19" t="s">
        <v>2968</v>
      </c>
      <c r="E1373" s="17">
        <v>1</v>
      </c>
      <c r="F1373" s="17">
        <v>90</v>
      </c>
      <c r="G1373" s="17">
        <f>F1373*E1373</f>
        <v>90</v>
      </c>
      <c r="H1373" s="611"/>
    </row>
    <row r="1374" spans="1:8">
      <c r="A1374" s="610"/>
      <c r="B1374" s="606"/>
      <c r="C1374" s="15" t="s">
        <v>1364</v>
      </c>
      <c r="D1374" s="19" t="s">
        <v>2968</v>
      </c>
      <c r="E1374" s="17">
        <v>1</v>
      </c>
      <c r="F1374" s="17">
        <v>40</v>
      </c>
      <c r="G1374" s="17">
        <f>F1374*E1374</f>
        <v>40</v>
      </c>
      <c r="H1374" s="611"/>
    </row>
    <row r="1375" spans="1:8" ht="31.5">
      <c r="A1375" s="41">
        <v>47</v>
      </c>
      <c r="B1375" s="15" t="s">
        <v>726</v>
      </c>
      <c r="C1375" s="46" t="s">
        <v>2537</v>
      </c>
      <c r="D1375" s="606" t="s">
        <v>630</v>
      </c>
      <c r="E1375" s="606"/>
      <c r="F1375" s="606"/>
      <c r="G1375" s="17"/>
      <c r="H1375" s="21">
        <v>41143</v>
      </c>
    </row>
    <row r="1376" spans="1:8" ht="47.25">
      <c r="A1376" s="41">
        <v>48</v>
      </c>
      <c r="B1376" s="15" t="s">
        <v>427</v>
      </c>
      <c r="C1376" s="46" t="s">
        <v>3470</v>
      </c>
      <c r="D1376" s="606" t="s">
        <v>3581</v>
      </c>
      <c r="E1376" s="606"/>
      <c r="F1376" s="606"/>
      <c r="G1376" s="17"/>
      <c r="H1376" s="21">
        <v>41142</v>
      </c>
    </row>
    <row r="1377" spans="1:8">
      <c r="A1377" s="41">
        <v>49</v>
      </c>
      <c r="B1377" s="15" t="s">
        <v>2545</v>
      </c>
      <c r="C1377" s="46" t="s">
        <v>2036</v>
      </c>
      <c r="D1377" s="606" t="s">
        <v>1050</v>
      </c>
      <c r="E1377" s="606"/>
      <c r="F1377" s="606"/>
      <c r="G1377" s="17"/>
      <c r="H1377" s="21">
        <v>41143</v>
      </c>
    </row>
    <row r="1378" spans="1:8" ht="47.25">
      <c r="A1378" s="41">
        <v>50</v>
      </c>
      <c r="B1378" s="15" t="s">
        <v>1731</v>
      </c>
      <c r="C1378" s="46" t="s">
        <v>3422</v>
      </c>
      <c r="D1378" s="606" t="s">
        <v>67</v>
      </c>
      <c r="E1378" s="606"/>
      <c r="F1378" s="606"/>
      <c r="G1378" s="17"/>
      <c r="H1378" s="21">
        <v>41145</v>
      </c>
    </row>
    <row r="1379" spans="1:8">
      <c r="A1379" s="610">
        <v>51</v>
      </c>
      <c r="B1379" s="606" t="s">
        <v>3445</v>
      </c>
      <c r="C1379" s="46" t="s">
        <v>3264</v>
      </c>
      <c r="D1379" s="19"/>
      <c r="E1379" s="17"/>
      <c r="F1379" s="17"/>
      <c r="G1379" s="17"/>
      <c r="H1379" s="611">
        <v>41144</v>
      </c>
    </row>
    <row r="1380" spans="1:8">
      <c r="A1380" s="610"/>
      <c r="B1380" s="606"/>
      <c r="C1380" s="17" t="s">
        <v>2528</v>
      </c>
      <c r="D1380" s="19" t="s">
        <v>2529</v>
      </c>
      <c r="E1380" s="17">
        <v>3</v>
      </c>
      <c r="F1380" s="17">
        <v>200</v>
      </c>
      <c r="G1380" s="20">
        <f>E1380*F1380</f>
        <v>600</v>
      </c>
      <c r="H1380" s="611"/>
    </row>
    <row r="1381" spans="1:8">
      <c r="A1381" s="610"/>
      <c r="B1381" s="606"/>
      <c r="C1381" s="15" t="s">
        <v>3265</v>
      </c>
      <c r="D1381" s="19" t="s">
        <v>2529</v>
      </c>
      <c r="E1381" s="17">
        <v>2</v>
      </c>
      <c r="F1381" s="17">
        <v>230</v>
      </c>
      <c r="G1381" s="17">
        <f>F1381*E1381</f>
        <v>460</v>
      </c>
      <c r="H1381" s="611"/>
    </row>
    <row r="1382" spans="1:8">
      <c r="A1382" s="610"/>
      <c r="B1382" s="606"/>
      <c r="C1382" s="15" t="s">
        <v>2695</v>
      </c>
      <c r="D1382" s="19" t="s">
        <v>1109</v>
      </c>
      <c r="E1382" s="17">
        <v>0.5</v>
      </c>
      <c r="F1382" s="17">
        <v>87</v>
      </c>
      <c r="G1382" s="17">
        <f>F1382*E1382</f>
        <v>43.5</v>
      </c>
      <c r="H1382" s="611"/>
    </row>
    <row r="1383" spans="1:8">
      <c r="A1383" s="610">
        <v>52</v>
      </c>
      <c r="B1383" s="606" t="s">
        <v>3448</v>
      </c>
      <c r="C1383" s="46" t="s">
        <v>3266</v>
      </c>
      <c r="D1383" s="19"/>
      <c r="E1383" s="17"/>
      <c r="F1383" s="17"/>
      <c r="G1383" s="17"/>
      <c r="H1383" s="611">
        <v>41144</v>
      </c>
    </row>
    <row r="1384" spans="1:8">
      <c r="A1384" s="610"/>
      <c r="B1384" s="606"/>
      <c r="C1384" s="15" t="s">
        <v>3267</v>
      </c>
      <c r="D1384" s="19" t="s">
        <v>2968</v>
      </c>
      <c r="E1384" s="17">
        <v>6</v>
      </c>
      <c r="F1384" s="17">
        <v>1</v>
      </c>
      <c r="G1384" s="17">
        <f>F1384*E1384</f>
        <v>6</v>
      </c>
      <c r="H1384" s="611"/>
    </row>
    <row r="1385" spans="1:8">
      <c r="A1385" s="610"/>
      <c r="B1385" s="606"/>
      <c r="C1385" s="15" t="s">
        <v>889</v>
      </c>
      <c r="D1385" s="19" t="s">
        <v>1046</v>
      </c>
      <c r="E1385" s="17">
        <v>0.04</v>
      </c>
      <c r="F1385" s="17">
        <v>8500</v>
      </c>
      <c r="G1385" s="17">
        <f>F1385*E1385</f>
        <v>340</v>
      </c>
      <c r="H1385" s="611"/>
    </row>
    <row r="1386" spans="1:8">
      <c r="A1386" s="610">
        <v>53</v>
      </c>
      <c r="B1386" s="606" t="s">
        <v>3445</v>
      </c>
      <c r="C1386" s="46" t="s">
        <v>2782</v>
      </c>
      <c r="D1386" s="19"/>
      <c r="E1386" s="17"/>
      <c r="F1386" s="17"/>
      <c r="G1386" s="17"/>
      <c r="H1386" s="611">
        <v>41146</v>
      </c>
    </row>
    <row r="1387" spans="1:8">
      <c r="A1387" s="610"/>
      <c r="B1387" s="606"/>
      <c r="C1387" s="15" t="s">
        <v>3269</v>
      </c>
      <c r="D1387" s="19" t="s">
        <v>1588</v>
      </c>
      <c r="E1387" s="17">
        <v>0.5</v>
      </c>
      <c r="F1387" s="17">
        <v>1500</v>
      </c>
      <c r="G1387" s="17">
        <f>F1387*E1387</f>
        <v>750</v>
      </c>
      <c r="H1387" s="611"/>
    </row>
    <row r="1388" spans="1:8">
      <c r="A1388" s="610"/>
      <c r="B1388" s="606"/>
      <c r="C1388" s="15" t="s">
        <v>2050</v>
      </c>
      <c r="D1388" s="19" t="s">
        <v>1585</v>
      </c>
      <c r="E1388" s="17">
        <v>0.125</v>
      </c>
      <c r="F1388" s="17">
        <v>48.05</v>
      </c>
      <c r="G1388" s="20">
        <f>F1388*E1388</f>
        <v>6.01</v>
      </c>
      <c r="H1388" s="611"/>
    </row>
    <row r="1389" spans="1:8">
      <c r="A1389" s="610">
        <v>54</v>
      </c>
      <c r="B1389" s="606" t="s">
        <v>3447</v>
      </c>
      <c r="C1389" s="46" t="s">
        <v>2782</v>
      </c>
      <c r="D1389" s="19"/>
      <c r="E1389" s="17"/>
      <c r="F1389" s="17"/>
      <c r="G1389" s="17"/>
      <c r="H1389" s="611">
        <v>41146</v>
      </c>
    </row>
    <row r="1390" spans="1:8">
      <c r="A1390" s="610"/>
      <c r="B1390" s="606"/>
      <c r="C1390" s="15" t="s">
        <v>3269</v>
      </c>
      <c r="D1390" s="19" t="s">
        <v>1588</v>
      </c>
      <c r="E1390" s="17">
        <v>0.5</v>
      </c>
      <c r="F1390" s="17">
        <v>1500</v>
      </c>
      <c r="G1390" s="17">
        <f>F1390*E1390</f>
        <v>750</v>
      </c>
      <c r="H1390" s="611"/>
    </row>
    <row r="1391" spans="1:8">
      <c r="A1391" s="610"/>
      <c r="B1391" s="606"/>
      <c r="C1391" s="15" t="s">
        <v>2050</v>
      </c>
      <c r="D1391" s="19" t="s">
        <v>1585</v>
      </c>
      <c r="E1391" s="17">
        <v>0.125</v>
      </c>
      <c r="F1391" s="17">
        <v>48.05</v>
      </c>
      <c r="G1391" s="20">
        <f>F1391*E1391</f>
        <v>6.01</v>
      </c>
      <c r="H1391" s="611"/>
    </row>
    <row r="1392" spans="1:8">
      <c r="A1392" s="610">
        <v>55</v>
      </c>
      <c r="B1392" s="606" t="s">
        <v>3448</v>
      </c>
      <c r="C1392" s="46" t="s">
        <v>2782</v>
      </c>
      <c r="D1392" s="19"/>
      <c r="E1392" s="17"/>
      <c r="F1392" s="17"/>
      <c r="G1392" s="17"/>
      <c r="H1392" s="611">
        <v>41146</v>
      </c>
    </row>
    <row r="1393" spans="1:8">
      <c r="A1393" s="610"/>
      <c r="B1393" s="606"/>
      <c r="C1393" s="15" t="s">
        <v>3269</v>
      </c>
      <c r="D1393" s="19" t="s">
        <v>1588</v>
      </c>
      <c r="E1393" s="17">
        <v>0.5</v>
      </c>
      <c r="F1393" s="17">
        <v>1500</v>
      </c>
      <c r="G1393" s="17">
        <f>F1393*E1393</f>
        <v>750</v>
      </c>
      <c r="H1393" s="611"/>
    </row>
    <row r="1394" spans="1:8">
      <c r="A1394" s="610"/>
      <c r="B1394" s="606"/>
      <c r="C1394" s="15" t="s">
        <v>2050</v>
      </c>
      <c r="D1394" s="19" t="s">
        <v>1585</v>
      </c>
      <c r="E1394" s="17">
        <v>0.125</v>
      </c>
      <c r="F1394" s="17">
        <v>48.05</v>
      </c>
      <c r="G1394" s="20">
        <f>F1394*E1394</f>
        <v>6.01</v>
      </c>
      <c r="H1394" s="611"/>
    </row>
    <row r="1395" spans="1:8">
      <c r="A1395" s="610">
        <v>56</v>
      </c>
      <c r="B1395" s="606" t="s">
        <v>3450</v>
      </c>
      <c r="C1395" s="46" t="s">
        <v>2782</v>
      </c>
      <c r="D1395" s="19"/>
      <c r="E1395" s="17"/>
      <c r="F1395" s="17"/>
      <c r="G1395" s="17"/>
      <c r="H1395" s="611">
        <v>41146</v>
      </c>
    </row>
    <row r="1396" spans="1:8">
      <c r="A1396" s="610"/>
      <c r="B1396" s="606"/>
      <c r="C1396" s="15" t="s">
        <v>3269</v>
      </c>
      <c r="D1396" s="19" t="s">
        <v>1588</v>
      </c>
      <c r="E1396" s="17">
        <v>0.5</v>
      </c>
      <c r="F1396" s="17">
        <v>1500</v>
      </c>
      <c r="G1396" s="17">
        <f>F1396*E1396</f>
        <v>750</v>
      </c>
      <c r="H1396" s="611"/>
    </row>
    <row r="1397" spans="1:8">
      <c r="A1397" s="610"/>
      <c r="B1397" s="606"/>
      <c r="C1397" s="15" t="s">
        <v>2050</v>
      </c>
      <c r="D1397" s="19" t="s">
        <v>1585</v>
      </c>
      <c r="E1397" s="17">
        <v>0.125</v>
      </c>
      <c r="F1397" s="17">
        <v>48.05</v>
      </c>
      <c r="G1397" s="20">
        <f>F1397*E1397</f>
        <v>6.01</v>
      </c>
      <c r="H1397" s="611"/>
    </row>
    <row r="1398" spans="1:8">
      <c r="A1398" s="610">
        <v>57</v>
      </c>
      <c r="B1398" s="606" t="s">
        <v>3451</v>
      </c>
      <c r="C1398" s="46" t="s">
        <v>2782</v>
      </c>
      <c r="D1398" s="19"/>
      <c r="E1398" s="17"/>
      <c r="F1398" s="17"/>
      <c r="G1398" s="17"/>
      <c r="H1398" s="611">
        <v>41146</v>
      </c>
    </row>
    <row r="1399" spans="1:8">
      <c r="A1399" s="610"/>
      <c r="B1399" s="606"/>
      <c r="C1399" s="15" t="s">
        <v>3269</v>
      </c>
      <c r="D1399" s="19" t="s">
        <v>1588</v>
      </c>
      <c r="E1399" s="17">
        <v>0.5</v>
      </c>
      <c r="F1399" s="17">
        <v>1500</v>
      </c>
      <c r="G1399" s="17">
        <f>F1399*E1399</f>
        <v>750</v>
      </c>
      <c r="H1399" s="611"/>
    </row>
    <row r="1400" spans="1:8">
      <c r="A1400" s="610"/>
      <c r="B1400" s="606"/>
      <c r="C1400" s="15" t="s">
        <v>2050</v>
      </c>
      <c r="D1400" s="19" t="s">
        <v>1585</v>
      </c>
      <c r="E1400" s="17">
        <v>0.125</v>
      </c>
      <c r="F1400" s="17">
        <v>48.05</v>
      </c>
      <c r="G1400" s="20">
        <f>F1400*E1400</f>
        <v>6.01</v>
      </c>
      <c r="H1400" s="611"/>
    </row>
    <row r="1401" spans="1:8">
      <c r="A1401" s="41"/>
      <c r="B1401" s="15"/>
      <c r="C1401" s="15"/>
      <c r="D1401" s="19"/>
      <c r="E1401" s="17"/>
      <c r="F1401" s="17"/>
      <c r="G1401" s="17"/>
      <c r="H1401" s="21"/>
    </row>
    <row r="1402" spans="1:8">
      <c r="A1402" s="610">
        <v>58</v>
      </c>
      <c r="B1402" s="606" t="s">
        <v>206</v>
      </c>
      <c r="C1402" s="46" t="s">
        <v>2782</v>
      </c>
      <c r="D1402" s="19"/>
      <c r="E1402" s="17"/>
      <c r="F1402" s="17"/>
      <c r="G1402" s="17"/>
      <c r="H1402" s="611">
        <v>41146</v>
      </c>
    </row>
    <row r="1403" spans="1:8">
      <c r="A1403" s="610"/>
      <c r="B1403" s="606"/>
      <c r="C1403" s="15" t="s">
        <v>3269</v>
      </c>
      <c r="D1403" s="19" t="s">
        <v>1588</v>
      </c>
      <c r="E1403" s="17">
        <v>0.5</v>
      </c>
      <c r="F1403" s="17">
        <v>1500</v>
      </c>
      <c r="G1403" s="17">
        <f>F1403*E1403</f>
        <v>750</v>
      </c>
      <c r="H1403" s="611"/>
    </row>
    <row r="1404" spans="1:8">
      <c r="A1404" s="610"/>
      <c r="B1404" s="606"/>
      <c r="C1404" s="15" t="s">
        <v>2050</v>
      </c>
      <c r="D1404" s="19" t="s">
        <v>1585</v>
      </c>
      <c r="E1404" s="17">
        <v>0.125</v>
      </c>
      <c r="F1404" s="17">
        <v>48.05</v>
      </c>
      <c r="G1404" s="20">
        <f>F1404*E1404</f>
        <v>6.01</v>
      </c>
      <c r="H1404" s="611"/>
    </row>
    <row r="1405" spans="1:8">
      <c r="A1405" s="610">
        <v>59</v>
      </c>
      <c r="B1405" s="606" t="s">
        <v>3452</v>
      </c>
      <c r="C1405" s="46" t="s">
        <v>2782</v>
      </c>
      <c r="D1405" s="19"/>
      <c r="E1405" s="17"/>
      <c r="F1405" s="17"/>
      <c r="G1405" s="17"/>
      <c r="H1405" s="611">
        <v>41146</v>
      </c>
    </row>
    <row r="1406" spans="1:8">
      <c r="A1406" s="610"/>
      <c r="B1406" s="606"/>
      <c r="C1406" s="15" t="s">
        <v>3269</v>
      </c>
      <c r="D1406" s="19" t="s">
        <v>1588</v>
      </c>
      <c r="E1406" s="17">
        <v>0.5</v>
      </c>
      <c r="F1406" s="17">
        <v>1500</v>
      </c>
      <c r="G1406" s="17">
        <f>F1406*E1406</f>
        <v>750</v>
      </c>
      <c r="H1406" s="611"/>
    </row>
    <row r="1407" spans="1:8">
      <c r="A1407" s="610"/>
      <c r="B1407" s="606"/>
      <c r="C1407" s="15" t="s">
        <v>2050</v>
      </c>
      <c r="D1407" s="19" t="s">
        <v>1585</v>
      </c>
      <c r="E1407" s="17">
        <v>0.125</v>
      </c>
      <c r="F1407" s="17">
        <v>48.05</v>
      </c>
      <c r="G1407" s="20">
        <f>F1407*E1407</f>
        <v>6.01</v>
      </c>
      <c r="H1407" s="611"/>
    </row>
    <row r="1408" spans="1:8">
      <c r="A1408" s="610">
        <v>60</v>
      </c>
      <c r="B1408" s="606" t="s">
        <v>46</v>
      </c>
      <c r="C1408" s="46" t="s">
        <v>2782</v>
      </c>
      <c r="D1408" s="19"/>
      <c r="E1408" s="17"/>
      <c r="F1408" s="17"/>
      <c r="G1408" s="17"/>
      <c r="H1408" s="611">
        <v>41146</v>
      </c>
    </row>
    <row r="1409" spans="1:8">
      <c r="A1409" s="610"/>
      <c r="B1409" s="606"/>
      <c r="C1409" s="15" t="s">
        <v>3269</v>
      </c>
      <c r="D1409" s="19" t="s">
        <v>1588</v>
      </c>
      <c r="E1409" s="17">
        <v>0.5</v>
      </c>
      <c r="F1409" s="17">
        <v>1500</v>
      </c>
      <c r="G1409" s="17">
        <f>F1409*E1409</f>
        <v>750</v>
      </c>
      <c r="H1409" s="611"/>
    </row>
    <row r="1410" spans="1:8">
      <c r="A1410" s="610"/>
      <c r="B1410" s="606"/>
      <c r="C1410" s="46" t="s">
        <v>2050</v>
      </c>
      <c r="D1410" s="19" t="s">
        <v>1585</v>
      </c>
      <c r="E1410" s="17">
        <v>0.125</v>
      </c>
      <c r="F1410" s="17">
        <v>48.05</v>
      </c>
      <c r="G1410" s="20">
        <f>F1410*E1410</f>
        <v>6.01</v>
      </c>
      <c r="H1410" s="611"/>
    </row>
    <row r="1411" spans="1:8">
      <c r="A1411" s="41">
        <v>61</v>
      </c>
      <c r="B1411" s="15" t="s">
        <v>917</v>
      </c>
      <c r="C1411" s="46" t="s">
        <v>2860</v>
      </c>
      <c r="D1411" s="606" t="s">
        <v>67</v>
      </c>
      <c r="E1411" s="606"/>
      <c r="F1411" s="606"/>
      <c r="G1411" s="17"/>
      <c r="H1411" s="21">
        <v>41148</v>
      </c>
    </row>
    <row r="1412" spans="1:8">
      <c r="A1412" s="610">
        <v>62</v>
      </c>
      <c r="B1412" s="606" t="s">
        <v>919</v>
      </c>
      <c r="C1412" s="46" t="s">
        <v>2860</v>
      </c>
      <c r="D1412" s="19"/>
      <c r="E1412" s="17"/>
      <c r="F1412" s="17"/>
      <c r="G1412" s="17"/>
      <c r="H1412" s="611">
        <v>41148</v>
      </c>
    </row>
    <row r="1413" spans="1:8">
      <c r="A1413" s="610"/>
      <c r="B1413" s="606"/>
      <c r="C1413" s="15" t="s">
        <v>2822</v>
      </c>
      <c r="D1413" s="19" t="s">
        <v>2968</v>
      </c>
      <c r="E1413" s="17">
        <v>1</v>
      </c>
      <c r="F1413" s="17">
        <v>240</v>
      </c>
      <c r="G1413" s="17">
        <f>F1413*E1413</f>
        <v>240</v>
      </c>
      <c r="H1413" s="611"/>
    </row>
    <row r="1414" spans="1:8">
      <c r="A1414" s="41">
        <v>63</v>
      </c>
      <c r="B1414" s="15" t="s">
        <v>2823</v>
      </c>
      <c r="C1414" s="46" t="s">
        <v>1193</v>
      </c>
      <c r="D1414" s="606" t="s">
        <v>1050</v>
      </c>
      <c r="E1414" s="606"/>
      <c r="F1414" s="606"/>
      <c r="G1414" s="17"/>
      <c r="H1414" s="21">
        <v>41148</v>
      </c>
    </row>
    <row r="1415" spans="1:8">
      <c r="A1415" s="610">
        <v>64</v>
      </c>
      <c r="B1415" s="606" t="s">
        <v>2161</v>
      </c>
      <c r="C1415" s="46" t="s">
        <v>2650</v>
      </c>
      <c r="D1415" s="19"/>
      <c r="E1415" s="17"/>
      <c r="F1415" s="17"/>
      <c r="G1415" s="17"/>
      <c r="H1415" s="611">
        <v>41149</v>
      </c>
    </row>
    <row r="1416" spans="1:8" ht="31.5" customHeight="1">
      <c r="A1416" s="610"/>
      <c r="B1416" s="606"/>
      <c r="C1416" s="15" t="s">
        <v>1570</v>
      </c>
      <c r="D1416" s="19" t="s">
        <v>2968</v>
      </c>
      <c r="E1416" s="19">
        <v>2</v>
      </c>
      <c r="F1416" s="19">
        <v>106.5</v>
      </c>
      <c r="G1416" s="20">
        <f>F1416*E1416</f>
        <v>213</v>
      </c>
      <c r="H1416" s="611"/>
    </row>
    <row r="1417" spans="1:8" ht="33.75" customHeight="1">
      <c r="A1417" s="610"/>
      <c r="B1417" s="606"/>
      <c r="C1417" s="15" t="s">
        <v>1462</v>
      </c>
      <c r="D1417" s="19" t="s">
        <v>1049</v>
      </c>
      <c r="E1417" s="19">
        <v>1</v>
      </c>
      <c r="F1417" s="19">
        <v>92</v>
      </c>
      <c r="G1417" s="20">
        <f>F1417*E1417</f>
        <v>92</v>
      </c>
      <c r="H1417" s="611"/>
    </row>
    <row r="1418" spans="1:8" ht="30" customHeight="1">
      <c r="A1418" s="41">
        <v>65</v>
      </c>
      <c r="B1418" s="15" t="s">
        <v>2879</v>
      </c>
      <c r="C1418" s="46" t="s">
        <v>2880</v>
      </c>
      <c r="D1418" s="606" t="s">
        <v>67</v>
      </c>
      <c r="E1418" s="606"/>
      <c r="F1418" s="606"/>
      <c r="G1418" s="20"/>
      <c r="H1418" s="21">
        <v>41151</v>
      </c>
    </row>
    <row r="1419" spans="1:8">
      <c r="A1419" s="41">
        <v>66</v>
      </c>
      <c r="B1419" s="15" t="s">
        <v>1195</v>
      </c>
      <c r="C1419" s="46" t="s">
        <v>2883</v>
      </c>
      <c r="D1419" s="606" t="s">
        <v>2884</v>
      </c>
      <c r="E1419" s="606"/>
      <c r="F1419" s="606"/>
      <c r="G1419" s="20"/>
      <c r="H1419" s="21" t="s">
        <v>2885</v>
      </c>
    </row>
    <row r="1420" spans="1:8">
      <c r="A1420" s="41">
        <v>67</v>
      </c>
      <c r="B1420" s="15" t="s">
        <v>2886</v>
      </c>
      <c r="C1420" s="46" t="s">
        <v>2090</v>
      </c>
      <c r="D1420" s="606" t="s">
        <v>2091</v>
      </c>
      <c r="E1420" s="606"/>
      <c r="F1420" s="606"/>
      <c r="G1420" s="20"/>
      <c r="H1420" s="21">
        <v>41152</v>
      </c>
    </row>
    <row r="1421" spans="1:8">
      <c r="A1421" s="41">
        <v>68</v>
      </c>
      <c r="B1421" s="15" t="s">
        <v>2092</v>
      </c>
      <c r="C1421" s="46" t="s">
        <v>2090</v>
      </c>
      <c r="D1421" s="606" t="s">
        <v>2091</v>
      </c>
      <c r="E1421" s="606"/>
      <c r="F1421" s="606"/>
      <c r="G1421" s="20"/>
      <c r="H1421" s="21">
        <v>41152</v>
      </c>
    </row>
    <row r="1422" spans="1:8">
      <c r="A1422" s="610">
        <v>69</v>
      </c>
      <c r="B1422" s="606" t="s">
        <v>3452</v>
      </c>
      <c r="C1422" s="46" t="s">
        <v>2093</v>
      </c>
      <c r="D1422" s="19"/>
      <c r="E1422" s="17"/>
      <c r="F1422" s="17"/>
      <c r="G1422" s="20"/>
      <c r="H1422" s="611">
        <v>41150</v>
      </c>
    </row>
    <row r="1423" spans="1:8">
      <c r="A1423" s="610"/>
      <c r="B1423" s="606"/>
      <c r="C1423" s="46" t="s">
        <v>1600</v>
      </c>
      <c r="D1423" s="19" t="s">
        <v>1588</v>
      </c>
      <c r="E1423" s="17">
        <v>0.67</v>
      </c>
      <c r="F1423" s="17">
        <v>1700</v>
      </c>
      <c r="G1423" s="20">
        <f>F1423*E1423</f>
        <v>1139</v>
      </c>
      <c r="H1423" s="611"/>
    </row>
    <row r="1424" spans="1:8" ht="31.5">
      <c r="A1424" s="610">
        <v>70</v>
      </c>
      <c r="B1424" s="606" t="s">
        <v>3452</v>
      </c>
      <c r="C1424" s="46" t="s">
        <v>1</v>
      </c>
      <c r="D1424" s="19"/>
      <c r="E1424" s="17"/>
      <c r="F1424" s="17"/>
      <c r="G1424" s="20"/>
      <c r="H1424" s="611">
        <v>41152</v>
      </c>
    </row>
    <row r="1425" spans="1:9">
      <c r="A1425" s="610"/>
      <c r="B1425" s="606"/>
      <c r="C1425" s="17" t="s">
        <v>1649</v>
      </c>
      <c r="D1425" s="19" t="s">
        <v>1109</v>
      </c>
      <c r="E1425" s="17">
        <v>0.8</v>
      </c>
      <c r="F1425" s="17">
        <v>58</v>
      </c>
      <c r="G1425" s="20">
        <f>E1425*F1425</f>
        <v>46.4</v>
      </c>
      <c r="H1425" s="611"/>
    </row>
    <row r="1426" spans="1:9">
      <c r="A1426" s="41">
        <v>71</v>
      </c>
      <c r="B1426" s="15" t="s">
        <v>1269</v>
      </c>
      <c r="C1426" s="46" t="s">
        <v>3654</v>
      </c>
      <c r="D1426" s="606" t="s">
        <v>3655</v>
      </c>
      <c r="E1426" s="606"/>
      <c r="F1426" s="606"/>
      <c r="G1426" s="20"/>
      <c r="H1426" s="21">
        <v>41151</v>
      </c>
    </row>
    <row r="1427" spans="1:9">
      <c r="A1427" s="41">
        <v>72</v>
      </c>
      <c r="B1427" s="15" t="s">
        <v>3444</v>
      </c>
      <c r="C1427" s="46" t="s">
        <v>3654</v>
      </c>
      <c r="D1427" s="606" t="s">
        <v>3656</v>
      </c>
      <c r="E1427" s="606"/>
      <c r="F1427" s="606"/>
      <c r="G1427" s="20"/>
      <c r="H1427" s="21">
        <v>41151</v>
      </c>
    </row>
    <row r="1428" spans="1:9" ht="15.75" customHeight="1">
      <c r="A1428" s="41">
        <v>73</v>
      </c>
      <c r="B1428" s="15" t="s">
        <v>3447</v>
      </c>
      <c r="C1428" s="46" t="s">
        <v>3654</v>
      </c>
      <c r="D1428" s="606" t="s">
        <v>3658</v>
      </c>
      <c r="E1428" s="606"/>
      <c r="F1428" s="606"/>
      <c r="G1428" s="20"/>
      <c r="H1428" s="21">
        <v>41151</v>
      </c>
    </row>
    <row r="1429" spans="1:9" ht="15.75" customHeight="1">
      <c r="A1429" s="41">
        <v>74</v>
      </c>
      <c r="B1429" s="15" t="s">
        <v>3449</v>
      </c>
      <c r="C1429" s="46" t="s">
        <v>3654</v>
      </c>
      <c r="D1429" s="606" t="s">
        <v>3657</v>
      </c>
      <c r="E1429" s="606"/>
      <c r="F1429" s="606"/>
      <c r="G1429" s="20"/>
      <c r="H1429" s="21">
        <v>41151</v>
      </c>
    </row>
    <row r="1430" spans="1:9">
      <c r="A1430" s="41">
        <v>75</v>
      </c>
      <c r="B1430" s="15" t="s">
        <v>207</v>
      </c>
      <c r="C1430" s="46" t="s">
        <v>3654</v>
      </c>
      <c r="D1430" s="606" t="s">
        <v>3659</v>
      </c>
      <c r="E1430" s="606"/>
      <c r="F1430" s="606"/>
      <c r="G1430" s="20"/>
      <c r="H1430" s="21">
        <v>41151</v>
      </c>
    </row>
    <row r="1431" spans="1:9">
      <c r="A1431" s="41">
        <v>76</v>
      </c>
      <c r="B1431" s="15" t="s">
        <v>3451</v>
      </c>
      <c r="C1431" s="46" t="s">
        <v>3654</v>
      </c>
      <c r="D1431" s="606" t="s">
        <v>3656</v>
      </c>
      <c r="E1431" s="606"/>
      <c r="F1431" s="606"/>
      <c r="G1431" s="20"/>
      <c r="H1431" s="21">
        <v>41151</v>
      </c>
    </row>
    <row r="1432" spans="1:9">
      <c r="A1432" s="41">
        <v>77</v>
      </c>
      <c r="B1432" s="15" t="s">
        <v>206</v>
      </c>
      <c r="C1432" s="46" t="s">
        <v>3654</v>
      </c>
      <c r="D1432" s="606" t="s">
        <v>3659</v>
      </c>
      <c r="E1432" s="606"/>
      <c r="F1432" s="606"/>
      <c r="G1432" s="20"/>
      <c r="H1432" s="21">
        <v>41151</v>
      </c>
    </row>
    <row r="1433" spans="1:9" ht="31.5">
      <c r="A1433" s="41">
        <v>78</v>
      </c>
      <c r="B1433" s="15" t="s">
        <v>3702</v>
      </c>
      <c r="C1433" s="46" t="s">
        <v>1445</v>
      </c>
      <c r="D1433" s="606" t="s">
        <v>1050</v>
      </c>
      <c r="E1433" s="606"/>
      <c r="F1433" s="606"/>
      <c r="G1433" s="20"/>
      <c r="H1433" s="21">
        <v>41152</v>
      </c>
    </row>
    <row r="1434" spans="1:9">
      <c r="A1434" s="41">
        <v>79</v>
      </c>
      <c r="B1434" s="15" t="s">
        <v>2228</v>
      </c>
      <c r="C1434" s="46" t="s">
        <v>1452</v>
      </c>
      <c r="D1434" s="606" t="s">
        <v>2229</v>
      </c>
      <c r="E1434" s="606"/>
      <c r="F1434" s="606"/>
      <c r="G1434" s="20"/>
      <c r="H1434" s="21" t="s">
        <v>2230</v>
      </c>
    </row>
    <row r="1435" spans="1:9">
      <c r="A1435" s="8"/>
      <c r="B1435" s="7" t="s">
        <v>2506</v>
      </c>
      <c r="C1435" s="8"/>
      <c r="D1435" s="8"/>
      <c r="E1435" s="8"/>
      <c r="F1435" s="8"/>
      <c r="G1435" s="9">
        <f>SUM(G1260:G1434)</f>
        <v>243979.66</v>
      </c>
      <c r="H1435" s="8"/>
    </row>
    <row r="1436" spans="1:9" ht="31.5">
      <c r="A1436" s="39"/>
      <c r="B1436" s="86" t="s">
        <v>66</v>
      </c>
      <c r="C1436" s="38"/>
      <c r="D1436" s="38"/>
      <c r="E1436" s="38"/>
      <c r="F1436" s="38"/>
      <c r="G1436" s="87">
        <f>'[1]Итого ведомость Ершова'!$AM$19</f>
        <v>291979.63</v>
      </c>
      <c r="H1436" s="88"/>
    </row>
    <row r="1437" spans="1:9" ht="47.25">
      <c r="A1437" s="6"/>
      <c r="B1437" s="7" t="s">
        <v>1051</v>
      </c>
      <c r="C1437" s="8"/>
      <c r="D1437" s="8"/>
      <c r="E1437" s="8"/>
      <c r="F1437" s="8"/>
      <c r="G1437" s="9">
        <v>64000</v>
      </c>
      <c r="H1437" s="67"/>
    </row>
    <row r="1438" spans="1:9" ht="31.5">
      <c r="A1438" s="41"/>
      <c r="B1438" s="74" t="s">
        <v>65</v>
      </c>
      <c r="C1438" s="17"/>
      <c r="D1438" s="17"/>
      <c r="E1438" s="17"/>
      <c r="F1438" s="17"/>
      <c r="G1438" s="75">
        <f>G1437*33.2%+G1435*6%</f>
        <v>35886.78</v>
      </c>
      <c r="H1438" s="76"/>
    </row>
    <row r="1439" spans="1:9">
      <c r="A1439" s="41"/>
      <c r="B1439" s="74" t="s">
        <v>1583</v>
      </c>
      <c r="C1439" s="17"/>
      <c r="D1439" s="17"/>
      <c r="E1439" s="17"/>
      <c r="F1439" s="17"/>
      <c r="G1439" s="75">
        <f>8649/3</f>
        <v>2883</v>
      </c>
      <c r="H1439" s="76"/>
      <c r="I1439" s="55">
        <f>SUM(G1437:G1439)</f>
        <v>102769.78</v>
      </c>
    </row>
    <row r="1440" spans="1:9" ht="18.75">
      <c r="A1440" s="161"/>
      <c r="B1440" s="161" t="s">
        <v>2507</v>
      </c>
      <c r="C1440" s="161"/>
      <c r="D1440" s="161"/>
      <c r="E1440" s="161"/>
      <c r="F1440" s="161"/>
      <c r="G1440" s="175">
        <f>G1435+G1436+G1437+G1438+G1439</f>
        <v>638729.06999999995</v>
      </c>
      <c r="H1440" s="161"/>
      <c r="I1440" s="1">
        <f>(G1437+G1438+G1439)/'[1]Итого ведомость Ершова'!$AR$18</f>
        <v>3.4367600683541202</v>
      </c>
    </row>
    <row r="1441" spans="1:9">
      <c r="A1441" s="22"/>
      <c r="B1441" s="22"/>
      <c r="C1441" s="111"/>
      <c r="D1441" s="90"/>
      <c r="E1441" s="22"/>
      <c r="F1441" s="90"/>
      <c r="G1441" s="22"/>
      <c r="H1441" s="110"/>
      <c r="I1441" s="1">
        <f>I1440*'[1]Итого ведомость Ершова'!$AM$18</f>
        <v>102809.646416793</v>
      </c>
    </row>
    <row r="1442" spans="1:9">
      <c r="A1442" s="22"/>
      <c r="B1442" s="22"/>
      <c r="C1442" s="111"/>
      <c r="D1442" s="90"/>
      <c r="E1442" s="22"/>
      <c r="F1442" s="90"/>
      <c r="G1442" s="22"/>
      <c r="H1442" s="110"/>
    </row>
    <row r="1443" spans="1:9">
      <c r="A1443" s="22"/>
      <c r="B1443" s="22"/>
      <c r="C1443" s="111"/>
      <c r="D1443" s="90"/>
      <c r="E1443" s="22"/>
      <c r="F1443" s="90"/>
      <c r="G1443" s="22"/>
      <c r="H1443" s="110"/>
    </row>
    <row r="1444" spans="1:9">
      <c r="A1444" s="22"/>
      <c r="B1444" s="22"/>
      <c r="C1444" s="111"/>
      <c r="D1444" s="90"/>
      <c r="E1444" s="22"/>
      <c r="F1444" s="90"/>
      <c r="G1444" s="22"/>
      <c r="H1444" s="110"/>
    </row>
    <row r="1445" spans="1:9">
      <c r="A1445" s="22"/>
      <c r="B1445" s="22"/>
      <c r="C1445" s="111"/>
      <c r="D1445" s="90"/>
      <c r="E1445" s="22"/>
      <c r="F1445" s="90"/>
      <c r="G1445" s="22"/>
      <c r="H1445" s="110"/>
    </row>
    <row r="1446" spans="1:9">
      <c r="A1446" s="22"/>
      <c r="B1446" s="22"/>
      <c r="C1446" s="111"/>
      <c r="D1446" s="90"/>
      <c r="E1446" s="22"/>
      <c r="F1446" s="90"/>
      <c r="G1446" s="22"/>
      <c r="H1446" s="110"/>
    </row>
    <row r="1447" spans="1:9">
      <c r="A1447" s="22"/>
      <c r="B1447" s="22"/>
      <c r="C1447" s="111"/>
      <c r="D1447" s="90"/>
      <c r="E1447" s="22"/>
      <c r="F1447" s="90"/>
      <c r="G1447" s="22"/>
      <c r="H1447" s="110"/>
    </row>
    <row r="1448" spans="1:9" ht="31.5" customHeight="1">
      <c r="A1448" s="22"/>
      <c r="B1448" s="22"/>
      <c r="C1448" s="89"/>
      <c r="D1448" s="90"/>
      <c r="E1448" s="22"/>
      <c r="F1448" s="90"/>
      <c r="G1448" s="22"/>
      <c r="H1448" s="110"/>
    </row>
    <row r="1449" spans="1:9">
      <c r="A1449" s="22"/>
      <c r="B1449" s="22"/>
      <c r="C1449" s="89"/>
      <c r="D1449" s="90"/>
      <c r="E1449" s="22"/>
      <c r="F1449" s="90"/>
      <c r="G1449" s="70"/>
      <c r="H1449" s="110"/>
    </row>
    <row r="1450" spans="1:9">
      <c r="A1450" s="601" t="s">
        <v>1044</v>
      </c>
      <c r="B1450" s="601"/>
      <c r="C1450" s="601"/>
      <c r="D1450" s="601"/>
      <c r="E1450" s="601"/>
      <c r="F1450" s="601"/>
      <c r="G1450" s="601"/>
      <c r="H1450" s="601"/>
    </row>
    <row r="1451" spans="1:9">
      <c r="A1451" s="663" t="s">
        <v>3156</v>
      </c>
      <c r="B1451" s="663"/>
      <c r="C1451" s="663"/>
      <c r="D1451" s="663"/>
      <c r="E1451" s="663"/>
      <c r="F1451" s="663"/>
      <c r="G1451" s="663"/>
      <c r="H1451" s="663"/>
    </row>
    <row r="1452" spans="1:9">
      <c r="A1452" s="57"/>
      <c r="B1452" s="57"/>
      <c r="C1452" s="57"/>
      <c r="D1452" s="57"/>
      <c r="E1452" s="57"/>
      <c r="F1452" s="57"/>
      <c r="G1452" s="57"/>
      <c r="H1452" s="57"/>
    </row>
    <row r="1453" spans="1:9" ht="31.5">
      <c r="A1453" s="58" t="s">
        <v>1033</v>
      </c>
      <c r="B1453" s="58" t="s">
        <v>1034</v>
      </c>
      <c r="C1453" s="58" t="s">
        <v>1035</v>
      </c>
      <c r="D1453" s="58" t="s">
        <v>1036</v>
      </c>
      <c r="E1453" s="58" t="s">
        <v>1334</v>
      </c>
      <c r="F1453" s="58" t="s">
        <v>1335</v>
      </c>
      <c r="G1453" s="58" t="s">
        <v>1555</v>
      </c>
      <c r="H1453" s="58" t="s">
        <v>1586</v>
      </c>
    </row>
    <row r="1454" spans="1:9">
      <c r="A1454" s="41">
        <v>1</v>
      </c>
      <c r="B1454" s="17" t="s">
        <v>3778</v>
      </c>
      <c r="C1454" s="46" t="s">
        <v>3654</v>
      </c>
      <c r="D1454" s="19" t="s">
        <v>2968</v>
      </c>
      <c r="E1454" s="17">
        <v>2</v>
      </c>
      <c r="F1454" s="19"/>
      <c r="G1454" s="17"/>
      <c r="H1454" s="21">
        <v>41155</v>
      </c>
    </row>
    <row r="1455" spans="1:9">
      <c r="A1455" s="41">
        <v>2</v>
      </c>
      <c r="B1455" s="17" t="s">
        <v>1269</v>
      </c>
      <c r="C1455" s="46" t="s">
        <v>3654</v>
      </c>
      <c r="D1455" s="19" t="s">
        <v>2968</v>
      </c>
      <c r="E1455" s="17">
        <v>2</v>
      </c>
      <c r="F1455" s="19"/>
      <c r="G1455" s="17"/>
      <c r="H1455" s="21">
        <v>41155</v>
      </c>
    </row>
    <row r="1456" spans="1:9">
      <c r="A1456" s="602">
        <v>3</v>
      </c>
      <c r="B1456" s="592" t="s">
        <v>3778</v>
      </c>
      <c r="C1456" s="46" t="s">
        <v>1882</v>
      </c>
      <c r="D1456" s="19"/>
      <c r="E1456" s="17"/>
      <c r="F1456" s="19"/>
      <c r="G1456" s="20"/>
      <c r="H1456" s="595">
        <v>41156</v>
      </c>
    </row>
    <row r="1457" spans="1:8">
      <c r="A1457" s="596"/>
      <c r="B1457" s="593"/>
      <c r="C1457" s="15" t="s">
        <v>1534</v>
      </c>
      <c r="D1457" s="19" t="s">
        <v>1585</v>
      </c>
      <c r="E1457" s="17">
        <v>2</v>
      </c>
      <c r="F1457" s="19">
        <v>400</v>
      </c>
      <c r="G1457" s="20">
        <f>F1457*E1457</f>
        <v>800</v>
      </c>
      <c r="H1457" s="605"/>
    </row>
    <row r="1458" spans="1:8">
      <c r="A1458" s="597"/>
      <c r="B1458" s="594"/>
      <c r="C1458" s="15" t="s">
        <v>2783</v>
      </c>
      <c r="D1458" s="19" t="s">
        <v>1588</v>
      </c>
      <c r="E1458" s="17">
        <v>1.5</v>
      </c>
      <c r="F1458" s="19">
        <v>1350</v>
      </c>
      <c r="G1458" s="20">
        <f>F1458*E1458</f>
        <v>2025</v>
      </c>
      <c r="H1458" s="603"/>
    </row>
    <row r="1459" spans="1:8" ht="31.5">
      <c r="A1459" s="41">
        <v>4</v>
      </c>
      <c r="B1459" s="17" t="s">
        <v>46</v>
      </c>
      <c r="C1459" s="16" t="s">
        <v>893</v>
      </c>
      <c r="D1459" s="598" t="s">
        <v>3459</v>
      </c>
      <c r="E1459" s="599"/>
      <c r="F1459" s="600"/>
      <c r="G1459" s="20"/>
      <c r="H1459" s="21">
        <v>41156</v>
      </c>
    </row>
    <row r="1460" spans="1:8" ht="47.25">
      <c r="A1460" s="41">
        <v>5</v>
      </c>
      <c r="B1460" s="17" t="s">
        <v>1115</v>
      </c>
      <c r="C1460" s="46" t="s">
        <v>2555</v>
      </c>
      <c r="D1460" s="598" t="s">
        <v>67</v>
      </c>
      <c r="E1460" s="599"/>
      <c r="F1460" s="600"/>
      <c r="G1460" s="20"/>
      <c r="H1460" s="21">
        <v>41156</v>
      </c>
    </row>
    <row r="1461" spans="1:8" ht="31.5">
      <c r="A1461" s="41">
        <v>6</v>
      </c>
      <c r="B1461" s="17" t="s">
        <v>1504</v>
      </c>
      <c r="C1461" s="46" t="s">
        <v>2290</v>
      </c>
      <c r="D1461" s="598" t="s">
        <v>67</v>
      </c>
      <c r="E1461" s="599"/>
      <c r="F1461" s="600"/>
      <c r="G1461" s="20"/>
      <c r="H1461" s="21">
        <v>41157</v>
      </c>
    </row>
    <row r="1462" spans="1:8" ht="31.5">
      <c r="A1462" s="41">
        <v>7</v>
      </c>
      <c r="B1462" s="17" t="s">
        <v>3224</v>
      </c>
      <c r="C1462" s="46" t="s">
        <v>2290</v>
      </c>
      <c r="D1462" s="598" t="s">
        <v>67</v>
      </c>
      <c r="E1462" s="599"/>
      <c r="F1462" s="600"/>
      <c r="G1462" s="20"/>
      <c r="H1462" s="21">
        <v>41157</v>
      </c>
    </row>
    <row r="1463" spans="1:8" ht="47.25">
      <c r="A1463" s="602">
        <v>8</v>
      </c>
      <c r="B1463" s="592" t="s">
        <v>1505</v>
      </c>
      <c r="C1463" s="46" t="s">
        <v>3422</v>
      </c>
      <c r="D1463" s="19"/>
      <c r="E1463" s="17"/>
      <c r="F1463" s="19"/>
      <c r="G1463" s="20"/>
      <c r="H1463" s="595">
        <v>41157</v>
      </c>
    </row>
    <row r="1464" spans="1:8" ht="31.5">
      <c r="A1464" s="596"/>
      <c r="B1464" s="593"/>
      <c r="C1464" s="15" t="s">
        <v>1180</v>
      </c>
      <c r="D1464" s="19" t="s">
        <v>1049</v>
      </c>
      <c r="E1464" s="17">
        <v>4</v>
      </c>
      <c r="F1464" s="19">
        <v>172.5</v>
      </c>
      <c r="G1464" s="20">
        <f>F1464*E1464</f>
        <v>690</v>
      </c>
      <c r="H1464" s="605"/>
    </row>
    <row r="1465" spans="1:8">
      <c r="A1465" s="596"/>
      <c r="B1465" s="593"/>
      <c r="C1465" s="15" t="s">
        <v>1931</v>
      </c>
      <c r="D1465" s="19" t="s">
        <v>2968</v>
      </c>
      <c r="E1465" s="17">
        <v>1</v>
      </c>
      <c r="F1465" s="19">
        <v>206</v>
      </c>
      <c r="G1465" s="20">
        <f>F1465*E1465</f>
        <v>206</v>
      </c>
      <c r="H1465" s="605"/>
    </row>
    <row r="1466" spans="1:8">
      <c r="A1466" s="596"/>
      <c r="B1466" s="593"/>
      <c r="C1466" s="15" t="s">
        <v>507</v>
      </c>
      <c r="D1466" s="19" t="s">
        <v>2968</v>
      </c>
      <c r="E1466" s="17">
        <v>1</v>
      </c>
      <c r="F1466" s="19">
        <v>39</v>
      </c>
      <c r="G1466" s="20">
        <f>F1466*E1466</f>
        <v>39</v>
      </c>
      <c r="H1466" s="605"/>
    </row>
    <row r="1467" spans="1:8">
      <c r="A1467" s="597"/>
      <c r="B1467" s="594"/>
      <c r="C1467" s="15" t="s">
        <v>1506</v>
      </c>
      <c r="D1467" s="19" t="s">
        <v>1049</v>
      </c>
      <c r="E1467" s="17">
        <v>1.5</v>
      </c>
      <c r="F1467" s="19">
        <v>42.67</v>
      </c>
      <c r="G1467" s="20">
        <f>F1467*E1467</f>
        <v>64.010000000000005</v>
      </c>
      <c r="H1467" s="603"/>
    </row>
    <row r="1468" spans="1:8" ht="31.5">
      <c r="A1468" s="41">
        <v>9</v>
      </c>
      <c r="B1468" s="17" t="s">
        <v>1508</v>
      </c>
      <c r="C1468" s="46" t="s">
        <v>3654</v>
      </c>
      <c r="D1468" s="598" t="s">
        <v>412</v>
      </c>
      <c r="E1468" s="599"/>
      <c r="F1468" s="600"/>
      <c r="G1468" s="20"/>
      <c r="H1468" s="21">
        <v>41157</v>
      </c>
    </row>
    <row r="1469" spans="1:8">
      <c r="A1469" s="41">
        <v>10</v>
      </c>
      <c r="B1469" s="17" t="s">
        <v>1663</v>
      </c>
      <c r="C1469" s="15" t="s">
        <v>542</v>
      </c>
      <c r="D1469" s="598" t="s">
        <v>67</v>
      </c>
      <c r="E1469" s="599"/>
      <c r="F1469" s="600"/>
      <c r="G1469" s="20"/>
      <c r="H1469" s="21">
        <v>41158</v>
      </c>
    </row>
    <row r="1470" spans="1:8">
      <c r="A1470" s="602">
        <v>11</v>
      </c>
      <c r="B1470" s="592" t="s">
        <v>1505</v>
      </c>
      <c r="C1470" s="46" t="s">
        <v>991</v>
      </c>
      <c r="D1470" s="19"/>
      <c r="E1470" s="17"/>
      <c r="F1470" s="19"/>
      <c r="G1470" s="20"/>
      <c r="H1470" s="595">
        <v>41159</v>
      </c>
    </row>
    <row r="1471" spans="1:8" ht="22.5" customHeight="1">
      <c r="A1471" s="597"/>
      <c r="B1471" s="594"/>
      <c r="C1471" s="15" t="s">
        <v>992</v>
      </c>
      <c r="D1471" s="19" t="s">
        <v>2968</v>
      </c>
      <c r="E1471" s="17">
        <v>2</v>
      </c>
      <c r="F1471" s="19">
        <v>35</v>
      </c>
      <c r="G1471" s="20">
        <f>F1471*E1471</f>
        <v>70</v>
      </c>
      <c r="H1471" s="603"/>
    </row>
    <row r="1472" spans="1:8" ht="19.5" customHeight="1">
      <c r="A1472" s="602">
        <v>12</v>
      </c>
      <c r="B1472" s="592" t="s">
        <v>88</v>
      </c>
      <c r="C1472" s="46" t="s">
        <v>1627</v>
      </c>
      <c r="D1472" s="19"/>
      <c r="E1472" s="17"/>
      <c r="F1472" s="19"/>
      <c r="G1472" s="20"/>
      <c r="H1472" s="595">
        <v>41159</v>
      </c>
    </row>
    <row r="1473" spans="1:8">
      <c r="A1473" s="597"/>
      <c r="B1473" s="594"/>
      <c r="C1473" s="15" t="s">
        <v>2265</v>
      </c>
      <c r="D1473" s="19" t="s">
        <v>1109</v>
      </c>
      <c r="E1473" s="17">
        <v>0.03</v>
      </c>
      <c r="F1473" s="19">
        <v>78</v>
      </c>
      <c r="G1473" s="20">
        <f>F1473*E1473</f>
        <v>2.34</v>
      </c>
      <c r="H1473" s="603"/>
    </row>
    <row r="1474" spans="1:8" ht="18" customHeight="1">
      <c r="A1474" s="602">
        <v>13</v>
      </c>
      <c r="B1474" s="592" t="s">
        <v>3625</v>
      </c>
      <c r="C1474" s="46" t="s">
        <v>1627</v>
      </c>
      <c r="D1474" s="19"/>
      <c r="E1474" s="17"/>
      <c r="F1474" s="19"/>
      <c r="G1474" s="20"/>
      <c r="H1474" s="595">
        <v>41159</v>
      </c>
    </row>
    <row r="1475" spans="1:8">
      <c r="A1475" s="597"/>
      <c r="B1475" s="594"/>
      <c r="C1475" s="15" t="s">
        <v>3382</v>
      </c>
      <c r="D1475" s="19" t="s">
        <v>1049</v>
      </c>
      <c r="E1475" s="17">
        <v>0.5</v>
      </c>
      <c r="F1475" s="19">
        <v>84.48</v>
      </c>
      <c r="G1475" s="20">
        <f>F1475*E1475</f>
        <v>42.24</v>
      </c>
      <c r="H1475" s="603"/>
    </row>
    <row r="1476" spans="1:8">
      <c r="A1476" s="41">
        <v>14</v>
      </c>
      <c r="B1476" s="17" t="s">
        <v>3392</v>
      </c>
      <c r="C1476" s="46" t="s">
        <v>1085</v>
      </c>
      <c r="D1476" s="598" t="s">
        <v>67</v>
      </c>
      <c r="E1476" s="599"/>
      <c r="F1476" s="600"/>
      <c r="G1476" s="20"/>
      <c r="H1476" s="21">
        <v>41162</v>
      </c>
    </row>
    <row r="1477" spans="1:8">
      <c r="A1477" s="41">
        <v>15</v>
      </c>
      <c r="B1477" s="17" t="s">
        <v>3393</v>
      </c>
      <c r="C1477" s="46" t="s">
        <v>3621</v>
      </c>
      <c r="D1477" s="598" t="s">
        <v>67</v>
      </c>
      <c r="E1477" s="599"/>
      <c r="F1477" s="600"/>
      <c r="G1477" s="20"/>
      <c r="H1477" s="21">
        <v>41157</v>
      </c>
    </row>
    <row r="1478" spans="1:8" ht="47.25">
      <c r="A1478" s="41">
        <v>16</v>
      </c>
      <c r="B1478" s="17" t="s">
        <v>3394</v>
      </c>
      <c r="C1478" s="46" t="s">
        <v>3395</v>
      </c>
      <c r="D1478" s="598" t="s">
        <v>67</v>
      </c>
      <c r="E1478" s="599"/>
      <c r="F1478" s="600"/>
      <c r="G1478" s="20"/>
      <c r="H1478" s="21">
        <v>41157</v>
      </c>
    </row>
    <row r="1479" spans="1:8">
      <c r="A1479" s="41">
        <v>17</v>
      </c>
      <c r="B1479" s="17" t="s">
        <v>3396</v>
      </c>
      <c r="C1479" s="46" t="s">
        <v>3397</v>
      </c>
      <c r="D1479" s="598" t="s">
        <v>67</v>
      </c>
      <c r="E1479" s="599"/>
      <c r="F1479" s="600"/>
      <c r="G1479" s="20"/>
      <c r="H1479" s="21">
        <v>41159</v>
      </c>
    </row>
    <row r="1480" spans="1:8" ht="31.5">
      <c r="A1480" s="41">
        <v>18</v>
      </c>
      <c r="B1480" s="17" t="s">
        <v>2310</v>
      </c>
      <c r="C1480" s="46" t="s">
        <v>2244</v>
      </c>
      <c r="D1480" s="598" t="s">
        <v>2829</v>
      </c>
      <c r="E1480" s="599"/>
      <c r="F1480" s="600"/>
      <c r="G1480" s="20"/>
      <c r="H1480" s="21">
        <v>41162</v>
      </c>
    </row>
    <row r="1481" spans="1:8" ht="47.25">
      <c r="A1481" s="602">
        <v>19</v>
      </c>
      <c r="B1481" s="592" t="s">
        <v>3778</v>
      </c>
      <c r="C1481" s="46" t="s">
        <v>2632</v>
      </c>
      <c r="D1481" s="19"/>
      <c r="E1481" s="17"/>
      <c r="F1481" s="19"/>
      <c r="G1481" s="20"/>
      <c r="H1481" s="595">
        <v>41158</v>
      </c>
    </row>
    <row r="1482" spans="1:8">
      <c r="A1482" s="596"/>
      <c r="B1482" s="593"/>
      <c r="C1482" s="15" t="s">
        <v>166</v>
      </c>
      <c r="D1482" s="19" t="s">
        <v>1588</v>
      </c>
      <c r="E1482" s="17">
        <v>2.5</v>
      </c>
      <c r="F1482" s="17">
        <v>1650</v>
      </c>
      <c r="G1482" s="20">
        <f>F1482*E1482</f>
        <v>4125</v>
      </c>
      <c r="H1482" s="605"/>
    </row>
    <row r="1483" spans="1:8">
      <c r="A1483" s="597"/>
      <c r="B1483" s="594"/>
      <c r="C1483" s="15" t="s">
        <v>480</v>
      </c>
      <c r="D1483" s="19" t="s">
        <v>481</v>
      </c>
      <c r="E1483" s="17">
        <v>5</v>
      </c>
      <c r="F1483" s="17">
        <v>28.2</v>
      </c>
      <c r="G1483" s="20">
        <f>F1483*E1483</f>
        <v>141</v>
      </c>
      <c r="H1483" s="603"/>
    </row>
    <row r="1484" spans="1:8" ht="33" customHeight="1">
      <c r="A1484" s="610">
        <v>20</v>
      </c>
      <c r="B1484" s="606" t="s">
        <v>46</v>
      </c>
      <c r="C1484" s="46" t="s">
        <v>893</v>
      </c>
      <c r="D1484" s="17"/>
      <c r="E1484" s="17"/>
      <c r="F1484" s="17"/>
      <c r="G1484" s="20"/>
      <c r="H1484" s="611">
        <v>41159</v>
      </c>
    </row>
    <row r="1485" spans="1:8">
      <c r="A1485" s="610"/>
      <c r="B1485" s="606"/>
      <c r="C1485" s="15" t="s">
        <v>1600</v>
      </c>
      <c r="D1485" s="19" t="s">
        <v>1588</v>
      </c>
      <c r="E1485" s="17">
        <v>0.67</v>
      </c>
      <c r="F1485" s="17">
        <v>1700</v>
      </c>
      <c r="G1485" s="20">
        <f>F1485*E1485</f>
        <v>1139</v>
      </c>
      <c r="H1485" s="611"/>
    </row>
    <row r="1486" spans="1:8" ht="31.5">
      <c r="A1486" s="610">
        <v>21</v>
      </c>
      <c r="B1486" s="606" t="s">
        <v>2710</v>
      </c>
      <c r="C1486" s="46" t="s">
        <v>2711</v>
      </c>
      <c r="D1486" s="17"/>
      <c r="E1486" s="17"/>
      <c r="F1486" s="17"/>
      <c r="G1486" s="20"/>
      <c r="H1486" s="611">
        <v>41162</v>
      </c>
    </row>
    <row r="1487" spans="1:8">
      <c r="A1487" s="610"/>
      <c r="B1487" s="606"/>
      <c r="C1487" s="15" t="s">
        <v>231</v>
      </c>
      <c r="D1487" s="19" t="s">
        <v>2968</v>
      </c>
      <c r="E1487" s="17">
        <v>1</v>
      </c>
      <c r="F1487" s="17">
        <v>266</v>
      </c>
      <c r="G1487" s="20">
        <f>F1487*E1487</f>
        <v>266</v>
      </c>
      <c r="H1487" s="611"/>
    </row>
    <row r="1488" spans="1:8">
      <c r="A1488" s="610"/>
      <c r="B1488" s="606"/>
      <c r="C1488" s="15" t="s">
        <v>1601</v>
      </c>
      <c r="D1488" s="19" t="s">
        <v>1109</v>
      </c>
      <c r="E1488" s="17">
        <v>15</v>
      </c>
      <c r="F1488" s="19">
        <v>4.7</v>
      </c>
      <c r="G1488" s="20">
        <f>F1488*E1488</f>
        <v>70.5</v>
      </c>
      <c r="H1488" s="611"/>
    </row>
    <row r="1489" spans="1:8">
      <c r="A1489" s="610"/>
      <c r="B1489" s="606"/>
      <c r="C1489" s="15" t="s">
        <v>1240</v>
      </c>
      <c r="D1489" s="19" t="s">
        <v>1109</v>
      </c>
      <c r="E1489" s="17">
        <v>3</v>
      </c>
      <c r="F1489" s="19">
        <v>15.67</v>
      </c>
      <c r="G1489" s="20">
        <f>F1489*E1489</f>
        <v>47.01</v>
      </c>
      <c r="H1489" s="611"/>
    </row>
    <row r="1490" spans="1:8">
      <c r="A1490" s="610"/>
      <c r="B1490" s="606"/>
      <c r="C1490" s="15" t="s">
        <v>1534</v>
      </c>
      <c r="D1490" s="19" t="s">
        <v>1585</v>
      </c>
      <c r="E1490" s="17">
        <v>0.06</v>
      </c>
      <c r="F1490" s="19">
        <v>400</v>
      </c>
      <c r="G1490" s="20">
        <f>F1490*E1490</f>
        <v>24</v>
      </c>
      <c r="H1490" s="611"/>
    </row>
    <row r="1491" spans="1:8" ht="31.5">
      <c r="A1491" s="41">
        <v>22</v>
      </c>
      <c r="B1491" s="17" t="s">
        <v>2238</v>
      </c>
      <c r="C1491" s="46" t="s">
        <v>893</v>
      </c>
      <c r="D1491" s="17"/>
      <c r="E1491" s="17"/>
      <c r="F1491" s="17"/>
      <c r="G1491" s="20"/>
      <c r="H1491" s="21">
        <v>41162</v>
      </c>
    </row>
    <row r="1492" spans="1:8">
      <c r="A1492" s="610">
        <v>22</v>
      </c>
      <c r="B1492" s="606" t="s">
        <v>2238</v>
      </c>
      <c r="C1492" s="15" t="s">
        <v>1600</v>
      </c>
      <c r="D1492" s="19" t="s">
        <v>1588</v>
      </c>
      <c r="E1492" s="17">
        <v>0.67</v>
      </c>
      <c r="F1492" s="17">
        <v>1700</v>
      </c>
      <c r="G1492" s="20">
        <f>F1492*E1492</f>
        <v>1139</v>
      </c>
      <c r="H1492" s="611">
        <v>41162</v>
      </c>
    </row>
    <row r="1493" spans="1:8">
      <c r="A1493" s="610"/>
      <c r="B1493" s="606"/>
      <c r="C1493" s="15" t="s">
        <v>2192</v>
      </c>
      <c r="D1493" s="19" t="s">
        <v>2968</v>
      </c>
      <c r="E1493" s="17">
        <v>1</v>
      </c>
      <c r="F1493" s="17">
        <v>39</v>
      </c>
      <c r="G1493" s="20">
        <f>F1493*E1493</f>
        <v>39</v>
      </c>
      <c r="H1493" s="611"/>
    </row>
    <row r="1494" spans="1:8" ht="31.5">
      <c r="A1494" s="602">
        <v>23</v>
      </c>
      <c r="B1494" s="592" t="s">
        <v>3445</v>
      </c>
      <c r="C1494" s="46" t="s">
        <v>893</v>
      </c>
      <c r="D1494" s="17"/>
      <c r="E1494" s="17"/>
      <c r="F1494" s="17"/>
      <c r="G1494" s="20"/>
      <c r="H1494" s="595">
        <v>41162</v>
      </c>
    </row>
    <row r="1495" spans="1:8">
      <c r="A1495" s="596"/>
      <c r="B1495" s="593"/>
      <c r="C1495" s="15" t="s">
        <v>1600</v>
      </c>
      <c r="D1495" s="19" t="s">
        <v>1588</v>
      </c>
      <c r="E1495" s="17">
        <v>0.67</v>
      </c>
      <c r="F1495" s="17">
        <v>1700</v>
      </c>
      <c r="G1495" s="20">
        <f>F1495*E1495</f>
        <v>1139</v>
      </c>
      <c r="H1495" s="605"/>
    </row>
    <row r="1496" spans="1:8">
      <c r="A1496" s="597"/>
      <c r="B1496" s="594"/>
      <c r="C1496" s="15" t="s">
        <v>2192</v>
      </c>
      <c r="D1496" s="19" t="s">
        <v>2968</v>
      </c>
      <c r="E1496" s="17">
        <v>2</v>
      </c>
      <c r="F1496" s="17">
        <v>39</v>
      </c>
      <c r="G1496" s="20">
        <f>F1496*E1496</f>
        <v>78</v>
      </c>
      <c r="H1496" s="603"/>
    </row>
    <row r="1497" spans="1:8">
      <c r="A1497" s="602">
        <v>24</v>
      </c>
      <c r="B1497" s="592" t="s">
        <v>3348</v>
      </c>
      <c r="C1497" s="46" t="s">
        <v>1396</v>
      </c>
      <c r="D1497" s="19"/>
      <c r="E1497" s="17"/>
      <c r="F1497" s="19"/>
      <c r="G1497" s="20"/>
      <c r="H1497" s="595">
        <v>41163</v>
      </c>
    </row>
    <row r="1498" spans="1:8">
      <c r="A1498" s="597"/>
      <c r="B1498" s="594"/>
      <c r="C1498" s="17" t="s">
        <v>1678</v>
      </c>
      <c r="D1498" s="19" t="s">
        <v>2968</v>
      </c>
      <c r="E1498" s="17">
        <v>1</v>
      </c>
      <c r="F1498" s="17">
        <v>20</v>
      </c>
      <c r="G1498" s="17">
        <f>E1498*F1498</f>
        <v>20</v>
      </c>
      <c r="H1498" s="603"/>
    </row>
    <row r="1499" spans="1:8">
      <c r="A1499" s="41">
        <v>25</v>
      </c>
      <c r="B1499" s="17" t="s">
        <v>3349</v>
      </c>
      <c r="C1499" s="16" t="s">
        <v>3386</v>
      </c>
      <c r="D1499" s="598" t="s">
        <v>1050</v>
      </c>
      <c r="E1499" s="599"/>
      <c r="F1499" s="600"/>
      <c r="G1499" s="75"/>
      <c r="H1499" s="21">
        <v>41163</v>
      </c>
    </row>
    <row r="1500" spans="1:8" ht="31.5">
      <c r="A1500" s="41">
        <v>26</v>
      </c>
      <c r="B1500" s="17" t="s">
        <v>3350</v>
      </c>
      <c r="C1500" s="16" t="s">
        <v>1057</v>
      </c>
      <c r="D1500" s="598" t="s">
        <v>1050</v>
      </c>
      <c r="E1500" s="599"/>
      <c r="F1500" s="600"/>
      <c r="G1500" s="75"/>
      <c r="H1500" s="21">
        <v>41164</v>
      </c>
    </row>
    <row r="1501" spans="1:8" ht="18.75">
      <c r="A1501" s="602">
        <v>27</v>
      </c>
      <c r="B1501" s="592" t="s">
        <v>3355</v>
      </c>
      <c r="C1501" s="16" t="s">
        <v>2036</v>
      </c>
      <c r="D1501" s="236"/>
      <c r="E1501" s="236"/>
      <c r="F1501" s="236"/>
      <c r="G1501" s="316"/>
      <c r="H1501" s="595">
        <v>41164</v>
      </c>
    </row>
    <row r="1502" spans="1:8">
      <c r="A1502" s="596"/>
      <c r="B1502" s="593"/>
      <c r="C1502" s="17" t="s">
        <v>2552</v>
      </c>
      <c r="D1502" s="19" t="s">
        <v>2968</v>
      </c>
      <c r="E1502" s="17">
        <v>1</v>
      </c>
      <c r="F1502" s="17">
        <v>32</v>
      </c>
      <c r="G1502" s="173">
        <f>F1502*E1502</f>
        <v>32</v>
      </c>
      <c r="H1502" s="596"/>
    </row>
    <row r="1503" spans="1:8">
      <c r="A1503" s="597"/>
      <c r="B1503" s="594"/>
      <c r="C1503" s="17" t="s">
        <v>1678</v>
      </c>
      <c r="D1503" s="19" t="s">
        <v>2968</v>
      </c>
      <c r="E1503" s="17">
        <v>1</v>
      </c>
      <c r="F1503" s="17">
        <v>20</v>
      </c>
      <c r="G1503" s="17">
        <f>E1503*F1503</f>
        <v>20</v>
      </c>
      <c r="H1503" s="597"/>
    </row>
    <row r="1504" spans="1:8" ht="31.5">
      <c r="A1504" s="602">
        <v>28</v>
      </c>
      <c r="B1504" s="592" t="s">
        <v>3356</v>
      </c>
      <c r="C1504" s="16" t="s">
        <v>2290</v>
      </c>
      <c r="D1504" s="17"/>
      <c r="E1504" s="17"/>
      <c r="F1504" s="17"/>
      <c r="G1504" s="17"/>
      <c r="H1504" s="595">
        <v>41164</v>
      </c>
    </row>
    <row r="1505" spans="1:8">
      <c r="A1505" s="596"/>
      <c r="B1505" s="593"/>
      <c r="C1505" s="17" t="s">
        <v>1678</v>
      </c>
      <c r="D1505" s="19" t="s">
        <v>2968</v>
      </c>
      <c r="E1505" s="17">
        <v>2</v>
      </c>
      <c r="F1505" s="17">
        <v>20</v>
      </c>
      <c r="G1505" s="17">
        <f>E1505*F1505</f>
        <v>40</v>
      </c>
      <c r="H1505" s="596"/>
    </row>
    <row r="1506" spans="1:8">
      <c r="A1506" s="597"/>
      <c r="B1506" s="594"/>
      <c r="C1506" s="17" t="s">
        <v>1048</v>
      </c>
      <c r="D1506" s="19" t="s">
        <v>2968</v>
      </c>
      <c r="E1506" s="17">
        <v>2</v>
      </c>
      <c r="F1506" s="17">
        <v>35</v>
      </c>
      <c r="G1506" s="173">
        <f>F1506*E1506</f>
        <v>70</v>
      </c>
      <c r="H1506" s="597"/>
    </row>
    <row r="1507" spans="1:8">
      <c r="A1507" s="602">
        <v>29</v>
      </c>
      <c r="B1507" s="592" t="s">
        <v>3449</v>
      </c>
      <c r="C1507" s="16" t="s">
        <v>3359</v>
      </c>
      <c r="D1507" s="17"/>
      <c r="E1507" s="17"/>
      <c r="F1507" s="17"/>
      <c r="G1507" s="173"/>
      <c r="H1507" s="595">
        <v>41163</v>
      </c>
    </row>
    <row r="1508" spans="1:8">
      <c r="A1508" s="597"/>
      <c r="B1508" s="594"/>
      <c r="C1508" s="17" t="s">
        <v>3360</v>
      </c>
      <c r="D1508" s="17" t="s">
        <v>1588</v>
      </c>
      <c r="E1508" s="17">
        <v>1.25</v>
      </c>
      <c r="F1508" s="17">
        <v>1700</v>
      </c>
      <c r="G1508" s="173">
        <f>F1508*E1508</f>
        <v>2125</v>
      </c>
      <c r="H1508" s="597"/>
    </row>
    <row r="1509" spans="1:8">
      <c r="A1509" s="602">
        <v>30</v>
      </c>
      <c r="B1509" s="592" t="s">
        <v>3451</v>
      </c>
      <c r="C1509" s="16" t="s">
        <v>3359</v>
      </c>
      <c r="D1509" s="17"/>
      <c r="E1509" s="17"/>
      <c r="F1509" s="17"/>
      <c r="G1509" s="173"/>
      <c r="H1509" s="595">
        <v>41163</v>
      </c>
    </row>
    <row r="1510" spans="1:8">
      <c r="A1510" s="597"/>
      <c r="B1510" s="594"/>
      <c r="C1510" s="17" t="s">
        <v>3360</v>
      </c>
      <c r="D1510" s="17" t="s">
        <v>1588</v>
      </c>
      <c r="E1510" s="17">
        <v>1.25</v>
      </c>
      <c r="F1510" s="17">
        <v>1700</v>
      </c>
      <c r="G1510" s="173">
        <f>F1510*E1510</f>
        <v>2125</v>
      </c>
      <c r="H1510" s="597"/>
    </row>
    <row r="1511" spans="1:8">
      <c r="A1511" s="602">
        <v>31</v>
      </c>
      <c r="B1511" s="592" t="s">
        <v>3452</v>
      </c>
      <c r="C1511" s="16" t="s">
        <v>3359</v>
      </c>
      <c r="D1511" s="17"/>
      <c r="E1511" s="17"/>
      <c r="F1511" s="17"/>
      <c r="G1511" s="173"/>
      <c r="H1511" s="595">
        <v>41163</v>
      </c>
    </row>
    <row r="1512" spans="1:8">
      <c r="A1512" s="597"/>
      <c r="B1512" s="594"/>
      <c r="C1512" s="17" t="s">
        <v>3360</v>
      </c>
      <c r="D1512" s="17" t="s">
        <v>1588</v>
      </c>
      <c r="E1512" s="17">
        <v>1.25</v>
      </c>
      <c r="F1512" s="17">
        <v>1700</v>
      </c>
      <c r="G1512" s="173">
        <f>F1512*E1512</f>
        <v>2125</v>
      </c>
      <c r="H1512" s="597"/>
    </row>
    <row r="1513" spans="1:8">
      <c r="A1513" s="602">
        <v>32</v>
      </c>
      <c r="B1513" s="592" t="s">
        <v>46</v>
      </c>
      <c r="C1513" s="16" t="s">
        <v>3359</v>
      </c>
      <c r="D1513" s="17"/>
      <c r="E1513" s="17"/>
      <c r="F1513" s="17"/>
      <c r="G1513" s="173"/>
      <c r="H1513" s="595">
        <v>41163</v>
      </c>
    </row>
    <row r="1514" spans="1:8">
      <c r="A1514" s="597"/>
      <c r="B1514" s="594"/>
      <c r="C1514" s="17" t="s">
        <v>3360</v>
      </c>
      <c r="D1514" s="17" t="s">
        <v>1588</v>
      </c>
      <c r="E1514" s="17">
        <v>1.25</v>
      </c>
      <c r="F1514" s="17">
        <v>1700</v>
      </c>
      <c r="G1514" s="173">
        <f>F1514*E1514</f>
        <v>2125</v>
      </c>
      <c r="H1514" s="597"/>
    </row>
    <row r="1515" spans="1:8">
      <c r="A1515" s="602">
        <v>33</v>
      </c>
      <c r="B1515" s="592" t="s">
        <v>1269</v>
      </c>
      <c r="C1515" s="16" t="s">
        <v>2782</v>
      </c>
      <c r="D1515" s="17"/>
      <c r="E1515" s="17"/>
      <c r="F1515" s="17"/>
      <c r="G1515" s="173"/>
      <c r="H1515" s="595">
        <v>41163</v>
      </c>
    </row>
    <row r="1516" spans="1:8">
      <c r="A1516" s="596"/>
      <c r="B1516" s="593"/>
      <c r="C1516" s="17" t="s">
        <v>2783</v>
      </c>
      <c r="D1516" s="17" t="s">
        <v>1588</v>
      </c>
      <c r="E1516" s="17">
        <v>0.5</v>
      </c>
      <c r="F1516" s="17">
        <v>1350</v>
      </c>
      <c r="G1516" s="173">
        <f>F1516*E1516</f>
        <v>675</v>
      </c>
      <c r="H1516" s="596"/>
    </row>
    <row r="1517" spans="1:8">
      <c r="A1517" s="597"/>
      <c r="B1517" s="594"/>
      <c r="C1517" s="17" t="s">
        <v>2050</v>
      </c>
      <c r="D1517" s="17" t="s">
        <v>1585</v>
      </c>
      <c r="E1517" s="17">
        <v>0.125</v>
      </c>
      <c r="F1517" s="17">
        <v>48.05</v>
      </c>
      <c r="G1517" s="169">
        <f>F1517*E1517</f>
        <v>6.01</v>
      </c>
      <c r="H1517" s="597"/>
    </row>
    <row r="1518" spans="1:8">
      <c r="A1518" s="602">
        <v>34</v>
      </c>
      <c r="B1518" s="592" t="s">
        <v>3445</v>
      </c>
      <c r="C1518" s="16" t="s">
        <v>2782</v>
      </c>
      <c r="D1518" s="17"/>
      <c r="E1518" s="17"/>
      <c r="F1518" s="17"/>
      <c r="G1518" s="173"/>
      <c r="H1518" s="595">
        <v>41163</v>
      </c>
    </row>
    <row r="1519" spans="1:8">
      <c r="A1519" s="596"/>
      <c r="B1519" s="593"/>
      <c r="C1519" s="17" t="s">
        <v>2783</v>
      </c>
      <c r="D1519" s="17" t="s">
        <v>1588</v>
      </c>
      <c r="E1519" s="17">
        <v>0.5</v>
      </c>
      <c r="F1519" s="17">
        <v>1350</v>
      </c>
      <c r="G1519" s="173">
        <f>F1519*E1519</f>
        <v>675</v>
      </c>
      <c r="H1519" s="596"/>
    </row>
    <row r="1520" spans="1:8">
      <c r="A1520" s="597"/>
      <c r="B1520" s="594"/>
      <c r="C1520" s="17" t="s">
        <v>2050</v>
      </c>
      <c r="D1520" s="17" t="s">
        <v>1585</v>
      </c>
      <c r="E1520" s="17">
        <v>0.125</v>
      </c>
      <c r="F1520" s="17">
        <v>48.05</v>
      </c>
      <c r="G1520" s="169">
        <f>F1520*E1520</f>
        <v>6.01</v>
      </c>
      <c r="H1520" s="597"/>
    </row>
    <row r="1521" spans="1:8">
      <c r="A1521" s="602">
        <v>35</v>
      </c>
      <c r="B1521" s="592" t="s">
        <v>3447</v>
      </c>
      <c r="C1521" s="16" t="s">
        <v>2782</v>
      </c>
      <c r="D1521" s="17"/>
      <c r="E1521" s="17"/>
      <c r="F1521" s="17"/>
      <c r="G1521" s="173"/>
      <c r="H1521" s="595">
        <v>41163</v>
      </c>
    </row>
    <row r="1522" spans="1:8">
      <c r="A1522" s="596"/>
      <c r="B1522" s="593"/>
      <c r="C1522" s="17" t="s">
        <v>2783</v>
      </c>
      <c r="D1522" s="17" t="s">
        <v>1588</v>
      </c>
      <c r="E1522" s="17">
        <v>0.5</v>
      </c>
      <c r="F1522" s="17">
        <v>1350</v>
      </c>
      <c r="G1522" s="173">
        <f>F1522*E1522</f>
        <v>675</v>
      </c>
      <c r="H1522" s="596"/>
    </row>
    <row r="1523" spans="1:8">
      <c r="A1523" s="597"/>
      <c r="B1523" s="594"/>
      <c r="C1523" s="17" t="s">
        <v>2050</v>
      </c>
      <c r="D1523" s="17" t="s">
        <v>1585</v>
      </c>
      <c r="E1523" s="17">
        <v>0.125</v>
      </c>
      <c r="F1523" s="17">
        <v>48.05</v>
      </c>
      <c r="G1523" s="169">
        <f>F1523*E1523</f>
        <v>6.01</v>
      </c>
      <c r="H1523" s="597"/>
    </row>
    <row r="1524" spans="1:8">
      <c r="A1524" s="602">
        <v>36</v>
      </c>
      <c r="B1524" s="592" t="s">
        <v>3448</v>
      </c>
      <c r="C1524" s="16" t="s">
        <v>2782</v>
      </c>
      <c r="D1524" s="17"/>
      <c r="E1524" s="17"/>
      <c r="F1524" s="17"/>
      <c r="G1524" s="173"/>
      <c r="H1524" s="595">
        <v>41163</v>
      </c>
    </row>
    <row r="1525" spans="1:8">
      <c r="A1525" s="596"/>
      <c r="B1525" s="593"/>
      <c r="C1525" s="17" t="s">
        <v>2783</v>
      </c>
      <c r="D1525" s="17" t="s">
        <v>1588</v>
      </c>
      <c r="E1525" s="17">
        <v>0.5</v>
      </c>
      <c r="F1525" s="17">
        <v>1350</v>
      </c>
      <c r="G1525" s="173">
        <f>F1525*E1525</f>
        <v>675</v>
      </c>
      <c r="H1525" s="596"/>
    </row>
    <row r="1526" spans="1:8" ht="15.75" customHeight="1">
      <c r="A1526" s="597"/>
      <c r="B1526" s="594"/>
      <c r="C1526" s="17" t="s">
        <v>2050</v>
      </c>
      <c r="D1526" s="17" t="s">
        <v>1585</v>
      </c>
      <c r="E1526" s="17">
        <v>0.125</v>
      </c>
      <c r="F1526" s="17">
        <v>48.05</v>
      </c>
      <c r="G1526" s="169">
        <f>F1526*E1526</f>
        <v>6.01</v>
      </c>
      <c r="H1526" s="597"/>
    </row>
    <row r="1527" spans="1:8" ht="18.75" customHeight="1">
      <c r="A1527" s="602">
        <v>37</v>
      </c>
      <c r="B1527" s="592" t="s">
        <v>3450</v>
      </c>
      <c r="C1527" s="16" t="s">
        <v>2782</v>
      </c>
      <c r="D1527" s="17"/>
      <c r="E1527" s="17"/>
      <c r="F1527" s="17"/>
      <c r="G1527" s="173"/>
      <c r="H1527" s="595">
        <v>41163</v>
      </c>
    </row>
    <row r="1528" spans="1:8">
      <c r="A1528" s="596"/>
      <c r="B1528" s="593"/>
      <c r="C1528" s="17" t="s">
        <v>2783</v>
      </c>
      <c r="D1528" s="17" t="s">
        <v>1588</v>
      </c>
      <c r="E1528" s="17">
        <v>0.5</v>
      </c>
      <c r="F1528" s="17">
        <v>1350</v>
      </c>
      <c r="G1528" s="173">
        <f>F1528*E1528</f>
        <v>675</v>
      </c>
      <c r="H1528" s="596"/>
    </row>
    <row r="1529" spans="1:8">
      <c r="A1529" s="597"/>
      <c r="B1529" s="594"/>
      <c r="C1529" s="17" t="s">
        <v>2050</v>
      </c>
      <c r="D1529" s="17" t="s">
        <v>1585</v>
      </c>
      <c r="E1529" s="17">
        <v>0.125</v>
      </c>
      <c r="F1529" s="17">
        <v>48.05</v>
      </c>
      <c r="G1529" s="169">
        <f>F1529*E1529</f>
        <v>6.01</v>
      </c>
      <c r="H1529" s="597"/>
    </row>
    <row r="1530" spans="1:8">
      <c r="A1530" s="602">
        <v>38</v>
      </c>
      <c r="B1530" s="592" t="s">
        <v>3451</v>
      </c>
      <c r="C1530" s="16" t="s">
        <v>2782</v>
      </c>
      <c r="D1530" s="17"/>
      <c r="E1530" s="17"/>
      <c r="F1530" s="17"/>
      <c r="G1530" s="173"/>
      <c r="H1530" s="595">
        <v>41163</v>
      </c>
    </row>
    <row r="1531" spans="1:8">
      <c r="A1531" s="596"/>
      <c r="B1531" s="593"/>
      <c r="C1531" s="17" t="s">
        <v>2783</v>
      </c>
      <c r="D1531" s="17" t="s">
        <v>1588</v>
      </c>
      <c r="E1531" s="17">
        <v>0.5</v>
      </c>
      <c r="F1531" s="17">
        <v>1350</v>
      </c>
      <c r="G1531" s="173">
        <f>F1531*E1531</f>
        <v>675</v>
      </c>
      <c r="H1531" s="596"/>
    </row>
    <row r="1532" spans="1:8">
      <c r="A1532" s="597"/>
      <c r="B1532" s="594"/>
      <c r="C1532" s="17" t="s">
        <v>2050</v>
      </c>
      <c r="D1532" s="17" t="s">
        <v>1585</v>
      </c>
      <c r="E1532" s="17">
        <v>0.125</v>
      </c>
      <c r="F1532" s="17">
        <v>48.05</v>
      </c>
      <c r="G1532" s="169">
        <f>F1532*E1532</f>
        <v>6.01</v>
      </c>
      <c r="H1532" s="597"/>
    </row>
    <row r="1533" spans="1:8">
      <c r="A1533" s="610">
        <v>39</v>
      </c>
      <c r="B1533" s="606" t="s">
        <v>3452</v>
      </c>
      <c r="C1533" s="16" t="s">
        <v>2782</v>
      </c>
      <c r="D1533" s="17"/>
      <c r="E1533" s="17"/>
      <c r="F1533" s="17"/>
      <c r="G1533" s="173"/>
      <c r="H1533" s="611">
        <v>41163</v>
      </c>
    </row>
    <row r="1534" spans="1:8" ht="31.5" customHeight="1">
      <c r="A1534" s="610"/>
      <c r="B1534" s="606"/>
      <c r="C1534" s="17" t="s">
        <v>2783</v>
      </c>
      <c r="D1534" s="17" t="s">
        <v>1588</v>
      </c>
      <c r="E1534" s="17">
        <v>0.5</v>
      </c>
      <c r="F1534" s="17">
        <v>1350</v>
      </c>
      <c r="G1534" s="173">
        <f>F1534*E1534</f>
        <v>675</v>
      </c>
      <c r="H1534" s="610"/>
    </row>
    <row r="1535" spans="1:8">
      <c r="A1535" s="610"/>
      <c r="B1535" s="606"/>
      <c r="C1535" s="17" t="s">
        <v>2050</v>
      </c>
      <c r="D1535" s="17" t="s">
        <v>1585</v>
      </c>
      <c r="E1535" s="17">
        <v>0.125</v>
      </c>
      <c r="F1535" s="17">
        <v>48.05</v>
      </c>
      <c r="G1535" s="169">
        <f>F1535*E1535</f>
        <v>6.01</v>
      </c>
      <c r="H1535" s="610"/>
    </row>
    <row r="1536" spans="1:8">
      <c r="A1536" s="610">
        <v>40</v>
      </c>
      <c r="B1536" s="606" t="s">
        <v>46</v>
      </c>
      <c r="C1536" s="16" t="s">
        <v>2782</v>
      </c>
      <c r="D1536" s="17"/>
      <c r="E1536" s="17"/>
      <c r="F1536" s="17"/>
      <c r="G1536" s="173"/>
      <c r="H1536" s="611">
        <v>41163</v>
      </c>
    </row>
    <row r="1537" spans="1:8">
      <c r="A1537" s="610"/>
      <c r="B1537" s="606"/>
      <c r="C1537" s="17" t="s">
        <v>2783</v>
      </c>
      <c r="D1537" s="17" t="s">
        <v>1588</v>
      </c>
      <c r="E1537" s="17">
        <v>0.5</v>
      </c>
      <c r="F1537" s="17">
        <v>1350</v>
      </c>
      <c r="G1537" s="173">
        <f>F1537*E1537</f>
        <v>675</v>
      </c>
      <c r="H1537" s="610"/>
    </row>
    <row r="1538" spans="1:8">
      <c r="A1538" s="610"/>
      <c r="B1538" s="606"/>
      <c r="C1538" s="17" t="s">
        <v>2050</v>
      </c>
      <c r="D1538" s="17" t="s">
        <v>1585</v>
      </c>
      <c r="E1538" s="17">
        <v>0.125</v>
      </c>
      <c r="F1538" s="17">
        <v>48.05</v>
      </c>
      <c r="G1538" s="169">
        <f>F1538*E1538</f>
        <v>6.01</v>
      </c>
      <c r="H1538" s="610"/>
    </row>
    <row r="1539" spans="1:8">
      <c r="A1539" s="610">
        <v>41</v>
      </c>
      <c r="B1539" s="606" t="s">
        <v>206</v>
      </c>
      <c r="C1539" s="16" t="s">
        <v>3264</v>
      </c>
      <c r="D1539" s="17"/>
      <c r="E1539" s="17"/>
      <c r="F1539" s="17"/>
      <c r="G1539" s="17"/>
      <c r="H1539" s="611">
        <v>41164</v>
      </c>
    </row>
    <row r="1540" spans="1:8">
      <c r="A1540" s="610"/>
      <c r="B1540" s="606"/>
      <c r="C1540" s="17" t="s">
        <v>2528</v>
      </c>
      <c r="D1540" s="15" t="s">
        <v>2529</v>
      </c>
      <c r="E1540" s="17">
        <v>1</v>
      </c>
      <c r="F1540" s="17">
        <v>200</v>
      </c>
      <c r="G1540" s="20">
        <f>E1540*F1540</f>
        <v>200</v>
      </c>
      <c r="H1540" s="610"/>
    </row>
    <row r="1541" spans="1:8">
      <c r="A1541" s="610"/>
      <c r="B1541" s="606"/>
      <c r="C1541" s="15" t="s">
        <v>2695</v>
      </c>
      <c r="D1541" s="15" t="s">
        <v>1109</v>
      </c>
      <c r="E1541" s="17">
        <v>0.2</v>
      </c>
      <c r="F1541" s="17">
        <v>87</v>
      </c>
      <c r="G1541" s="17">
        <f>F1541*E1541</f>
        <v>17.399999999999999</v>
      </c>
      <c r="H1541" s="610"/>
    </row>
    <row r="1542" spans="1:8">
      <c r="A1542" s="610"/>
      <c r="B1542" s="606"/>
      <c r="C1542" s="17" t="s">
        <v>166</v>
      </c>
      <c r="D1542" s="15" t="s">
        <v>1588</v>
      </c>
      <c r="E1542" s="17">
        <v>1.5</v>
      </c>
      <c r="F1542" s="17">
        <v>1650</v>
      </c>
      <c r="G1542" s="17">
        <f>F1542*E1542</f>
        <v>2475</v>
      </c>
      <c r="H1542" s="610"/>
    </row>
    <row r="1543" spans="1:8">
      <c r="A1543" s="41">
        <v>42</v>
      </c>
      <c r="B1543" s="17" t="s">
        <v>3445</v>
      </c>
      <c r="C1543" s="16" t="s">
        <v>3264</v>
      </c>
      <c r="D1543" s="15"/>
      <c r="E1543" s="17"/>
      <c r="F1543" s="17"/>
      <c r="G1543" s="17"/>
      <c r="H1543" s="21">
        <v>41164</v>
      </c>
    </row>
    <row r="1544" spans="1:8">
      <c r="A1544" s="610">
        <v>42</v>
      </c>
      <c r="B1544" s="606" t="s">
        <v>3445</v>
      </c>
      <c r="C1544" s="17" t="s">
        <v>2528</v>
      </c>
      <c r="D1544" s="15" t="s">
        <v>2529</v>
      </c>
      <c r="E1544" s="17">
        <v>2</v>
      </c>
      <c r="F1544" s="17">
        <v>200</v>
      </c>
      <c r="G1544" s="20">
        <f>E1544*F1544</f>
        <v>400</v>
      </c>
      <c r="H1544" s="611">
        <v>41164</v>
      </c>
    </row>
    <row r="1545" spans="1:8">
      <c r="A1545" s="610"/>
      <c r="B1545" s="606"/>
      <c r="C1545" s="15" t="s">
        <v>2695</v>
      </c>
      <c r="D1545" s="15" t="s">
        <v>1109</v>
      </c>
      <c r="E1545" s="17">
        <v>0.2</v>
      </c>
      <c r="F1545" s="17">
        <v>87</v>
      </c>
      <c r="G1545" s="17">
        <f>F1545*E1545</f>
        <v>17.399999999999999</v>
      </c>
      <c r="H1545" s="611"/>
    </row>
    <row r="1546" spans="1:8">
      <c r="A1546" s="610"/>
      <c r="B1546" s="606"/>
      <c r="C1546" s="17" t="s">
        <v>166</v>
      </c>
      <c r="D1546" s="17" t="s">
        <v>1588</v>
      </c>
      <c r="E1546" s="17">
        <v>1.5</v>
      </c>
      <c r="F1546" s="17">
        <v>1650</v>
      </c>
      <c r="G1546" s="17">
        <f>F1546*E1546</f>
        <v>2475</v>
      </c>
      <c r="H1546" s="611"/>
    </row>
    <row r="1547" spans="1:8" ht="30.75" customHeight="1">
      <c r="A1547" s="602">
        <v>43</v>
      </c>
      <c r="B1547" s="606" t="s">
        <v>3447</v>
      </c>
      <c r="C1547" s="46" t="s">
        <v>3176</v>
      </c>
      <c r="D1547" s="19"/>
      <c r="E1547" s="19"/>
      <c r="F1547" s="19"/>
      <c r="G1547" s="17"/>
      <c r="H1547" s="595">
        <v>41165</v>
      </c>
    </row>
    <row r="1548" spans="1:8">
      <c r="A1548" s="596"/>
      <c r="B1548" s="606"/>
      <c r="C1548" s="15" t="s">
        <v>3366</v>
      </c>
      <c r="D1548" s="19" t="s">
        <v>2968</v>
      </c>
      <c r="E1548" s="17">
        <v>1</v>
      </c>
      <c r="F1548" s="17">
        <v>180</v>
      </c>
      <c r="G1548" s="20"/>
      <c r="H1548" s="605"/>
    </row>
    <row r="1549" spans="1:8" ht="47.25">
      <c r="A1549" s="596"/>
      <c r="B1549" s="606"/>
      <c r="C1549" s="17" t="s">
        <v>3367</v>
      </c>
      <c r="D1549" s="19" t="s">
        <v>2968</v>
      </c>
      <c r="E1549" s="17">
        <v>1</v>
      </c>
      <c r="F1549" s="17">
        <v>25</v>
      </c>
      <c r="G1549" s="20"/>
      <c r="H1549" s="605"/>
    </row>
    <row r="1550" spans="1:8">
      <c r="A1550" s="596"/>
      <c r="B1550" s="606"/>
      <c r="C1550" s="15" t="s">
        <v>3368</v>
      </c>
      <c r="D1550" s="19" t="s">
        <v>2968</v>
      </c>
      <c r="E1550" s="17">
        <v>1</v>
      </c>
      <c r="F1550" s="17">
        <v>48</v>
      </c>
      <c r="G1550" s="20"/>
      <c r="H1550" s="605"/>
    </row>
    <row r="1551" spans="1:8">
      <c r="A1551" s="596"/>
      <c r="B1551" s="606"/>
      <c r="C1551" s="15" t="s">
        <v>3369</v>
      </c>
      <c r="D1551" s="19" t="s">
        <v>2968</v>
      </c>
      <c r="E1551" s="17">
        <v>1</v>
      </c>
      <c r="F1551" s="17">
        <v>52</v>
      </c>
      <c r="G1551" s="20"/>
      <c r="H1551" s="605"/>
    </row>
    <row r="1552" spans="1:8">
      <c r="A1552" s="596"/>
      <c r="B1552" s="606"/>
      <c r="C1552" s="15" t="s">
        <v>259</v>
      </c>
      <c r="D1552" s="19" t="s">
        <v>1049</v>
      </c>
      <c r="E1552" s="17">
        <v>30</v>
      </c>
      <c r="F1552" s="17">
        <v>8</v>
      </c>
      <c r="G1552" s="20"/>
      <c r="H1552" s="605"/>
    </row>
    <row r="1553" spans="1:8">
      <c r="A1553" s="596"/>
      <c r="B1553" s="606"/>
      <c r="C1553" s="15" t="s">
        <v>3498</v>
      </c>
      <c r="D1553" s="19" t="s">
        <v>1049</v>
      </c>
      <c r="E1553" s="19">
        <v>29</v>
      </c>
      <c r="F1553" s="19">
        <v>12</v>
      </c>
      <c r="G1553" s="20"/>
      <c r="H1553" s="605"/>
    </row>
    <row r="1554" spans="1:8">
      <c r="A1554" s="596"/>
      <c r="B1554" s="606"/>
      <c r="C1554" s="15" t="s">
        <v>213</v>
      </c>
      <c r="D1554" s="19" t="s">
        <v>2968</v>
      </c>
      <c r="E1554" s="19">
        <v>20</v>
      </c>
      <c r="F1554" s="19">
        <v>5</v>
      </c>
      <c r="G1554" s="20"/>
      <c r="H1554" s="605"/>
    </row>
    <row r="1555" spans="1:8">
      <c r="A1555" s="596"/>
      <c r="B1555" s="606"/>
      <c r="C1555" s="15" t="s">
        <v>3370</v>
      </c>
      <c r="D1555" s="19" t="s">
        <v>2968</v>
      </c>
      <c r="E1555" s="17">
        <v>1</v>
      </c>
      <c r="F1555" s="19">
        <v>13</v>
      </c>
      <c r="G1555" s="20"/>
      <c r="H1555" s="605"/>
    </row>
    <row r="1556" spans="1:8" ht="31.5">
      <c r="A1556" s="596"/>
      <c r="B1556" s="606"/>
      <c r="C1556" s="17" t="s">
        <v>3371</v>
      </c>
      <c r="D1556" s="19" t="s">
        <v>2968</v>
      </c>
      <c r="E1556" s="17">
        <v>30</v>
      </c>
      <c r="F1556" s="17">
        <v>0.8</v>
      </c>
      <c r="G1556" s="20"/>
      <c r="H1556" s="605"/>
    </row>
    <row r="1557" spans="1:8">
      <c r="A1557" s="596"/>
      <c r="B1557" s="606"/>
      <c r="C1557" s="17" t="s">
        <v>1340</v>
      </c>
      <c r="D1557" s="19" t="s">
        <v>2968</v>
      </c>
      <c r="E1557" s="19">
        <v>2</v>
      </c>
      <c r="F1557" s="17">
        <v>5</v>
      </c>
      <c r="G1557" s="20"/>
      <c r="H1557" s="605"/>
    </row>
    <row r="1558" spans="1:8" ht="47.25">
      <c r="A1558" s="597"/>
      <c r="B1558" s="319" t="s">
        <v>1720</v>
      </c>
      <c r="C1558" s="16"/>
      <c r="D1558" s="19"/>
      <c r="E1558" s="17"/>
      <c r="F1558" s="17"/>
      <c r="G1558" s="320">
        <v>13418.39</v>
      </c>
      <c r="H1558" s="603"/>
    </row>
    <row r="1559" spans="1:8" ht="30.75" customHeight="1">
      <c r="A1559" s="41">
        <v>44</v>
      </c>
      <c r="B1559" s="17" t="s">
        <v>3393</v>
      </c>
      <c r="C1559" s="16" t="s">
        <v>2844</v>
      </c>
      <c r="D1559" s="598" t="s">
        <v>1632</v>
      </c>
      <c r="E1559" s="599"/>
      <c r="F1559" s="600"/>
      <c r="G1559" s="20"/>
      <c r="H1559" s="21">
        <v>41165</v>
      </c>
    </row>
    <row r="1560" spans="1:8">
      <c r="A1560" s="41">
        <v>45</v>
      </c>
      <c r="B1560" s="17" t="s">
        <v>2826</v>
      </c>
      <c r="C1560" s="16" t="s">
        <v>666</v>
      </c>
      <c r="D1560" s="598" t="s">
        <v>1050</v>
      </c>
      <c r="E1560" s="599"/>
      <c r="F1560" s="600"/>
      <c r="G1560" s="20"/>
      <c r="H1560" s="21">
        <v>41165</v>
      </c>
    </row>
    <row r="1561" spans="1:8" ht="31.5">
      <c r="A1561" s="41">
        <v>46</v>
      </c>
      <c r="B1561" s="17" t="s">
        <v>1628</v>
      </c>
      <c r="C1561" s="46" t="s">
        <v>2827</v>
      </c>
      <c r="D1561" s="598" t="s">
        <v>1050</v>
      </c>
      <c r="E1561" s="599"/>
      <c r="F1561" s="600"/>
      <c r="G1561" s="20"/>
      <c r="H1561" s="21">
        <v>41165</v>
      </c>
    </row>
    <row r="1562" spans="1:8">
      <c r="A1562" s="41">
        <v>47</v>
      </c>
      <c r="B1562" s="17" t="s">
        <v>1738</v>
      </c>
      <c r="C1562" s="46" t="s">
        <v>1584</v>
      </c>
      <c r="D1562" s="19"/>
      <c r="E1562" s="17"/>
      <c r="F1562" s="19"/>
      <c r="G1562" s="20"/>
      <c r="H1562" s="21">
        <v>41169</v>
      </c>
    </row>
    <row r="1563" spans="1:8" ht="31.5">
      <c r="A1563" s="602">
        <v>48</v>
      </c>
      <c r="B1563" s="592" t="s">
        <v>1518</v>
      </c>
      <c r="C1563" s="46" t="s">
        <v>1645</v>
      </c>
      <c r="D1563" s="19"/>
      <c r="E1563" s="17"/>
      <c r="F1563" s="19"/>
      <c r="G1563" s="20"/>
      <c r="H1563" s="595">
        <v>41169</v>
      </c>
    </row>
    <row r="1564" spans="1:8">
      <c r="A1564" s="596"/>
      <c r="B1564" s="593"/>
      <c r="C1564" s="15" t="s">
        <v>1600</v>
      </c>
      <c r="D1564" s="19" t="s">
        <v>1588</v>
      </c>
      <c r="E1564" s="17">
        <v>0.67</v>
      </c>
      <c r="F1564" s="19">
        <v>1700</v>
      </c>
      <c r="G1564" s="20">
        <f>F1564*E1564</f>
        <v>1139</v>
      </c>
      <c r="H1564" s="605"/>
    </row>
    <row r="1565" spans="1:8">
      <c r="A1565" s="596"/>
      <c r="B1565" s="593"/>
      <c r="C1565" s="17" t="s">
        <v>680</v>
      </c>
      <c r="D1565" s="19" t="s">
        <v>2968</v>
      </c>
      <c r="E1565" s="17">
        <v>1</v>
      </c>
      <c r="F1565" s="17">
        <v>34</v>
      </c>
      <c r="G1565" s="169">
        <f>F1565*E1565</f>
        <v>34</v>
      </c>
      <c r="H1565" s="605"/>
    </row>
    <row r="1566" spans="1:8">
      <c r="A1566" s="596"/>
      <c r="B1566" s="593"/>
      <c r="C1566" s="17" t="s">
        <v>1669</v>
      </c>
      <c r="D1566" s="19" t="s">
        <v>2968</v>
      </c>
      <c r="E1566" s="17">
        <v>1.5</v>
      </c>
      <c r="F1566" s="17">
        <v>75</v>
      </c>
      <c r="G1566" s="169">
        <f>F1566*E1566</f>
        <v>112.5</v>
      </c>
      <c r="H1566" s="605"/>
    </row>
    <row r="1567" spans="1:8">
      <c r="A1567" s="596"/>
      <c r="B1567" s="593"/>
      <c r="C1567" s="17" t="s">
        <v>2865</v>
      </c>
      <c r="D1567" s="19" t="s">
        <v>2968</v>
      </c>
      <c r="E1567" s="17">
        <v>1</v>
      </c>
      <c r="F1567" s="17">
        <v>15</v>
      </c>
      <c r="G1567" s="169">
        <f>F1567*E1567</f>
        <v>15</v>
      </c>
      <c r="H1567" s="605"/>
    </row>
    <row r="1568" spans="1:8">
      <c r="A1568" s="597"/>
      <c r="B1568" s="594"/>
      <c r="C1568" s="17" t="s">
        <v>1153</v>
      </c>
      <c r="D1568" s="19" t="s">
        <v>2968</v>
      </c>
      <c r="E1568" s="17">
        <v>1</v>
      </c>
      <c r="F1568" s="17">
        <v>15</v>
      </c>
      <c r="G1568" s="169">
        <f>F1568*E1568</f>
        <v>15</v>
      </c>
      <c r="H1568" s="603"/>
    </row>
    <row r="1569" spans="1:8" ht="31.5">
      <c r="A1569" s="41">
        <v>49</v>
      </c>
      <c r="B1569" s="17" t="s">
        <v>1009</v>
      </c>
      <c r="C1569" s="46" t="s">
        <v>1010</v>
      </c>
      <c r="D1569" s="598" t="s">
        <v>1050</v>
      </c>
      <c r="E1569" s="599"/>
      <c r="F1569" s="600"/>
      <c r="G1569" s="20"/>
      <c r="H1569" s="21">
        <v>41169</v>
      </c>
    </row>
    <row r="1570" spans="1:8" ht="31.5">
      <c r="A1570" s="602">
        <v>50</v>
      </c>
      <c r="B1570" s="592" t="s">
        <v>1210</v>
      </c>
      <c r="C1570" s="46" t="s">
        <v>1211</v>
      </c>
      <c r="D1570" s="19"/>
      <c r="E1570" s="17"/>
      <c r="F1570" s="19"/>
      <c r="G1570" s="20"/>
      <c r="H1570" s="595" t="s">
        <v>1215</v>
      </c>
    </row>
    <row r="1571" spans="1:8">
      <c r="A1571" s="596"/>
      <c r="B1571" s="593"/>
      <c r="C1571" s="15" t="s">
        <v>1212</v>
      </c>
      <c r="D1571" s="19" t="s">
        <v>2968</v>
      </c>
      <c r="E1571" s="17">
        <v>9</v>
      </c>
      <c r="F1571" s="19">
        <v>146</v>
      </c>
      <c r="G1571" s="20"/>
      <c r="H1571" s="605"/>
    </row>
    <row r="1572" spans="1:8">
      <c r="A1572" s="596"/>
      <c r="B1572" s="593"/>
      <c r="C1572" s="15" t="s">
        <v>2263</v>
      </c>
      <c r="D1572" s="19" t="s">
        <v>2968</v>
      </c>
      <c r="E1572" s="17">
        <v>10</v>
      </c>
      <c r="F1572" s="19">
        <v>204</v>
      </c>
      <c r="G1572" s="20"/>
      <c r="H1572" s="605"/>
    </row>
    <row r="1573" spans="1:8">
      <c r="A1573" s="596"/>
      <c r="B1573" s="593"/>
      <c r="C1573" s="15" t="s">
        <v>1213</v>
      </c>
      <c r="D1573" s="19" t="s">
        <v>2968</v>
      </c>
      <c r="E1573" s="17">
        <v>4</v>
      </c>
      <c r="F1573" s="19">
        <v>274</v>
      </c>
      <c r="G1573" s="20"/>
      <c r="H1573" s="605"/>
    </row>
    <row r="1574" spans="1:8" ht="31.5">
      <c r="A1574" s="596"/>
      <c r="B1574" s="593"/>
      <c r="C1574" s="15" t="s">
        <v>1214</v>
      </c>
      <c r="D1574" s="19" t="s">
        <v>2968</v>
      </c>
      <c r="E1574" s="17">
        <v>4</v>
      </c>
      <c r="F1574" s="19">
        <v>269</v>
      </c>
      <c r="G1574" s="20"/>
      <c r="H1574" s="605"/>
    </row>
    <row r="1575" spans="1:8">
      <c r="A1575" s="596"/>
      <c r="B1575" s="593"/>
      <c r="C1575" s="15" t="s">
        <v>1570</v>
      </c>
      <c r="D1575" s="19" t="s">
        <v>2968</v>
      </c>
      <c r="E1575" s="17">
        <v>18</v>
      </c>
      <c r="F1575" s="19">
        <v>39.5</v>
      </c>
      <c r="G1575" s="20"/>
      <c r="H1575" s="605"/>
    </row>
    <row r="1576" spans="1:8">
      <c r="A1576" s="596"/>
      <c r="B1576" s="593"/>
      <c r="C1576" s="15" t="s">
        <v>1397</v>
      </c>
      <c r="D1576" s="19" t="s">
        <v>2968</v>
      </c>
      <c r="E1576" s="19">
        <v>36</v>
      </c>
      <c r="F1576" s="19">
        <v>75.5</v>
      </c>
      <c r="G1576" s="20"/>
      <c r="H1576" s="605"/>
    </row>
    <row r="1577" spans="1:8">
      <c r="A1577" s="596"/>
      <c r="B1577" s="593"/>
      <c r="C1577" s="17" t="s">
        <v>3382</v>
      </c>
      <c r="D1577" s="19" t="s">
        <v>1049</v>
      </c>
      <c r="E1577" s="19">
        <v>15</v>
      </c>
      <c r="F1577" s="19">
        <v>33</v>
      </c>
      <c r="G1577" s="17"/>
      <c r="H1577" s="605"/>
    </row>
    <row r="1578" spans="1:8">
      <c r="A1578" s="596"/>
      <c r="B1578" s="593"/>
      <c r="C1578" s="17" t="s">
        <v>2931</v>
      </c>
      <c r="D1578" s="19" t="s">
        <v>1049</v>
      </c>
      <c r="E1578" s="19">
        <v>10</v>
      </c>
      <c r="F1578" s="19">
        <v>52</v>
      </c>
      <c r="G1578" s="17"/>
      <c r="H1578" s="605"/>
    </row>
    <row r="1579" spans="1:8">
      <c r="A1579" s="596"/>
      <c r="B1579" s="594"/>
      <c r="C1579" s="15" t="s">
        <v>1045</v>
      </c>
      <c r="D1579" s="19" t="s">
        <v>2968</v>
      </c>
      <c r="E1579" s="19">
        <v>5</v>
      </c>
      <c r="F1579" s="19">
        <v>79</v>
      </c>
      <c r="G1579" s="17"/>
      <c r="H1579" s="605"/>
    </row>
    <row r="1580" spans="1:8" ht="63">
      <c r="A1580" s="597"/>
      <c r="B1580" s="249" t="s">
        <v>2218</v>
      </c>
      <c r="C1580" s="16"/>
      <c r="D1580" s="318"/>
      <c r="E1580" s="16"/>
      <c r="F1580" s="16"/>
      <c r="G1580" s="16">
        <v>54026.54</v>
      </c>
      <c r="H1580" s="603"/>
    </row>
    <row r="1581" spans="1:8" ht="31.5">
      <c r="A1581" s="41">
        <v>51</v>
      </c>
      <c r="B1581" s="17" t="s">
        <v>1518</v>
      </c>
      <c r="C1581" s="16" t="s">
        <v>3819</v>
      </c>
      <c r="D1581" s="598" t="s">
        <v>1102</v>
      </c>
      <c r="E1581" s="599"/>
      <c r="F1581" s="600"/>
      <c r="G1581" s="17"/>
      <c r="H1581" s="21">
        <v>41170</v>
      </c>
    </row>
    <row r="1582" spans="1:8" ht="47.25">
      <c r="A1582" s="602">
        <v>52</v>
      </c>
      <c r="B1582" s="592" t="s">
        <v>243</v>
      </c>
      <c r="C1582" s="16" t="s">
        <v>822</v>
      </c>
      <c r="D1582" s="17"/>
      <c r="E1582" s="17"/>
      <c r="F1582" s="17"/>
      <c r="G1582" s="17"/>
      <c r="H1582" s="595">
        <v>41171</v>
      </c>
    </row>
    <row r="1583" spans="1:8">
      <c r="A1583" s="597"/>
      <c r="B1583" s="594"/>
      <c r="C1583" s="17" t="s">
        <v>1535</v>
      </c>
      <c r="D1583" s="19" t="s">
        <v>2968</v>
      </c>
      <c r="E1583" s="17">
        <v>25</v>
      </c>
      <c r="F1583" s="17">
        <v>8</v>
      </c>
      <c r="G1583" s="20">
        <f>F1583*E1583</f>
        <v>200</v>
      </c>
      <c r="H1583" s="603"/>
    </row>
    <row r="1584" spans="1:8" ht="31.5">
      <c r="A1584" s="41">
        <v>53</v>
      </c>
      <c r="B1584" s="157" t="s">
        <v>3451</v>
      </c>
      <c r="C1584" s="16" t="s">
        <v>1211</v>
      </c>
      <c r="D1584" s="19"/>
      <c r="E1584" s="17"/>
      <c r="F1584" s="17"/>
      <c r="G1584" s="17"/>
      <c r="H1584" s="21">
        <v>41137</v>
      </c>
    </row>
    <row r="1585" spans="1:8" ht="63">
      <c r="A1585" s="41">
        <v>53</v>
      </c>
      <c r="B1585" s="322" t="s">
        <v>2218</v>
      </c>
      <c r="C1585" s="16"/>
      <c r="D1585" s="19"/>
      <c r="E1585" s="17"/>
      <c r="F1585" s="17"/>
      <c r="G1585" s="320">
        <v>25920.400000000001</v>
      </c>
      <c r="H1585" s="21">
        <v>41137</v>
      </c>
    </row>
    <row r="1586" spans="1:8" ht="31.5">
      <c r="A1586" s="602">
        <v>54</v>
      </c>
      <c r="B1586" s="650" t="s">
        <v>2826</v>
      </c>
      <c r="C1586" s="16" t="s">
        <v>3436</v>
      </c>
      <c r="D1586" s="17"/>
      <c r="E1586" s="17"/>
      <c r="F1586" s="17"/>
      <c r="G1586" s="17"/>
      <c r="H1586" s="595">
        <v>41143</v>
      </c>
    </row>
    <row r="1587" spans="1:8" ht="14.25" customHeight="1">
      <c r="A1587" s="596"/>
      <c r="B1587" s="651"/>
      <c r="C1587" s="15" t="s">
        <v>1045</v>
      </c>
      <c r="D1587" s="19" t="s">
        <v>2968</v>
      </c>
      <c r="E1587" s="19">
        <v>3</v>
      </c>
      <c r="F1587" s="19">
        <v>79</v>
      </c>
      <c r="G1587" s="17">
        <f>E1587*F1587</f>
        <v>237</v>
      </c>
      <c r="H1587" s="605"/>
    </row>
    <row r="1588" spans="1:8">
      <c r="A1588" s="597"/>
      <c r="B1588" s="652"/>
      <c r="C1588" s="15" t="s">
        <v>3435</v>
      </c>
      <c r="D1588" s="19" t="s">
        <v>2968</v>
      </c>
      <c r="E1588" s="19">
        <v>10</v>
      </c>
      <c r="F1588" s="17">
        <v>21</v>
      </c>
      <c r="G1588" s="17">
        <f>E1588*F1588</f>
        <v>210</v>
      </c>
      <c r="H1588" s="603"/>
    </row>
    <row r="1589" spans="1:8" ht="33" customHeight="1">
      <c r="A1589" s="602">
        <v>55</v>
      </c>
      <c r="B1589" s="606" t="s">
        <v>3451</v>
      </c>
      <c r="C1589" s="46" t="s">
        <v>3176</v>
      </c>
      <c r="D1589" s="19"/>
      <c r="E1589" s="19"/>
      <c r="F1589" s="19"/>
      <c r="G1589" s="17"/>
      <c r="H1589" s="595">
        <v>41169</v>
      </c>
    </row>
    <row r="1590" spans="1:8">
      <c r="A1590" s="596"/>
      <c r="B1590" s="606"/>
      <c r="C1590" s="15" t="s">
        <v>3366</v>
      </c>
      <c r="D1590" s="19" t="s">
        <v>2968</v>
      </c>
      <c r="E1590" s="17">
        <v>1</v>
      </c>
      <c r="F1590" s="17">
        <v>180</v>
      </c>
      <c r="G1590" s="20"/>
      <c r="H1590" s="605"/>
    </row>
    <row r="1591" spans="1:8">
      <c r="A1591" s="596"/>
      <c r="B1591" s="606"/>
      <c r="C1591" s="15" t="s">
        <v>3368</v>
      </c>
      <c r="D1591" s="19" t="s">
        <v>2968</v>
      </c>
      <c r="E1591" s="17">
        <v>1</v>
      </c>
      <c r="F1591" s="17">
        <v>48</v>
      </c>
      <c r="G1591" s="20"/>
      <c r="H1591" s="605"/>
    </row>
    <row r="1592" spans="1:8">
      <c r="A1592" s="596"/>
      <c r="B1592" s="606"/>
      <c r="C1592" s="15" t="s">
        <v>3369</v>
      </c>
      <c r="D1592" s="19" t="s">
        <v>2968</v>
      </c>
      <c r="E1592" s="17">
        <v>1</v>
      </c>
      <c r="F1592" s="17">
        <v>52</v>
      </c>
      <c r="G1592" s="20"/>
      <c r="H1592" s="605"/>
    </row>
    <row r="1593" spans="1:8">
      <c r="A1593" s="596"/>
      <c r="B1593" s="606"/>
      <c r="C1593" s="15" t="s">
        <v>259</v>
      </c>
      <c r="D1593" s="19" t="s">
        <v>1049</v>
      </c>
      <c r="E1593" s="17">
        <v>15</v>
      </c>
      <c r="F1593" s="17">
        <v>8</v>
      </c>
      <c r="G1593" s="20"/>
      <c r="H1593" s="605"/>
    </row>
    <row r="1594" spans="1:8">
      <c r="A1594" s="596"/>
      <c r="B1594" s="606"/>
      <c r="C1594" s="15" t="s">
        <v>3498</v>
      </c>
      <c r="D1594" s="19" t="s">
        <v>1049</v>
      </c>
      <c r="E1594" s="19">
        <v>14</v>
      </c>
      <c r="F1594" s="19">
        <v>12</v>
      </c>
      <c r="G1594" s="20"/>
      <c r="H1594" s="605"/>
    </row>
    <row r="1595" spans="1:8">
      <c r="A1595" s="596"/>
      <c r="B1595" s="606"/>
      <c r="C1595" s="15" t="s">
        <v>213</v>
      </c>
      <c r="D1595" s="19" t="s">
        <v>2968</v>
      </c>
      <c r="E1595" s="19">
        <v>3</v>
      </c>
      <c r="F1595" s="19">
        <v>5</v>
      </c>
      <c r="G1595" s="20"/>
      <c r="H1595" s="605"/>
    </row>
    <row r="1596" spans="1:8">
      <c r="A1596" s="596"/>
      <c r="B1596" s="606"/>
      <c r="C1596" s="15" t="s">
        <v>3370</v>
      </c>
      <c r="D1596" s="19" t="s">
        <v>2968</v>
      </c>
      <c r="E1596" s="17">
        <v>1</v>
      </c>
      <c r="F1596" s="19">
        <v>13</v>
      </c>
      <c r="G1596" s="20"/>
      <c r="H1596" s="605"/>
    </row>
    <row r="1597" spans="1:8" ht="31.5">
      <c r="A1597" s="596"/>
      <c r="B1597" s="606"/>
      <c r="C1597" s="17" t="s">
        <v>3371</v>
      </c>
      <c r="D1597" s="19" t="s">
        <v>2968</v>
      </c>
      <c r="E1597" s="17">
        <v>30</v>
      </c>
      <c r="F1597" s="17">
        <v>0.8</v>
      </c>
      <c r="G1597" s="20"/>
      <c r="H1597" s="605"/>
    </row>
    <row r="1598" spans="1:8">
      <c r="A1598" s="596"/>
      <c r="B1598" s="606"/>
      <c r="C1598" s="15" t="s">
        <v>2083</v>
      </c>
      <c r="D1598" s="19" t="s">
        <v>2968</v>
      </c>
      <c r="E1598" s="17">
        <v>5</v>
      </c>
      <c r="F1598" s="19">
        <v>0.5</v>
      </c>
      <c r="G1598" s="20"/>
      <c r="H1598" s="605"/>
    </row>
    <row r="1599" spans="1:8">
      <c r="A1599" s="596"/>
      <c r="B1599" s="606"/>
      <c r="C1599" s="15" t="s">
        <v>2084</v>
      </c>
      <c r="D1599" s="19" t="s">
        <v>2968</v>
      </c>
      <c r="E1599" s="17">
        <v>5</v>
      </c>
      <c r="F1599" s="19">
        <v>0.45</v>
      </c>
      <c r="G1599" s="20"/>
      <c r="H1599" s="605"/>
    </row>
    <row r="1600" spans="1:8" ht="47.25">
      <c r="A1600" s="597"/>
      <c r="B1600" s="319" t="s">
        <v>1720</v>
      </c>
      <c r="C1600" s="16"/>
      <c r="D1600" s="19"/>
      <c r="E1600" s="17"/>
      <c r="F1600" s="17"/>
      <c r="G1600" s="320">
        <v>6428.02</v>
      </c>
      <c r="H1600" s="603"/>
    </row>
    <row r="1601" spans="1:9">
      <c r="A1601" s="602">
        <v>56</v>
      </c>
      <c r="B1601" s="606" t="s">
        <v>46</v>
      </c>
      <c r="C1601" s="46" t="s">
        <v>3173</v>
      </c>
      <c r="D1601" s="17"/>
      <c r="E1601" s="17"/>
      <c r="F1601" s="17"/>
      <c r="G1601" s="20" t="s">
        <v>3722</v>
      </c>
      <c r="H1601" s="595">
        <v>41169</v>
      </c>
    </row>
    <row r="1602" spans="1:9">
      <c r="A1602" s="596"/>
      <c r="B1602" s="606"/>
      <c r="C1602" s="15" t="s">
        <v>213</v>
      </c>
      <c r="D1602" s="19" t="s">
        <v>2968</v>
      </c>
      <c r="E1602" s="19">
        <v>6</v>
      </c>
      <c r="F1602" s="19">
        <v>5</v>
      </c>
      <c r="G1602" s="20"/>
      <c r="H1602" s="605"/>
    </row>
    <row r="1603" spans="1:9">
      <c r="A1603" s="596"/>
      <c r="B1603" s="606"/>
      <c r="C1603" s="15" t="s">
        <v>2084</v>
      </c>
      <c r="D1603" s="19" t="s">
        <v>2968</v>
      </c>
      <c r="E1603" s="17">
        <v>32</v>
      </c>
      <c r="F1603" s="19">
        <v>0.45</v>
      </c>
      <c r="G1603" s="20"/>
      <c r="H1603" s="605"/>
    </row>
    <row r="1604" spans="1:9">
      <c r="A1604" s="596"/>
      <c r="B1604" s="606"/>
      <c r="C1604" s="15" t="s">
        <v>2083</v>
      </c>
      <c r="D1604" s="19" t="s">
        <v>2968</v>
      </c>
      <c r="E1604" s="17">
        <v>16</v>
      </c>
      <c r="F1604" s="19">
        <v>0.5</v>
      </c>
      <c r="G1604" s="20"/>
      <c r="H1604" s="605"/>
    </row>
    <row r="1605" spans="1:9">
      <c r="A1605" s="596"/>
      <c r="B1605" s="606"/>
      <c r="C1605" s="15" t="s">
        <v>3498</v>
      </c>
      <c r="D1605" s="19" t="s">
        <v>1049</v>
      </c>
      <c r="E1605" s="19">
        <v>3</v>
      </c>
      <c r="F1605" s="19">
        <v>12</v>
      </c>
      <c r="G1605" s="20"/>
      <c r="H1605" s="605"/>
    </row>
    <row r="1606" spans="1:9">
      <c r="A1606" s="596"/>
      <c r="B1606" s="606"/>
      <c r="C1606" s="15" t="s">
        <v>259</v>
      </c>
      <c r="D1606" s="19" t="s">
        <v>1049</v>
      </c>
      <c r="E1606" s="17">
        <v>4</v>
      </c>
      <c r="F1606" s="17">
        <v>10</v>
      </c>
      <c r="G1606" s="20"/>
      <c r="H1606" s="605"/>
    </row>
    <row r="1607" spans="1:9">
      <c r="A1607" s="596"/>
      <c r="B1607" s="606"/>
      <c r="C1607" s="15" t="s">
        <v>108</v>
      </c>
      <c r="D1607" s="19" t="s">
        <v>2968</v>
      </c>
      <c r="E1607" s="17">
        <v>8</v>
      </c>
      <c r="F1607" s="17">
        <v>180</v>
      </c>
      <c r="G1607" s="20"/>
      <c r="H1607" s="605"/>
    </row>
    <row r="1608" spans="1:9">
      <c r="A1608" s="596"/>
      <c r="B1608" s="606"/>
      <c r="C1608" s="17" t="s">
        <v>1879</v>
      </c>
      <c r="D1608" s="19" t="s">
        <v>2968</v>
      </c>
      <c r="E1608" s="17">
        <v>8</v>
      </c>
      <c r="F1608" s="17">
        <v>170</v>
      </c>
      <c r="G1608" s="20"/>
      <c r="H1608" s="605"/>
    </row>
    <row r="1609" spans="1:9">
      <c r="A1609" s="596"/>
      <c r="B1609" s="606"/>
      <c r="C1609" s="15" t="s">
        <v>3370</v>
      </c>
      <c r="D1609" s="19" t="s">
        <v>2968</v>
      </c>
      <c r="E1609" s="17">
        <v>8</v>
      </c>
      <c r="F1609" s="19">
        <v>13</v>
      </c>
      <c r="G1609" s="20"/>
      <c r="H1609" s="605"/>
      <c r="I1609" s="55"/>
    </row>
    <row r="1610" spans="1:9" ht="94.5">
      <c r="A1610" s="597"/>
      <c r="B1610" s="319" t="s">
        <v>3721</v>
      </c>
      <c r="C1610" s="16"/>
      <c r="D1610" s="19"/>
      <c r="E1610" s="17"/>
      <c r="F1610" s="17"/>
      <c r="G1610" s="320">
        <v>8517.52</v>
      </c>
      <c r="H1610" s="603"/>
      <c r="I1610" s="55"/>
    </row>
    <row r="1611" spans="1:9" ht="33.75" customHeight="1">
      <c r="A1611" s="602">
        <v>57</v>
      </c>
      <c r="B1611" s="606" t="s">
        <v>1269</v>
      </c>
      <c r="C1611" s="46" t="s">
        <v>3176</v>
      </c>
      <c r="D1611" s="19"/>
      <c r="E1611" s="19"/>
      <c r="F1611" s="19"/>
      <c r="G1611" s="17"/>
      <c r="H1611" s="595">
        <v>41171</v>
      </c>
    </row>
    <row r="1612" spans="1:9">
      <c r="A1612" s="596"/>
      <c r="B1612" s="606"/>
      <c r="C1612" s="15" t="s">
        <v>3366</v>
      </c>
      <c r="D1612" s="19" t="s">
        <v>2968</v>
      </c>
      <c r="E1612" s="17">
        <v>1</v>
      </c>
      <c r="F1612" s="17">
        <v>180</v>
      </c>
      <c r="G1612" s="20"/>
      <c r="H1612" s="605"/>
    </row>
    <row r="1613" spans="1:9">
      <c r="A1613" s="596"/>
      <c r="B1613" s="606"/>
      <c r="C1613" s="15" t="s">
        <v>305</v>
      </c>
      <c r="D1613" s="19" t="s">
        <v>2968</v>
      </c>
      <c r="E1613" s="17">
        <v>1</v>
      </c>
      <c r="F1613" s="17">
        <v>48</v>
      </c>
      <c r="G1613" s="20"/>
      <c r="H1613" s="605"/>
    </row>
    <row r="1614" spans="1:9">
      <c r="A1614" s="596"/>
      <c r="B1614" s="606"/>
      <c r="C1614" s="15" t="s">
        <v>3369</v>
      </c>
      <c r="D1614" s="19" t="s">
        <v>2968</v>
      </c>
      <c r="E1614" s="17">
        <v>1</v>
      </c>
      <c r="F1614" s="17">
        <v>52</v>
      </c>
      <c r="G1614" s="20"/>
      <c r="H1614" s="605"/>
    </row>
    <row r="1615" spans="1:9">
      <c r="A1615" s="596"/>
      <c r="B1615" s="606"/>
      <c r="C1615" s="15" t="s">
        <v>259</v>
      </c>
      <c r="D1615" s="19" t="s">
        <v>1049</v>
      </c>
      <c r="E1615" s="17">
        <v>32</v>
      </c>
      <c r="F1615" s="17">
        <v>8</v>
      </c>
      <c r="G1615" s="20"/>
      <c r="H1615" s="605"/>
    </row>
    <row r="1616" spans="1:9">
      <c r="A1616" s="596"/>
      <c r="B1616" s="606"/>
      <c r="C1616" s="15" t="s">
        <v>3498</v>
      </c>
      <c r="D1616" s="19" t="s">
        <v>1049</v>
      </c>
      <c r="E1616" s="19">
        <v>30</v>
      </c>
      <c r="F1616" s="19">
        <v>12</v>
      </c>
      <c r="G1616" s="20"/>
      <c r="H1616" s="605"/>
    </row>
    <row r="1617" spans="1:8">
      <c r="A1617" s="596"/>
      <c r="B1617" s="606"/>
      <c r="C1617" s="15" t="s">
        <v>213</v>
      </c>
      <c r="D1617" s="19" t="s">
        <v>2968</v>
      </c>
      <c r="E1617" s="19">
        <v>20</v>
      </c>
      <c r="F1617" s="19">
        <v>5</v>
      </c>
      <c r="G1617" s="20"/>
      <c r="H1617" s="605"/>
    </row>
    <row r="1618" spans="1:8">
      <c r="A1618" s="596"/>
      <c r="B1618" s="606"/>
      <c r="C1618" s="15" t="s">
        <v>3370</v>
      </c>
      <c r="D1618" s="19" t="s">
        <v>2968</v>
      </c>
      <c r="E1618" s="17">
        <v>1</v>
      </c>
      <c r="F1618" s="19">
        <v>13</v>
      </c>
      <c r="G1618" s="20"/>
      <c r="H1618" s="605"/>
    </row>
    <row r="1619" spans="1:8" ht="31.5">
      <c r="A1619" s="596"/>
      <c r="B1619" s="606"/>
      <c r="C1619" s="17" t="s">
        <v>306</v>
      </c>
      <c r="D1619" s="19" t="s">
        <v>2968</v>
      </c>
      <c r="E1619" s="17">
        <v>20</v>
      </c>
      <c r="F1619" s="17">
        <v>0.8</v>
      </c>
      <c r="G1619" s="20"/>
      <c r="H1619" s="605"/>
    </row>
    <row r="1620" spans="1:8">
      <c r="A1620" s="596"/>
      <c r="B1620" s="606"/>
      <c r="C1620" s="15" t="s">
        <v>307</v>
      </c>
      <c r="D1620" s="19" t="s">
        <v>2968</v>
      </c>
      <c r="E1620" s="17">
        <v>26</v>
      </c>
      <c r="F1620" s="19">
        <v>0.5</v>
      </c>
      <c r="G1620" s="20"/>
      <c r="H1620" s="605"/>
    </row>
    <row r="1621" spans="1:8">
      <c r="A1621" s="596"/>
      <c r="B1621" s="606"/>
      <c r="C1621" s="15" t="s">
        <v>2084</v>
      </c>
      <c r="D1621" s="19" t="s">
        <v>2968</v>
      </c>
      <c r="E1621" s="17">
        <v>26</v>
      </c>
      <c r="F1621" s="19">
        <v>0.45</v>
      </c>
      <c r="G1621" s="20"/>
      <c r="H1621" s="605"/>
    </row>
    <row r="1622" spans="1:8" ht="47.25">
      <c r="A1622" s="596"/>
      <c r="B1622" s="606"/>
      <c r="C1622" s="17" t="s">
        <v>3367</v>
      </c>
      <c r="D1622" s="19" t="s">
        <v>2968</v>
      </c>
      <c r="E1622" s="17">
        <v>1</v>
      </c>
      <c r="F1622" s="17">
        <v>25</v>
      </c>
      <c r="G1622" s="17"/>
      <c r="H1622" s="605"/>
    </row>
    <row r="1623" spans="1:8" ht="47.25">
      <c r="A1623" s="597"/>
      <c r="B1623" s="319" t="s">
        <v>1720</v>
      </c>
      <c r="C1623" s="16"/>
      <c r="D1623" s="19"/>
      <c r="E1623" s="17"/>
      <c r="F1623" s="17"/>
      <c r="G1623" s="320">
        <v>13818.77</v>
      </c>
      <c r="H1623" s="603"/>
    </row>
    <row r="1624" spans="1:8">
      <c r="A1624" s="610">
        <v>58</v>
      </c>
      <c r="B1624" s="606" t="s">
        <v>3778</v>
      </c>
      <c r="C1624" s="16" t="s">
        <v>3599</v>
      </c>
      <c r="D1624" s="17"/>
      <c r="E1624" s="17"/>
      <c r="F1624" s="17"/>
      <c r="G1624" s="20"/>
      <c r="H1624" s="611">
        <v>41172</v>
      </c>
    </row>
    <row r="1625" spans="1:8">
      <c r="A1625" s="610"/>
      <c r="B1625" s="606"/>
      <c r="C1625" s="15" t="s">
        <v>1601</v>
      </c>
      <c r="D1625" s="19" t="s">
        <v>1109</v>
      </c>
      <c r="E1625" s="19">
        <v>11.67</v>
      </c>
      <c r="F1625" s="19">
        <v>4.7</v>
      </c>
      <c r="G1625" s="20">
        <f>F1625*E1625</f>
        <v>54.85</v>
      </c>
      <c r="H1625" s="611"/>
    </row>
    <row r="1626" spans="1:8" ht="17.25" customHeight="1">
      <c r="A1626" s="610">
        <v>58</v>
      </c>
      <c r="B1626" s="606" t="s">
        <v>3778</v>
      </c>
      <c r="C1626" s="17" t="s">
        <v>1534</v>
      </c>
      <c r="D1626" s="19" t="s">
        <v>1585</v>
      </c>
      <c r="E1626" s="17">
        <v>0.04</v>
      </c>
      <c r="F1626" s="17">
        <v>400</v>
      </c>
      <c r="G1626" s="20">
        <f>F1626*E1626</f>
        <v>16</v>
      </c>
      <c r="H1626" s="611">
        <v>41172</v>
      </c>
    </row>
    <row r="1627" spans="1:8">
      <c r="A1627" s="610"/>
      <c r="B1627" s="606"/>
      <c r="C1627" s="17" t="s">
        <v>1535</v>
      </c>
      <c r="D1627" s="19" t="s">
        <v>2968</v>
      </c>
      <c r="E1627" s="17">
        <v>13</v>
      </c>
      <c r="F1627" s="17">
        <v>8</v>
      </c>
      <c r="G1627" s="20">
        <f>F1627*E1627</f>
        <v>104</v>
      </c>
      <c r="H1627" s="611"/>
    </row>
    <row r="1628" spans="1:8">
      <c r="A1628" s="602">
        <v>59</v>
      </c>
      <c r="B1628" s="592" t="s">
        <v>1269</v>
      </c>
      <c r="C1628" s="16" t="s">
        <v>3599</v>
      </c>
      <c r="D1628" s="17"/>
      <c r="E1628" s="17"/>
      <c r="F1628" s="17"/>
      <c r="G1628" s="20"/>
      <c r="H1628" s="595">
        <v>41172</v>
      </c>
    </row>
    <row r="1629" spans="1:8">
      <c r="A1629" s="596"/>
      <c r="B1629" s="593"/>
      <c r="C1629" s="15" t="s">
        <v>1601</v>
      </c>
      <c r="D1629" s="19" t="s">
        <v>1109</v>
      </c>
      <c r="E1629" s="19">
        <v>11.67</v>
      </c>
      <c r="F1629" s="19">
        <v>4.7</v>
      </c>
      <c r="G1629" s="20">
        <f>F1629*E1629</f>
        <v>54.85</v>
      </c>
      <c r="H1629" s="605"/>
    </row>
    <row r="1630" spans="1:8">
      <c r="A1630" s="596"/>
      <c r="B1630" s="593"/>
      <c r="C1630" s="17" t="s">
        <v>1534</v>
      </c>
      <c r="D1630" s="19" t="s">
        <v>1585</v>
      </c>
      <c r="E1630" s="17">
        <v>0.04</v>
      </c>
      <c r="F1630" s="17">
        <v>400</v>
      </c>
      <c r="G1630" s="20">
        <f>F1630*E1630</f>
        <v>16</v>
      </c>
      <c r="H1630" s="605"/>
    </row>
    <row r="1631" spans="1:8">
      <c r="A1631" s="597"/>
      <c r="B1631" s="594"/>
      <c r="C1631" s="17" t="s">
        <v>1535</v>
      </c>
      <c r="D1631" s="19" t="s">
        <v>2968</v>
      </c>
      <c r="E1631" s="17">
        <v>13</v>
      </c>
      <c r="F1631" s="17">
        <v>8</v>
      </c>
      <c r="G1631" s="20">
        <f>F1631*E1631</f>
        <v>104</v>
      </c>
      <c r="H1631" s="603"/>
    </row>
    <row r="1632" spans="1:8">
      <c r="A1632" s="602">
        <v>60</v>
      </c>
      <c r="B1632" s="592" t="s">
        <v>3444</v>
      </c>
      <c r="C1632" s="16" t="s">
        <v>3599</v>
      </c>
      <c r="D1632" s="17"/>
      <c r="E1632" s="17"/>
      <c r="F1632" s="17"/>
      <c r="G1632" s="20"/>
      <c r="H1632" s="595">
        <v>41172</v>
      </c>
    </row>
    <row r="1633" spans="1:8">
      <c r="A1633" s="596"/>
      <c r="B1633" s="593"/>
      <c r="C1633" s="15" t="s">
        <v>1601</v>
      </c>
      <c r="D1633" s="19" t="s">
        <v>1109</v>
      </c>
      <c r="E1633" s="19">
        <v>11.67</v>
      </c>
      <c r="F1633" s="19">
        <v>4.7</v>
      </c>
      <c r="G1633" s="20">
        <f>F1633*E1633</f>
        <v>54.85</v>
      </c>
      <c r="H1633" s="605"/>
    </row>
    <row r="1634" spans="1:8">
      <c r="A1634" s="596"/>
      <c r="B1634" s="593"/>
      <c r="C1634" s="17" t="s">
        <v>1534</v>
      </c>
      <c r="D1634" s="19" t="s">
        <v>1585</v>
      </c>
      <c r="E1634" s="17">
        <v>0.04</v>
      </c>
      <c r="F1634" s="17">
        <v>400</v>
      </c>
      <c r="G1634" s="20">
        <f>F1634*E1634</f>
        <v>16</v>
      </c>
      <c r="H1634" s="605"/>
    </row>
    <row r="1635" spans="1:8">
      <c r="A1635" s="597"/>
      <c r="B1635" s="594"/>
      <c r="C1635" s="17" t="s">
        <v>1535</v>
      </c>
      <c r="D1635" s="19" t="s">
        <v>2968</v>
      </c>
      <c r="E1635" s="17">
        <v>13</v>
      </c>
      <c r="F1635" s="17">
        <v>8</v>
      </c>
      <c r="G1635" s="20">
        <f>F1635*E1635</f>
        <v>104</v>
      </c>
      <c r="H1635" s="603"/>
    </row>
    <row r="1636" spans="1:8">
      <c r="A1636" s="602">
        <v>61</v>
      </c>
      <c r="B1636" s="592" t="s">
        <v>3447</v>
      </c>
      <c r="C1636" s="16" t="s">
        <v>3599</v>
      </c>
      <c r="D1636" s="17"/>
      <c r="E1636" s="17"/>
      <c r="F1636" s="17"/>
      <c r="G1636" s="20"/>
      <c r="H1636" s="595">
        <v>41172</v>
      </c>
    </row>
    <row r="1637" spans="1:8">
      <c r="A1637" s="596"/>
      <c r="B1637" s="593"/>
      <c r="C1637" s="15" t="s">
        <v>1601</v>
      </c>
      <c r="D1637" s="19" t="s">
        <v>1109</v>
      </c>
      <c r="E1637" s="19">
        <v>11.67</v>
      </c>
      <c r="F1637" s="19">
        <v>4.7</v>
      </c>
      <c r="G1637" s="20">
        <f>F1637*E1637</f>
        <v>54.85</v>
      </c>
      <c r="H1637" s="605"/>
    </row>
    <row r="1638" spans="1:8">
      <c r="A1638" s="596"/>
      <c r="B1638" s="593"/>
      <c r="C1638" s="17" t="s">
        <v>1534</v>
      </c>
      <c r="D1638" s="19" t="s">
        <v>1585</v>
      </c>
      <c r="E1638" s="17">
        <v>0.04</v>
      </c>
      <c r="F1638" s="17">
        <v>400</v>
      </c>
      <c r="G1638" s="20">
        <f>F1638*E1638</f>
        <v>16</v>
      </c>
      <c r="H1638" s="605"/>
    </row>
    <row r="1639" spans="1:8">
      <c r="A1639" s="597"/>
      <c r="B1639" s="594"/>
      <c r="C1639" s="17" t="s">
        <v>1535</v>
      </c>
      <c r="D1639" s="19" t="s">
        <v>2968</v>
      </c>
      <c r="E1639" s="17">
        <v>13</v>
      </c>
      <c r="F1639" s="17">
        <v>8</v>
      </c>
      <c r="G1639" s="20">
        <f>F1639*E1639</f>
        <v>104</v>
      </c>
      <c r="H1639" s="603"/>
    </row>
    <row r="1640" spans="1:8">
      <c r="A1640" s="602">
        <v>62</v>
      </c>
      <c r="B1640" s="592" t="s">
        <v>3449</v>
      </c>
      <c r="C1640" s="16" t="s">
        <v>3599</v>
      </c>
      <c r="D1640" s="17"/>
      <c r="E1640" s="17"/>
      <c r="F1640" s="17"/>
      <c r="G1640" s="20"/>
      <c r="H1640" s="595">
        <v>41172</v>
      </c>
    </row>
    <row r="1641" spans="1:8">
      <c r="A1641" s="596"/>
      <c r="B1641" s="593"/>
      <c r="C1641" s="15" t="s">
        <v>1601</v>
      </c>
      <c r="D1641" s="19" t="s">
        <v>1109</v>
      </c>
      <c r="E1641" s="19">
        <v>11.67</v>
      </c>
      <c r="F1641" s="19">
        <v>4.7</v>
      </c>
      <c r="G1641" s="20">
        <f>F1641*E1641</f>
        <v>54.85</v>
      </c>
      <c r="H1641" s="605"/>
    </row>
    <row r="1642" spans="1:8">
      <c r="A1642" s="596"/>
      <c r="B1642" s="593"/>
      <c r="C1642" s="17" t="s">
        <v>1534</v>
      </c>
      <c r="D1642" s="19" t="s">
        <v>1585</v>
      </c>
      <c r="E1642" s="17">
        <v>0.04</v>
      </c>
      <c r="F1642" s="17">
        <v>400</v>
      </c>
      <c r="G1642" s="20">
        <f>F1642*E1642</f>
        <v>16</v>
      </c>
      <c r="H1642" s="605"/>
    </row>
    <row r="1643" spans="1:8">
      <c r="A1643" s="597"/>
      <c r="B1643" s="594"/>
      <c r="C1643" s="17" t="s">
        <v>1535</v>
      </c>
      <c r="D1643" s="19" t="s">
        <v>2968</v>
      </c>
      <c r="E1643" s="17">
        <v>13</v>
      </c>
      <c r="F1643" s="17">
        <v>8</v>
      </c>
      <c r="G1643" s="20">
        <f>F1643*E1643</f>
        <v>104</v>
      </c>
      <c r="H1643" s="603"/>
    </row>
    <row r="1644" spans="1:8">
      <c r="A1644" s="602">
        <v>63</v>
      </c>
      <c r="B1644" s="592" t="s">
        <v>3451</v>
      </c>
      <c r="C1644" s="16" t="s">
        <v>3599</v>
      </c>
      <c r="D1644" s="17"/>
      <c r="E1644" s="17"/>
      <c r="F1644" s="17"/>
      <c r="G1644" s="20"/>
      <c r="H1644" s="595">
        <v>41172</v>
      </c>
    </row>
    <row r="1645" spans="1:8">
      <c r="A1645" s="596"/>
      <c r="B1645" s="593"/>
      <c r="C1645" s="15" t="s">
        <v>1601</v>
      </c>
      <c r="D1645" s="19" t="s">
        <v>1109</v>
      </c>
      <c r="E1645" s="19">
        <v>11.67</v>
      </c>
      <c r="F1645" s="19">
        <v>4.7</v>
      </c>
      <c r="G1645" s="20">
        <f>F1645*E1645</f>
        <v>54.85</v>
      </c>
      <c r="H1645" s="605"/>
    </row>
    <row r="1646" spans="1:8">
      <c r="A1646" s="596"/>
      <c r="B1646" s="593"/>
      <c r="C1646" s="17" t="s">
        <v>1534</v>
      </c>
      <c r="D1646" s="19" t="s">
        <v>1585</v>
      </c>
      <c r="E1646" s="17">
        <v>0.04</v>
      </c>
      <c r="F1646" s="17">
        <v>400</v>
      </c>
      <c r="G1646" s="20">
        <f>F1646*E1646</f>
        <v>16</v>
      </c>
      <c r="H1646" s="605"/>
    </row>
    <row r="1647" spans="1:8">
      <c r="A1647" s="597"/>
      <c r="B1647" s="594"/>
      <c r="C1647" s="17" t="s">
        <v>1535</v>
      </c>
      <c r="D1647" s="19" t="s">
        <v>2968</v>
      </c>
      <c r="E1647" s="17">
        <v>13</v>
      </c>
      <c r="F1647" s="17">
        <v>8</v>
      </c>
      <c r="G1647" s="20">
        <f>F1647*E1647</f>
        <v>104</v>
      </c>
      <c r="H1647" s="603"/>
    </row>
    <row r="1648" spans="1:8" ht="31.5">
      <c r="A1648" s="41">
        <v>64</v>
      </c>
      <c r="B1648" s="17" t="s">
        <v>470</v>
      </c>
      <c r="C1648" s="16" t="s">
        <v>471</v>
      </c>
      <c r="D1648" s="598" t="s">
        <v>67</v>
      </c>
      <c r="E1648" s="599"/>
      <c r="F1648" s="600"/>
      <c r="G1648" s="20"/>
      <c r="H1648" s="133">
        <v>41176</v>
      </c>
    </row>
    <row r="1649" spans="1:8">
      <c r="A1649" s="602">
        <v>65</v>
      </c>
      <c r="B1649" s="592" t="s">
        <v>767</v>
      </c>
      <c r="C1649" s="16" t="s">
        <v>768</v>
      </c>
      <c r="D1649" s="19"/>
      <c r="E1649" s="17"/>
      <c r="F1649" s="17"/>
      <c r="G1649" s="20"/>
      <c r="H1649" s="595">
        <v>41176</v>
      </c>
    </row>
    <row r="1650" spans="1:8">
      <c r="A1650" s="597"/>
      <c r="B1650" s="594"/>
      <c r="C1650" s="17" t="s">
        <v>1600</v>
      </c>
      <c r="D1650" s="19" t="s">
        <v>1588</v>
      </c>
      <c r="E1650" s="17">
        <v>1.5</v>
      </c>
      <c r="F1650" s="17">
        <v>1700</v>
      </c>
      <c r="G1650" s="20">
        <f>F1650*E1650</f>
        <v>2550</v>
      </c>
      <c r="H1650" s="603"/>
    </row>
    <row r="1651" spans="1:8" ht="33.75" customHeight="1">
      <c r="A1651" s="41">
        <v>66</v>
      </c>
      <c r="B1651" s="17" t="s">
        <v>772</v>
      </c>
      <c r="C1651" s="16" t="s">
        <v>2844</v>
      </c>
      <c r="D1651" s="598" t="s">
        <v>773</v>
      </c>
      <c r="E1651" s="599"/>
      <c r="F1651" s="600"/>
      <c r="G1651" s="20"/>
      <c r="H1651" s="133">
        <v>41172</v>
      </c>
    </row>
    <row r="1652" spans="1:8" ht="31.5" customHeight="1">
      <c r="A1652" s="602">
        <v>67</v>
      </c>
      <c r="B1652" s="592" t="s">
        <v>774</v>
      </c>
      <c r="C1652" s="16" t="s">
        <v>2844</v>
      </c>
      <c r="D1652" s="19"/>
      <c r="E1652" s="17"/>
      <c r="F1652" s="17"/>
      <c r="G1652" s="20"/>
      <c r="H1652" s="595">
        <v>41176</v>
      </c>
    </row>
    <row r="1653" spans="1:8">
      <c r="A1653" s="597"/>
      <c r="B1653" s="594"/>
      <c r="C1653" s="17" t="s">
        <v>2204</v>
      </c>
      <c r="D1653" s="19" t="s">
        <v>2968</v>
      </c>
      <c r="E1653" s="17">
        <v>1</v>
      </c>
      <c r="F1653" s="17">
        <v>13</v>
      </c>
      <c r="G1653" s="20">
        <f>F1653*E1653</f>
        <v>13</v>
      </c>
      <c r="H1653" s="603"/>
    </row>
    <row r="1654" spans="1:8">
      <c r="A1654" s="41">
        <v>68</v>
      </c>
      <c r="B1654" s="17" t="s">
        <v>1975</v>
      </c>
      <c r="C1654" s="16" t="s">
        <v>2436</v>
      </c>
      <c r="D1654" s="598" t="s">
        <v>1050</v>
      </c>
      <c r="E1654" s="599"/>
      <c r="F1654" s="600"/>
      <c r="G1654" s="20"/>
      <c r="H1654" s="133">
        <v>41176</v>
      </c>
    </row>
    <row r="1655" spans="1:8" ht="33" customHeight="1">
      <c r="A1655" s="41">
        <v>69</v>
      </c>
      <c r="B1655" s="17" t="s">
        <v>3392</v>
      </c>
      <c r="C1655" s="16" t="s">
        <v>2844</v>
      </c>
      <c r="D1655" s="598" t="s">
        <v>777</v>
      </c>
      <c r="E1655" s="599"/>
      <c r="F1655" s="600"/>
      <c r="G1655" s="20"/>
      <c r="H1655" s="133">
        <v>41176</v>
      </c>
    </row>
    <row r="1656" spans="1:8" ht="31.5" customHeight="1">
      <c r="A1656" s="610">
        <v>70</v>
      </c>
      <c r="B1656" s="606" t="s">
        <v>3445</v>
      </c>
      <c r="C1656" s="46" t="s">
        <v>3176</v>
      </c>
      <c r="D1656" s="19"/>
      <c r="E1656" s="19"/>
      <c r="F1656" s="19"/>
      <c r="G1656" s="17"/>
      <c r="H1656" s="611">
        <v>41176</v>
      </c>
    </row>
    <row r="1657" spans="1:8">
      <c r="A1657" s="610"/>
      <c r="B1657" s="606"/>
      <c r="C1657" s="15" t="s">
        <v>3366</v>
      </c>
      <c r="D1657" s="19" t="s">
        <v>2968</v>
      </c>
      <c r="E1657" s="17">
        <v>1</v>
      </c>
      <c r="F1657" s="17">
        <v>180</v>
      </c>
      <c r="G1657" s="20"/>
      <c r="H1657" s="611"/>
    </row>
    <row r="1658" spans="1:8">
      <c r="A1658" s="610"/>
      <c r="B1658" s="606"/>
      <c r="C1658" s="15" t="s">
        <v>305</v>
      </c>
      <c r="D1658" s="19" t="s">
        <v>2968</v>
      </c>
      <c r="E1658" s="17">
        <v>1</v>
      </c>
      <c r="F1658" s="17">
        <v>48</v>
      </c>
      <c r="G1658" s="20"/>
      <c r="H1658" s="611"/>
    </row>
    <row r="1659" spans="1:8">
      <c r="A1659" s="610"/>
      <c r="B1659" s="606"/>
      <c r="C1659" s="15" t="s">
        <v>3369</v>
      </c>
      <c r="D1659" s="19" t="s">
        <v>2968</v>
      </c>
      <c r="E1659" s="17">
        <v>1</v>
      </c>
      <c r="F1659" s="17">
        <v>52</v>
      </c>
      <c r="G1659" s="20"/>
      <c r="H1659" s="611"/>
    </row>
    <row r="1660" spans="1:8">
      <c r="A1660" s="610"/>
      <c r="B1660" s="606"/>
      <c r="C1660" s="15" t="s">
        <v>259</v>
      </c>
      <c r="D1660" s="19" t="s">
        <v>1049</v>
      </c>
      <c r="E1660" s="17">
        <v>20</v>
      </c>
      <c r="F1660" s="17">
        <v>8</v>
      </c>
      <c r="G1660" s="20"/>
      <c r="H1660" s="611"/>
    </row>
    <row r="1661" spans="1:8">
      <c r="A1661" s="610"/>
      <c r="B1661" s="606"/>
      <c r="C1661" s="15" t="s">
        <v>3498</v>
      </c>
      <c r="D1661" s="19" t="s">
        <v>1049</v>
      </c>
      <c r="E1661" s="19">
        <v>19</v>
      </c>
      <c r="F1661" s="19">
        <v>12</v>
      </c>
      <c r="G1661" s="20"/>
      <c r="H1661" s="611"/>
    </row>
    <row r="1662" spans="1:8">
      <c r="A1662" s="610"/>
      <c r="B1662" s="606"/>
      <c r="C1662" s="15" t="s">
        <v>213</v>
      </c>
      <c r="D1662" s="19" t="s">
        <v>2968</v>
      </c>
      <c r="E1662" s="19">
        <v>12</v>
      </c>
      <c r="F1662" s="19">
        <v>5</v>
      </c>
      <c r="G1662" s="20"/>
      <c r="H1662" s="611"/>
    </row>
    <row r="1663" spans="1:8">
      <c r="A1663" s="610"/>
      <c r="B1663" s="606"/>
      <c r="C1663" s="15" t="s">
        <v>3370</v>
      </c>
      <c r="D1663" s="19" t="s">
        <v>2968</v>
      </c>
      <c r="E1663" s="17">
        <v>1</v>
      </c>
      <c r="F1663" s="19">
        <v>13</v>
      </c>
      <c r="G1663" s="20"/>
      <c r="H1663" s="611"/>
    </row>
    <row r="1664" spans="1:8" ht="31.5">
      <c r="A1664" s="610"/>
      <c r="B1664" s="606"/>
      <c r="C1664" s="17" t="s">
        <v>306</v>
      </c>
      <c r="D1664" s="19" t="s">
        <v>2968</v>
      </c>
      <c r="E1664" s="17">
        <v>10</v>
      </c>
      <c r="F1664" s="17">
        <v>0.8</v>
      </c>
      <c r="G1664" s="20"/>
      <c r="H1664" s="611"/>
    </row>
    <row r="1665" spans="1:8">
      <c r="A1665" s="610"/>
      <c r="B1665" s="606"/>
      <c r="C1665" s="15" t="s">
        <v>307</v>
      </c>
      <c r="D1665" s="19" t="s">
        <v>2968</v>
      </c>
      <c r="E1665" s="17">
        <v>18</v>
      </c>
      <c r="F1665" s="19">
        <v>0.5</v>
      </c>
      <c r="G1665" s="20"/>
      <c r="H1665" s="611"/>
    </row>
    <row r="1666" spans="1:8">
      <c r="A1666" s="610"/>
      <c r="B1666" s="606"/>
      <c r="C1666" s="15" t="s">
        <v>2084</v>
      </c>
      <c r="D1666" s="19" t="s">
        <v>2968</v>
      </c>
      <c r="E1666" s="17">
        <v>18</v>
      </c>
      <c r="F1666" s="19">
        <v>0.45</v>
      </c>
      <c r="G1666" s="20"/>
      <c r="H1666" s="611"/>
    </row>
    <row r="1667" spans="1:8" ht="47.25">
      <c r="A1667" s="610"/>
      <c r="B1667" s="606"/>
      <c r="C1667" s="17" t="s">
        <v>3367</v>
      </c>
      <c r="D1667" s="19" t="s">
        <v>2968</v>
      </c>
      <c r="E1667" s="17">
        <v>1</v>
      </c>
      <c r="F1667" s="17">
        <v>25</v>
      </c>
      <c r="G1667" s="17"/>
      <c r="H1667" s="611"/>
    </row>
    <row r="1668" spans="1:8">
      <c r="A1668" s="610"/>
      <c r="B1668" s="606"/>
      <c r="C1668" s="17" t="s">
        <v>1340</v>
      </c>
      <c r="D1668" s="19" t="s">
        <v>2968</v>
      </c>
      <c r="E1668" s="17">
        <v>4</v>
      </c>
      <c r="F1668" s="17">
        <v>5</v>
      </c>
      <c r="G1668" s="20"/>
      <c r="H1668" s="611"/>
    </row>
    <row r="1669" spans="1:8" ht="47.25">
      <c r="A1669" s="610"/>
      <c r="B1669" s="322" t="s">
        <v>1720</v>
      </c>
      <c r="C1669" s="16"/>
      <c r="D1669" s="19"/>
      <c r="E1669" s="17"/>
      <c r="F1669" s="17"/>
      <c r="G1669" s="320">
        <v>11606.92</v>
      </c>
      <c r="H1669" s="611"/>
    </row>
    <row r="1670" spans="1:8" ht="31.5">
      <c r="A1670" s="610">
        <v>71</v>
      </c>
      <c r="B1670" s="606" t="s">
        <v>3452</v>
      </c>
      <c r="C1670" s="46" t="s">
        <v>781</v>
      </c>
      <c r="D1670" s="17"/>
      <c r="E1670" s="17"/>
      <c r="F1670" s="17"/>
      <c r="G1670" s="20"/>
      <c r="H1670" s="611">
        <v>41176</v>
      </c>
    </row>
    <row r="1671" spans="1:8">
      <c r="A1671" s="610"/>
      <c r="B1671" s="606"/>
      <c r="C1671" s="15" t="s">
        <v>2084</v>
      </c>
      <c r="D1671" s="19" t="s">
        <v>2968</v>
      </c>
      <c r="E1671" s="17">
        <v>52</v>
      </c>
      <c r="F1671" s="19">
        <v>0.45</v>
      </c>
      <c r="G1671" s="20"/>
      <c r="H1671" s="611"/>
    </row>
    <row r="1672" spans="1:8">
      <c r="A1672" s="610"/>
      <c r="B1672" s="606"/>
      <c r="C1672" s="15" t="s">
        <v>2083</v>
      </c>
      <c r="D1672" s="19" t="s">
        <v>2968</v>
      </c>
      <c r="E1672" s="17">
        <v>31</v>
      </c>
      <c r="F1672" s="19">
        <v>0.5</v>
      </c>
      <c r="G1672" s="20"/>
      <c r="H1672" s="611"/>
    </row>
    <row r="1673" spans="1:8">
      <c r="A1673" s="610"/>
      <c r="B1673" s="606"/>
      <c r="C1673" s="15" t="s">
        <v>108</v>
      </c>
      <c r="D1673" s="19" t="s">
        <v>2968</v>
      </c>
      <c r="E1673" s="17">
        <v>8</v>
      </c>
      <c r="F1673" s="17">
        <v>170</v>
      </c>
      <c r="G1673" s="20"/>
      <c r="H1673" s="611"/>
    </row>
    <row r="1674" spans="1:8">
      <c r="A1674" s="610"/>
      <c r="B1674" s="606"/>
      <c r="C1674" s="17" t="s">
        <v>1879</v>
      </c>
      <c r="D1674" s="19" t="s">
        <v>2968</v>
      </c>
      <c r="E1674" s="17">
        <v>8</v>
      </c>
      <c r="F1674" s="17">
        <v>170</v>
      </c>
      <c r="G1674" s="20"/>
      <c r="H1674" s="611"/>
    </row>
    <row r="1675" spans="1:8">
      <c r="A1675" s="610"/>
      <c r="B1675" s="606"/>
      <c r="C1675" s="15" t="s">
        <v>3370</v>
      </c>
      <c r="D1675" s="19" t="s">
        <v>2968</v>
      </c>
      <c r="E1675" s="17">
        <v>8</v>
      </c>
      <c r="F1675" s="19">
        <v>13</v>
      </c>
      <c r="G1675" s="20"/>
      <c r="H1675" s="611"/>
    </row>
    <row r="1676" spans="1:8">
      <c r="A1676" s="610"/>
      <c r="B1676" s="606"/>
      <c r="C1676" s="17" t="s">
        <v>782</v>
      </c>
      <c r="D1676" s="19" t="s">
        <v>2968</v>
      </c>
      <c r="E1676" s="17">
        <v>8</v>
      </c>
      <c r="F1676" s="17">
        <v>5</v>
      </c>
      <c r="G1676" s="20"/>
      <c r="H1676" s="611"/>
    </row>
    <row r="1677" spans="1:8">
      <c r="A1677" s="610"/>
      <c r="B1677" s="606"/>
      <c r="C1677" s="17" t="s">
        <v>259</v>
      </c>
      <c r="D1677" s="19" t="s">
        <v>1049</v>
      </c>
      <c r="E1677" s="17">
        <v>30</v>
      </c>
      <c r="F1677" s="17">
        <v>8</v>
      </c>
      <c r="G1677" s="20"/>
      <c r="H1677" s="611"/>
    </row>
    <row r="1678" spans="1:8">
      <c r="A1678" s="610"/>
      <c r="B1678" s="606"/>
      <c r="C1678" s="15" t="s">
        <v>3498</v>
      </c>
      <c r="D1678" s="19" t="s">
        <v>1049</v>
      </c>
      <c r="E1678" s="19">
        <v>29</v>
      </c>
      <c r="F1678" s="19">
        <v>12</v>
      </c>
      <c r="G1678" s="20"/>
      <c r="H1678" s="611"/>
    </row>
    <row r="1679" spans="1:8">
      <c r="A1679" s="610"/>
      <c r="B1679" s="17" t="s">
        <v>3452</v>
      </c>
      <c r="C1679" s="15" t="s">
        <v>213</v>
      </c>
      <c r="D1679" s="19" t="s">
        <v>2968</v>
      </c>
      <c r="E1679" s="19">
        <v>15</v>
      </c>
      <c r="F1679" s="19">
        <v>5</v>
      </c>
      <c r="G1679" s="20"/>
      <c r="H1679" s="611"/>
    </row>
    <row r="1680" spans="1:8" ht="94.5">
      <c r="A1680" s="610"/>
      <c r="B1680" s="322" t="s">
        <v>3721</v>
      </c>
      <c r="C1680" s="16"/>
      <c r="D1680" s="19"/>
      <c r="E1680" s="17"/>
      <c r="F1680" s="17"/>
      <c r="G1680" s="320">
        <v>31335.73</v>
      </c>
      <c r="H1680" s="611"/>
    </row>
    <row r="1681" spans="1:8" ht="31.5" customHeight="1">
      <c r="A1681" s="602">
        <v>72</v>
      </c>
      <c r="B1681" s="592" t="s">
        <v>3301</v>
      </c>
      <c r="C1681" s="16" t="s">
        <v>1072</v>
      </c>
      <c r="D1681" s="19"/>
      <c r="E1681" s="17"/>
      <c r="F1681" s="17"/>
      <c r="G1681" s="20"/>
      <c r="H1681" s="595">
        <v>41177</v>
      </c>
    </row>
    <row r="1682" spans="1:8">
      <c r="A1682" s="597"/>
      <c r="B1682" s="594"/>
      <c r="C1682" s="17" t="s">
        <v>2401</v>
      </c>
      <c r="D1682" s="19" t="s">
        <v>2968</v>
      </c>
      <c r="E1682" s="17">
        <v>1</v>
      </c>
      <c r="F1682" s="17">
        <v>180</v>
      </c>
      <c r="G1682" s="20">
        <f>F1682*E1682</f>
        <v>180</v>
      </c>
      <c r="H1682" s="603"/>
    </row>
    <row r="1683" spans="1:8" ht="33" customHeight="1">
      <c r="A1683" s="602">
        <v>73</v>
      </c>
      <c r="B1683" s="606" t="s">
        <v>3448</v>
      </c>
      <c r="C1683" s="46" t="s">
        <v>3176</v>
      </c>
      <c r="D1683" s="19"/>
      <c r="E1683" s="19"/>
      <c r="F1683" s="19"/>
      <c r="G1683" s="17"/>
      <c r="H1683" s="595">
        <v>41177</v>
      </c>
    </row>
    <row r="1684" spans="1:8">
      <c r="A1684" s="596"/>
      <c r="B1684" s="606"/>
      <c r="C1684" s="15" t="s">
        <v>3366</v>
      </c>
      <c r="D1684" s="19" t="s">
        <v>2968</v>
      </c>
      <c r="E1684" s="17">
        <v>1</v>
      </c>
      <c r="F1684" s="17">
        <v>180</v>
      </c>
      <c r="G1684" s="20"/>
      <c r="H1684" s="605"/>
    </row>
    <row r="1685" spans="1:8">
      <c r="A1685" s="596"/>
      <c r="B1685" s="606"/>
      <c r="C1685" s="15" t="s">
        <v>305</v>
      </c>
      <c r="D1685" s="19" t="s">
        <v>2968</v>
      </c>
      <c r="E1685" s="17">
        <v>1</v>
      </c>
      <c r="F1685" s="17">
        <v>48</v>
      </c>
      <c r="G1685" s="20"/>
      <c r="H1685" s="605"/>
    </row>
    <row r="1686" spans="1:8">
      <c r="A1686" s="596"/>
      <c r="B1686" s="606"/>
      <c r="C1686" s="15" t="s">
        <v>3369</v>
      </c>
      <c r="D1686" s="19" t="s">
        <v>2968</v>
      </c>
      <c r="E1686" s="17">
        <v>1</v>
      </c>
      <c r="F1686" s="17">
        <v>52</v>
      </c>
      <c r="G1686" s="20"/>
      <c r="H1686" s="605"/>
    </row>
    <row r="1687" spans="1:8">
      <c r="A1687" s="596"/>
      <c r="B1687" s="606"/>
      <c r="C1687" s="15" t="s">
        <v>973</v>
      </c>
      <c r="D1687" s="19" t="s">
        <v>2968</v>
      </c>
      <c r="E1687" s="17">
        <v>1</v>
      </c>
      <c r="F1687" s="17">
        <v>50</v>
      </c>
      <c r="G1687" s="20"/>
      <c r="H1687" s="605"/>
    </row>
    <row r="1688" spans="1:8">
      <c r="A1688" s="596"/>
      <c r="B1688" s="606"/>
      <c r="C1688" s="15" t="s">
        <v>259</v>
      </c>
      <c r="D1688" s="19" t="s">
        <v>1049</v>
      </c>
      <c r="E1688" s="17">
        <v>20</v>
      </c>
      <c r="F1688" s="17">
        <v>8</v>
      </c>
      <c r="G1688" s="20"/>
      <c r="H1688" s="605"/>
    </row>
    <row r="1689" spans="1:8">
      <c r="A1689" s="596"/>
      <c r="B1689" s="606"/>
      <c r="C1689" s="15" t="s">
        <v>3498</v>
      </c>
      <c r="D1689" s="19" t="s">
        <v>1049</v>
      </c>
      <c r="E1689" s="19">
        <v>19</v>
      </c>
      <c r="F1689" s="19">
        <v>12</v>
      </c>
      <c r="G1689" s="20"/>
      <c r="H1689" s="605"/>
    </row>
    <row r="1690" spans="1:8">
      <c r="A1690" s="596"/>
      <c r="B1690" s="606"/>
      <c r="C1690" s="15" t="s">
        <v>213</v>
      </c>
      <c r="D1690" s="19" t="s">
        <v>2968</v>
      </c>
      <c r="E1690" s="19">
        <v>20</v>
      </c>
      <c r="F1690" s="19">
        <v>5</v>
      </c>
      <c r="G1690" s="20"/>
      <c r="H1690" s="605"/>
    </row>
    <row r="1691" spans="1:8">
      <c r="A1691" s="596"/>
      <c r="B1691" s="606"/>
      <c r="C1691" s="15" t="s">
        <v>3370</v>
      </c>
      <c r="D1691" s="19" t="s">
        <v>2968</v>
      </c>
      <c r="E1691" s="17">
        <v>1</v>
      </c>
      <c r="F1691" s="19">
        <v>13</v>
      </c>
      <c r="G1691" s="20"/>
      <c r="H1691" s="605"/>
    </row>
    <row r="1692" spans="1:8" ht="31.5">
      <c r="A1692" s="596"/>
      <c r="B1692" s="606"/>
      <c r="C1692" s="17" t="s">
        <v>306</v>
      </c>
      <c r="D1692" s="19" t="s">
        <v>2968</v>
      </c>
      <c r="E1692" s="17">
        <v>20</v>
      </c>
      <c r="F1692" s="17">
        <v>0.8</v>
      </c>
      <c r="G1692" s="20"/>
      <c r="H1692" s="605"/>
    </row>
    <row r="1693" spans="1:8">
      <c r="A1693" s="596"/>
      <c r="B1693" s="606"/>
      <c r="C1693" s="15" t="s">
        <v>307</v>
      </c>
      <c r="D1693" s="19" t="s">
        <v>2968</v>
      </c>
      <c r="E1693" s="17">
        <v>22</v>
      </c>
      <c r="F1693" s="19">
        <v>0.5</v>
      </c>
      <c r="G1693" s="20"/>
      <c r="H1693" s="605"/>
    </row>
    <row r="1694" spans="1:8">
      <c r="A1694" s="596"/>
      <c r="B1694" s="606"/>
      <c r="C1694" s="15" t="s">
        <v>2084</v>
      </c>
      <c r="D1694" s="19" t="s">
        <v>2968</v>
      </c>
      <c r="E1694" s="17">
        <v>22</v>
      </c>
      <c r="F1694" s="19">
        <v>0.45</v>
      </c>
      <c r="G1694" s="20"/>
      <c r="H1694" s="605"/>
    </row>
    <row r="1695" spans="1:8" ht="47.25">
      <c r="A1695" s="597"/>
      <c r="B1695" s="319" t="s">
        <v>1720</v>
      </c>
      <c r="C1695" s="17"/>
      <c r="D1695" s="19"/>
      <c r="E1695" s="17"/>
      <c r="F1695" s="17"/>
      <c r="G1695" s="247">
        <v>10904.46</v>
      </c>
      <c r="H1695" s="603"/>
    </row>
    <row r="1696" spans="1:8">
      <c r="A1696" s="41">
        <v>74</v>
      </c>
      <c r="B1696" s="17" t="s">
        <v>2602</v>
      </c>
      <c r="C1696" s="16" t="s">
        <v>1193</v>
      </c>
      <c r="D1696" s="598" t="s">
        <v>1050</v>
      </c>
      <c r="E1696" s="599"/>
      <c r="F1696" s="600"/>
      <c r="G1696" s="20"/>
      <c r="H1696" s="133">
        <v>41177</v>
      </c>
    </row>
    <row r="1697" spans="1:8" ht="31.5">
      <c r="A1697" s="41">
        <v>75</v>
      </c>
      <c r="B1697" s="17" t="s">
        <v>2516</v>
      </c>
      <c r="C1697" s="16" t="s">
        <v>893</v>
      </c>
      <c r="D1697" s="598" t="s">
        <v>3177</v>
      </c>
      <c r="E1697" s="599"/>
      <c r="F1697" s="600"/>
      <c r="G1697" s="20"/>
      <c r="H1697" s="133">
        <v>41177</v>
      </c>
    </row>
    <row r="1698" spans="1:8" ht="31.5">
      <c r="A1698" s="602">
        <v>76</v>
      </c>
      <c r="B1698" s="592" t="s">
        <v>3726</v>
      </c>
      <c r="C1698" s="16" t="s">
        <v>3727</v>
      </c>
      <c r="D1698" s="19"/>
      <c r="E1698" s="17"/>
      <c r="F1698" s="17"/>
      <c r="G1698" s="20"/>
      <c r="H1698" s="595">
        <v>41179</v>
      </c>
    </row>
    <row r="1699" spans="1:8">
      <c r="A1699" s="596"/>
      <c r="B1699" s="593"/>
      <c r="C1699" s="17" t="s">
        <v>3144</v>
      </c>
      <c r="D1699" s="19" t="s">
        <v>2968</v>
      </c>
      <c r="E1699" s="17">
        <v>1</v>
      </c>
      <c r="F1699" s="17">
        <v>24</v>
      </c>
      <c r="G1699" s="20">
        <f>F1699*E1699</f>
        <v>24</v>
      </c>
      <c r="H1699" s="605"/>
    </row>
    <row r="1700" spans="1:8">
      <c r="A1700" s="597"/>
      <c r="B1700" s="594"/>
      <c r="C1700" s="17" t="s">
        <v>2722</v>
      </c>
      <c r="D1700" s="19" t="s">
        <v>2968</v>
      </c>
      <c r="E1700" s="17">
        <v>4</v>
      </c>
      <c r="F1700" s="17">
        <v>42</v>
      </c>
      <c r="G1700" s="173">
        <f>F1700*E1700</f>
        <v>168</v>
      </c>
      <c r="H1700" s="603"/>
    </row>
    <row r="1701" spans="1:8">
      <c r="A1701" s="41">
        <v>77</v>
      </c>
      <c r="B1701" s="17" t="s">
        <v>547</v>
      </c>
      <c r="C1701" s="16" t="s">
        <v>3264</v>
      </c>
      <c r="D1701" s="598" t="s">
        <v>548</v>
      </c>
      <c r="E1701" s="599"/>
      <c r="F1701" s="600"/>
      <c r="G1701" s="20"/>
      <c r="H1701" s="133">
        <v>41179</v>
      </c>
    </row>
    <row r="1702" spans="1:8">
      <c r="A1702" s="602">
        <v>78</v>
      </c>
      <c r="B1702" s="606" t="s">
        <v>3452</v>
      </c>
      <c r="C1702" s="16" t="s">
        <v>2782</v>
      </c>
      <c r="D1702" s="17"/>
      <c r="E1702" s="17"/>
      <c r="F1702" s="17"/>
      <c r="G1702" s="173"/>
      <c r="H1702" s="611">
        <v>41180</v>
      </c>
    </row>
    <row r="1703" spans="1:8">
      <c r="A1703" s="596"/>
      <c r="B1703" s="606"/>
      <c r="C1703" s="17" t="s">
        <v>2783</v>
      </c>
      <c r="D1703" s="17" t="s">
        <v>1588</v>
      </c>
      <c r="E1703" s="17">
        <v>0.45</v>
      </c>
      <c r="F1703" s="17">
        <v>1350</v>
      </c>
      <c r="G1703" s="173">
        <f>F1703*E1703</f>
        <v>607.5</v>
      </c>
      <c r="H1703" s="610"/>
    </row>
    <row r="1704" spans="1:8">
      <c r="A1704" s="597"/>
      <c r="B1704" s="606"/>
      <c r="C1704" s="17" t="s">
        <v>2050</v>
      </c>
      <c r="D1704" s="17" t="s">
        <v>1585</v>
      </c>
      <c r="E1704" s="17">
        <v>0.12</v>
      </c>
      <c r="F1704" s="17">
        <v>48.05</v>
      </c>
      <c r="G1704" s="169">
        <f>F1704*E1704</f>
        <v>5.77</v>
      </c>
      <c r="H1704" s="610"/>
    </row>
    <row r="1705" spans="1:8">
      <c r="A1705" s="602">
        <v>79</v>
      </c>
      <c r="B1705" s="606" t="s">
        <v>46</v>
      </c>
      <c r="C1705" s="16" t="s">
        <v>2782</v>
      </c>
      <c r="D1705" s="17"/>
      <c r="E1705" s="17"/>
      <c r="F1705" s="17"/>
      <c r="G1705" s="173"/>
      <c r="H1705" s="611">
        <v>41180</v>
      </c>
    </row>
    <row r="1706" spans="1:8">
      <c r="A1706" s="596"/>
      <c r="B1706" s="606"/>
      <c r="C1706" s="17" t="s">
        <v>2783</v>
      </c>
      <c r="D1706" s="17" t="s">
        <v>1588</v>
      </c>
      <c r="E1706" s="17">
        <v>0.45</v>
      </c>
      <c r="F1706" s="17">
        <v>1350</v>
      </c>
      <c r="G1706" s="173">
        <f>F1706*E1706</f>
        <v>607.5</v>
      </c>
      <c r="H1706" s="610"/>
    </row>
    <row r="1707" spans="1:8">
      <c r="A1707" s="597"/>
      <c r="B1707" s="606"/>
      <c r="C1707" s="17" t="s">
        <v>2050</v>
      </c>
      <c r="D1707" s="17" t="s">
        <v>1585</v>
      </c>
      <c r="E1707" s="17">
        <v>0.12</v>
      </c>
      <c r="F1707" s="17">
        <v>48.05</v>
      </c>
      <c r="G1707" s="169">
        <f>F1707*E1707</f>
        <v>5.77</v>
      </c>
      <c r="H1707" s="610"/>
    </row>
    <row r="1708" spans="1:8">
      <c r="A1708" s="602">
        <v>80</v>
      </c>
      <c r="B1708" s="606" t="s">
        <v>3447</v>
      </c>
      <c r="C1708" s="16" t="s">
        <v>2782</v>
      </c>
      <c r="D1708" s="17"/>
      <c r="E1708" s="17"/>
      <c r="F1708" s="17"/>
      <c r="G1708" s="173"/>
      <c r="H1708" s="611">
        <v>41180</v>
      </c>
    </row>
    <row r="1709" spans="1:8">
      <c r="A1709" s="596"/>
      <c r="B1709" s="606"/>
      <c r="C1709" s="17" t="s">
        <v>2783</v>
      </c>
      <c r="D1709" s="17" t="s">
        <v>1588</v>
      </c>
      <c r="E1709" s="17">
        <v>0.45</v>
      </c>
      <c r="F1709" s="17">
        <v>1350</v>
      </c>
      <c r="G1709" s="173">
        <f>F1709*E1709</f>
        <v>607.5</v>
      </c>
      <c r="H1709" s="610"/>
    </row>
    <row r="1710" spans="1:8">
      <c r="A1710" s="597"/>
      <c r="B1710" s="606"/>
      <c r="C1710" s="17" t="s">
        <v>2050</v>
      </c>
      <c r="D1710" s="17" t="s">
        <v>1585</v>
      </c>
      <c r="E1710" s="17">
        <v>0.12</v>
      </c>
      <c r="F1710" s="17">
        <v>48.05</v>
      </c>
      <c r="G1710" s="169">
        <f>F1710*E1710</f>
        <v>5.77</v>
      </c>
      <c r="H1710" s="610"/>
    </row>
    <row r="1711" spans="1:8">
      <c r="A1711" s="602">
        <v>81</v>
      </c>
      <c r="B1711" s="606" t="s">
        <v>3448</v>
      </c>
      <c r="C1711" s="16" t="s">
        <v>2782</v>
      </c>
      <c r="D1711" s="17"/>
      <c r="E1711" s="17"/>
      <c r="F1711" s="17"/>
      <c r="G1711" s="173"/>
      <c r="H1711" s="611">
        <v>41180</v>
      </c>
    </row>
    <row r="1712" spans="1:8">
      <c r="A1712" s="596"/>
      <c r="B1712" s="606"/>
      <c r="C1712" s="17" t="s">
        <v>2783</v>
      </c>
      <c r="D1712" s="17" t="s">
        <v>1588</v>
      </c>
      <c r="E1712" s="17">
        <v>0.45</v>
      </c>
      <c r="F1712" s="17">
        <v>1350</v>
      </c>
      <c r="G1712" s="173">
        <f>F1712*E1712</f>
        <v>607.5</v>
      </c>
      <c r="H1712" s="610"/>
    </row>
    <row r="1713" spans="1:8">
      <c r="A1713" s="597"/>
      <c r="B1713" s="606"/>
      <c r="C1713" s="17" t="s">
        <v>2050</v>
      </c>
      <c r="D1713" s="17" t="s">
        <v>1585</v>
      </c>
      <c r="E1713" s="17">
        <v>0.12</v>
      </c>
      <c r="F1713" s="17">
        <v>48.05</v>
      </c>
      <c r="G1713" s="169">
        <f>F1713*E1713</f>
        <v>5.77</v>
      </c>
      <c r="H1713" s="610"/>
    </row>
    <row r="1714" spans="1:8">
      <c r="A1714" s="602">
        <v>82</v>
      </c>
      <c r="B1714" s="606" t="s">
        <v>3449</v>
      </c>
      <c r="C1714" s="16" t="s">
        <v>2782</v>
      </c>
      <c r="D1714" s="17"/>
      <c r="E1714" s="17"/>
      <c r="F1714" s="17"/>
      <c r="G1714" s="173"/>
      <c r="H1714" s="611">
        <v>41180</v>
      </c>
    </row>
    <row r="1715" spans="1:8">
      <c r="A1715" s="596"/>
      <c r="B1715" s="606"/>
      <c r="C1715" s="17" t="s">
        <v>2783</v>
      </c>
      <c r="D1715" s="17" t="s">
        <v>1588</v>
      </c>
      <c r="E1715" s="17">
        <v>0.45</v>
      </c>
      <c r="F1715" s="17">
        <v>1350</v>
      </c>
      <c r="G1715" s="173">
        <f>F1715*E1715</f>
        <v>607.5</v>
      </c>
      <c r="H1715" s="610"/>
    </row>
    <row r="1716" spans="1:8">
      <c r="A1716" s="597"/>
      <c r="B1716" s="606"/>
      <c r="C1716" s="17" t="s">
        <v>2050</v>
      </c>
      <c r="D1716" s="17" t="s">
        <v>1585</v>
      </c>
      <c r="E1716" s="17">
        <v>0.12</v>
      </c>
      <c r="F1716" s="17">
        <v>48.05</v>
      </c>
      <c r="G1716" s="169">
        <f>F1716*E1716</f>
        <v>5.77</v>
      </c>
      <c r="H1716" s="610"/>
    </row>
    <row r="1717" spans="1:8">
      <c r="A1717" s="41">
        <v>83</v>
      </c>
      <c r="B1717" s="15" t="s">
        <v>3450</v>
      </c>
      <c r="C1717" s="16" t="s">
        <v>2782</v>
      </c>
      <c r="D1717" s="17"/>
      <c r="E1717" s="17"/>
      <c r="F1717" s="17"/>
      <c r="G1717" s="173"/>
      <c r="H1717" s="21">
        <v>41180</v>
      </c>
    </row>
    <row r="1718" spans="1:8">
      <c r="A1718" s="610">
        <v>83</v>
      </c>
      <c r="B1718" s="606" t="s">
        <v>3450</v>
      </c>
      <c r="C1718" s="17" t="s">
        <v>2783</v>
      </c>
      <c r="D1718" s="17" t="s">
        <v>1588</v>
      </c>
      <c r="E1718" s="17">
        <v>0.45</v>
      </c>
      <c r="F1718" s="17">
        <v>1350</v>
      </c>
      <c r="G1718" s="173">
        <f>F1718*E1718</f>
        <v>607.5</v>
      </c>
      <c r="H1718" s="611">
        <v>41180</v>
      </c>
    </row>
    <row r="1719" spans="1:8">
      <c r="A1719" s="610"/>
      <c r="B1719" s="606"/>
      <c r="C1719" s="17" t="s">
        <v>2050</v>
      </c>
      <c r="D1719" s="17" t="s">
        <v>1585</v>
      </c>
      <c r="E1719" s="17">
        <v>0.12</v>
      </c>
      <c r="F1719" s="17">
        <v>48.05</v>
      </c>
      <c r="G1719" s="169">
        <f>F1719*E1719</f>
        <v>5.77</v>
      </c>
      <c r="H1719" s="610"/>
    </row>
    <row r="1720" spans="1:8">
      <c r="A1720" s="602">
        <v>84</v>
      </c>
      <c r="B1720" s="606" t="s">
        <v>3451</v>
      </c>
      <c r="C1720" s="16" t="s">
        <v>2782</v>
      </c>
      <c r="D1720" s="17"/>
      <c r="E1720" s="17"/>
      <c r="F1720" s="17"/>
      <c r="G1720" s="173"/>
      <c r="H1720" s="611">
        <v>41180</v>
      </c>
    </row>
    <row r="1721" spans="1:8">
      <c r="A1721" s="596"/>
      <c r="B1721" s="606"/>
      <c r="C1721" s="17" t="s">
        <v>2783</v>
      </c>
      <c r="D1721" s="17" t="s">
        <v>1588</v>
      </c>
      <c r="E1721" s="17">
        <v>0.45</v>
      </c>
      <c r="F1721" s="17">
        <v>1350</v>
      </c>
      <c r="G1721" s="173">
        <f>F1721*E1721</f>
        <v>607.5</v>
      </c>
      <c r="H1721" s="610"/>
    </row>
    <row r="1722" spans="1:8">
      <c r="A1722" s="597"/>
      <c r="B1722" s="606"/>
      <c r="C1722" s="17" t="s">
        <v>2050</v>
      </c>
      <c r="D1722" s="17" t="s">
        <v>1585</v>
      </c>
      <c r="E1722" s="17">
        <v>0.12</v>
      </c>
      <c r="F1722" s="17">
        <v>48.05</v>
      </c>
      <c r="G1722" s="169">
        <f>F1722*E1722</f>
        <v>5.77</v>
      </c>
      <c r="H1722" s="610"/>
    </row>
    <row r="1723" spans="1:8">
      <c r="A1723" s="602">
        <v>85</v>
      </c>
      <c r="B1723" s="606" t="s">
        <v>206</v>
      </c>
      <c r="C1723" s="16" t="s">
        <v>2782</v>
      </c>
      <c r="D1723" s="17"/>
      <c r="E1723" s="17"/>
      <c r="F1723" s="17"/>
      <c r="G1723" s="173"/>
      <c r="H1723" s="611">
        <v>41180</v>
      </c>
    </row>
    <row r="1724" spans="1:8">
      <c r="A1724" s="596"/>
      <c r="B1724" s="606"/>
      <c r="C1724" s="17" t="s">
        <v>2783</v>
      </c>
      <c r="D1724" s="17" t="s">
        <v>1588</v>
      </c>
      <c r="E1724" s="17">
        <v>0.45</v>
      </c>
      <c r="F1724" s="17">
        <v>1350</v>
      </c>
      <c r="G1724" s="173">
        <f>F1724*E1724</f>
        <v>607.5</v>
      </c>
      <c r="H1724" s="610"/>
    </row>
    <row r="1725" spans="1:8">
      <c r="A1725" s="597"/>
      <c r="B1725" s="606"/>
      <c r="C1725" s="17" t="s">
        <v>2050</v>
      </c>
      <c r="D1725" s="17" t="s">
        <v>1585</v>
      </c>
      <c r="E1725" s="17">
        <v>0.12</v>
      </c>
      <c r="F1725" s="17">
        <v>48.05</v>
      </c>
      <c r="G1725" s="169">
        <f>F1725*E1725</f>
        <v>5.77</v>
      </c>
      <c r="H1725" s="610"/>
    </row>
    <row r="1726" spans="1:8">
      <c r="A1726" s="602">
        <v>86</v>
      </c>
      <c r="B1726" s="606" t="s">
        <v>1269</v>
      </c>
      <c r="C1726" s="16" t="s">
        <v>2782</v>
      </c>
      <c r="D1726" s="17"/>
      <c r="E1726" s="17"/>
      <c r="F1726" s="17"/>
      <c r="G1726" s="173"/>
      <c r="H1726" s="611">
        <v>41180</v>
      </c>
    </row>
    <row r="1727" spans="1:8">
      <c r="A1727" s="596"/>
      <c r="B1727" s="606"/>
      <c r="C1727" s="17" t="s">
        <v>2783</v>
      </c>
      <c r="D1727" s="17" t="s">
        <v>1588</v>
      </c>
      <c r="E1727" s="17">
        <v>0.45</v>
      </c>
      <c r="F1727" s="17">
        <v>1350</v>
      </c>
      <c r="G1727" s="173">
        <f>F1727*E1727</f>
        <v>607.5</v>
      </c>
      <c r="H1727" s="610"/>
    </row>
    <row r="1728" spans="1:8">
      <c r="A1728" s="597"/>
      <c r="B1728" s="606"/>
      <c r="C1728" s="17" t="s">
        <v>2050</v>
      </c>
      <c r="D1728" s="17" t="s">
        <v>1585</v>
      </c>
      <c r="E1728" s="17">
        <v>0.12</v>
      </c>
      <c r="F1728" s="17">
        <v>48.05</v>
      </c>
      <c r="G1728" s="169">
        <f>F1728*E1728</f>
        <v>5.77</v>
      </c>
      <c r="H1728" s="610"/>
    </row>
    <row r="1729" spans="1:9" ht="31.5">
      <c r="A1729" s="633">
        <v>87</v>
      </c>
      <c r="B1729" s="653" t="s">
        <v>3450</v>
      </c>
      <c r="C1729" s="46" t="s">
        <v>3176</v>
      </c>
      <c r="D1729" s="19"/>
      <c r="E1729" s="19"/>
      <c r="F1729" s="19"/>
      <c r="G1729" s="169"/>
      <c r="H1729" s="611">
        <v>41179</v>
      </c>
    </row>
    <row r="1730" spans="1:9">
      <c r="A1730" s="633"/>
      <c r="B1730" s="653"/>
      <c r="C1730" s="15" t="s">
        <v>3366</v>
      </c>
      <c r="D1730" s="19" t="s">
        <v>2968</v>
      </c>
      <c r="E1730" s="17">
        <v>1</v>
      </c>
      <c r="F1730" s="17">
        <v>180</v>
      </c>
      <c r="G1730" s="169"/>
      <c r="H1730" s="611"/>
    </row>
    <row r="1731" spans="1:9">
      <c r="A1731" s="633"/>
      <c r="B1731" s="653"/>
      <c r="C1731" s="15" t="s">
        <v>3368</v>
      </c>
      <c r="D1731" s="19" t="s">
        <v>2968</v>
      </c>
      <c r="E1731" s="17">
        <v>1</v>
      </c>
      <c r="F1731" s="17">
        <v>48</v>
      </c>
      <c r="G1731" s="169"/>
      <c r="H1731" s="611"/>
    </row>
    <row r="1732" spans="1:9">
      <c r="A1732" s="633"/>
      <c r="B1732" s="653"/>
      <c r="C1732" s="15" t="s">
        <v>3369</v>
      </c>
      <c r="D1732" s="19" t="s">
        <v>2968</v>
      </c>
      <c r="E1732" s="17">
        <v>1</v>
      </c>
      <c r="F1732" s="17">
        <v>52</v>
      </c>
      <c r="G1732" s="169"/>
      <c r="H1732" s="611"/>
    </row>
    <row r="1733" spans="1:9">
      <c r="A1733" s="633"/>
      <c r="B1733" s="653"/>
      <c r="C1733" s="15" t="s">
        <v>259</v>
      </c>
      <c r="D1733" s="19" t="s">
        <v>1049</v>
      </c>
      <c r="E1733" s="17">
        <v>9</v>
      </c>
      <c r="F1733" s="17">
        <v>8</v>
      </c>
      <c r="G1733" s="169"/>
      <c r="H1733" s="611"/>
    </row>
    <row r="1734" spans="1:9">
      <c r="A1734" s="633"/>
      <c r="B1734" s="653"/>
      <c r="C1734" s="15" t="s">
        <v>3498</v>
      </c>
      <c r="D1734" s="19" t="s">
        <v>1049</v>
      </c>
      <c r="E1734" s="19">
        <v>8</v>
      </c>
      <c r="F1734" s="19">
        <v>12</v>
      </c>
      <c r="G1734" s="169"/>
      <c r="H1734" s="611"/>
    </row>
    <row r="1735" spans="1:9">
      <c r="A1735" s="633"/>
      <c r="B1735" s="653"/>
      <c r="C1735" s="15" t="s">
        <v>213</v>
      </c>
      <c r="D1735" s="19" t="s">
        <v>2968</v>
      </c>
      <c r="E1735" s="19">
        <v>10</v>
      </c>
      <c r="F1735" s="19">
        <v>5</v>
      </c>
      <c r="G1735" s="169"/>
      <c r="H1735" s="611"/>
    </row>
    <row r="1736" spans="1:9">
      <c r="A1736" s="633"/>
      <c r="B1736" s="653"/>
      <c r="C1736" s="15" t="s">
        <v>3370</v>
      </c>
      <c r="D1736" s="19" t="s">
        <v>2968</v>
      </c>
      <c r="E1736" s="17">
        <v>1</v>
      </c>
      <c r="F1736" s="19">
        <v>13</v>
      </c>
      <c r="G1736" s="169"/>
      <c r="H1736" s="611"/>
    </row>
    <row r="1737" spans="1:9">
      <c r="A1737" s="633"/>
      <c r="B1737" s="653"/>
      <c r="C1737" s="15" t="s">
        <v>973</v>
      </c>
      <c r="D1737" s="19" t="s">
        <v>2968</v>
      </c>
      <c r="E1737" s="17">
        <v>1</v>
      </c>
      <c r="F1737" s="17">
        <v>50</v>
      </c>
      <c r="G1737" s="169"/>
      <c r="H1737" s="611"/>
    </row>
    <row r="1738" spans="1:9">
      <c r="A1738" s="633"/>
      <c r="B1738" s="653"/>
      <c r="C1738" s="15" t="s">
        <v>2083</v>
      </c>
      <c r="D1738" s="19" t="s">
        <v>2968</v>
      </c>
      <c r="E1738" s="17">
        <v>12</v>
      </c>
      <c r="F1738" s="19">
        <v>0.5</v>
      </c>
      <c r="G1738" s="169"/>
      <c r="H1738" s="611"/>
    </row>
    <row r="1739" spans="1:9" ht="31.5">
      <c r="A1739" s="633"/>
      <c r="B1739" s="653"/>
      <c r="C1739" s="17" t="s">
        <v>306</v>
      </c>
      <c r="D1739" s="19" t="s">
        <v>2968</v>
      </c>
      <c r="E1739" s="17">
        <v>10</v>
      </c>
      <c r="F1739" s="17">
        <v>0.8</v>
      </c>
      <c r="G1739" s="169"/>
      <c r="H1739" s="611"/>
    </row>
    <row r="1740" spans="1:9">
      <c r="A1740" s="633"/>
      <c r="B1740" s="653"/>
      <c r="C1740" s="15" t="s">
        <v>2084</v>
      </c>
      <c r="D1740" s="19" t="s">
        <v>2968</v>
      </c>
      <c r="E1740" s="17">
        <v>12</v>
      </c>
      <c r="F1740" s="19">
        <v>0.45</v>
      </c>
      <c r="G1740" s="169"/>
      <c r="H1740" s="611"/>
    </row>
    <row r="1741" spans="1:9" ht="47.25">
      <c r="A1741" s="633"/>
      <c r="B1741" s="322" t="s">
        <v>1720</v>
      </c>
      <c r="C1741" s="17"/>
      <c r="D1741" s="19"/>
      <c r="E1741" s="17"/>
      <c r="F1741" s="17"/>
      <c r="G1741" s="247">
        <v>5698.46</v>
      </c>
      <c r="H1741" s="611"/>
    </row>
    <row r="1742" spans="1:9">
      <c r="A1742" s="330">
        <v>88</v>
      </c>
      <c r="B1742" s="323" t="s">
        <v>744</v>
      </c>
      <c r="C1742" s="324" t="s">
        <v>3621</v>
      </c>
      <c r="D1742" s="665" t="s">
        <v>67</v>
      </c>
      <c r="E1742" s="666"/>
      <c r="F1742" s="667"/>
      <c r="G1742" s="325"/>
      <c r="H1742" s="329">
        <v>41180</v>
      </c>
    </row>
    <row r="1743" spans="1:9" ht="20.25" customHeight="1">
      <c r="A1743" s="12"/>
      <c r="B1743" s="25" t="s">
        <v>1333</v>
      </c>
      <c r="C1743" s="12"/>
      <c r="D1743" s="12"/>
      <c r="E1743" s="12"/>
      <c r="F1743" s="12"/>
      <c r="G1743" s="26">
        <f>SUM(G1454:G1742)</f>
        <v>225002.22</v>
      </c>
      <c r="H1743" s="12"/>
    </row>
    <row r="1744" spans="1:9" ht="38.25" customHeight="1">
      <c r="A1744" s="39"/>
      <c r="B1744" s="86" t="s">
        <v>66</v>
      </c>
      <c r="C1744" s="38"/>
      <c r="D1744" s="38"/>
      <c r="E1744" s="38"/>
      <c r="F1744" s="38"/>
      <c r="G1744" s="87">
        <f>'[1]Итого ведомость Ершова'!$AR$19</f>
        <v>291864.78999999998</v>
      </c>
      <c r="H1744" s="88"/>
      <c r="I1744" s="55">
        <f>G1743+G1744</f>
        <v>516867.01</v>
      </c>
    </row>
    <row r="1745" spans="1:9" ht="55.5" customHeight="1">
      <c r="A1745" s="6"/>
      <c r="B1745" s="7" t="s">
        <v>1051</v>
      </c>
      <c r="C1745" s="8"/>
      <c r="D1745" s="8"/>
      <c r="E1745" s="8"/>
      <c r="F1745" s="8"/>
      <c r="G1745" s="9">
        <v>64000</v>
      </c>
      <c r="H1745" s="67"/>
    </row>
    <row r="1746" spans="1:9" ht="31.5">
      <c r="A1746" s="41"/>
      <c r="B1746" s="74" t="s">
        <v>65</v>
      </c>
      <c r="C1746" s="17"/>
      <c r="D1746" s="17"/>
      <c r="E1746" s="17"/>
      <c r="F1746" s="17"/>
      <c r="G1746" s="75">
        <f>G1745*33.2%+G1743*6%</f>
        <v>34748.129999999997</v>
      </c>
      <c r="H1746" s="76"/>
    </row>
    <row r="1747" spans="1:9">
      <c r="A1747" s="41"/>
      <c r="B1747" s="74" t="s">
        <v>1583</v>
      </c>
      <c r="C1747" s="17"/>
      <c r="D1747" s="17"/>
      <c r="E1747" s="17"/>
      <c r="F1747" s="17"/>
      <c r="G1747" s="75">
        <f>8649/3</f>
        <v>2883</v>
      </c>
      <c r="H1747" s="76"/>
      <c r="I1747" s="55">
        <f>SUM(G1745:G1747)</f>
        <v>101631.13</v>
      </c>
    </row>
    <row r="1748" spans="1:9" ht="20.25" customHeight="1">
      <c r="A1748" s="161"/>
      <c r="B1748" s="161" t="s">
        <v>2281</v>
      </c>
      <c r="C1748" s="161"/>
      <c r="D1748" s="161"/>
      <c r="E1748" s="161"/>
      <c r="F1748" s="161"/>
      <c r="G1748" s="175">
        <f>G1743+G1744+G1745+G1746+G1747</f>
        <v>618498.14</v>
      </c>
      <c r="H1748" s="161"/>
      <c r="I1748" s="1">
        <f>(G1745+G1746+G1747)/'[1]Итого ведомость Ершова'!$AR$18</f>
        <v>3.3986820764402399</v>
      </c>
    </row>
    <row r="1749" spans="1:9">
      <c r="A1749" s="22"/>
      <c r="B1749" s="22"/>
      <c r="C1749" s="111"/>
      <c r="D1749" s="90"/>
      <c r="E1749" s="22"/>
      <c r="F1749" s="90"/>
      <c r="G1749" s="22"/>
      <c r="H1749" s="110"/>
      <c r="I1749" s="1">
        <f>I1748*'[1]Итого ведомость Ершова'!$AR$18</f>
        <v>101631.13</v>
      </c>
    </row>
    <row r="1750" spans="1:9">
      <c r="A1750" s="83"/>
      <c r="B1750" s="22"/>
      <c r="C1750" s="59"/>
      <c r="D1750" s="22"/>
      <c r="E1750" s="22"/>
      <c r="F1750" s="22"/>
      <c r="G1750" s="22"/>
      <c r="H1750" s="113"/>
    </row>
    <row r="1751" spans="1:9">
      <c r="A1751" s="83"/>
      <c r="B1751" s="22"/>
      <c r="C1751" s="59"/>
      <c r="D1751" s="22"/>
      <c r="E1751" s="22"/>
      <c r="F1751" s="22"/>
      <c r="G1751" s="22"/>
      <c r="H1751" s="113"/>
    </row>
    <row r="1752" spans="1:9">
      <c r="A1752" s="22"/>
      <c r="B1752" s="22"/>
      <c r="C1752" s="59"/>
      <c r="D1752" s="22"/>
      <c r="E1752" s="22"/>
      <c r="F1752" s="22"/>
      <c r="G1752" s="22"/>
      <c r="H1752" s="110"/>
    </row>
    <row r="1753" spans="1:9">
      <c r="A1753" s="22"/>
      <c r="B1753" s="22"/>
      <c r="C1753" s="22"/>
      <c r="D1753" s="90"/>
      <c r="E1753" s="22"/>
      <c r="F1753" s="22"/>
      <c r="G1753" s="22"/>
      <c r="H1753" s="22"/>
    </row>
    <row r="1754" spans="1:9" ht="32.25" customHeight="1">
      <c r="A1754" s="22"/>
      <c r="B1754" s="22"/>
      <c r="C1754" s="22"/>
      <c r="D1754" s="90"/>
      <c r="E1754" s="90"/>
      <c r="F1754" s="22"/>
      <c r="G1754" s="22"/>
      <c r="H1754" s="22"/>
    </row>
    <row r="1755" spans="1:9">
      <c r="A1755" s="22"/>
      <c r="B1755" s="22"/>
      <c r="C1755" s="22"/>
      <c r="D1755" s="90"/>
      <c r="E1755" s="22"/>
      <c r="F1755" s="22"/>
      <c r="G1755" s="22"/>
      <c r="H1755" s="22"/>
    </row>
    <row r="1756" spans="1:9">
      <c r="A1756" s="22"/>
      <c r="B1756" s="22"/>
      <c r="C1756" s="22"/>
      <c r="D1756" s="90"/>
      <c r="E1756" s="22"/>
      <c r="F1756" s="22"/>
      <c r="G1756" s="22"/>
      <c r="H1756" s="22"/>
    </row>
    <row r="1757" spans="1:9">
      <c r="A1757" s="22"/>
      <c r="B1757" s="22"/>
      <c r="C1757" s="22"/>
      <c r="D1757" s="90"/>
      <c r="E1757" s="22"/>
      <c r="F1757" s="22"/>
      <c r="G1757" s="22"/>
      <c r="H1757" s="22"/>
    </row>
    <row r="1758" spans="1:9">
      <c r="A1758" s="22"/>
      <c r="B1758" s="22"/>
      <c r="C1758" s="22"/>
      <c r="D1758" s="90"/>
      <c r="E1758" s="22"/>
      <c r="F1758" s="22"/>
      <c r="G1758" s="22"/>
      <c r="H1758" s="22"/>
    </row>
    <row r="1759" spans="1:9">
      <c r="A1759" s="22"/>
      <c r="B1759" s="22"/>
      <c r="C1759" s="22"/>
      <c r="D1759" s="90"/>
      <c r="E1759" s="22"/>
      <c r="F1759" s="22"/>
      <c r="G1759" s="22"/>
      <c r="H1759" s="22"/>
    </row>
    <row r="1760" spans="1:9">
      <c r="A1760" s="22"/>
      <c r="B1760" s="22"/>
      <c r="C1760" s="22"/>
      <c r="D1760" s="90"/>
      <c r="E1760" s="22"/>
      <c r="F1760" s="22"/>
      <c r="G1760" s="22"/>
      <c r="H1760" s="22"/>
    </row>
    <row r="1761" spans="1:8">
      <c r="A1761" s="22"/>
      <c r="B1761" s="22"/>
      <c r="C1761" s="22"/>
      <c r="D1761" s="90"/>
      <c r="E1761" s="22"/>
      <c r="F1761" s="22"/>
      <c r="G1761" s="22"/>
      <c r="H1761" s="22"/>
    </row>
    <row r="1762" spans="1:8">
      <c r="A1762" s="22"/>
      <c r="B1762" s="22"/>
      <c r="C1762" s="22"/>
      <c r="D1762" s="90"/>
      <c r="E1762" s="22"/>
      <c r="F1762" s="22"/>
      <c r="G1762" s="22"/>
      <c r="H1762" s="22"/>
    </row>
    <row r="1763" spans="1:8">
      <c r="A1763" s="22"/>
      <c r="B1763" s="22"/>
      <c r="C1763" s="22"/>
      <c r="D1763" s="90"/>
      <c r="E1763" s="22"/>
      <c r="F1763" s="22"/>
      <c r="G1763" s="22"/>
      <c r="H1763" s="22"/>
    </row>
    <row r="1764" spans="1:8">
      <c r="A1764" s="22"/>
      <c r="B1764" s="22"/>
      <c r="C1764" s="22"/>
      <c r="D1764" s="90"/>
      <c r="E1764" s="22"/>
      <c r="F1764" s="22"/>
      <c r="G1764" s="22"/>
      <c r="H1764" s="22"/>
    </row>
    <row r="1765" spans="1:8">
      <c r="A1765" s="22"/>
      <c r="B1765" s="22"/>
      <c r="C1765" s="22"/>
      <c r="D1765" s="90"/>
      <c r="E1765" s="22"/>
      <c r="F1765" s="22"/>
      <c r="G1765" s="22"/>
      <c r="H1765" s="22"/>
    </row>
    <row r="1766" spans="1:8">
      <c r="A1766" s="22"/>
      <c r="B1766" s="22"/>
      <c r="C1766" s="22"/>
      <c r="D1766" s="90"/>
      <c r="E1766" s="22"/>
      <c r="F1766" s="22"/>
      <c r="G1766" s="22"/>
      <c r="H1766" s="22"/>
    </row>
    <row r="1767" spans="1:8">
      <c r="A1767" s="22"/>
      <c r="B1767" s="22"/>
      <c r="C1767" s="22"/>
      <c r="D1767" s="90"/>
      <c r="E1767" s="22"/>
      <c r="F1767" s="22"/>
      <c r="G1767" s="22"/>
      <c r="H1767" s="22"/>
    </row>
    <row r="1768" spans="1:8">
      <c r="A1768" s="22"/>
      <c r="B1768" s="22"/>
      <c r="C1768" s="22"/>
      <c r="D1768" s="90"/>
      <c r="E1768" s="22"/>
      <c r="F1768" s="22"/>
      <c r="G1768" s="22"/>
      <c r="H1768" s="22"/>
    </row>
    <row r="1769" spans="1:8">
      <c r="A1769" s="22"/>
      <c r="B1769" s="22"/>
      <c r="C1769" s="22"/>
      <c r="D1769" s="90"/>
      <c r="E1769" s="90"/>
      <c r="F1769" s="22"/>
      <c r="G1769" s="22"/>
      <c r="H1769" s="22"/>
    </row>
    <row r="1770" spans="1:8">
      <c r="A1770" s="22"/>
      <c r="B1770" s="22"/>
      <c r="C1770" s="22"/>
      <c r="D1770" s="90"/>
      <c r="E1770" s="22"/>
      <c r="F1770" s="22"/>
      <c r="G1770" s="22"/>
      <c r="H1770" s="22"/>
    </row>
    <row r="1771" spans="1:8">
      <c r="A1771" s="22"/>
      <c r="B1771" s="59"/>
      <c r="C1771" s="22"/>
      <c r="D1771" s="22"/>
      <c r="E1771" s="22"/>
      <c r="F1771" s="22"/>
      <c r="G1771" s="62"/>
      <c r="H1771" s="83"/>
    </row>
    <row r="1772" spans="1:8">
      <c r="A1772" s="83"/>
      <c r="B1772" s="59"/>
      <c r="C1772" s="22"/>
      <c r="D1772" s="22"/>
      <c r="E1772" s="22"/>
      <c r="F1772" s="22"/>
      <c r="G1772" s="62"/>
      <c r="H1772" s="119"/>
    </row>
    <row r="1773" spans="1:8" ht="18.75">
      <c r="A1773" s="71"/>
      <c r="B1773" s="71"/>
      <c r="C1773" s="71"/>
      <c r="D1773" s="71"/>
      <c r="E1773" s="71"/>
      <c r="F1773" s="71"/>
      <c r="G1773" s="93"/>
      <c r="H1773" s="71"/>
    </row>
    <row r="1774" spans="1:8" ht="18.75">
      <c r="A1774" s="71"/>
      <c r="B1774" s="71"/>
      <c r="C1774" s="71"/>
      <c r="D1774" s="71"/>
      <c r="E1774" s="71"/>
      <c r="F1774" s="71"/>
      <c r="G1774" s="93"/>
      <c r="H1774" s="71"/>
    </row>
    <row r="1775" spans="1:8">
      <c r="A1775" s="22"/>
      <c r="B1775" s="22"/>
      <c r="C1775" s="22"/>
      <c r="D1775" s="22"/>
      <c r="E1775" s="22"/>
      <c r="F1775" s="22"/>
      <c r="G1775" s="22"/>
      <c r="H1775" s="22"/>
    </row>
    <row r="1776" spans="1:8">
      <c r="A1776" s="59"/>
      <c r="B1776" s="59"/>
      <c r="C1776" s="59"/>
      <c r="D1776" s="59"/>
      <c r="E1776" s="59"/>
      <c r="F1776" s="59"/>
      <c r="G1776" s="59"/>
      <c r="H1776" s="59"/>
    </row>
    <row r="1777" spans="1:8" ht="18.75">
      <c r="A1777" s="115"/>
      <c r="B1777" s="115"/>
      <c r="C1777" s="115"/>
      <c r="D1777" s="115"/>
      <c r="E1777" s="115"/>
      <c r="F1777" s="115"/>
      <c r="G1777" s="115"/>
      <c r="H1777" s="115"/>
    </row>
    <row r="1778" spans="1:8">
      <c r="A1778" s="116"/>
      <c r="B1778" s="116"/>
      <c r="C1778" s="116"/>
      <c r="D1778" s="116"/>
      <c r="E1778" s="116"/>
      <c r="F1778" s="116"/>
      <c r="G1778" s="116"/>
      <c r="H1778" s="116"/>
    </row>
    <row r="1779" spans="1:8">
      <c r="A1779" s="116"/>
      <c r="B1779" s="116"/>
      <c r="C1779" s="116"/>
      <c r="D1779" s="116"/>
      <c r="E1779" s="116"/>
      <c r="F1779" s="116"/>
      <c r="G1779" s="116"/>
      <c r="H1779" s="116"/>
    </row>
    <row r="1780" spans="1:8">
      <c r="A1780" s="601" t="s">
        <v>1044</v>
      </c>
      <c r="B1780" s="601"/>
      <c r="C1780" s="601"/>
      <c r="D1780" s="601"/>
      <c r="E1780" s="601"/>
      <c r="F1780" s="601"/>
      <c r="G1780" s="601"/>
      <c r="H1780" s="601"/>
    </row>
    <row r="1781" spans="1:8" ht="18" customHeight="1">
      <c r="A1781" s="663" t="s">
        <v>3180</v>
      </c>
      <c r="B1781" s="663"/>
      <c r="C1781" s="663"/>
      <c r="D1781" s="663"/>
      <c r="E1781" s="663"/>
      <c r="F1781" s="663"/>
      <c r="G1781" s="663"/>
      <c r="H1781" s="663"/>
    </row>
    <row r="1782" spans="1:8">
      <c r="A1782" s="57"/>
      <c r="B1782" s="57"/>
      <c r="C1782" s="57"/>
      <c r="D1782" s="57"/>
      <c r="E1782" s="57"/>
      <c r="F1782" s="57"/>
      <c r="G1782" s="57"/>
      <c r="H1782" s="57"/>
    </row>
    <row r="1783" spans="1:8" ht="31.5">
      <c r="A1783" s="58" t="s">
        <v>1033</v>
      </c>
      <c r="B1783" s="58" t="s">
        <v>1034</v>
      </c>
      <c r="C1783" s="58" t="s">
        <v>1035</v>
      </c>
      <c r="D1783" s="58" t="s">
        <v>1036</v>
      </c>
      <c r="E1783" s="58" t="s">
        <v>1334</v>
      </c>
      <c r="F1783" s="58" t="s">
        <v>1335</v>
      </c>
      <c r="G1783" s="58" t="s">
        <v>1555</v>
      </c>
      <c r="H1783" s="58" t="s">
        <v>1586</v>
      </c>
    </row>
    <row r="1784" spans="1:8">
      <c r="A1784" s="41">
        <v>1</v>
      </c>
      <c r="B1784" s="17" t="s">
        <v>3181</v>
      </c>
      <c r="C1784" s="46" t="s">
        <v>2844</v>
      </c>
      <c r="D1784" s="606" t="s">
        <v>1050</v>
      </c>
      <c r="E1784" s="606"/>
      <c r="F1784" s="606"/>
      <c r="G1784" s="17"/>
      <c r="H1784" s="21">
        <v>41184</v>
      </c>
    </row>
    <row r="1785" spans="1:8">
      <c r="A1785" s="41">
        <v>2</v>
      </c>
      <c r="B1785" s="17" t="s">
        <v>493</v>
      </c>
      <c r="C1785" s="46" t="s">
        <v>2844</v>
      </c>
      <c r="D1785" s="606" t="s">
        <v>3322</v>
      </c>
      <c r="E1785" s="606"/>
      <c r="F1785" s="606"/>
      <c r="G1785" s="20"/>
      <c r="H1785" s="21">
        <v>41186</v>
      </c>
    </row>
    <row r="1786" spans="1:8">
      <c r="A1786" s="41">
        <v>3</v>
      </c>
      <c r="B1786" s="17" t="s">
        <v>3327</v>
      </c>
      <c r="C1786" s="46" t="s">
        <v>1627</v>
      </c>
      <c r="D1786" s="598" t="s">
        <v>67</v>
      </c>
      <c r="E1786" s="599"/>
      <c r="F1786" s="600"/>
      <c r="G1786" s="17"/>
      <c r="H1786" s="21">
        <v>41184</v>
      </c>
    </row>
    <row r="1787" spans="1:8" ht="31.5">
      <c r="A1787" s="41">
        <v>4</v>
      </c>
      <c r="B1787" s="17" t="s">
        <v>2260</v>
      </c>
      <c r="C1787" s="46" t="s">
        <v>692</v>
      </c>
      <c r="D1787" s="598" t="s">
        <v>1050</v>
      </c>
      <c r="E1787" s="599"/>
      <c r="F1787" s="600"/>
      <c r="G1787" s="17"/>
      <c r="H1787" s="21">
        <v>41184</v>
      </c>
    </row>
    <row r="1788" spans="1:8">
      <c r="A1788" s="41">
        <v>5</v>
      </c>
      <c r="B1788" s="17" t="s">
        <v>553</v>
      </c>
      <c r="C1788" s="46" t="s">
        <v>279</v>
      </c>
      <c r="D1788" s="598" t="s">
        <v>1050</v>
      </c>
      <c r="E1788" s="599"/>
      <c r="F1788" s="600"/>
      <c r="G1788" s="20"/>
      <c r="H1788" s="21">
        <v>41183</v>
      </c>
    </row>
    <row r="1789" spans="1:8">
      <c r="A1789" s="41">
        <v>6</v>
      </c>
      <c r="B1789" s="17" t="s">
        <v>2604</v>
      </c>
      <c r="C1789" s="46" t="s">
        <v>3386</v>
      </c>
      <c r="D1789" s="598" t="s">
        <v>3172</v>
      </c>
      <c r="E1789" s="599"/>
      <c r="F1789" s="600"/>
      <c r="G1789" s="17"/>
      <c r="H1789" s="21">
        <v>41185</v>
      </c>
    </row>
    <row r="1790" spans="1:8" ht="31.5">
      <c r="A1790" s="41">
        <v>7</v>
      </c>
      <c r="B1790" s="17" t="s">
        <v>283</v>
      </c>
      <c r="C1790" s="46" t="s">
        <v>692</v>
      </c>
      <c r="D1790" s="598" t="s">
        <v>1050</v>
      </c>
      <c r="E1790" s="599"/>
      <c r="F1790" s="600"/>
      <c r="G1790" s="17"/>
      <c r="H1790" s="21">
        <v>41185</v>
      </c>
    </row>
    <row r="1791" spans="1:8" ht="39.75" customHeight="1">
      <c r="A1791" s="602">
        <v>8</v>
      </c>
      <c r="B1791" s="592" t="s">
        <v>566</v>
      </c>
      <c r="C1791" s="46" t="s">
        <v>2581</v>
      </c>
      <c r="D1791" s="19"/>
      <c r="E1791" s="17"/>
      <c r="F1791" s="19"/>
      <c r="G1791" s="20"/>
      <c r="H1791" s="595">
        <v>41092</v>
      </c>
    </row>
    <row r="1792" spans="1:8">
      <c r="A1792" s="596"/>
      <c r="B1792" s="593"/>
      <c r="C1792" s="17" t="s">
        <v>1397</v>
      </c>
      <c r="D1792" s="19" t="s">
        <v>2968</v>
      </c>
      <c r="E1792" s="19">
        <v>5</v>
      </c>
      <c r="F1792" s="17">
        <v>72.8</v>
      </c>
      <c r="G1792" s="20">
        <f t="shared" ref="G1792:G1798" si="9">F1792*E1792</f>
        <v>364</v>
      </c>
      <c r="H1792" s="605"/>
    </row>
    <row r="1793" spans="1:8">
      <c r="A1793" s="596"/>
      <c r="B1793" s="593"/>
      <c r="C1793" s="17" t="s">
        <v>2931</v>
      </c>
      <c r="D1793" s="19" t="s">
        <v>1049</v>
      </c>
      <c r="E1793" s="17">
        <v>4</v>
      </c>
      <c r="F1793" s="17">
        <v>30</v>
      </c>
      <c r="G1793" s="20">
        <f t="shared" si="9"/>
        <v>120</v>
      </c>
      <c r="H1793" s="605"/>
    </row>
    <row r="1794" spans="1:8">
      <c r="A1794" s="596"/>
      <c r="B1794" s="593"/>
      <c r="C1794" s="15" t="s">
        <v>3628</v>
      </c>
      <c r="D1794" s="19" t="s">
        <v>2968</v>
      </c>
      <c r="E1794" s="19">
        <v>2</v>
      </c>
      <c r="F1794" s="19">
        <v>19</v>
      </c>
      <c r="G1794" s="20">
        <f t="shared" si="9"/>
        <v>38</v>
      </c>
      <c r="H1794" s="605"/>
    </row>
    <row r="1795" spans="1:8">
      <c r="A1795" s="596"/>
      <c r="B1795" s="593"/>
      <c r="C1795" s="17" t="s">
        <v>3629</v>
      </c>
      <c r="D1795" s="19" t="s">
        <v>2968</v>
      </c>
      <c r="E1795" s="19">
        <v>1</v>
      </c>
      <c r="F1795" s="19">
        <v>19</v>
      </c>
      <c r="G1795" s="20">
        <f t="shared" si="9"/>
        <v>19</v>
      </c>
      <c r="H1795" s="605"/>
    </row>
    <row r="1796" spans="1:8">
      <c r="A1796" s="596"/>
      <c r="B1796" s="593"/>
      <c r="C1796" s="15" t="s">
        <v>3630</v>
      </c>
      <c r="D1796" s="19" t="s">
        <v>2968</v>
      </c>
      <c r="E1796" s="19">
        <v>1</v>
      </c>
      <c r="F1796" s="19">
        <v>36</v>
      </c>
      <c r="G1796" s="20">
        <f t="shared" si="9"/>
        <v>36</v>
      </c>
      <c r="H1796" s="605"/>
    </row>
    <row r="1797" spans="1:8">
      <c r="A1797" s="596"/>
      <c r="B1797" s="593"/>
      <c r="C1797" s="15" t="s">
        <v>3631</v>
      </c>
      <c r="D1797" s="19" t="s">
        <v>2968</v>
      </c>
      <c r="E1797" s="19">
        <v>1</v>
      </c>
      <c r="F1797" s="19">
        <v>31</v>
      </c>
      <c r="G1797" s="20">
        <f t="shared" si="9"/>
        <v>31</v>
      </c>
      <c r="H1797" s="605"/>
    </row>
    <row r="1798" spans="1:8">
      <c r="A1798" s="597"/>
      <c r="B1798" s="594"/>
      <c r="C1798" s="17" t="s">
        <v>1668</v>
      </c>
      <c r="D1798" s="19" t="s">
        <v>2968</v>
      </c>
      <c r="E1798" s="17">
        <v>1</v>
      </c>
      <c r="F1798" s="17">
        <v>115</v>
      </c>
      <c r="G1798" s="20">
        <f t="shared" si="9"/>
        <v>115</v>
      </c>
      <c r="H1798" s="603"/>
    </row>
    <row r="1799" spans="1:8" ht="31.5">
      <c r="A1799" s="602">
        <v>9</v>
      </c>
      <c r="B1799" s="592" t="s">
        <v>3765</v>
      </c>
      <c r="C1799" s="16" t="s">
        <v>3633</v>
      </c>
      <c r="D1799" s="19"/>
      <c r="E1799" s="19"/>
      <c r="F1799" s="19"/>
      <c r="G1799" s="20"/>
      <c r="H1799" s="595">
        <v>41184</v>
      </c>
    </row>
    <row r="1800" spans="1:8">
      <c r="A1800" s="596"/>
      <c r="B1800" s="593"/>
      <c r="C1800" s="17" t="s">
        <v>3220</v>
      </c>
      <c r="D1800" s="19" t="s">
        <v>1049</v>
      </c>
      <c r="E1800" s="17">
        <v>5</v>
      </c>
      <c r="F1800" s="17">
        <v>140</v>
      </c>
      <c r="G1800" s="20">
        <f>F1800*E1800</f>
        <v>700</v>
      </c>
      <c r="H1800" s="596"/>
    </row>
    <row r="1801" spans="1:8">
      <c r="A1801" s="596"/>
      <c r="B1801" s="593"/>
      <c r="C1801" s="17" t="s">
        <v>3221</v>
      </c>
      <c r="D1801" s="19" t="s">
        <v>481</v>
      </c>
      <c r="E1801" s="17">
        <v>6</v>
      </c>
      <c r="F1801" s="17">
        <v>29.5</v>
      </c>
      <c r="G1801" s="20">
        <f>F1801*E1801</f>
        <v>177</v>
      </c>
      <c r="H1801" s="596"/>
    </row>
    <row r="1802" spans="1:8">
      <c r="A1802" s="597"/>
      <c r="B1802" s="594"/>
      <c r="C1802" s="17" t="s">
        <v>3222</v>
      </c>
      <c r="D1802" s="19" t="s">
        <v>1109</v>
      </c>
      <c r="E1802" s="17">
        <v>10</v>
      </c>
      <c r="F1802" s="17">
        <v>36</v>
      </c>
      <c r="G1802" s="20">
        <f>F1802*E1802</f>
        <v>360</v>
      </c>
      <c r="H1802" s="597"/>
    </row>
    <row r="1803" spans="1:8" ht="31.5">
      <c r="A1803" s="602">
        <v>10</v>
      </c>
      <c r="B1803" s="592" t="s">
        <v>1798</v>
      </c>
      <c r="C1803" s="16" t="s">
        <v>858</v>
      </c>
      <c r="D1803" s="17"/>
      <c r="E1803" s="17"/>
      <c r="F1803" s="17"/>
      <c r="G1803" s="20"/>
      <c r="H1803" s="595">
        <v>41185</v>
      </c>
    </row>
    <row r="1804" spans="1:8">
      <c r="A1804" s="596"/>
      <c r="B1804" s="593"/>
      <c r="C1804" s="17" t="s">
        <v>1799</v>
      </c>
      <c r="D1804" s="19" t="s">
        <v>1585</v>
      </c>
      <c r="E1804" s="17">
        <v>0.4</v>
      </c>
      <c r="F1804" s="17">
        <v>8500</v>
      </c>
      <c r="G1804" s="20">
        <f>F1804*E1804</f>
        <v>3400</v>
      </c>
      <c r="H1804" s="605"/>
    </row>
    <row r="1805" spans="1:8">
      <c r="A1805" s="596"/>
      <c r="B1805" s="593"/>
      <c r="C1805" s="17" t="s">
        <v>1800</v>
      </c>
      <c r="D1805" s="19" t="s">
        <v>1585</v>
      </c>
      <c r="E1805" s="17">
        <v>0.04</v>
      </c>
      <c r="F1805" s="17">
        <v>8500</v>
      </c>
      <c r="G1805" s="20">
        <f>F1805*E1805</f>
        <v>340</v>
      </c>
      <c r="H1805" s="605"/>
    </row>
    <row r="1806" spans="1:8">
      <c r="A1806" s="596"/>
      <c r="B1806" s="593"/>
      <c r="C1806" s="17" t="s">
        <v>1801</v>
      </c>
      <c r="D1806" s="19" t="s">
        <v>1109</v>
      </c>
      <c r="E1806" s="17">
        <v>2</v>
      </c>
      <c r="F1806" s="17">
        <v>55</v>
      </c>
      <c r="G1806" s="20">
        <f>F1806*E1806</f>
        <v>110</v>
      </c>
      <c r="H1806" s="605"/>
    </row>
    <row r="1807" spans="1:8" ht="19.5" customHeight="1">
      <c r="A1807" s="597"/>
      <c r="B1807" s="594"/>
      <c r="C1807" s="17" t="s">
        <v>1802</v>
      </c>
      <c r="D1807" s="19" t="s">
        <v>1109</v>
      </c>
      <c r="E1807" s="17">
        <v>0.2</v>
      </c>
      <c r="F1807" s="17">
        <v>55</v>
      </c>
      <c r="G1807" s="20">
        <f>F1807*E1807</f>
        <v>11</v>
      </c>
      <c r="H1807" s="603"/>
    </row>
    <row r="1808" spans="1:8" ht="35.25" customHeight="1">
      <c r="A1808" s="41">
        <v>11</v>
      </c>
      <c r="B1808" s="17" t="s">
        <v>2823</v>
      </c>
      <c r="C1808" s="16" t="s">
        <v>2270</v>
      </c>
      <c r="D1808" s="598" t="s">
        <v>1141</v>
      </c>
      <c r="E1808" s="599"/>
      <c r="F1808" s="600"/>
      <c r="G1808" s="20"/>
      <c r="H1808" s="21">
        <v>41186</v>
      </c>
    </row>
    <row r="1809" spans="1:8">
      <c r="A1809" s="41">
        <v>12</v>
      </c>
      <c r="B1809" s="17" t="s">
        <v>3765</v>
      </c>
      <c r="C1809" s="16" t="s">
        <v>3826</v>
      </c>
      <c r="D1809" s="598" t="s">
        <v>1050</v>
      </c>
      <c r="E1809" s="599"/>
      <c r="F1809" s="600"/>
      <c r="G1809" s="20"/>
      <c r="H1809" s="21">
        <v>41186</v>
      </c>
    </row>
    <row r="1810" spans="1:8" ht="31.5">
      <c r="A1810" s="602">
        <v>13</v>
      </c>
      <c r="B1810" s="592" t="s">
        <v>1269</v>
      </c>
      <c r="C1810" s="16" t="s">
        <v>1409</v>
      </c>
      <c r="D1810" s="19"/>
      <c r="E1810" s="17"/>
      <c r="F1810" s="17"/>
      <c r="G1810" s="17"/>
      <c r="H1810" s="595">
        <v>41186</v>
      </c>
    </row>
    <row r="1811" spans="1:8">
      <c r="A1811" s="597"/>
      <c r="B1811" s="594"/>
      <c r="C1811" s="17" t="s">
        <v>2286</v>
      </c>
      <c r="D1811" s="19" t="s">
        <v>2968</v>
      </c>
      <c r="E1811" s="17">
        <v>1</v>
      </c>
      <c r="F1811" s="17">
        <v>135</v>
      </c>
      <c r="G1811" s="17">
        <f>E1811*F1811</f>
        <v>135</v>
      </c>
      <c r="H1811" s="603"/>
    </row>
    <row r="1812" spans="1:8" ht="31.5">
      <c r="A1812" s="602">
        <v>14</v>
      </c>
      <c r="B1812" s="592" t="s">
        <v>3445</v>
      </c>
      <c r="C1812" s="16" t="s">
        <v>1409</v>
      </c>
      <c r="D1812" s="19"/>
      <c r="E1812" s="17"/>
      <c r="F1812" s="17"/>
      <c r="G1812" s="17"/>
      <c r="H1812" s="595">
        <v>41186</v>
      </c>
    </row>
    <row r="1813" spans="1:8" ht="18.75" customHeight="1">
      <c r="A1813" s="597"/>
      <c r="B1813" s="594"/>
      <c r="C1813" s="17" t="s">
        <v>2286</v>
      </c>
      <c r="D1813" s="19" t="s">
        <v>2968</v>
      </c>
      <c r="E1813" s="17">
        <v>1</v>
      </c>
      <c r="F1813" s="17">
        <v>135</v>
      </c>
      <c r="G1813" s="17">
        <f>E1813*F1813</f>
        <v>135</v>
      </c>
      <c r="H1813" s="603"/>
    </row>
    <row r="1814" spans="1:8" ht="31.5">
      <c r="A1814" s="602">
        <v>15</v>
      </c>
      <c r="B1814" s="592" t="s">
        <v>3447</v>
      </c>
      <c r="C1814" s="16" t="s">
        <v>1409</v>
      </c>
      <c r="D1814" s="19"/>
      <c r="E1814" s="17"/>
      <c r="F1814" s="17"/>
      <c r="G1814" s="17"/>
      <c r="H1814" s="595">
        <v>41186</v>
      </c>
    </row>
    <row r="1815" spans="1:8">
      <c r="A1815" s="597"/>
      <c r="B1815" s="594"/>
      <c r="C1815" s="17" t="s">
        <v>2286</v>
      </c>
      <c r="D1815" s="19" t="s">
        <v>2968</v>
      </c>
      <c r="E1815" s="17">
        <v>1</v>
      </c>
      <c r="F1815" s="17">
        <v>135</v>
      </c>
      <c r="G1815" s="17">
        <f>E1815*F1815</f>
        <v>135</v>
      </c>
      <c r="H1815" s="603"/>
    </row>
    <row r="1816" spans="1:8" ht="31.5">
      <c r="A1816" s="602">
        <v>16</v>
      </c>
      <c r="B1816" s="592" t="s">
        <v>3450</v>
      </c>
      <c r="C1816" s="16" t="s">
        <v>1409</v>
      </c>
      <c r="D1816" s="19"/>
      <c r="E1816" s="17"/>
      <c r="F1816" s="17"/>
      <c r="G1816" s="17"/>
      <c r="H1816" s="595">
        <v>41186</v>
      </c>
    </row>
    <row r="1817" spans="1:8">
      <c r="A1817" s="597"/>
      <c r="B1817" s="594"/>
      <c r="C1817" s="17" t="s">
        <v>2286</v>
      </c>
      <c r="D1817" s="19" t="s">
        <v>2968</v>
      </c>
      <c r="E1817" s="17">
        <v>1</v>
      </c>
      <c r="F1817" s="17">
        <v>135</v>
      </c>
      <c r="G1817" s="17">
        <f>E1817*F1817</f>
        <v>135</v>
      </c>
      <c r="H1817" s="603"/>
    </row>
    <row r="1818" spans="1:8" ht="31.5">
      <c r="A1818" s="610">
        <v>17</v>
      </c>
      <c r="B1818" s="606" t="s">
        <v>3451</v>
      </c>
      <c r="C1818" s="16" t="s">
        <v>1409</v>
      </c>
      <c r="D1818" s="19"/>
      <c r="E1818" s="17"/>
      <c r="F1818" s="17"/>
      <c r="G1818" s="17"/>
      <c r="H1818" s="611">
        <v>41186</v>
      </c>
    </row>
    <row r="1819" spans="1:8">
      <c r="A1819" s="610"/>
      <c r="B1819" s="606"/>
      <c r="C1819" s="17" t="s">
        <v>2286</v>
      </c>
      <c r="D1819" s="19" t="s">
        <v>2968</v>
      </c>
      <c r="E1819" s="17">
        <v>1</v>
      </c>
      <c r="F1819" s="17">
        <v>135</v>
      </c>
      <c r="G1819" s="17">
        <f>E1819*F1819</f>
        <v>135</v>
      </c>
      <c r="H1819" s="611"/>
    </row>
    <row r="1820" spans="1:8" ht="63">
      <c r="A1820" s="610">
        <v>18</v>
      </c>
      <c r="B1820" s="606" t="s">
        <v>46</v>
      </c>
      <c r="C1820" s="16" t="s">
        <v>1410</v>
      </c>
      <c r="D1820" s="17"/>
      <c r="E1820" s="17"/>
      <c r="F1820" s="17"/>
      <c r="G1820" s="17"/>
      <c r="H1820" s="611">
        <v>41186</v>
      </c>
    </row>
    <row r="1821" spans="1:8">
      <c r="A1821" s="610"/>
      <c r="B1821" s="606"/>
      <c r="C1821" s="17" t="s">
        <v>1600</v>
      </c>
      <c r="D1821" s="17" t="s">
        <v>1588</v>
      </c>
      <c r="E1821" s="17">
        <v>2.5</v>
      </c>
      <c r="F1821" s="17">
        <v>1700</v>
      </c>
      <c r="G1821" s="17">
        <f>E1821*F1821</f>
        <v>4250</v>
      </c>
      <c r="H1821" s="611"/>
    </row>
    <row r="1822" spans="1:8">
      <c r="A1822" s="610"/>
      <c r="B1822" s="606"/>
      <c r="C1822" s="17" t="s">
        <v>1411</v>
      </c>
      <c r="D1822" s="17" t="s">
        <v>2968</v>
      </c>
      <c r="E1822" s="17">
        <v>1</v>
      </c>
      <c r="F1822" s="17">
        <v>1000</v>
      </c>
      <c r="G1822" s="17">
        <f>E1822*F1822</f>
        <v>1000</v>
      </c>
      <c r="H1822" s="611"/>
    </row>
    <row r="1823" spans="1:8" ht="31.5">
      <c r="A1823" s="41">
        <v>19</v>
      </c>
      <c r="B1823" s="17" t="s">
        <v>3452</v>
      </c>
      <c r="C1823" s="16" t="s">
        <v>893</v>
      </c>
      <c r="D1823" s="598" t="s">
        <v>14</v>
      </c>
      <c r="E1823" s="599"/>
      <c r="F1823" s="600"/>
      <c r="G1823" s="17"/>
      <c r="H1823" s="21">
        <v>41186</v>
      </c>
    </row>
    <row r="1824" spans="1:8">
      <c r="A1824" s="41">
        <v>20</v>
      </c>
      <c r="B1824" s="17" t="s">
        <v>2602</v>
      </c>
      <c r="C1824" s="16" t="s">
        <v>2860</v>
      </c>
      <c r="D1824" s="598" t="s">
        <v>67</v>
      </c>
      <c r="E1824" s="599"/>
      <c r="F1824" s="600"/>
      <c r="G1824" s="17"/>
      <c r="H1824" s="21">
        <v>41186</v>
      </c>
    </row>
    <row r="1825" spans="1:8">
      <c r="A1825" s="41">
        <v>21</v>
      </c>
      <c r="B1825" s="17" t="s">
        <v>838</v>
      </c>
      <c r="C1825" s="16" t="s">
        <v>2860</v>
      </c>
      <c r="D1825" s="598" t="s">
        <v>67</v>
      </c>
      <c r="E1825" s="599"/>
      <c r="F1825" s="600"/>
      <c r="G1825" s="17"/>
      <c r="H1825" s="21">
        <v>41187</v>
      </c>
    </row>
    <row r="1826" spans="1:8" ht="31.5">
      <c r="A1826" s="41">
        <v>22</v>
      </c>
      <c r="B1826" s="17" t="s">
        <v>839</v>
      </c>
      <c r="C1826" s="16" t="s">
        <v>692</v>
      </c>
      <c r="D1826" s="598" t="s">
        <v>1050</v>
      </c>
      <c r="E1826" s="599"/>
      <c r="F1826" s="600"/>
      <c r="G1826" s="17"/>
      <c r="H1826" s="21">
        <v>41187</v>
      </c>
    </row>
    <row r="1827" spans="1:8" ht="31.5">
      <c r="A1827" s="41">
        <v>23</v>
      </c>
      <c r="B1827" s="17" t="s">
        <v>2170</v>
      </c>
      <c r="C1827" s="16" t="s">
        <v>692</v>
      </c>
      <c r="D1827" s="598" t="s">
        <v>1050</v>
      </c>
      <c r="E1827" s="599"/>
      <c r="F1827" s="600"/>
      <c r="G1827" s="17"/>
      <c r="H1827" s="21">
        <v>41190</v>
      </c>
    </row>
    <row r="1828" spans="1:8" ht="31.5">
      <c r="A1828" s="41">
        <v>24</v>
      </c>
      <c r="B1828" s="17" t="s">
        <v>845</v>
      </c>
      <c r="C1828" s="16" t="s">
        <v>692</v>
      </c>
      <c r="D1828" s="598" t="s">
        <v>1050</v>
      </c>
      <c r="E1828" s="599"/>
      <c r="F1828" s="600"/>
      <c r="G1828" s="17"/>
      <c r="H1828" s="21">
        <v>41187</v>
      </c>
    </row>
    <row r="1829" spans="1:8" ht="31.5">
      <c r="A1829" s="41">
        <v>25</v>
      </c>
      <c r="B1829" s="17" t="s">
        <v>1753</v>
      </c>
      <c r="C1829" s="16" t="s">
        <v>1469</v>
      </c>
      <c r="D1829" s="598" t="s">
        <v>1050</v>
      </c>
      <c r="E1829" s="599"/>
      <c r="F1829" s="600"/>
      <c r="G1829" s="17"/>
      <c r="H1829" s="21">
        <v>41190</v>
      </c>
    </row>
    <row r="1830" spans="1:8">
      <c r="A1830" s="41">
        <v>26</v>
      </c>
      <c r="B1830" s="17" t="s">
        <v>1470</v>
      </c>
      <c r="C1830" s="16" t="s">
        <v>1471</v>
      </c>
      <c r="D1830" s="598" t="s">
        <v>1050</v>
      </c>
      <c r="E1830" s="599"/>
      <c r="F1830" s="600"/>
      <c r="G1830" s="17"/>
      <c r="H1830" s="21">
        <v>41190</v>
      </c>
    </row>
    <row r="1831" spans="1:8" ht="47.25">
      <c r="A1831" s="602">
        <v>27</v>
      </c>
      <c r="B1831" s="592" t="s">
        <v>763</v>
      </c>
      <c r="C1831" s="16" t="s">
        <v>1472</v>
      </c>
      <c r="D1831" s="19"/>
      <c r="E1831" s="17"/>
      <c r="F1831" s="17"/>
      <c r="G1831" s="17"/>
      <c r="H1831" s="595">
        <v>41187</v>
      </c>
    </row>
    <row r="1832" spans="1:8">
      <c r="A1832" s="596"/>
      <c r="B1832" s="593"/>
      <c r="C1832" s="17" t="s">
        <v>1535</v>
      </c>
      <c r="D1832" s="17" t="s">
        <v>2968</v>
      </c>
      <c r="E1832" s="17">
        <v>100</v>
      </c>
      <c r="F1832" s="17">
        <v>8</v>
      </c>
      <c r="G1832" s="17">
        <f>E1832*F1832</f>
        <v>800</v>
      </c>
      <c r="H1832" s="596"/>
    </row>
    <row r="1833" spans="1:8">
      <c r="A1833" s="597"/>
      <c r="B1833" s="594"/>
      <c r="C1833" s="17" t="s">
        <v>1601</v>
      </c>
      <c r="D1833" s="17" t="s">
        <v>1109</v>
      </c>
      <c r="E1833" s="17">
        <v>15</v>
      </c>
      <c r="F1833" s="17">
        <v>4.7</v>
      </c>
      <c r="G1833" s="17">
        <f>E1833*F1833</f>
        <v>70.5</v>
      </c>
      <c r="H1833" s="597"/>
    </row>
    <row r="1834" spans="1:8" ht="31.5">
      <c r="A1834" s="41">
        <v>28</v>
      </c>
      <c r="B1834" s="17" t="s">
        <v>1805</v>
      </c>
      <c r="C1834" s="16" t="s">
        <v>893</v>
      </c>
      <c r="D1834" s="598" t="s">
        <v>14</v>
      </c>
      <c r="E1834" s="599"/>
      <c r="F1834" s="600"/>
      <c r="G1834" s="17"/>
      <c r="H1834" s="21">
        <v>41187</v>
      </c>
    </row>
    <row r="1835" spans="1:8" ht="31.5">
      <c r="A1835" s="602">
        <v>29</v>
      </c>
      <c r="B1835" s="592" t="s">
        <v>1149</v>
      </c>
      <c r="C1835" s="16" t="s">
        <v>858</v>
      </c>
      <c r="D1835" s="17"/>
      <c r="E1835" s="17"/>
      <c r="F1835" s="17"/>
      <c r="G1835" s="17"/>
      <c r="H1835" s="595">
        <v>41190</v>
      </c>
    </row>
    <row r="1836" spans="1:8">
      <c r="A1836" s="596"/>
      <c r="B1836" s="593"/>
      <c r="C1836" s="17" t="s">
        <v>1799</v>
      </c>
      <c r="D1836" s="17" t="s">
        <v>1585</v>
      </c>
      <c r="E1836" s="17">
        <v>0.7</v>
      </c>
      <c r="F1836" s="17">
        <v>8500</v>
      </c>
      <c r="G1836" s="17">
        <f>E1836*F1836</f>
        <v>5950</v>
      </c>
      <c r="H1836" s="596"/>
    </row>
    <row r="1837" spans="1:8">
      <c r="A1837" s="596"/>
      <c r="B1837" s="593"/>
      <c r="C1837" s="17" t="s">
        <v>1801</v>
      </c>
      <c r="D1837" s="17" t="s">
        <v>1109</v>
      </c>
      <c r="E1837" s="17">
        <v>2</v>
      </c>
      <c r="F1837" s="17">
        <v>55</v>
      </c>
      <c r="G1837" s="17">
        <f>E1837*F1837</f>
        <v>110</v>
      </c>
      <c r="H1837" s="596"/>
    </row>
    <row r="1838" spans="1:8">
      <c r="A1838" s="597"/>
      <c r="B1838" s="594"/>
      <c r="C1838" s="17" t="s">
        <v>1473</v>
      </c>
      <c r="D1838" s="17" t="s">
        <v>1585</v>
      </c>
      <c r="E1838" s="17">
        <v>0.02</v>
      </c>
      <c r="F1838" s="17">
        <v>8500</v>
      </c>
      <c r="G1838" s="17">
        <f>E1838*F1838</f>
        <v>170</v>
      </c>
      <c r="H1838" s="597"/>
    </row>
    <row r="1839" spans="1:8" ht="18" customHeight="1">
      <c r="A1839" s="41">
        <v>30</v>
      </c>
      <c r="B1839" s="17" t="s">
        <v>1258</v>
      </c>
      <c r="C1839" s="16" t="s">
        <v>2270</v>
      </c>
      <c r="D1839" s="598" t="s">
        <v>2925</v>
      </c>
      <c r="E1839" s="599"/>
      <c r="F1839" s="600"/>
      <c r="G1839" s="17"/>
      <c r="H1839" s="21">
        <v>41187</v>
      </c>
    </row>
    <row r="1840" spans="1:8">
      <c r="A1840" s="41">
        <v>31</v>
      </c>
      <c r="B1840" s="17" t="s">
        <v>3458</v>
      </c>
      <c r="C1840" s="16" t="s">
        <v>813</v>
      </c>
      <c r="D1840" s="598" t="s">
        <v>1050</v>
      </c>
      <c r="E1840" s="599"/>
      <c r="F1840" s="600"/>
      <c r="G1840" s="17"/>
      <c r="H1840" s="21">
        <v>41190</v>
      </c>
    </row>
    <row r="1841" spans="1:8">
      <c r="A1841" s="41">
        <v>32</v>
      </c>
      <c r="B1841" s="17" t="s">
        <v>2787</v>
      </c>
      <c r="C1841" s="16" t="s">
        <v>3826</v>
      </c>
      <c r="D1841" s="598" t="s">
        <v>1050</v>
      </c>
      <c r="E1841" s="599"/>
      <c r="F1841" s="600"/>
      <c r="G1841" s="17"/>
      <c r="H1841" s="21">
        <v>41190</v>
      </c>
    </row>
    <row r="1842" spans="1:8">
      <c r="A1842" s="41">
        <v>33</v>
      </c>
      <c r="B1842" s="17" t="s">
        <v>1258</v>
      </c>
      <c r="C1842" s="16" t="s">
        <v>2288</v>
      </c>
      <c r="D1842" s="598" t="s">
        <v>1050</v>
      </c>
      <c r="E1842" s="599"/>
      <c r="F1842" s="600"/>
      <c r="G1842" s="17"/>
      <c r="H1842" s="21">
        <v>41191</v>
      </c>
    </row>
    <row r="1843" spans="1:8" ht="31.5">
      <c r="A1843" s="602">
        <v>34</v>
      </c>
      <c r="B1843" s="592" t="s">
        <v>1269</v>
      </c>
      <c r="C1843" s="16" t="s">
        <v>3324</v>
      </c>
      <c r="D1843" s="17"/>
      <c r="E1843" s="17"/>
      <c r="F1843" s="17"/>
      <c r="G1843" s="17"/>
      <c r="H1843" s="595">
        <v>41191</v>
      </c>
    </row>
    <row r="1844" spans="1:8">
      <c r="A1844" s="596"/>
      <c r="B1844" s="593"/>
      <c r="C1844" s="17" t="s">
        <v>2797</v>
      </c>
      <c r="D1844" s="19" t="s">
        <v>1109</v>
      </c>
      <c r="E1844" s="19">
        <v>5</v>
      </c>
      <c r="F1844" s="17">
        <v>90</v>
      </c>
      <c r="G1844" s="17">
        <f>E1844*F1844</f>
        <v>450</v>
      </c>
      <c r="H1844" s="605"/>
    </row>
    <row r="1845" spans="1:8">
      <c r="A1845" s="597"/>
      <c r="B1845" s="594"/>
      <c r="C1845" s="17" t="s">
        <v>1330</v>
      </c>
      <c r="D1845" s="19" t="s">
        <v>1049</v>
      </c>
      <c r="E1845" s="19">
        <v>3</v>
      </c>
      <c r="F1845" s="17">
        <v>322.56</v>
      </c>
      <c r="G1845" s="17">
        <f>E1845*F1845</f>
        <v>967.68</v>
      </c>
      <c r="H1845" s="603"/>
    </row>
    <row r="1846" spans="1:8">
      <c r="A1846" s="41">
        <v>35</v>
      </c>
      <c r="B1846" s="17" t="s">
        <v>3343</v>
      </c>
      <c r="C1846" s="16" t="s">
        <v>3381</v>
      </c>
      <c r="D1846" s="598" t="s">
        <v>1050</v>
      </c>
      <c r="E1846" s="599"/>
      <c r="F1846" s="600"/>
      <c r="G1846" s="17"/>
      <c r="H1846" s="21">
        <v>41192</v>
      </c>
    </row>
    <row r="1847" spans="1:8" ht="31.5">
      <c r="A1847" s="602">
        <v>36</v>
      </c>
      <c r="B1847" s="592" t="s">
        <v>3346</v>
      </c>
      <c r="C1847" s="16" t="s">
        <v>1060</v>
      </c>
      <c r="D1847" s="19"/>
      <c r="E1847" s="19"/>
      <c r="F1847" s="17"/>
      <c r="G1847" s="17"/>
      <c r="H1847" s="595">
        <v>41192</v>
      </c>
    </row>
    <row r="1848" spans="1:8">
      <c r="A1848" s="596"/>
      <c r="B1848" s="593"/>
      <c r="C1848" s="17" t="s">
        <v>1570</v>
      </c>
      <c r="D1848" s="19" t="s">
        <v>2968</v>
      </c>
      <c r="E1848" s="17">
        <v>2</v>
      </c>
      <c r="F1848" s="17">
        <v>43</v>
      </c>
      <c r="G1848" s="17">
        <f>E1848*F1848</f>
        <v>86</v>
      </c>
      <c r="H1848" s="605"/>
    </row>
    <row r="1849" spans="1:8">
      <c r="A1849" s="596"/>
      <c r="B1849" s="593"/>
      <c r="C1849" s="17" t="s">
        <v>3382</v>
      </c>
      <c r="D1849" s="19" t="s">
        <v>1049</v>
      </c>
      <c r="E1849" s="17">
        <v>7</v>
      </c>
      <c r="F1849" s="17">
        <v>60</v>
      </c>
      <c r="G1849" s="17">
        <f>E1849*F1849</f>
        <v>420</v>
      </c>
      <c r="H1849" s="605"/>
    </row>
    <row r="1850" spans="1:8">
      <c r="A1850" s="597"/>
      <c r="B1850" s="594"/>
      <c r="C1850" s="17" t="s">
        <v>1045</v>
      </c>
      <c r="D1850" s="19" t="s">
        <v>2968</v>
      </c>
      <c r="E1850" s="17">
        <v>1</v>
      </c>
      <c r="F1850" s="17">
        <v>21</v>
      </c>
      <c r="G1850" s="17">
        <f>E1850*F1850</f>
        <v>21</v>
      </c>
      <c r="H1850" s="603"/>
    </row>
    <row r="1851" spans="1:8" ht="31.5">
      <c r="A1851" s="41">
        <v>37</v>
      </c>
      <c r="B1851" s="17" t="s">
        <v>1062</v>
      </c>
      <c r="C1851" s="16" t="s">
        <v>2818</v>
      </c>
      <c r="D1851" s="17"/>
      <c r="E1851" s="17"/>
      <c r="F1851" s="17"/>
      <c r="G1851" s="17"/>
      <c r="H1851" s="21">
        <v>40461</v>
      </c>
    </row>
    <row r="1852" spans="1:8">
      <c r="A1852" s="41">
        <v>38</v>
      </c>
      <c r="B1852" s="17" t="s">
        <v>296</v>
      </c>
      <c r="C1852" s="16" t="s">
        <v>2127</v>
      </c>
      <c r="D1852" s="598" t="s">
        <v>67</v>
      </c>
      <c r="E1852" s="599"/>
      <c r="F1852" s="600"/>
      <c r="G1852" s="17"/>
      <c r="H1852" s="21">
        <v>41192</v>
      </c>
    </row>
    <row r="1853" spans="1:8" ht="31.5">
      <c r="A1853" s="41">
        <v>39</v>
      </c>
      <c r="B1853" s="17" t="s">
        <v>1474</v>
      </c>
      <c r="C1853" s="16" t="s">
        <v>1475</v>
      </c>
      <c r="D1853" s="598" t="s">
        <v>1102</v>
      </c>
      <c r="E1853" s="599"/>
      <c r="F1853" s="600"/>
      <c r="G1853" s="17"/>
      <c r="H1853" s="21">
        <v>41192</v>
      </c>
    </row>
    <row r="1854" spans="1:8">
      <c r="A1854" s="602">
        <v>40</v>
      </c>
      <c r="B1854" s="592" t="s">
        <v>1476</v>
      </c>
      <c r="C1854" s="16" t="s">
        <v>1477</v>
      </c>
      <c r="D1854" s="17"/>
      <c r="E1854" s="17"/>
      <c r="F1854" s="17"/>
      <c r="G1854" s="17"/>
      <c r="H1854" s="595">
        <v>41191</v>
      </c>
    </row>
    <row r="1855" spans="1:8">
      <c r="A1855" s="596"/>
      <c r="B1855" s="593"/>
      <c r="C1855" s="17" t="s">
        <v>2268</v>
      </c>
      <c r="D1855" s="19" t="s">
        <v>1046</v>
      </c>
      <c r="E1855" s="17">
        <v>1</v>
      </c>
      <c r="F1855" s="17">
        <v>350</v>
      </c>
      <c r="G1855" s="17">
        <f>E1855*F1855</f>
        <v>350</v>
      </c>
      <c r="H1855" s="605"/>
    </row>
    <row r="1856" spans="1:8">
      <c r="A1856" s="596"/>
      <c r="B1856" s="593"/>
      <c r="C1856" s="17" t="s">
        <v>1047</v>
      </c>
      <c r="D1856" s="19" t="s">
        <v>1049</v>
      </c>
      <c r="E1856" s="17">
        <v>1</v>
      </c>
      <c r="F1856" s="17">
        <v>25</v>
      </c>
      <c r="G1856" s="17">
        <f>E1856*F1856</f>
        <v>25</v>
      </c>
      <c r="H1856" s="605"/>
    </row>
    <row r="1857" spans="1:8">
      <c r="A1857" s="597"/>
      <c r="B1857" s="594"/>
      <c r="C1857" s="17" t="s">
        <v>1087</v>
      </c>
      <c r="D1857" s="19" t="s">
        <v>1109</v>
      </c>
      <c r="E1857" s="17">
        <v>0.05</v>
      </c>
      <c r="F1857" s="17">
        <v>55</v>
      </c>
      <c r="G1857" s="17">
        <f>E1857*F1857</f>
        <v>2.75</v>
      </c>
      <c r="H1857" s="603"/>
    </row>
    <row r="1858" spans="1:8">
      <c r="A1858" s="41">
        <v>41</v>
      </c>
      <c r="B1858" s="17" t="s">
        <v>3452</v>
      </c>
      <c r="C1858" s="16" t="s">
        <v>1478</v>
      </c>
      <c r="D1858" s="598" t="s">
        <v>67</v>
      </c>
      <c r="E1858" s="599"/>
      <c r="F1858" s="600"/>
      <c r="G1858" s="17"/>
      <c r="H1858" s="21">
        <v>40461</v>
      </c>
    </row>
    <row r="1859" spans="1:8">
      <c r="A1859" s="41">
        <v>42</v>
      </c>
      <c r="B1859" s="17" t="s">
        <v>46</v>
      </c>
      <c r="C1859" s="16" t="s">
        <v>1478</v>
      </c>
      <c r="D1859" s="598" t="s">
        <v>67</v>
      </c>
      <c r="E1859" s="599"/>
      <c r="F1859" s="600"/>
      <c r="G1859" s="17"/>
      <c r="H1859" s="21">
        <v>40461</v>
      </c>
    </row>
    <row r="1860" spans="1:8" ht="33" customHeight="1">
      <c r="A1860" s="610">
        <v>43</v>
      </c>
      <c r="B1860" s="606" t="s">
        <v>46</v>
      </c>
      <c r="C1860" s="16" t="s">
        <v>3050</v>
      </c>
      <c r="D1860" s="19"/>
      <c r="E1860" s="17"/>
      <c r="F1860" s="17"/>
      <c r="G1860" s="17"/>
      <c r="H1860" s="611">
        <v>41191</v>
      </c>
    </row>
    <row r="1861" spans="1:8">
      <c r="A1861" s="610"/>
      <c r="B1861" s="606"/>
      <c r="C1861" s="17" t="s">
        <v>2268</v>
      </c>
      <c r="D1861" s="19" t="s">
        <v>1046</v>
      </c>
      <c r="E1861" s="17">
        <v>0.75</v>
      </c>
      <c r="F1861" s="17">
        <v>350</v>
      </c>
      <c r="G1861" s="17">
        <f t="shared" ref="G1861:G1881" si="10">E1861*F1861</f>
        <v>262.5</v>
      </c>
      <c r="H1861" s="610"/>
    </row>
    <row r="1862" spans="1:8">
      <c r="A1862" s="610">
        <v>43</v>
      </c>
      <c r="B1862" s="606" t="s">
        <v>46</v>
      </c>
      <c r="C1862" s="17" t="s">
        <v>1047</v>
      </c>
      <c r="D1862" s="19" t="s">
        <v>1049</v>
      </c>
      <c r="E1862" s="17">
        <v>0.75</v>
      </c>
      <c r="F1862" s="17">
        <v>25</v>
      </c>
      <c r="G1862" s="17">
        <f t="shared" si="10"/>
        <v>18.75</v>
      </c>
      <c r="H1862" s="611">
        <v>41191</v>
      </c>
    </row>
    <row r="1863" spans="1:8">
      <c r="A1863" s="610"/>
      <c r="B1863" s="606"/>
      <c r="C1863" s="17" t="s">
        <v>1087</v>
      </c>
      <c r="D1863" s="19" t="s">
        <v>1109</v>
      </c>
      <c r="E1863" s="17">
        <v>0.05</v>
      </c>
      <c r="F1863" s="17">
        <v>55</v>
      </c>
      <c r="G1863" s="17">
        <f t="shared" si="10"/>
        <v>2.75</v>
      </c>
      <c r="H1863" s="611"/>
    </row>
    <row r="1864" spans="1:8">
      <c r="A1864" s="41">
        <v>44</v>
      </c>
      <c r="B1864" s="17" t="s">
        <v>1291</v>
      </c>
      <c r="C1864" s="16" t="s">
        <v>1567</v>
      </c>
      <c r="D1864" s="598" t="s">
        <v>1050</v>
      </c>
      <c r="E1864" s="599"/>
      <c r="F1864" s="600"/>
      <c r="G1864" s="17"/>
      <c r="H1864" s="21">
        <v>41193</v>
      </c>
    </row>
    <row r="1865" spans="1:8">
      <c r="A1865" s="41">
        <v>45</v>
      </c>
      <c r="B1865" s="17" t="s">
        <v>296</v>
      </c>
      <c r="C1865" s="16" t="s">
        <v>1292</v>
      </c>
      <c r="D1865" s="598" t="s">
        <v>1050</v>
      </c>
      <c r="E1865" s="599"/>
      <c r="F1865" s="600"/>
      <c r="G1865" s="17"/>
      <c r="H1865" s="21">
        <v>41193</v>
      </c>
    </row>
    <row r="1866" spans="1:8" ht="31.5">
      <c r="A1866" s="41">
        <v>46</v>
      </c>
      <c r="B1866" s="17" t="s">
        <v>1295</v>
      </c>
      <c r="C1866" s="16" t="s">
        <v>692</v>
      </c>
      <c r="D1866" s="598" t="s">
        <v>1296</v>
      </c>
      <c r="E1866" s="599"/>
      <c r="F1866" s="599"/>
      <c r="G1866" s="600"/>
      <c r="H1866" s="21">
        <v>41193</v>
      </c>
    </row>
    <row r="1867" spans="1:8">
      <c r="A1867" s="41">
        <v>47</v>
      </c>
      <c r="B1867" s="17" t="s">
        <v>1299</v>
      </c>
      <c r="C1867" s="16" t="s">
        <v>1300</v>
      </c>
      <c r="D1867" s="598" t="s">
        <v>1102</v>
      </c>
      <c r="E1867" s="599"/>
      <c r="F1867" s="600"/>
      <c r="G1867" s="17"/>
      <c r="H1867" s="21">
        <v>41194</v>
      </c>
    </row>
    <row r="1868" spans="1:8">
      <c r="A1868" s="602">
        <v>48</v>
      </c>
      <c r="B1868" s="592" t="s">
        <v>1308</v>
      </c>
      <c r="C1868" s="16" t="s">
        <v>2844</v>
      </c>
      <c r="D1868" s="19"/>
      <c r="E1868" s="19"/>
      <c r="F1868" s="19"/>
      <c r="G1868" s="17"/>
      <c r="H1868" s="595">
        <v>41194</v>
      </c>
    </row>
    <row r="1869" spans="1:8" ht="31.5">
      <c r="A1869" s="597"/>
      <c r="B1869" s="594"/>
      <c r="C1869" s="17" t="s">
        <v>2052</v>
      </c>
      <c r="D1869" s="19" t="s">
        <v>2968</v>
      </c>
      <c r="E1869" s="17">
        <v>1</v>
      </c>
      <c r="F1869" s="17">
        <v>40</v>
      </c>
      <c r="G1869" s="17">
        <f>E1869*F1869</f>
        <v>40</v>
      </c>
      <c r="H1869" s="597"/>
    </row>
    <row r="1870" spans="1:8" ht="31.5">
      <c r="A1870" s="41">
        <v>49</v>
      </c>
      <c r="B1870" s="17" t="s">
        <v>1310</v>
      </c>
      <c r="C1870" s="16" t="s">
        <v>1311</v>
      </c>
      <c r="D1870" s="598" t="s">
        <v>3175</v>
      </c>
      <c r="E1870" s="599"/>
      <c r="F1870" s="600"/>
      <c r="G1870" s="17"/>
      <c r="H1870" s="21">
        <v>41197</v>
      </c>
    </row>
    <row r="1871" spans="1:8">
      <c r="A1871" s="41">
        <v>50</v>
      </c>
      <c r="B1871" s="17" t="s">
        <v>1314</v>
      </c>
      <c r="C1871" s="16" t="s">
        <v>527</v>
      </c>
      <c r="D1871" s="598" t="s">
        <v>1315</v>
      </c>
      <c r="E1871" s="599"/>
      <c r="F1871" s="600"/>
      <c r="G1871" s="17"/>
      <c r="H1871" s="21">
        <v>41194</v>
      </c>
    </row>
    <row r="1872" spans="1:8" ht="31.5" customHeight="1">
      <c r="A1872" s="602">
        <v>51</v>
      </c>
      <c r="B1872" s="592" t="s">
        <v>1316</v>
      </c>
      <c r="C1872" s="16" t="s">
        <v>527</v>
      </c>
      <c r="D1872" s="19"/>
      <c r="E1872" s="17"/>
      <c r="F1872" s="17"/>
      <c r="G1872" s="17"/>
      <c r="H1872" s="595">
        <v>41194</v>
      </c>
    </row>
    <row r="1873" spans="1:8">
      <c r="A1873" s="597"/>
      <c r="B1873" s="594"/>
      <c r="C1873" s="17" t="s">
        <v>1535</v>
      </c>
      <c r="D1873" s="19" t="s">
        <v>2968</v>
      </c>
      <c r="E1873" s="17">
        <v>30</v>
      </c>
      <c r="F1873" s="17">
        <v>8</v>
      </c>
      <c r="G1873" s="17">
        <f t="shared" si="10"/>
        <v>240</v>
      </c>
      <c r="H1873" s="603"/>
    </row>
    <row r="1874" spans="1:8" ht="47.25">
      <c r="A1874" s="602">
        <v>52</v>
      </c>
      <c r="B1874" s="592" t="s">
        <v>3785</v>
      </c>
      <c r="C1874" s="16" t="s">
        <v>1318</v>
      </c>
      <c r="D1874" s="19"/>
      <c r="E1874" s="17"/>
      <c r="F1874" s="17"/>
      <c r="G1874" s="17"/>
      <c r="H1874" s="595">
        <v>41197</v>
      </c>
    </row>
    <row r="1875" spans="1:8">
      <c r="A1875" s="596"/>
      <c r="B1875" s="593"/>
      <c r="C1875" s="17" t="s">
        <v>677</v>
      </c>
      <c r="D1875" s="19" t="s">
        <v>1049</v>
      </c>
      <c r="E1875" s="17">
        <v>2</v>
      </c>
      <c r="F1875" s="17">
        <v>168</v>
      </c>
      <c r="G1875" s="17">
        <f t="shared" si="10"/>
        <v>336</v>
      </c>
      <c r="H1875" s="605"/>
    </row>
    <row r="1876" spans="1:8">
      <c r="A1876" s="596"/>
      <c r="B1876" s="593"/>
      <c r="C1876" s="17" t="s">
        <v>49</v>
      </c>
      <c r="D1876" s="19" t="s">
        <v>2968</v>
      </c>
      <c r="E1876" s="17">
        <v>1</v>
      </c>
      <c r="F1876" s="17">
        <v>150</v>
      </c>
      <c r="G1876" s="17">
        <f t="shared" si="10"/>
        <v>150</v>
      </c>
      <c r="H1876" s="605"/>
    </row>
    <row r="1877" spans="1:8">
      <c r="A1877" s="596"/>
      <c r="B1877" s="593"/>
      <c r="C1877" s="17" t="s">
        <v>2293</v>
      </c>
      <c r="D1877" s="19" t="s">
        <v>2968</v>
      </c>
      <c r="E1877" s="17">
        <v>1</v>
      </c>
      <c r="F1877" s="17">
        <v>63</v>
      </c>
      <c r="G1877" s="17">
        <f t="shared" si="10"/>
        <v>63</v>
      </c>
      <c r="H1877" s="605"/>
    </row>
    <row r="1878" spans="1:8" ht="18.75" customHeight="1">
      <c r="A1878" s="596"/>
      <c r="B1878" s="593"/>
      <c r="C1878" s="17" t="s">
        <v>1990</v>
      </c>
      <c r="D1878" s="19" t="s">
        <v>2968</v>
      </c>
      <c r="E1878" s="17">
        <v>3</v>
      </c>
      <c r="F1878" s="17">
        <v>65</v>
      </c>
      <c r="G1878" s="17">
        <f t="shared" si="10"/>
        <v>195</v>
      </c>
      <c r="H1878" s="605"/>
    </row>
    <row r="1879" spans="1:8">
      <c r="A1879" s="597"/>
      <c r="B1879" s="594"/>
      <c r="C1879" s="17" t="s">
        <v>678</v>
      </c>
      <c r="D1879" s="19" t="s">
        <v>2968</v>
      </c>
      <c r="E1879" s="17">
        <v>2</v>
      </c>
      <c r="F1879" s="17">
        <v>120</v>
      </c>
      <c r="G1879" s="17">
        <f t="shared" si="10"/>
        <v>240</v>
      </c>
      <c r="H1879" s="603"/>
    </row>
    <row r="1880" spans="1:8" ht="22.5" customHeight="1">
      <c r="A1880" s="602">
        <v>53</v>
      </c>
      <c r="B1880" s="592" t="s">
        <v>637</v>
      </c>
      <c r="C1880" s="16" t="s">
        <v>2860</v>
      </c>
      <c r="D1880" s="17"/>
      <c r="E1880" s="17"/>
      <c r="F1880" s="17"/>
      <c r="G1880" s="17"/>
      <c r="H1880" s="595">
        <v>41198</v>
      </c>
    </row>
    <row r="1881" spans="1:8">
      <c r="A1881" s="597"/>
      <c r="B1881" s="594"/>
      <c r="C1881" s="15" t="s">
        <v>2967</v>
      </c>
      <c r="D1881" s="19" t="s">
        <v>2968</v>
      </c>
      <c r="E1881" s="17">
        <v>1</v>
      </c>
      <c r="F1881" s="19">
        <v>175</v>
      </c>
      <c r="G1881" s="17">
        <f t="shared" si="10"/>
        <v>175</v>
      </c>
      <c r="H1881" s="597"/>
    </row>
    <row r="1882" spans="1:8" ht="34.5" customHeight="1">
      <c r="A1882" s="41">
        <v>54</v>
      </c>
      <c r="B1882" s="17" t="s">
        <v>2316</v>
      </c>
      <c r="C1882" s="16" t="s">
        <v>2844</v>
      </c>
      <c r="D1882" s="598" t="s">
        <v>1503</v>
      </c>
      <c r="E1882" s="599"/>
      <c r="F1882" s="600"/>
      <c r="G1882" s="17"/>
      <c r="H1882" s="21">
        <v>41197</v>
      </c>
    </row>
    <row r="1883" spans="1:8">
      <c r="A1883" s="41">
        <v>55</v>
      </c>
      <c r="B1883" s="17" t="s">
        <v>2319</v>
      </c>
      <c r="C1883" s="16" t="s">
        <v>2270</v>
      </c>
      <c r="D1883" s="598" t="s">
        <v>76</v>
      </c>
      <c r="E1883" s="599"/>
      <c r="F1883" s="600"/>
      <c r="G1883" s="17"/>
      <c r="H1883" s="21">
        <v>41197</v>
      </c>
    </row>
    <row r="1884" spans="1:8" ht="31.5">
      <c r="A1884" s="41">
        <v>56</v>
      </c>
      <c r="B1884" s="17" t="s">
        <v>2335</v>
      </c>
      <c r="C1884" s="16" t="s">
        <v>2818</v>
      </c>
      <c r="D1884" s="598" t="s">
        <v>1050</v>
      </c>
      <c r="E1884" s="599"/>
      <c r="F1884" s="600"/>
      <c r="G1884" s="17"/>
      <c r="H1884" s="21">
        <v>41198</v>
      </c>
    </row>
    <row r="1885" spans="1:8" ht="31.5">
      <c r="A1885" s="602">
        <v>57</v>
      </c>
      <c r="B1885" s="592" t="s">
        <v>3458</v>
      </c>
      <c r="C1885" s="272" t="s">
        <v>2356</v>
      </c>
      <c r="D1885" s="30"/>
      <c r="E1885" s="30"/>
      <c r="F1885" s="30"/>
      <c r="G1885" s="17"/>
      <c r="H1885" s="607">
        <v>41194</v>
      </c>
    </row>
    <row r="1886" spans="1:8">
      <c r="A1886" s="596"/>
      <c r="B1886" s="593"/>
      <c r="C1886" s="17" t="s">
        <v>888</v>
      </c>
      <c r="D1886" s="19" t="s">
        <v>1585</v>
      </c>
      <c r="E1886" s="17">
        <v>0.09</v>
      </c>
      <c r="F1886" s="17">
        <v>8500</v>
      </c>
      <c r="G1886" s="20">
        <f t="shared" ref="G1886:G1892" si="11">F1886*E1886</f>
        <v>765</v>
      </c>
      <c r="H1886" s="608"/>
    </row>
    <row r="1887" spans="1:8">
      <c r="A1887" s="596"/>
      <c r="B1887" s="593"/>
      <c r="C1887" s="17" t="s">
        <v>889</v>
      </c>
      <c r="D1887" s="19" t="s">
        <v>1585</v>
      </c>
      <c r="E1887" s="17">
        <v>0.1</v>
      </c>
      <c r="F1887" s="17">
        <v>8500</v>
      </c>
      <c r="G1887" s="20">
        <f t="shared" si="11"/>
        <v>850</v>
      </c>
      <c r="H1887" s="608"/>
    </row>
    <row r="1888" spans="1:8" ht="20.25" customHeight="1">
      <c r="A1888" s="596"/>
      <c r="B1888" s="593"/>
      <c r="C1888" s="17" t="s">
        <v>2357</v>
      </c>
      <c r="D1888" s="19" t="s">
        <v>1109</v>
      </c>
      <c r="E1888" s="17">
        <v>0.2</v>
      </c>
      <c r="F1888" s="17">
        <v>55</v>
      </c>
      <c r="G1888" s="20">
        <f t="shared" si="11"/>
        <v>11</v>
      </c>
      <c r="H1888" s="608"/>
    </row>
    <row r="1889" spans="1:8">
      <c r="A1889" s="596"/>
      <c r="B1889" s="593"/>
      <c r="C1889" s="17" t="s">
        <v>2358</v>
      </c>
      <c r="D1889" s="19" t="s">
        <v>2968</v>
      </c>
      <c r="E1889" s="17">
        <v>10</v>
      </c>
      <c r="F1889" s="17">
        <v>0.5</v>
      </c>
      <c r="G1889" s="20">
        <f t="shared" si="11"/>
        <v>5</v>
      </c>
      <c r="H1889" s="608"/>
    </row>
    <row r="1890" spans="1:8" ht="18.75" customHeight="1">
      <c r="A1890" s="596"/>
      <c r="B1890" s="593"/>
      <c r="C1890" s="17" t="s">
        <v>2359</v>
      </c>
      <c r="D1890" s="19" t="s">
        <v>2968</v>
      </c>
      <c r="E1890" s="17">
        <v>15</v>
      </c>
      <c r="F1890" s="17">
        <v>1.9</v>
      </c>
      <c r="G1890" s="20">
        <f t="shared" si="11"/>
        <v>28.5</v>
      </c>
      <c r="H1890" s="608"/>
    </row>
    <row r="1891" spans="1:8">
      <c r="A1891" s="596"/>
      <c r="B1891" s="593"/>
      <c r="C1891" s="17" t="s">
        <v>2360</v>
      </c>
      <c r="D1891" s="19" t="s">
        <v>2968</v>
      </c>
      <c r="E1891" s="17">
        <v>1</v>
      </c>
      <c r="F1891" s="17">
        <v>45</v>
      </c>
      <c r="G1891" s="20">
        <f t="shared" si="11"/>
        <v>45</v>
      </c>
      <c r="H1891" s="608"/>
    </row>
    <row r="1892" spans="1:8">
      <c r="A1892" s="597"/>
      <c r="B1892" s="594"/>
      <c r="C1892" s="17" t="s">
        <v>2361</v>
      </c>
      <c r="D1892" s="19" t="s">
        <v>1046</v>
      </c>
      <c r="E1892" s="17">
        <v>2.4</v>
      </c>
      <c r="F1892" s="17">
        <v>380</v>
      </c>
      <c r="G1892" s="20">
        <f t="shared" si="11"/>
        <v>912</v>
      </c>
      <c r="H1892" s="609"/>
    </row>
    <row r="1893" spans="1:8" ht="31.5">
      <c r="A1893" s="602">
        <v>58</v>
      </c>
      <c r="B1893" s="592" t="s">
        <v>2366</v>
      </c>
      <c r="C1893" s="16" t="s">
        <v>858</v>
      </c>
      <c r="D1893" s="17"/>
      <c r="E1893" s="17"/>
      <c r="F1893" s="17"/>
      <c r="G1893" s="20"/>
      <c r="H1893" s="595">
        <v>41198</v>
      </c>
    </row>
    <row r="1894" spans="1:8">
      <c r="A1894" s="596"/>
      <c r="B1894" s="593"/>
      <c r="C1894" s="17" t="s">
        <v>1799</v>
      </c>
      <c r="D1894" s="19" t="s">
        <v>1585</v>
      </c>
      <c r="E1894" s="17">
        <v>0.4</v>
      </c>
      <c r="F1894" s="17">
        <v>8500</v>
      </c>
      <c r="G1894" s="20">
        <f>F1894*E1894</f>
        <v>3400</v>
      </c>
      <c r="H1894" s="605"/>
    </row>
    <row r="1895" spans="1:8">
      <c r="A1895" s="596"/>
      <c r="B1895" s="593"/>
      <c r="C1895" s="17" t="s">
        <v>1473</v>
      </c>
      <c r="D1895" s="19" t="s">
        <v>1585</v>
      </c>
      <c r="E1895" s="17">
        <v>0.08</v>
      </c>
      <c r="F1895" s="17">
        <v>8500</v>
      </c>
      <c r="G1895" s="20">
        <f>F1895*E1895</f>
        <v>680</v>
      </c>
      <c r="H1895" s="605"/>
    </row>
    <row r="1896" spans="1:8">
      <c r="A1896" s="597"/>
      <c r="B1896" s="594"/>
      <c r="C1896" s="17" t="s">
        <v>1801</v>
      </c>
      <c r="D1896" s="19" t="s">
        <v>1109</v>
      </c>
      <c r="E1896" s="17">
        <v>1.5</v>
      </c>
      <c r="F1896" s="17">
        <v>55</v>
      </c>
      <c r="G1896" s="17">
        <f>E1896*F1896</f>
        <v>82.5</v>
      </c>
      <c r="H1896" s="603"/>
    </row>
    <row r="1897" spans="1:8" ht="31.5">
      <c r="A1897" s="602">
        <v>59</v>
      </c>
      <c r="B1897" s="592" t="s">
        <v>1488</v>
      </c>
      <c r="C1897" s="16" t="s">
        <v>858</v>
      </c>
      <c r="D1897" s="17"/>
      <c r="E1897" s="17"/>
      <c r="F1897" s="17"/>
      <c r="G1897" s="17"/>
      <c r="H1897" s="595">
        <v>41200</v>
      </c>
    </row>
    <row r="1898" spans="1:8">
      <c r="A1898" s="596"/>
      <c r="B1898" s="593"/>
      <c r="C1898" s="17" t="s">
        <v>1799</v>
      </c>
      <c r="D1898" s="19" t="s">
        <v>1585</v>
      </c>
      <c r="E1898" s="17">
        <v>0.7</v>
      </c>
      <c r="F1898" s="17">
        <v>8500</v>
      </c>
      <c r="G1898" s="17">
        <f>E1898*F1898</f>
        <v>5950</v>
      </c>
      <c r="H1898" s="605"/>
    </row>
    <row r="1899" spans="1:8">
      <c r="A1899" s="597"/>
      <c r="B1899" s="594"/>
      <c r="C1899" s="17" t="s">
        <v>1087</v>
      </c>
      <c r="D1899" s="19" t="s">
        <v>1109</v>
      </c>
      <c r="E1899" s="17">
        <v>1</v>
      </c>
      <c r="F1899" s="17">
        <v>55</v>
      </c>
      <c r="G1899" s="17">
        <f>E1899*F1899</f>
        <v>55</v>
      </c>
      <c r="H1899" s="603"/>
    </row>
    <row r="1900" spans="1:8">
      <c r="A1900" s="141">
        <v>60</v>
      </c>
      <c r="B1900" s="134" t="s">
        <v>521</v>
      </c>
      <c r="C1900" s="16" t="s">
        <v>2442</v>
      </c>
      <c r="D1900" s="598" t="s">
        <v>1102</v>
      </c>
      <c r="E1900" s="599"/>
      <c r="F1900" s="600"/>
      <c r="G1900" s="17"/>
      <c r="H1900" s="133">
        <v>41204</v>
      </c>
    </row>
    <row r="1901" spans="1:8" ht="21" customHeight="1">
      <c r="A1901" s="602">
        <v>61</v>
      </c>
      <c r="B1901" s="592" t="s">
        <v>2804</v>
      </c>
      <c r="C1901" s="16" t="s">
        <v>3092</v>
      </c>
      <c r="D1901" s="19"/>
      <c r="E1901" s="17"/>
      <c r="F1901" s="17"/>
      <c r="G1901" s="17"/>
      <c r="H1901" s="595">
        <v>41200</v>
      </c>
    </row>
    <row r="1902" spans="1:8">
      <c r="A1902" s="596"/>
      <c r="B1902" s="593"/>
      <c r="C1902" s="17" t="s">
        <v>3382</v>
      </c>
      <c r="D1902" s="19" t="s">
        <v>1049</v>
      </c>
      <c r="E1902" s="17">
        <v>8</v>
      </c>
      <c r="F1902" s="17">
        <v>55</v>
      </c>
      <c r="G1902" s="17">
        <f>E1902*F1902</f>
        <v>440</v>
      </c>
      <c r="H1902" s="605"/>
    </row>
    <row r="1903" spans="1:8">
      <c r="A1903" s="597"/>
      <c r="B1903" s="594"/>
      <c r="C1903" s="17" t="s">
        <v>1570</v>
      </c>
      <c r="D1903" s="19" t="s">
        <v>2968</v>
      </c>
      <c r="E1903" s="17">
        <v>2</v>
      </c>
      <c r="F1903" s="17">
        <v>46.5</v>
      </c>
      <c r="G1903" s="17">
        <f>E1903*F1903</f>
        <v>93</v>
      </c>
      <c r="H1903" s="603"/>
    </row>
    <row r="1904" spans="1:8" ht="31.5">
      <c r="A1904" s="141">
        <v>62</v>
      </c>
      <c r="B1904" s="134" t="s">
        <v>1738</v>
      </c>
      <c r="C1904" s="16" t="s">
        <v>692</v>
      </c>
      <c r="D1904" s="598" t="s">
        <v>1050</v>
      </c>
      <c r="E1904" s="599"/>
      <c r="F1904" s="600"/>
      <c r="G1904" s="17"/>
      <c r="H1904" s="133" t="s">
        <v>2808</v>
      </c>
    </row>
    <row r="1905" spans="1:8">
      <c r="A1905" s="141">
        <v>63</v>
      </c>
      <c r="B1905" s="134" t="s">
        <v>2809</v>
      </c>
      <c r="C1905" s="16" t="s">
        <v>863</v>
      </c>
      <c r="D1905" s="598" t="s">
        <v>1050</v>
      </c>
      <c r="E1905" s="599"/>
      <c r="F1905" s="600"/>
      <c r="G1905" s="17"/>
      <c r="H1905" s="133">
        <v>41201</v>
      </c>
    </row>
    <row r="1906" spans="1:8" ht="31.5">
      <c r="A1906" s="41">
        <v>64</v>
      </c>
      <c r="B1906" s="15" t="s">
        <v>421</v>
      </c>
      <c r="C1906" s="16" t="s">
        <v>692</v>
      </c>
      <c r="D1906" s="606" t="s">
        <v>3519</v>
      </c>
      <c r="E1906" s="606"/>
      <c r="F1906" s="606"/>
      <c r="G1906" s="17"/>
      <c r="H1906" s="21">
        <v>41201</v>
      </c>
    </row>
    <row r="1907" spans="1:8" ht="31.5">
      <c r="A1907" s="41">
        <v>65</v>
      </c>
      <c r="B1907" s="15" t="s">
        <v>3520</v>
      </c>
      <c r="C1907" s="16" t="s">
        <v>1445</v>
      </c>
      <c r="D1907" s="606" t="s">
        <v>1050</v>
      </c>
      <c r="E1907" s="606"/>
      <c r="F1907" s="606"/>
      <c r="G1907" s="17"/>
      <c r="H1907" s="21">
        <v>41204</v>
      </c>
    </row>
    <row r="1908" spans="1:8" ht="31.5">
      <c r="A1908" s="141">
        <v>66</v>
      </c>
      <c r="B1908" s="134" t="s">
        <v>1470</v>
      </c>
      <c r="C1908" s="16" t="s">
        <v>1899</v>
      </c>
      <c r="D1908" s="598" t="s">
        <v>67</v>
      </c>
      <c r="E1908" s="599"/>
      <c r="F1908" s="600"/>
      <c r="G1908" s="17"/>
      <c r="H1908" s="133">
        <v>41205</v>
      </c>
    </row>
    <row r="1909" spans="1:8" ht="31.5">
      <c r="A1909" s="141">
        <v>67</v>
      </c>
      <c r="B1909" s="134" t="s">
        <v>1753</v>
      </c>
      <c r="C1909" s="16" t="s">
        <v>687</v>
      </c>
      <c r="D1909" s="598" t="s">
        <v>1050</v>
      </c>
      <c r="E1909" s="599"/>
      <c r="F1909" s="600"/>
      <c r="G1909" s="17"/>
      <c r="H1909" s="133">
        <v>41205</v>
      </c>
    </row>
    <row r="1910" spans="1:8" ht="31.5">
      <c r="A1910" s="602">
        <v>68</v>
      </c>
      <c r="B1910" s="592" t="s">
        <v>1593</v>
      </c>
      <c r="C1910" s="16" t="s">
        <v>1211</v>
      </c>
      <c r="D1910" s="19"/>
      <c r="E1910" s="17"/>
      <c r="F1910" s="17"/>
      <c r="G1910" s="17"/>
      <c r="H1910" s="595">
        <v>41205</v>
      </c>
    </row>
    <row r="1911" spans="1:8">
      <c r="A1911" s="596"/>
      <c r="B1911" s="593"/>
      <c r="C1911" s="17" t="s">
        <v>2723</v>
      </c>
      <c r="D1911" s="19" t="s">
        <v>1049</v>
      </c>
      <c r="E1911" s="19">
        <v>4</v>
      </c>
      <c r="F1911" s="17">
        <v>156.16</v>
      </c>
      <c r="G1911" s="20">
        <f>F1911*E1911</f>
        <v>624.64</v>
      </c>
      <c r="H1911" s="605"/>
    </row>
    <row r="1912" spans="1:8">
      <c r="A1912" s="597"/>
      <c r="B1912" s="594"/>
      <c r="C1912" s="17" t="s">
        <v>3525</v>
      </c>
      <c r="D1912" s="19" t="s">
        <v>2968</v>
      </c>
      <c r="E1912" s="17">
        <v>2</v>
      </c>
      <c r="F1912" s="17">
        <v>217</v>
      </c>
      <c r="G1912" s="17">
        <f>E1912*F1912</f>
        <v>434</v>
      </c>
      <c r="H1912" s="603"/>
    </row>
    <row r="1913" spans="1:8" ht="31.5">
      <c r="A1913" s="602">
        <v>69</v>
      </c>
      <c r="B1913" s="592" t="s">
        <v>3526</v>
      </c>
      <c r="C1913" s="16" t="s">
        <v>1211</v>
      </c>
      <c r="D1913" s="19"/>
      <c r="E1913" s="17"/>
      <c r="F1913" s="17"/>
      <c r="G1913" s="17"/>
      <c r="H1913" s="595">
        <v>41205</v>
      </c>
    </row>
    <row r="1914" spans="1:8">
      <c r="A1914" s="597"/>
      <c r="B1914" s="594"/>
      <c r="C1914" s="17" t="s">
        <v>95</v>
      </c>
      <c r="D1914" s="19" t="s">
        <v>2968</v>
      </c>
      <c r="E1914" s="17">
        <v>2</v>
      </c>
      <c r="F1914" s="17">
        <v>209</v>
      </c>
      <c r="G1914" s="17">
        <f>E1914*F1914</f>
        <v>418</v>
      </c>
      <c r="H1914" s="603"/>
    </row>
    <row r="1915" spans="1:8" ht="47.25">
      <c r="A1915" s="141">
        <v>70</v>
      </c>
      <c r="B1915" s="134" t="s">
        <v>2995</v>
      </c>
      <c r="C1915" s="16" t="s">
        <v>2996</v>
      </c>
      <c r="D1915" s="598" t="s">
        <v>67</v>
      </c>
      <c r="E1915" s="599"/>
      <c r="F1915" s="600"/>
      <c r="G1915" s="17"/>
      <c r="H1915" s="133"/>
    </row>
    <row r="1916" spans="1:8" ht="31.5">
      <c r="A1916" s="602">
        <v>71</v>
      </c>
      <c r="B1916" s="592" t="s">
        <v>2997</v>
      </c>
      <c r="C1916" s="16" t="s">
        <v>2998</v>
      </c>
      <c r="D1916" s="19"/>
      <c r="E1916" s="17"/>
      <c r="F1916" s="17"/>
      <c r="G1916" s="17"/>
      <c r="H1916" s="595">
        <v>41205</v>
      </c>
    </row>
    <row r="1917" spans="1:8">
      <c r="A1917" s="597"/>
      <c r="B1917" s="594"/>
      <c r="C1917" s="17" t="s">
        <v>2999</v>
      </c>
      <c r="D1917" s="19" t="s">
        <v>2968</v>
      </c>
      <c r="E1917" s="19">
        <v>20</v>
      </c>
      <c r="F1917" s="19">
        <v>0.5</v>
      </c>
      <c r="G1917" s="20">
        <f>F1917*E1917</f>
        <v>10</v>
      </c>
      <c r="H1917" s="603"/>
    </row>
    <row r="1918" spans="1:8" ht="47.25">
      <c r="A1918" s="602">
        <v>72</v>
      </c>
      <c r="B1918" s="592" t="s">
        <v>3000</v>
      </c>
      <c r="C1918" s="16" t="s">
        <v>2996</v>
      </c>
      <c r="D1918" s="19"/>
      <c r="E1918" s="17"/>
      <c r="F1918" s="17"/>
      <c r="G1918" s="17"/>
      <c r="H1918" s="595">
        <v>41205</v>
      </c>
    </row>
    <row r="1919" spans="1:8">
      <c r="A1919" s="597"/>
      <c r="B1919" s="594"/>
      <c r="C1919" s="17" t="s">
        <v>2999</v>
      </c>
      <c r="D1919" s="19" t="s">
        <v>2968</v>
      </c>
      <c r="E1919" s="19">
        <v>3</v>
      </c>
      <c r="F1919" s="19">
        <v>0.5</v>
      </c>
      <c r="G1919" s="20">
        <f>F1919*E1919</f>
        <v>1.5</v>
      </c>
      <c r="H1919" s="603"/>
    </row>
    <row r="1920" spans="1:8" ht="31.5">
      <c r="A1920" s="602">
        <v>73</v>
      </c>
      <c r="B1920" s="592" t="s">
        <v>3001</v>
      </c>
      <c r="C1920" s="16" t="s">
        <v>3002</v>
      </c>
      <c r="D1920" s="19"/>
      <c r="E1920" s="17"/>
      <c r="F1920" s="17"/>
      <c r="G1920" s="17"/>
      <c r="H1920" s="595">
        <v>41205</v>
      </c>
    </row>
    <row r="1921" spans="1:8" ht="28.5" customHeight="1">
      <c r="A1921" s="597"/>
      <c r="B1921" s="594"/>
      <c r="C1921" s="17" t="s">
        <v>2999</v>
      </c>
      <c r="D1921" s="19" t="s">
        <v>2968</v>
      </c>
      <c r="E1921" s="19">
        <v>3</v>
      </c>
      <c r="F1921" s="19">
        <v>0.5</v>
      </c>
      <c r="G1921" s="20">
        <f>F1921*E1921</f>
        <v>1.5</v>
      </c>
      <c r="H1921" s="603"/>
    </row>
    <row r="1922" spans="1:8">
      <c r="A1922" s="602">
        <v>74</v>
      </c>
      <c r="B1922" s="592" t="s">
        <v>3009</v>
      </c>
      <c r="C1922" s="16" t="s">
        <v>3010</v>
      </c>
      <c r="D1922" s="19"/>
      <c r="E1922" s="17"/>
      <c r="F1922" s="17"/>
      <c r="G1922" s="17"/>
      <c r="H1922" s="595">
        <v>41207</v>
      </c>
    </row>
    <row r="1923" spans="1:8">
      <c r="A1923" s="596"/>
      <c r="B1923" s="593"/>
      <c r="C1923" s="17" t="s">
        <v>2479</v>
      </c>
      <c r="D1923" s="19" t="s">
        <v>1109</v>
      </c>
      <c r="E1923" s="17">
        <v>2</v>
      </c>
      <c r="F1923" s="17">
        <v>125</v>
      </c>
      <c r="G1923" s="17">
        <f>E1923*F1923</f>
        <v>250</v>
      </c>
      <c r="H1923" s="605"/>
    </row>
    <row r="1924" spans="1:8">
      <c r="A1924" s="596"/>
      <c r="B1924" s="593"/>
      <c r="C1924" s="17" t="s">
        <v>2479</v>
      </c>
      <c r="D1924" s="19" t="s">
        <v>2480</v>
      </c>
      <c r="E1924" s="17">
        <v>1</v>
      </c>
      <c r="F1924" s="17">
        <v>130</v>
      </c>
      <c r="G1924" s="17">
        <f>E1924*F1924</f>
        <v>130</v>
      </c>
      <c r="H1924" s="605"/>
    </row>
    <row r="1925" spans="1:8">
      <c r="A1925" s="597"/>
      <c r="B1925" s="594"/>
      <c r="C1925" s="17" t="s">
        <v>3011</v>
      </c>
      <c r="D1925" s="19" t="s">
        <v>1109</v>
      </c>
      <c r="E1925" s="17">
        <v>3</v>
      </c>
      <c r="F1925" s="17">
        <v>51.67</v>
      </c>
      <c r="G1925" s="17">
        <f>E1925*F1925</f>
        <v>155.01</v>
      </c>
      <c r="H1925" s="603"/>
    </row>
    <row r="1926" spans="1:8" ht="31.5">
      <c r="A1926" s="141">
        <v>75</v>
      </c>
      <c r="B1926" s="134" t="s">
        <v>2295</v>
      </c>
      <c r="C1926" s="16" t="s">
        <v>496</v>
      </c>
      <c r="D1926" s="598" t="s">
        <v>67</v>
      </c>
      <c r="E1926" s="599"/>
      <c r="F1926" s="600"/>
      <c r="G1926" s="17"/>
      <c r="H1926" s="133">
        <v>41205</v>
      </c>
    </row>
    <row r="1927" spans="1:8" ht="48.75" customHeight="1">
      <c r="A1927" s="141">
        <v>76</v>
      </c>
      <c r="B1927" s="134" t="s">
        <v>2301</v>
      </c>
      <c r="C1927" s="16" t="s">
        <v>692</v>
      </c>
      <c r="D1927" s="598" t="s">
        <v>2302</v>
      </c>
      <c r="E1927" s="599"/>
      <c r="F1927" s="600"/>
      <c r="G1927" s="17"/>
      <c r="H1927" s="133"/>
    </row>
    <row r="1928" spans="1:8" ht="31.5">
      <c r="A1928" s="602">
        <v>77</v>
      </c>
      <c r="B1928" s="592" t="s">
        <v>798</v>
      </c>
      <c r="C1928" s="16" t="s">
        <v>1986</v>
      </c>
      <c r="D1928" s="17"/>
      <c r="E1928" s="17"/>
      <c r="F1928" s="17"/>
      <c r="G1928" s="17"/>
      <c r="H1928" s="595">
        <v>41193</v>
      </c>
    </row>
    <row r="1929" spans="1:8">
      <c r="A1929" s="596"/>
      <c r="B1929" s="593"/>
      <c r="C1929" s="17" t="s">
        <v>2268</v>
      </c>
      <c r="D1929" s="19" t="s">
        <v>1046</v>
      </c>
      <c r="E1929" s="17">
        <v>1</v>
      </c>
      <c r="F1929" s="17">
        <v>350</v>
      </c>
      <c r="G1929" s="17">
        <f>E1929*F1929</f>
        <v>350</v>
      </c>
      <c r="H1929" s="596"/>
    </row>
    <row r="1930" spans="1:8">
      <c r="A1930" s="596"/>
      <c r="B1930" s="593"/>
      <c r="C1930" s="17" t="s">
        <v>1047</v>
      </c>
      <c r="D1930" s="19" t="s">
        <v>1049</v>
      </c>
      <c r="E1930" s="17">
        <v>1</v>
      </c>
      <c r="F1930" s="17">
        <v>25</v>
      </c>
      <c r="G1930" s="17">
        <f>E1930*F1930</f>
        <v>25</v>
      </c>
      <c r="H1930" s="596"/>
    </row>
    <row r="1931" spans="1:8">
      <c r="A1931" s="597"/>
      <c r="B1931" s="594"/>
      <c r="C1931" s="17" t="s">
        <v>1087</v>
      </c>
      <c r="D1931" s="19" t="s">
        <v>1109</v>
      </c>
      <c r="E1931" s="17">
        <v>0.02</v>
      </c>
      <c r="F1931" s="17">
        <v>67</v>
      </c>
      <c r="G1931" s="17">
        <f>E1931*F1931</f>
        <v>1.34</v>
      </c>
      <c r="H1931" s="597"/>
    </row>
    <row r="1932" spans="1:8">
      <c r="A1932" s="141">
        <v>78</v>
      </c>
      <c r="B1932" s="134" t="s">
        <v>3226</v>
      </c>
      <c r="C1932" s="16" t="s">
        <v>3819</v>
      </c>
      <c r="D1932" s="598" t="s">
        <v>3286</v>
      </c>
      <c r="E1932" s="599"/>
      <c r="F1932" s="600"/>
      <c r="G1932" s="17"/>
      <c r="H1932" s="133">
        <v>41187</v>
      </c>
    </row>
    <row r="1933" spans="1:8" ht="31.5">
      <c r="A1933" s="602">
        <v>79</v>
      </c>
      <c r="B1933" s="592" t="s">
        <v>3288</v>
      </c>
      <c r="C1933" s="16" t="s">
        <v>1986</v>
      </c>
      <c r="D1933" s="17"/>
      <c r="E1933" s="17"/>
      <c r="F1933" s="17"/>
      <c r="G1933" s="17"/>
      <c r="H1933" s="595">
        <v>41186</v>
      </c>
    </row>
    <row r="1934" spans="1:8">
      <c r="A1934" s="596"/>
      <c r="B1934" s="593"/>
      <c r="C1934" s="17" t="s">
        <v>2268</v>
      </c>
      <c r="D1934" s="19" t="s">
        <v>1046</v>
      </c>
      <c r="E1934" s="17">
        <v>1</v>
      </c>
      <c r="F1934" s="17">
        <v>350</v>
      </c>
      <c r="G1934" s="17">
        <f>E1934*F1934</f>
        <v>350</v>
      </c>
      <c r="H1934" s="596"/>
    </row>
    <row r="1935" spans="1:8">
      <c r="A1935" s="596"/>
      <c r="B1935" s="593"/>
      <c r="C1935" s="17" t="s">
        <v>1047</v>
      </c>
      <c r="D1935" s="19" t="s">
        <v>1049</v>
      </c>
      <c r="E1935" s="17">
        <v>1</v>
      </c>
      <c r="F1935" s="17">
        <v>25</v>
      </c>
      <c r="G1935" s="17">
        <f>E1935*F1935</f>
        <v>25</v>
      </c>
      <c r="H1935" s="596"/>
    </row>
    <row r="1936" spans="1:8">
      <c r="A1936" s="597"/>
      <c r="B1936" s="594"/>
      <c r="C1936" s="17" t="s">
        <v>1087</v>
      </c>
      <c r="D1936" s="19" t="s">
        <v>1109</v>
      </c>
      <c r="E1936" s="17">
        <v>0.02</v>
      </c>
      <c r="F1936" s="17">
        <v>67</v>
      </c>
      <c r="G1936" s="17">
        <f>E1936*F1936</f>
        <v>1.34</v>
      </c>
      <c r="H1936" s="597"/>
    </row>
    <row r="1937" spans="1:8" ht="47.25">
      <c r="A1937" s="602">
        <v>80</v>
      </c>
      <c r="B1937" s="592" t="s">
        <v>3289</v>
      </c>
      <c r="C1937" s="16" t="s">
        <v>822</v>
      </c>
      <c r="D1937" s="19"/>
      <c r="E1937" s="17"/>
      <c r="F1937" s="17"/>
      <c r="G1937" s="17"/>
      <c r="H1937" s="595">
        <v>41208</v>
      </c>
    </row>
    <row r="1938" spans="1:8">
      <c r="A1938" s="596"/>
      <c r="B1938" s="593"/>
      <c r="C1938" s="17" t="s">
        <v>2399</v>
      </c>
      <c r="D1938" s="19" t="s">
        <v>2968</v>
      </c>
      <c r="E1938" s="17">
        <v>4</v>
      </c>
      <c r="F1938" s="17">
        <v>40</v>
      </c>
      <c r="G1938" s="17">
        <f>E1938*F1938</f>
        <v>160</v>
      </c>
      <c r="H1938" s="605"/>
    </row>
    <row r="1939" spans="1:8">
      <c r="A1939" s="597"/>
      <c r="B1939" s="594"/>
      <c r="C1939" s="17" t="s">
        <v>3290</v>
      </c>
      <c r="D1939" s="19" t="s">
        <v>2968</v>
      </c>
      <c r="E1939" s="17">
        <v>4</v>
      </c>
      <c r="F1939" s="17">
        <v>24</v>
      </c>
      <c r="G1939" s="17">
        <f>E1939*F1939</f>
        <v>96</v>
      </c>
      <c r="H1939" s="603"/>
    </row>
    <row r="1940" spans="1:8" ht="31.5">
      <c r="A1940" s="602">
        <v>81</v>
      </c>
      <c r="B1940" s="592" t="s">
        <v>3291</v>
      </c>
      <c r="C1940" s="16" t="s">
        <v>893</v>
      </c>
      <c r="D1940" s="19"/>
      <c r="E1940" s="17"/>
      <c r="F1940" s="17"/>
      <c r="G1940" s="17"/>
      <c r="H1940" s="595">
        <v>41208</v>
      </c>
    </row>
    <row r="1941" spans="1:8">
      <c r="A1941" s="597"/>
      <c r="B1941" s="594"/>
      <c r="C1941" s="17" t="s">
        <v>1600</v>
      </c>
      <c r="D1941" s="19" t="s">
        <v>1588</v>
      </c>
      <c r="E1941" s="17">
        <v>0.5</v>
      </c>
      <c r="F1941" s="17">
        <v>1700</v>
      </c>
      <c r="G1941" s="17">
        <f>E1941*F1941</f>
        <v>850</v>
      </c>
      <c r="H1941" s="603"/>
    </row>
    <row r="1942" spans="1:8" ht="31.5">
      <c r="A1942" s="610">
        <v>82</v>
      </c>
      <c r="B1942" s="606" t="s">
        <v>2238</v>
      </c>
      <c r="C1942" s="16" t="s">
        <v>893</v>
      </c>
      <c r="D1942" s="19"/>
      <c r="E1942" s="17"/>
      <c r="F1942" s="17"/>
      <c r="G1942" s="17"/>
      <c r="H1942" s="611">
        <v>41208</v>
      </c>
    </row>
    <row r="1943" spans="1:8">
      <c r="A1943" s="610"/>
      <c r="B1943" s="606"/>
      <c r="C1943" s="17" t="s">
        <v>1600</v>
      </c>
      <c r="D1943" s="19" t="s">
        <v>1588</v>
      </c>
      <c r="E1943" s="17">
        <v>0.5</v>
      </c>
      <c r="F1943" s="17">
        <v>1700</v>
      </c>
      <c r="G1943" s="17">
        <f>E1943*F1943</f>
        <v>850</v>
      </c>
      <c r="H1943" s="611"/>
    </row>
    <row r="1944" spans="1:8" ht="31.5">
      <c r="A1944" s="41">
        <v>83</v>
      </c>
      <c r="B1944" s="17" t="s">
        <v>3808</v>
      </c>
      <c r="C1944" s="16" t="s">
        <v>1994</v>
      </c>
      <c r="D1944" s="606" t="s">
        <v>67</v>
      </c>
      <c r="E1944" s="606"/>
      <c r="F1944" s="606"/>
      <c r="G1944" s="20"/>
      <c r="H1944" s="21">
        <v>41211</v>
      </c>
    </row>
    <row r="1945" spans="1:8" ht="31.5">
      <c r="A1945" s="41">
        <v>84</v>
      </c>
      <c r="B1945" s="17" t="s">
        <v>1999</v>
      </c>
      <c r="C1945" s="16" t="s">
        <v>2000</v>
      </c>
      <c r="D1945" s="598" t="s">
        <v>1050</v>
      </c>
      <c r="E1945" s="599"/>
      <c r="F1945" s="600"/>
      <c r="G1945" s="20"/>
      <c r="H1945" s="21">
        <v>41208</v>
      </c>
    </row>
    <row r="1946" spans="1:8">
      <c r="A1946" s="602">
        <v>85</v>
      </c>
      <c r="B1946" s="592" t="s">
        <v>287</v>
      </c>
      <c r="C1946" s="16" t="s">
        <v>542</v>
      </c>
      <c r="D1946" s="598" t="s">
        <v>67</v>
      </c>
      <c r="E1946" s="599"/>
      <c r="F1946" s="600"/>
      <c r="G1946" s="20"/>
      <c r="H1946" s="595">
        <v>41208</v>
      </c>
    </row>
    <row r="1947" spans="1:8" ht="31.5">
      <c r="A1947" s="597"/>
      <c r="B1947" s="594"/>
      <c r="C1947" s="17" t="s">
        <v>303</v>
      </c>
      <c r="D1947" s="19" t="s">
        <v>2968</v>
      </c>
      <c r="E1947" s="19">
        <v>1</v>
      </c>
      <c r="F1947" s="17">
        <v>162.5</v>
      </c>
      <c r="G1947" s="20">
        <f>F1947*E1947</f>
        <v>162.5</v>
      </c>
      <c r="H1947" s="603"/>
    </row>
    <row r="1948" spans="1:8" ht="31.5">
      <c r="A1948" s="602">
        <v>86</v>
      </c>
      <c r="B1948" s="592" t="s">
        <v>2963</v>
      </c>
      <c r="C1948" s="16" t="s">
        <v>2964</v>
      </c>
      <c r="D1948" s="17"/>
      <c r="E1948" s="17"/>
      <c r="F1948" s="17"/>
      <c r="G1948" s="20"/>
      <c r="H1948" s="595">
        <v>41209</v>
      </c>
    </row>
    <row r="1949" spans="1:8">
      <c r="A1949" s="596"/>
      <c r="B1949" s="593"/>
      <c r="C1949" s="17" t="s">
        <v>1330</v>
      </c>
      <c r="D1949" s="19" t="s">
        <v>1049</v>
      </c>
      <c r="E1949" s="17">
        <v>3</v>
      </c>
      <c r="F1949" s="17">
        <v>302.39999999999998</v>
      </c>
      <c r="G1949" s="17">
        <f>E1949*F1949</f>
        <v>907.2</v>
      </c>
      <c r="H1949" s="605"/>
    </row>
    <row r="1950" spans="1:8">
      <c r="A1950" s="597"/>
      <c r="B1950" s="594"/>
      <c r="C1950" s="17" t="s">
        <v>2797</v>
      </c>
      <c r="D1950" s="19" t="s">
        <v>1109</v>
      </c>
      <c r="E1950" s="17">
        <v>2</v>
      </c>
      <c r="F1950" s="17">
        <v>90</v>
      </c>
      <c r="G1950" s="20">
        <f>F1950*E1950</f>
        <v>180</v>
      </c>
      <c r="H1950" s="603"/>
    </row>
    <row r="1951" spans="1:8" ht="31.5">
      <c r="A1951" s="41">
        <v>87</v>
      </c>
      <c r="B1951" s="17" t="s">
        <v>1247</v>
      </c>
      <c r="C1951" s="16" t="s">
        <v>1248</v>
      </c>
      <c r="D1951" s="598" t="s">
        <v>67</v>
      </c>
      <c r="E1951" s="599"/>
      <c r="F1951" s="600"/>
      <c r="G1951" s="20"/>
      <c r="H1951" s="21">
        <v>41207</v>
      </c>
    </row>
    <row r="1952" spans="1:8">
      <c r="A1952" s="41">
        <v>88</v>
      </c>
      <c r="B1952" s="17" t="s">
        <v>46</v>
      </c>
      <c r="C1952" s="16" t="s">
        <v>1249</v>
      </c>
      <c r="D1952" s="598" t="s">
        <v>67</v>
      </c>
      <c r="E1952" s="599"/>
      <c r="F1952" s="600"/>
      <c r="G1952" s="20">
        <v>2636.8</v>
      </c>
      <c r="H1952" s="21">
        <v>41211</v>
      </c>
    </row>
    <row r="1953" spans="1:8">
      <c r="A1953" s="41">
        <v>89</v>
      </c>
      <c r="B1953" s="17" t="s">
        <v>3433</v>
      </c>
      <c r="C1953" s="16" t="s">
        <v>1253</v>
      </c>
      <c r="D1953" s="598" t="s">
        <v>67</v>
      </c>
      <c r="E1953" s="599"/>
      <c r="F1953" s="600"/>
      <c r="G1953" s="20"/>
      <c r="H1953" s="21">
        <v>41211</v>
      </c>
    </row>
    <row r="1954" spans="1:8" ht="31.5">
      <c r="A1954" s="602">
        <v>90</v>
      </c>
      <c r="B1954" s="592" t="s">
        <v>1829</v>
      </c>
      <c r="C1954" s="16" t="s">
        <v>1986</v>
      </c>
      <c r="D1954" s="17"/>
      <c r="E1954" s="17"/>
      <c r="F1954" s="17"/>
      <c r="G1954" s="17"/>
      <c r="H1954" s="595">
        <v>41212</v>
      </c>
    </row>
    <row r="1955" spans="1:8">
      <c r="A1955" s="596"/>
      <c r="B1955" s="593"/>
      <c r="C1955" s="17" t="s">
        <v>2268</v>
      </c>
      <c r="D1955" s="19" t="s">
        <v>1046</v>
      </c>
      <c r="E1955" s="17">
        <v>0.5</v>
      </c>
      <c r="F1955" s="17">
        <v>350</v>
      </c>
      <c r="G1955" s="17">
        <f>E1955*F1955</f>
        <v>175</v>
      </c>
      <c r="H1955" s="596"/>
    </row>
    <row r="1956" spans="1:8">
      <c r="A1956" s="596"/>
      <c r="B1956" s="593"/>
      <c r="C1956" s="17" t="s">
        <v>1047</v>
      </c>
      <c r="D1956" s="19" t="s">
        <v>1049</v>
      </c>
      <c r="E1956" s="17">
        <v>0.5</v>
      </c>
      <c r="F1956" s="17">
        <v>25</v>
      </c>
      <c r="G1956" s="17">
        <f>E1956*F1956</f>
        <v>12.5</v>
      </c>
      <c r="H1956" s="596"/>
    </row>
    <row r="1957" spans="1:8">
      <c r="A1957" s="597"/>
      <c r="B1957" s="594"/>
      <c r="C1957" s="17" t="s">
        <v>1087</v>
      </c>
      <c r="D1957" s="19" t="s">
        <v>1109</v>
      </c>
      <c r="E1957" s="17">
        <v>0.05</v>
      </c>
      <c r="F1957" s="17">
        <v>67</v>
      </c>
      <c r="G1957" s="17">
        <f>E1957*F1957</f>
        <v>3.35</v>
      </c>
      <c r="H1957" s="597"/>
    </row>
    <row r="1958" spans="1:8" ht="31.5">
      <c r="A1958" s="602">
        <v>91</v>
      </c>
      <c r="B1958" s="592" t="s">
        <v>1833</v>
      </c>
      <c r="C1958" s="16" t="s">
        <v>1986</v>
      </c>
      <c r="D1958" s="17"/>
      <c r="E1958" s="17"/>
      <c r="F1958" s="17"/>
      <c r="G1958" s="17"/>
      <c r="H1958" s="595">
        <v>41213</v>
      </c>
    </row>
    <row r="1959" spans="1:8">
      <c r="A1959" s="596"/>
      <c r="B1959" s="593"/>
      <c r="C1959" s="17" t="s">
        <v>2268</v>
      </c>
      <c r="D1959" s="19" t="s">
        <v>1046</v>
      </c>
      <c r="E1959" s="17">
        <v>0.5</v>
      </c>
      <c r="F1959" s="17">
        <v>350</v>
      </c>
      <c r="G1959" s="17">
        <f>E1959*F1959</f>
        <v>175</v>
      </c>
      <c r="H1959" s="596"/>
    </row>
    <row r="1960" spans="1:8">
      <c r="A1960" s="596"/>
      <c r="B1960" s="593"/>
      <c r="C1960" s="17" t="s">
        <v>1047</v>
      </c>
      <c r="D1960" s="19" t="s">
        <v>1049</v>
      </c>
      <c r="E1960" s="17">
        <v>0.5</v>
      </c>
      <c r="F1960" s="17">
        <v>25</v>
      </c>
      <c r="G1960" s="17">
        <f>E1960*F1960</f>
        <v>12.5</v>
      </c>
      <c r="H1960" s="596"/>
    </row>
    <row r="1961" spans="1:8">
      <c r="A1961" s="597"/>
      <c r="B1961" s="594"/>
      <c r="C1961" s="17" t="s">
        <v>1087</v>
      </c>
      <c r="D1961" s="19" t="s">
        <v>1109</v>
      </c>
      <c r="E1961" s="17">
        <v>0.03</v>
      </c>
      <c r="F1961" s="17">
        <v>67</v>
      </c>
      <c r="G1961" s="17">
        <f>E1961*F1961</f>
        <v>2.0099999999999998</v>
      </c>
      <c r="H1961" s="597"/>
    </row>
    <row r="1962" spans="1:8">
      <c r="A1962" s="602">
        <v>92</v>
      </c>
      <c r="B1962" s="592" t="s">
        <v>206</v>
      </c>
      <c r="C1962" s="16" t="s">
        <v>2782</v>
      </c>
      <c r="D1962" s="19"/>
      <c r="E1962" s="17"/>
      <c r="F1962" s="17"/>
      <c r="G1962" s="17"/>
      <c r="H1962" s="595">
        <v>41213</v>
      </c>
    </row>
    <row r="1963" spans="1:8">
      <c r="A1963" s="596"/>
      <c r="B1963" s="593"/>
      <c r="C1963" s="17" t="s">
        <v>32</v>
      </c>
      <c r="D1963" s="19" t="s">
        <v>1588</v>
      </c>
      <c r="E1963" s="17">
        <v>0.6</v>
      </c>
      <c r="F1963" s="17">
        <v>1500</v>
      </c>
      <c r="G1963" s="17">
        <f>E1963*F1963</f>
        <v>900</v>
      </c>
      <c r="H1963" s="596"/>
    </row>
    <row r="1964" spans="1:8">
      <c r="A1964" s="597"/>
      <c r="B1964" s="594"/>
      <c r="C1964" s="17" t="s">
        <v>2050</v>
      </c>
      <c r="D1964" s="19" t="s">
        <v>1585</v>
      </c>
      <c r="E1964" s="17">
        <v>0.6</v>
      </c>
      <c r="F1964" s="17">
        <v>48.05</v>
      </c>
      <c r="G1964" s="17">
        <f>E1964*F1964</f>
        <v>28.83</v>
      </c>
      <c r="H1964" s="597"/>
    </row>
    <row r="1965" spans="1:8">
      <c r="A1965" s="602">
        <v>93</v>
      </c>
      <c r="B1965" s="592" t="s">
        <v>3451</v>
      </c>
      <c r="C1965" s="16" t="s">
        <v>2782</v>
      </c>
      <c r="D1965" s="19"/>
      <c r="E1965" s="17"/>
      <c r="F1965" s="17"/>
      <c r="G1965" s="17"/>
      <c r="H1965" s="595">
        <v>41213</v>
      </c>
    </row>
    <row r="1966" spans="1:8">
      <c r="A1966" s="596"/>
      <c r="B1966" s="593"/>
      <c r="C1966" s="17" t="s">
        <v>32</v>
      </c>
      <c r="D1966" s="19" t="s">
        <v>1588</v>
      </c>
      <c r="E1966" s="17">
        <v>0.6</v>
      </c>
      <c r="F1966" s="17">
        <v>1500</v>
      </c>
      <c r="G1966" s="17">
        <f>E1966*F1966</f>
        <v>900</v>
      </c>
      <c r="H1966" s="596"/>
    </row>
    <row r="1967" spans="1:8">
      <c r="A1967" s="597"/>
      <c r="B1967" s="594"/>
      <c r="C1967" s="17" t="s">
        <v>2050</v>
      </c>
      <c r="D1967" s="19" t="s">
        <v>1585</v>
      </c>
      <c r="E1967" s="17">
        <v>0.6</v>
      </c>
      <c r="F1967" s="17">
        <v>48.05</v>
      </c>
      <c r="G1967" s="17">
        <f>E1967*F1967</f>
        <v>28.83</v>
      </c>
      <c r="H1967" s="597"/>
    </row>
    <row r="1968" spans="1:8">
      <c r="A1968" s="602">
        <v>94</v>
      </c>
      <c r="B1968" s="592" t="s">
        <v>3447</v>
      </c>
      <c r="C1968" s="16" t="s">
        <v>2782</v>
      </c>
      <c r="D1968" s="19"/>
      <c r="E1968" s="17"/>
      <c r="F1968" s="17"/>
      <c r="G1968" s="17"/>
      <c r="H1968" s="595">
        <v>41213</v>
      </c>
    </row>
    <row r="1969" spans="1:8">
      <c r="A1969" s="596"/>
      <c r="B1969" s="593"/>
      <c r="C1969" s="17" t="s">
        <v>32</v>
      </c>
      <c r="D1969" s="19" t="s">
        <v>1588</v>
      </c>
      <c r="E1969" s="17">
        <v>0.6</v>
      </c>
      <c r="F1969" s="17">
        <v>1500</v>
      </c>
      <c r="G1969" s="17">
        <f>E1969*F1969</f>
        <v>900</v>
      </c>
      <c r="H1969" s="596"/>
    </row>
    <row r="1970" spans="1:8">
      <c r="A1970" s="597"/>
      <c r="B1970" s="594"/>
      <c r="C1970" s="17" t="s">
        <v>2050</v>
      </c>
      <c r="D1970" s="19" t="s">
        <v>1585</v>
      </c>
      <c r="E1970" s="17">
        <v>0.6</v>
      </c>
      <c r="F1970" s="17">
        <v>48.05</v>
      </c>
      <c r="G1970" s="17">
        <f>E1970*F1970</f>
        <v>28.83</v>
      </c>
      <c r="H1970" s="597"/>
    </row>
    <row r="1971" spans="1:8">
      <c r="A1971" s="602">
        <v>95</v>
      </c>
      <c r="B1971" s="592" t="s">
        <v>3444</v>
      </c>
      <c r="C1971" s="16" t="s">
        <v>2782</v>
      </c>
      <c r="D1971" s="19"/>
      <c r="E1971" s="17"/>
      <c r="F1971" s="17"/>
      <c r="G1971" s="17"/>
      <c r="H1971" s="595">
        <v>41213</v>
      </c>
    </row>
    <row r="1972" spans="1:8">
      <c r="A1972" s="596"/>
      <c r="B1972" s="593"/>
      <c r="C1972" s="17" t="s">
        <v>32</v>
      </c>
      <c r="D1972" s="19" t="s">
        <v>1588</v>
      </c>
      <c r="E1972" s="17">
        <v>0.6</v>
      </c>
      <c r="F1972" s="17">
        <v>1500</v>
      </c>
      <c r="G1972" s="17">
        <f>E1972*F1972</f>
        <v>900</v>
      </c>
      <c r="H1972" s="596"/>
    </row>
    <row r="1973" spans="1:8">
      <c r="A1973" s="597"/>
      <c r="B1973" s="594"/>
      <c r="C1973" s="17" t="s">
        <v>2050</v>
      </c>
      <c r="D1973" s="19" t="s">
        <v>1585</v>
      </c>
      <c r="E1973" s="17">
        <v>0.6</v>
      </c>
      <c r="F1973" s="17">
        <v>48.05</v>
      </c>
      <c r="G1973" s="17">
        <f>E1973*F1973</f>
        <v>28.83</v>
      </c>
      <c r="H1973" s="597"/>
    </row>
    <row r="1974" spans="1:8">
      <c r="A1974" s="602">
        <v>96</v>
      </c>
      <c r="B1974" s="592" t="s">
        <v>1269</v>
      </c>
      <c r="C1974" s="16" t="s">
        <v>2782</v>
      </c>
      <c r="D1974" s="19"/>
      <c r="E1974" s="17"/>
      <c r="F1974" s="17"/>
      <c r="G1974" s="17"/>
      <c r="H1974" s="595">
        <v>41213</v>
      </c>
    </row>
    <row r="1975" spans="1:8">
      <c r="A1975" s="596"/>
      <c r="B1975" s="593"/>
      <c r="C1975" s="17" t="s">
        <v>32</v>
      </c>
      <c r="D1975" s="19" t="s">
        <v>1588</v>
      </c>
      <c r="E1975" s="17">
        <v>0.6</v>
      </c>
      <c r="F1975" s="17">
        <v>1500</v>
      </c>
      <c r="G1975" s="17">
        <f>E1975*F1975</f>
        <v>900</v>
      </c>
      <c r="H1975" s="596"/>
    </row>
    <row r="1976" spans="1:8">
      <c r="A1976" s="597"/>
      <c r="B1976" s="594"/>
      <c r="C1976" s="17" t="s">
        <v>2050</v>
      </c>
      <c r="D1976" s="19" t="s">
        <v>1585</v>
      </c>
      <c r="E1976" s="17">
        <v>0.6</v>
      </c>
      <c r="F1976" s="17">
        <v>48.05</v>
      </c>
      <c r="G1976" s="17">
        <f>E1976*F1976</f>
        <v>28.83</v>
      </c>
      <c r="H1976" s="597"/>
    </row>
    <row r="1977" spans="1:8">
      <c r="A1977" s="602">
        <v>97</v>
      </c>
      <c r="B1977" s="592" t="s">
        <v>3452</v>
      </c>
      <c r="C1977" s="16" t="s">
        <v>2782</v>
      </c>
      <c r="D1977" s="19"/>
      <c r="E1977" s="17"/>
      <c r="F1977" s="17"/>
      <c r="G1977" s="17"/>
      <c r="H1977" s="595">
        <v>41213</v>
      </c>
    </row>
    <row r="1978" spans="1:8">
      <c r="A1978" s="596"/>
      <c r="B1978" s="593"/>
      <c r="C1978" s="17" t="s">
        <v>32</v>
      </c>
      <c r="D1978" s="19" t="s">
        <v>1588</v>
      </c>
      <c r="E1978" s="17">
        <v>0.6</v>
      </c>
      <c r="F1978" s="17">
        <v>1500</v>
      </c>
      <c r="G1978" s="17">
        <f>E1978*F1978</f>
        <v>900</v>
      </c>
      <c r="H1978" s="596"/>
    </row>
    <row r="1979" spans="1:8">
      <c r="A1979" s="597"/>
      <c r="B1979" s="594"/>
      <c r="C1979" s="17" t="s">
        <v>2050</v>
      </c>
      <c r="D1979" s="19" t="s">
        <v>1585</v>
      </c>
      <c r="E1979" s="17">
        <v>0.6</v>
      </c>
      <c r="F1979" s="17">
        <v>48.05</v>
      </c>
      <c r="G1979" s="17">
        <f>E1979*F1979</f>
        <v>28.83</v>
      </c>
      <c r="H1979" s="597"/>
    </row>
    <row r="1980" spans="1:8">
      <c r="A1980" s="602">
        <v>98</v>
      </c>
      <c r="B1980" s="592" t="s">
        <v>46</v>
      </c>
      <c r="C1980" s="16" t="s">
        <v>2782</v>
      </c>
      <c r="D1980" s="19"/>
      <c r="E1980" s="17"/>
      <c r="F1980" s="17"/>
      <c r="G1980" s="17"/>
      <c r="H1980" s="595">
        <v>41213</v>
      </c>
    </row>
    <row r="1981" spans="1:8">
      <c r="A1981" s="596"/>
      <c r="B1981" s="593"/>
      <c r="C1981" s="17" t="s">
        <v>32</v>
      </c>
      <c r="D1981" s="19" t="s">
        <v>1588</v>
      </c>
      <c r="E1981" s="17">
        <v>0.6</v>
      </c>
      <c r="F1981" s="17">
        <v>1500</v>
      </c>
      <c r="G1981" s="17">
        <f t="shared" ref="G1981:G1986" si="12">E1981*F1981</f>
        <v>900</v>
      </c>
      <c r="H1981" s="596"/>
    </row>
    <row r="1982" spans="1:8">
      <c r="A1982" s="597"/>
      <c r="B1982" s="594"/>
      <c r="C1982" s="17" t="s">
        <v>2050</v>
      </c>
      <c r="D1982" s="19" t="s">
        <v>1585</v>
      </c>
      <c r="E1982" s="17">
        <v>0.6</v>
      </c>
      <c r="F1982" s="17">
        <v>48.05</v>
      </c>
      <c r="G1982" s="17">
        <f t="shared" si="12"/>
        <v>28.83</v>
      </c>
      <c r="H1982" s="597"/>
    </row>
    <row r="1983" spans="1:8" ht="31.5">
      <c r="A1983" s="141">
        <v>99</v>
      </c>
      <c r="B1983" s="134" t="s">
        <v>1834</v>
      </c>
      <c r="C1983" s="16" t="s">
        <v>1986</v>
      </c>
      <c r="D1983" s="598" t="s">
        <v>67</v>
      </c>
      <c r="E1983" s="599"/>
      <c r="F1983" s="600"/>
      <c r="G1983" s="17"/>
      <c r="H1983" s="21">
        <v>41213</v>
      </c>
    </row>
    <row r="1984" spans="1:8" ht="31.5" customHeight="1">
      <c r="A1984" s="141">
        <v>100</v>
      </c>
      <c r="B1984" s="134" t="s">
        <v>1835</v>
      </c>
      <c r="C1984" s="16" t="s">
        <v>2844</v>
      </c>
      <c r="D1984" s="598" t="s">
        <v>1205</v>
      </c>
      <c r="E1984" s="599"/>
      <c r="F1984" s="600"/>
      <c r="G1984" s="17"/>
      <c r="H1984" s="133">
        <v>41212</v>
      </c>
    </row>
    <row r="1985" spans="1:9" ht="31.5" customHeight="1">
      <c r="A1985" s="602">
        <v>101</v>
      </c>
      <c r="B1985" s="592" t="s">
        <v>1504</v>
      </c>
      <c r="C1985" s="16" t="s">
        <v>3240</v>
      </c>
      <c r="D1985" s="598" t="s">
        <v>250</v>
      </c>
      <c r="E1985" s="599"/>
      <c r="F1985" s="600"/>
      <c r="G1985" s="17"/>
      <c r="H1985" s="595">
        <v>41213</v>
      </c>
    </row>
    <row r="1986" spans="1:9">
      <c r="A1986" s="597"/>
      <c r="B1986" s="594"/>
      <c r="C1986" s="17" t="s">
        <v>397</v>
      </c>
      <c r="D1986" s="19" t="s">
        <v>2968</v>
      </c>
      <c r="E1986" s="15">
        <v>1</v>
      </c>
      <c r="F1986" s="15">
        <v>35</v>
      </c>
      <c r="G1986" s="17">
        <f t="shared" si="12"/>
        <v>35</v>
      </c>
      <c r="H1986" s="603"/>
    </row>
    <row r="1987" spans="1:9">
      <c r="A1987" s="12"/>
      <c r="B1987" s="25" t="s">
        <v>2279</v>
      </c>
      <c r="C1987" s="12"/>
      <c r="D1987" s="12"/>
      <c r="E1987" s="12"/>
      <c r="F1987" s="12"/>
      <c r="G1987" s="26">
        <f>SUM(G1784:G1986)</f>
        <v>51745.93</v>
      </c>
      <c r="H1987" s="12"/>
    </row>
    <row r="1988" spans="1:9" ht="30" customHeight="1">
      <c r="A1988" s="39"/>
      <c r="B1988" s="86" t="s">
        <v>66</v>
      </c>
      <c r="C1988" s="38"/>
      <c r="D1988" s="38"/>
      <c r="E1988" s="38" t="s">
        <v>1840</v>
      </c>
      <c r="F1988" s="38"/>
      <c r="G1988" s="87">
        <f>'[1]Итого ведомость Ершова'!$AW$19</f>
        <v>291865.78000000003</v>
      </c>
      <c r="H1988" s="88"/>
    </row>
    <row r="1989" spans="1:9" ht="47.25">
      <c r="A1989" s="6"/>
      <c r="B1989" s="7" t="s">
        <v>1051</v>
      </c>
      <c r="C1989" s="8"/>
      <c r="D1989" s="8"/>
      <c r="E1989" s="8"/>
      <c r="F1989" s="8"/>
      <c r="G1989" s="9">
        <v>64000</v>
      </c>
      <c r="H1989" s="67"/>
    </row>
    <row r="1990" spans="1:9" ht="31.5">
      <c r="A1990" s="41"/>
      <c r="B1990" s="74" t="s">
        <v>65</v>
      </c>
      <c r="C1990" s="17"/>
      <c r="D1990" s="17"/>
      <c r="E1990" s="17"/>
      <c r="F1990" s="17"/>
      <c r="G1990" s="75">
        <f>G1989*33.2%+G1987*6%</f>
        <v>24352.76</v>
      </c>
      <c r="H1990" s="76"/>
    </row>
    <row r="1991" spans="1:9">
      <c r="A1991" s="41"/>
      <c r="B1991" s="74" t="s">
        <v>1583</v>
      </c>
      <c r="C1991" s="17"/>
      <c r="D1991" s="17"/>
      <c r="E1991" s="17"/>
      <c r="F1991" s="17"/>
      <c r="G1991" s="75">
        <f>8649/3</f>
        <v>2883</v>
      </c>
      <c r="H1991" s="76"/>
    </row>
    <row r="1992" spans="1:9" ht="18.75">
      <c r="A1992" s="161"/>
      <c r="B1992" s="161" t="s">
        <v>2280</v>
      </c>
      <c r="C1992" s="161"/>
      <c r="D1992" s="161"/>
      <c r="E1992" s="161"/>
      <c r="F1992" s="161"/>
      <c r="G1992" s="175">
        <f>G1987+G1988+G1989+G1990+G1991</f>
        <v>434847.47</v>
      </c>
      <c r="H1992" s="161"/>
      <c r="I1992" s="1">
        <f>SUM(G1989:G1991)/'[1]Итого ведомость Ершова'!$AW$18</f>
        <v>3.0510366783488099</v>
      </c>
    </row>
    <row r="1993" spans="1:9">
      <c r="A1993" s="22"/>
      <c r="B1993" s="22"/>
      <c r="C1993" s="22"/>
      <c r="D1993" s="22"/>
      <c r="E1993" s="22"/>
      <c r="F1993" s="22"/>
      <c r="G1993" s="22"/>
      <c r="H1993" s="22"/>
    </row>
    <row r="1994" spans="1:9">
      <c r="A1994" s="22"/>
      <c r="B1994" s="22"/>
      <c r="C1994" s="22"/>
      <c r="D1994" s="22"/>
      <c r="E1994" s="22"/>
      <c r="F1994" s="22"/>
      <c r="G1994" s="70"/>
      <c r="H1994" s="22"/>
    </row>
    <row r="1995" spans="1:9">
      <c r="A1995" s="22"/>
      <c r="B1995" s="22"/>
      <c r="C1995" s="59"/>
      <c r="D1995" s="22"/>
      <c r="E1995" s="22"/>
      <c r="F1995" s="22"/>
      <c r="G1995" s="22"/>
      <c r="H1995" s="110"/>
    </row>
    <row r="1996" spans="1:9">
      <c r="A1996" s="22"/>
      <c r="B1996" s="22"/>
      <c r="C1996" s="22"/>
      <c r="D1996" s="22"/>
      <c r="E1996" s="22"/>
      <c r="F1996" s="22"/>
      <c r="G1996" s="22"/>
      <c r="H1996" s="22"/>
    </row>
    <row r="1997" spans="1:9">
      <c r="A1997" s="22"/>
      <c r="B1997" s="22"/>
      <c r="C1997" s="22"/>
      <c r="D1997" s="22"/>
      <c r="E1997" s="22"/>
      <c r="F1997" s="22"/>
      <c r="G1997" s="70"/>
      <c r="H1997" s="22"/>
    </row>
    <row r="1998" spans="1:9">
      <c r="A1998" s="22"/>
      <c r="B1998" s="22"/>
      <c r="C1998" s="59"/>
      <c r="D1998" s="22"/>
      <c r="E1998" s="22"/>
      <c r="F1998" s="22"/>
      <c r="G1998" s="22"/>
      <c r="H1998" s="110"/>
    </row>
    <row r="1999" spans="1:9">
      <c r="A1999" s="22"/>
      <c r="B1999" s="22"/>
      <c r="C1999" s="22"/>
      <c r="D1999" s="22"/>
      <c r="E1999" s="22"/>
      <c r="F1999" s="22"/>
      <c r="G1999" s="22"/>
      <c r="H1999" s="22"/>
    </row>
    <row r="2000" spans="1:9">
      <c r="A2000" s="22"/>
      <c r="B2000" s="22"/>
      <c r="C2000" s="22"/>
      <c r="D2000" s="22"/>
      <c r="E2000" s="22"/>
      <c r="F2000" s="22"/>
      <c r="G2000" s="70"/>
      <c r="H2000" s="22"/>
    </row>
    <row r="2001" spans="1:8">
      <c r="A2001" s="22"/>
      <c r="B2001" s="22"/>
      <c r="C2001" s="59"/>
      <c r="D2001" s="22"/>
      <c r="E2001" s="22"/>
      <c r="F2001" s="22"/>
      <c r="G2001" s="22"/>
      <c r="H2001" s="110"/>
    </row>
    <row r="2002" spans="1:8">
      <c r="A2002" s="22"/>
      <c r="B2002" s="22"/>
      <c r="C2002" s="22"/>
      <c r="D2002" s="22"/>
      <c r="E2002" s="22"/>
      <c r="F2002" s="22"/>
      <c r="G2002" s="22"/>
      <c r="H2002" s="22"/>
    </row>
    <row r="2003" spans="1:8">
      <c r="A2003" s="22"/>
      <c r="B2003" s="22"/>
      <c r="C2003" s="22"/>
      <c r="D2003" s="22"/>
      <c r="E2003" s="22"/>
      <c r="F2003" s="22"/>
      <c r="G2003" s="70"/>
      <c r="H2003" s="22"/>
    </row>
    <row r="2004" spans="1:8">
      <c r="A2004" s="601" t="s">
        <v>1044</v>
      </c>
      <c r="B2004" s="601"/>
      <c r="C2004" s="601"/>
      <c r="D2004" s="601"/>
      <c r="E2004" s="601"/>
      <c r="F2004" s="601"/>
      <c r="G2004" s="601"/>
      <c r="H2004" s="601"/>
    </row>
    <row r="2005" spans="1:8">
      <c r="A2005" s="663" t="s">
        <v>1576</v>
      </c>
      <c r="B2005" s="663"/>
      <c r="C2005" s="663"/>
      <c r="D2005" s="663"/>
      <c r="E2005" s="663"/>
      <c r="F2005" s="663"/>
      <c r="G2005" s="663"/>
      <c r="H2005" s="663"/>
    </row>
    <row r="2006" spans="1:8">
      <c r="A2006" s="57"/>
      <c r="B2006" s="57"/>
      <c r="C2006" s="57"/>
      <c r="D2006" s="57"/>
      <c r="E2006" s="57"/>
      <c r="F2006" s="57"/>
      <c r="G2006" s="57"/>
      <c r="H2006" s="57"/>
    </row>
    <row r="2007" spans="1:8" ht="31.5">
      <c r="A2007" s="58" t="s">
        <v>1033</v>
      </c>
      <c r="B2007" s="58" t="s">
        <v>1034</v>
      </c>
      <c r="C2007" s="58" t="s">
        <v>1035</v>
      </c>
      <c r="D2007" s="58" t="s">
        <v>1036</v>
      </c>
      <c r="E2007" s="58" t="s">
        <v>1334</v>
      </c>
      <c r="F2007" s="58" t="s">
        <v>1335</v>
      </c>
      <c r="G2007" s="58" t="s">
        <v>1555</v>
      </c>
      <c r="H2007" s="58" t="s">
        <v>1586</v>
      </c>
    </row>
    <row r="2008" spans="1:8" ht="31.5">
      <c r="A2008" s="602">
        <v>1</v>
      </c>
      <c r="B2008" s="592" t="s">
        <v>46</v>
      </c>
      <c r="C2008" s="210" t="s">
        <v>3176</v>
      </c>
      <c r="D2008" s="17"/>
      <c r="E2008" s="17"/>
      <c r="F2008" s="17"/>
      <c r="G2008" s="17"/>
      <c r="H2008" s="595">
        <v>41219</v>
      </c>
    </row>
    <row r="2009" spans="1:8">
      <c r="A2009" s="596"/>
      <c r="B2009" s="593"/>
      <c r="C2009" s="251" t="s">
        <v>259</v>
      </c>
      <c r="D2009" s="19" t="s">
        <v>1049</v>
      </c>
      <c r="E2009" s="17">
        <v>10</v>
      </c>
      <c r="F2009" s="17">
        <v>8</v>
      </c>
      <c r="G2009" s="20"/>
      <c r="H2009" s="605"/>
    </row>
    <row r="2010" spans="1:8">
      <c r="A2010" s="596"/>
      <c r="B2010" s="593"/>
      <c r="C2010" s="251" t="s">
        <v>3369</v>
      </c>
      <c r="D2010" s="19" t="s">
        <v>2968</v>
      </c>
      <c r="E2010" s="17">
        <v>1</v>
      </c>
      <c r="F2010" s="17">
        <v>52</v>
      </c>
      <c r="G2010" s="20"/>
      <c r="H2010" s="605"/>
    </row>
    <row r="2011" spans="1:8" ht="18.75" customHeight="1">
      <c r="A2011" s="596"/>
      <c r="B2011" s="593"/>
      <c r="C2011" s="251" t="s">
        <v>973</v>
      </c>
      <c r="D2011" s="19" t="s">
        <v>2968</v>
      </c>
      <c r="E2011" s="17">
        <v>1</v>
      </c>
      <c r="F2011" s="17">
        <v>50</v>
      </c>
      <c r="G2011" s="20"/>
      <c r="H2011" s="605"/>
    </row>
    <row r="2012" spans="1:8" ht="39" customHeight="1">
      <c r="A2012" s="597"/>
      <c r="B2012" s="594"/>
      <c r="C2012" s="331" t="s">
        <v>1720</v>
      </c>
      <c r="D2012" s="243"/>
      <c r="E2012" s="241"/>
      <c r="F2012" s="241"/>
      <c r="G2012" s="372">
        <v>3802.45</v>
      </c>
      <c r="H2012" s="603"/>
    </row>
    <row r="2013" spans="1:8" ht="31.5">
      <c r="A2013" s="41">
        <v>2</v>
      </c>
      <c r="B2013" s="17" t="s">
        <v>367</v>
      </c>
      <c r="C2013" s="16" t="s">
        <v>368</v>
      </c>
      <c r="D2013" s="598" t="s">
        <v>67</v>
      </c>
      <c r="E2013" s="599"/>
      <c r="F2013" s="600"/>
      <c r="G2013" s="20"/>
      <c r="H2013" s="21">
        <v>41221</v>
      </c>
    </row>
    <row r="2014" spans="1:8" ht="31.5" customHeight="1">
      <c r="A2014" s="602">
        <v>3</v>
      </c>
      <c r="B2014" s="592" t="s">
        <v>369</v>
      </c>
      <c r="C2014" s="16" t="s">
        <v>370</v>
      </c>
      <c r="D2014" s="17"/>
      <c r="E2014" s="17"/>
      <c r="F2014" s="17"/>
      <c r="G2014" s="20"/>
      <c r="H2014" s="602"/>
    </row>
    <row r="2015" spans="1:8">
      <c r="A2015" s="596"/>
      <c r="B2015" s="593"/>
      <c r="C2015" s="15" t="s">
        <v>3366</v>
      </c>
      <c r="D2015" s="19" t="s">
        <v>2968</v>
      </c>
      <c r="E2015" s="17">
        <v>1</v>
      </c>
      <c r="F2015" s="17">
        <v>180</v>
      </c>
      <c r="G2015" s="20">
        <f>F2015*E2015</f>
        <v>180</v>
      </c>
      <c r="H2015" s="596"/>
    </row>
    <row r="2016" spans="1:8">
      <c r="A2016" s="596"/>
      <c r="B2016" s="593"/>
      <c r="C2016" s="17" t="s">
        <v>1879</v>
      </c>
      <c r="D2016" s="19" t="s">
        <v>2968</v>
      </c>
      <c r="E2016" s="17">
        <v>1</v>
      </c>
      <c r="F2016" s="17">
        <v>180</v>
      </c>
      <c r="G2016" s="20">
        <f>F2016*E2016</f>
        <v>180</v>
      </c>
      <c r="H2016" s="596"/>
    </row>
    <row r="2017" spans="1:8">
      <c r="A2017" s="597"/>
      <c r="B2017" s="594"/>
      <c r="C2017" s="17" t="s">
        <v>371</v>
      </c>
      <c r="D2017" s="19" t="s">
        <v>2968</v>
      </c>
      <c r="E2017" s="17">
        <v>1</v>
      </c>
      <c r="F2017" s="17">
        <v>13</v>
      </c>
      <c r="G2017" s="20">
        <f>F2017*E2017</f>
        <v>13</v>
      </c>
      <c r="H2017" s="597"/>
    </row>
    <row r="2018" spans="1:8">
      <c r="A2018" s="41">
        <v>4</v>
      </c>
      <c r="B2018" s="17" t="s">
        <v>380</v>
      </c>
      <c r="C2018" s="16" t="s">
        <v>2844</v>
      </c>
      <c r="D2018" s="598" t="s">
        <v>381</v>
      </c>
      <c r="E2018" s="599"/>
      <c r="F2018" s="600"/>
      <c r="G2018" s="20"/>
      <c r="H2018" s="21">
        <v>41222</v>
      </c>
    </row>
    <row r="2019" spans="1:8" ht="31.5" customHeight="1">
      <c r="A2019" s="602">
        <v>5</v>
      </c>
      <c r="B2019" s="592" t="s">
        <v>441</v>
      </c>
      <c r="C2019" s="16" t="s">
        <v>442</v>
      </c>
      <c r="D2019" s="17"/>
      <c r="E2019" s="17"/>
      <c r="F2019" s="17"/>
      <c r="G2019" s="20"/>
      <c r="H2019" s="595">
        <v>41219</v>
      </c>
    </row>
    <row r="2020" spans="1:8">
      <c r="A2020" s="596"/>
      <c r="B2020" s="593"/>
      <c r="C2020" s="17" t="s">
        <v>443</v>
      </c>
      <c r="D2020" s="19" t="s">
        <v>1585</v>
      </c>
      <c r="E2020" s="17">
        <v>8.0000000000000002E-3</v>
      </c>
      <c r="F2020" s="17">
        <v>8500</v>
      </c>
      <c r="G2020" s="20">
        <f>F2020*E2020</f>
        <v>68</v>
      </c>
      <c r="H2020" s="596"/>
    </row>
    <row r="2021" spans="1:8">
      <c r="A2021" s="596"/>
      <c r="B2021" s="593"/>
      <c r="C2021" s="17" t="s">
        <v>889</v>
      </c>
      <c r="D2021" s="19" t="s">
        <v>1585</v>
      </c>
      <c r="E2021" s="17">
        <v>0.01</v>
      </c>
      <c r="F2021" s="17">
        <v>8500</v>
      </c>
      <c r="G2021" s="20">
        <f>F2021*E2021</f>
        <v>85</v>
      </c>
      <c r="H2021" s="596"/>
    </row>
    <row r="2022" spans="1:8">
      <c r="A2022" s="597"/>
      <c r="B2022" s="594"/>
      <c r="C2022" s="17" t="s">
        <v>2357</v>
      </c>
      <c r="D2022" s="19" t="s">
        <v>1109</v>
      </c>
      <c r="E2022" s="17">
        <v>0.2</v>
      </c>
      <c r="F2022" s="17">
        <v>55</v>
      </c>
      <c r="G2022" s="20">
        <f>F2022*E2022</f>
        <v>11</v>
      </c>
      <c r="H2022" s="597"/>
    </row>
    <row r="2023" spans="1:8" ht="31.5">
      <c r="A2023" s="602">
        <v>6</v>
      </c>
      <c r="B2023" s="592" t="s">
        <v>46</v>
      </c>
      <c r="C2023" s="16" t="s">
        <v>893</v>
      </c>
      <c r="D2023" s="598" t="s">
        <v>444</v>
      </c>
      <c r="E2023" s="599"/>
      <c r="F2023" s="600"/>
      <c r="G2023" s="20"/>
      <c r="H2023" s="595">
        <v>41219</v>
      </c>
    </row>
    <row r="2024" spans="1:8">
      <c r="A2024" s="597"/>
      <c r="B2024" s="594"/>
      <c r="C2024" s="17" t="s">
        <v>1600</v>
      </c>
      <c r="D2024" s="19" t="s">
        <v>1588</v>
      </c>
      <c r="E2024" s="17">
        <v>0.5</v>
      </c>
      <c r="F2024" s="17">
        <v>3000</v>
      </c>
      <c r="G2024" s="17">
        <f>E2024*F2024</f>
        <v>1500</v>
      </c>
      <c r="H2024" s="597"/>
    </row>
    <row r="2025" spans="1:8">
      <c r="A2025" s="602">
        <v>7</v>
      </c>
      <c r="B2025" s="592" t="s">
        <v>3186</v>
      </c>
      <c r="C2025" s="16" t="s">
        <v>3187</v>
      </c>
      <c r="D2025" s="17"/>
      <c r="E2025" s="17"/>
      <c r="F2025" s="17"/>
      <c r="G2025" s="20"/>
      <c r="H2025" s="595">
        <v>41220</v>
      </c>
    </row>
    <row r="2026" spans="1:8">
      <c r="A2026" s="597"/>
      <c r="B2026" s="594"/>
      <c r="C2026" s="17" t="s">
        <v>3188</v>
      </c>
      <c r="D2026" s="17" t="s">
        <v>419</v>
      </c>
      <c r="E2026" s="17">
        <v>1</v>
      </c>
      <c r="F2026" s="17">
        <v>245</v>
      </c>
      <c r="G2026" s="20">
        <f>F2026*E2026</f>
        <v>245</v>
      </c>
      <c r="H2026" s="597"/>
    </row>
    <row r="2027" spans="1:8" ht="31.5">
      <c r="A2027" s="602">
        <v>8</v>
      </c>
      <c r="B2027" s="592" t="s">
        <v>3189</v>
      </c>
      <c r="C2027" s="16" t="s">
        <v>893</v>
      </c>
      <c r="D2027" s="598"/>
      <c r="E2027" s="599"/>
      <c r="F2027" s="600"/>
      <c r="G2027" s="20"/>
      <c r="H2027" s="595">
        <v>41221</v>
      </c>
    </row>
    <row r="2028" spans="1:8">
      <c r="A2028" s="597"/>
      <c r="B2028" s="594"/>
      <c r="C2028" s="17" t="s">
        <v>1600</v>
      </c>
      <c r="D2028" s="19" t="s">
        <v>1588</v>
      </c>
      <c r="E2028" s="17">
        <v>0.67</v>
      </c>
      <c r="F2028" s="17">
        <v>3000</v>
      </c>
      <c r="G2028" s="17">
        <f>E2028*F2028</f>
        <v>2010</v>
      </c>
      <c r="H2028" s="597"/>
    </row>
    <row r="2029" spans="1:8">
      <c r="A2029" s="41">
        <v>9</v>
      </c>
      <c r="B2029" s="17" t="s">
        <v>3778</v>
      </c>
      <c r="C2029" s="16" t="s">
        <v>3190</v>
      </c>
      <c r="D2029" s="17"/>
      <c r="E2029" s="17"/>
      <c r="F2029" s="17"/>
      <c r="G2029" s="20">
        <v>4087.4</v>
      </c>
      <c r="H2029" s="21">
        <v>41221</v>
      </c>
    </row>
    <row r="2030" spans="1:8" ht="31.5">
      <c r="A2030" s="41">
        <v>10</v>
      </c>
      <c r="B2030" s="17" t="s">
        <v>1808</v>
      </c>
      <c r="C2030" s="46" t="s">
        <v>692</v>
      </c>
      <c r="D2030" s="598" t="s">
        <v>1050</v>
      </c>
      <c r="E2030" s="599"/>
      <c r="F2030" s="600"/>
      <c r="G2030" s="20"/>
      <c r="H2030" s="21">
        <v>41215</v>
      </c>
    </row>
    <row r="2031" spans="1:8" ht="31.5">
      <c r="A2031" s="41">
        <v>11</v>
      </c>
      <c r="B2031" s="17" t="s">
        <v>3200</v>
      </c>
      <c r="C2031" s="16" t="s">
        <v>3384</v>
      </c>
      <c r="D2031" s="598" t="s">
        <v>1050</v>
      </c>
      <c r="E2031" s="599"/>
      <c r="F2031" s="600"/>
      <c r="G2031" s="20"/>
      <c r="H2031" s="21">
        <v>41215</v>
      </c>
    </row>
    <row r="2032" spans="1:8" ht="31.5">
      <c r="A2032" s="602">
        <v>12</v>
      </c>
      <c r="B2032" s="592" t="s">
        <v>3204</v>
      </c>
      <c r="C2032" s="16" t="s">
        <v>3205</v>
      </c>
      <c r="D2032" s="17"/>
      <c r="E2032" s="17"/>
      <c r="F2032" s="17"/>
      <c r="G2032" s="20"/>
      <c r="H2032" s="595">
        <v>41219</v>
      </c>
    </row>
    <row r="2033" spans="1:8">
      <c r="A2033" s="596"/>
      <c r="B2033" s="593"/>
      <c r="C2033" s="17" t="s">
        <v>1971</v>
      </c>
      <c r="D2033" s="19" t="s">
        <v>2968</v>
      </c>
      <c r="E2033" s="17">
        <v>1</v>
      </c>
      <c r="F2033" s="17">
        <v>156</v>
      </c>
      <c r="G2033" s="20">
        <f>F2033*E2033</f>
        <v>156</v>
      </c>
      <c r="H2033" s="596"/>
    </row>
    <row r="2034" spans="1:8">
      <c r="A2034" s="597"/>
      <c r="B2034" s="594"/>
      <c r="C2034" s="63" t="s">
        <v>1499</v>
      </c>
      <c r="D2034" s="19" t="s">
        <v>2968</v>
      </c>
      <c r="E2034" s="30">
        <v>1</v>
      </c>
      <c r="F2034" s="29">
        <v>240</v>
      </c>
      <c r="G2034" s="17">
        <f>E2034*F2034</f>
        <v>240</v>
      </c>
      <c r="H2034" s="597"/>
    </row>
    <row r="2035" spans="1:8" ht="31.5">
      <c r="A2035" s="41">
        <v>13</v>
      </c>
      <c r="B2035" s="17" t="s">
        <v>493</v>
      </c>
      <c r="C2035" s="16" t="s">
        <v>3206</v>
      </c>
      <c r="D2035" s="598" t="s">
        <v>1050</v>
      </c>
      <c r="E2035" s="599"/>
      <c r="F2035" s="600"/>
      <c r="G2035" s="20"/>
      <c r="H2035" s="21">
        <v>41220</v>
      </c>
    </row>
    <row r="2036" spans="1:8" ht="31.5">
      <c r="A2036" s="41">
        <v>14</v>
      </c>
      <c r="B2036" s="17" t="s">
        <v>504</v>
      </c>
      <c r="C2036" s="16" t="s">
        <v>3207</v>
      </c>
      <c r="D2036" s="598" t="s">
        <v>67</v>
      </c>
      <c r="E2036" s="599"/>
      <c r="F2036" s="600"/>
      <c r="G2036" s="20"/>
      <c r="H2036" s="21">
        <v>41220</v>
      </c>
    </row>
    <row r="2037" spans="1:8" ht="31.5">
      <c r="A2037" s="41">
        <v>15</v>
      </c>
      <c r="B2037" s="17" t="s">
        <v>3209</v>
      </c>
      <c r="C2037" s="16" t="s">
        <v>3210</v>
      </c>
      <c r="D2037" s="598" t="s">
        <v>67</v>
      </c>
      <c r="E2037" s="599"/>
      <c r="F2037" s="600"/>
      <c r="G2037" s="20"/>
      <c r="H2037" s="21">
        <v>41220</v>
      </c>
    </row>
    <row r="2038" spans="1:8">
      <c r="A2038" s="602">
        <v>16</v>
      </c>
      <c r="B2038" s="592" t="s">
        <v>3211</v>
      </c>
      <c r="C2038" s="16" t="s">
        <v>3212</v>
      </c>
      <c r="D2038" s="598" t="s">
        <v>67</v>
      </c>
      <c r="E2038" s="599"/>
      <c r="F2038" s="600"/>
      <c r="G2038" s="20"/>
      <c r="H2038" s="595">
        <v>41220</v>
      </c>
    </row>
    <row r="2039" spans="1:8">
      <c r="A2039" s="597"/>
      <c r="B2039" s="594"/>
      <c r="C2039" s="17" t="s">
        <v>1933</v>
      </c>
      <c r="D2039" s="19" t="s">
        <v>2968</v>
      </c>
      <c r="E2039" s="19">
        <v>1</v>
      </c>
      <c r="F2039" s="17">
        <v>162.5</v>
      </c>
      <c r="G2039" s="20">
        <f>F2039*E2039</f>
        <v>162.5</v>
      </c>
      <c r="H2039" s="603"/>
    </row>
    <row r="2040" spans="1:8" ht="31.5" customHeight="1">
      <c r="A2040" s="602">
        <v>17</v>
      </c>
      <c r="B2040" s="592" t="s">
        <v>3213</v>
      </c>
      <c r="C2040" s="16" t="s">
        <v>3214</v>
      </c>
      <c r="D2040" s="17"/>
      <c r="E2040" s="17"/>
      <c r="F2040" s="17"/>
      <c r="G2040" s="20"/>
      <c r="H2040" s="595">
        <v>41220</v>
      </c>
    </row>
    <row r="2041" spans="1:8">
      <c r="A2041" s="597"/>
      <c r="B2041" s="594"/>
      <c r="C2041" s="17" t="s">
        <v>1933</v>
      </c>
      <c r="D2041" s="19" t="s">
        <v>2968</v>
      </c>
      <c r="E2041" s="19">
        <v>1</v>
      </c>
      <c r="F2041" s="17">
        <v>162.5</v>
      </c>
      <c r="G2041" s="20">
        <f>F2041*E2041</f>
        <v>162.5</v>
      </c>
      <c r="H2041" s="597"/>
    </row>
    <row r="2042" spans="1:8">
      <c r="A2042" s="41">
        <v>18</v>
      </c>
      <c r="B2042" s="17" t="s">
        <v>1789</v>
      </c>
      <c r="C2042" s="16" t="s">
        <v>1790</v>
      </c>
      <c r="D2042" s="598" t="s">
        <v>1050</v>
      </c>
      <c r="E2042" s="599"/>
      <c r="F2042" s="600"/>
      <c r="G2042" s="20"/>
      <c r="H2042" s="21">
        <v>41220</v>
      </c>
    </row>
    <row r="2043" spans="1:8">
      <c r="A2043" s="41">
        <v>19</v>
      </c>
      <c r="B2043" s="17" t="s">
        <v>1291</v>
      </c>
      <c r="C2043" s="16" t="s">
        <v>2683</v>
      </c>
      <c r="D2043" s="598" t="s">
        <v>1050</v>
      </c>
      <c r="E2043" s="599"/>
      <c r="F2043" s="600"/>
      <c r="G2043" s="20"/>
      <c r="H2043" s="21">
        <v>41220</v>
      </c>
    </row>
    <row r="2044" spans="1:8">
      <c r="A2044" s="41">
        <v>20</v>
      </c>
      <c r="B2044" s="17" t="s">
        <v>1791</v>
      </c>
      <c r="C2044" s="16" t="s">
        <v>2683</v>
      </c>
      <c r="D2044" s="598" t="s">
        <v>1050</v>
      </c>
      <c r="E2044" s="599"/>
      <c r="F2044" s="600"/>
      <c r="G2044" s="20"/>
      <c r="H2044" s="21">
        <v>41220</v>
      </c>
    </row>
    <row r="2045" spans="1:8" ht="31.5">
      <c r="A2045" s="41">
        <v>21</v>
      </c>
      <c r="B2045" s="17" t="s">
        <v>1792</v>
      </c>
      <c r="C2045" s="16" t="s">
        <v>2683</v>
      </c>
      <c r="D2045" s="598" t="s">
        <v>1050</v>
      </c>
      <c r="E2045" s="599"/>
      <c r="F2045" s="600"/>
      <c r="G2045" s="20"/>
      <c r="H2045" s="21">
        <v>41220</v>
      </c>
    </row>
    <row r="2046" spans="1:8" ht="31.5">
      <c r="A2046" s="41">
        <v>22</v>
      </c>
      <c r="B2046" s="17" t="s">
        <v>1793</v>
      </c>
      <c r="C2046" s="16" t="s">
        <v>692</v>
      </c>
      <c r="D2046" s="606" t="s">
        <v>1050</v>
      </c>
      <c r="E2046" s="606"/>
      <c r="F2046" s="606"/>
      <c r="G2046" s="20"/>
      <c r="H2046" s="21">
        <v>41221</v>
      </c>
    </row>
    <row r="2047" spans="1:8" ht="31.5">
      <c r="A2047" s="41">
        <v>23</v>
      </c>
      <c r="B2047" s="17" t="s">
        <v>1794</v>
      </c>
      <c r="C2047" s="16" t="s">
        <v>692</v>
      </c>
      <c r="D2047" s="606" t="s">
        <v>1050</v>
      </c>
      <c r="E2047" s="606"/>
      <c r="F2047" s="606"/>
      <c r="G2047" s="20"/>
      <c r="H2047" s="21">
        <v>41221</v>
      </c>
    </row>
    <row r="2048" spans="1:8" ht="31.5">
      <c r="A2048" s="41">
        <v>24</v>
      </c>
      <c r="B2048" s="17" t="s">
        <v>3828</v>
      </c>
      <c r="C2048" s="16" t="s">
        <v>692</v>
      </c>
      <c r="D2048" s="598" t="s">
        <v>1050</v>
      </c>
      <c r="E2048" s="599"/>
      <c r="F2048" s="600"/>
      <c r="G2048" s="20"/>
      <c r="H2048" s="21">
        <v>41222</v>
      </c>
    </row>
    <row r="2049" spans="1:8">
      <c r="A2049" s="41">
        <v>25</v>
      </c>
      <c r="B2049" s="17" t="s">
        <v>3385</v>
      </c>
      <c r="C2049" s="16" t="s">
        <v>2978</v>
      </c>
      <c r="D2049" s="598" t="s">
        <v>1050</v>
      </c>
      <c r="E2049" s="599"/>
      <c r="F2049" s="600"/>
      <c r="G2049" s="20"/>
      <c r="H2049" s="21">
        <v>41222</v>
      </c>
    </row>
    <row r="2050" spans="1:8" ht="33" customHeight="1">
      <c r="A2050" s="41">
        <v>26</v>
      </c>
      <c r="B2050" s="17" t="s">
        <v>3433</v>
      </c>
      <c r="C2050" s="16" t="s">
        <v>1293</v>
      </c>
      <c r="D2050" s="598" t="s">
        <v>67</v>
      </c>
      <c r="E2050" s="599"/>
      <c r="F2050" s="600"/>
      <c r="G2050" s="20"/>
      <c r="H2050" s="21">
        <v>41222</v>
      </c>
    </row>
    <row r="2051" spans="1:8">
      <c r="A2051" s="41">
        <v>27</v>
      </c>
      <c r="B2051" s="17" t="s">
        <v>3830</v>
      </c>
      <c r="C2051" s="16" t="s">
        <v>3831</v>
      </c>
      <c r="D2051" s="598" t="s">
        <v>3832</v>
      </c>
      <c r="E2051" s="599"/>
      <c r="F2051" s="600"/>
      <c r="G2051" s="20"/>
      <c r="H2051" s="21">
        <v>41222</v>
      </c>
    </row>
    <row r="2052" spans="1:8" ht="31.5">
      <c r="A2052" s="41">
        <v>28</v>
      </c>
      <c r="B2052" s="17" t="s">
        <v>750</v>
      </c>
      <c r="C2052" s="16" t="s">
        <v>1659</v>
      </c>
      <c r="D2052" s="598" t="s">
        <v>751</v>
      </c>
      <c r="E2052" s="599"/>
      <c r="F2052" s="600"/>
      <c r="G2052" s="20"/>
      <c r="H2052" s="21">
        <v>41225</v>
      </c>
    </row>
    <row r="2053" spans="1:8">
      <c r="A2053" s="41">
        <v>29</v>
      </c>
      <c r="B2053" s="17" t="s">
        <v>2310</v>
      </c>
      <c r="C2053" s="16" t="s">
        <v>3807</v>
      </c>
      <c r="D2053" s="598" t="s">
        <v>1050</v>
      </c>
      <c r="E2053" s="599"/>
      <c r="F2053" s="600"/>
      <c r="G2053" s="20"/>
      <c r="H2053" s="21">
        <v>41227</v>
      </c>
    </row>
    <row r="2054" spans="1:8">
      <c r="A2054" s="41">
        <v>30</v>
      </c>
      <c r="B2054" s="17" t="s">
        <v>2424</v>
      </c>
      <c r="C2054" s="16" t="s">
        <v>3281</v>
      </c>
      <c r="D2054" s="598" t="s">
        <v>1050</v>
      </c>
      <c r="E2054" s="599"/>
      <c r="F2054" s="600"/>
      <c r="G2054" s="20"/>
      <c r="H2054" s="21">
        <v>41227</v>
      </c>
    </row>
    <row r="2055" spans="1:8">
      <c r="A2055" s="41">
        <v>31</v>
      </c>
      <c r="B2055" s="17" t="s">
        <v>2420</v>
      </c>
      <c r="C2055" s="16" t="s">
        <v>2844</v>
      </c>
      <c r="D2055" s="598" t="s">
        <v>2421</v>
      </c>
      <c r="E2055" s="599"/>
      <c r="F2055" s="600"/>
      <c r="G2055" s="20"/>
      <c r="H2055" s="21">
        <v>41228</v>
      </c>
    </row>
    <row r="2056" spans="1:8" ht="31.5">
      <c r="A2056" s="41">
        <v>32</v>
      </c>
      <c r="B2056" s="17" t="s">
        <v>3027</v>
      </c>
      <c r="C2056" s="16" t="s">
        <v>2600</v>
      </c>
      <c r="D2056" s="598" t="s">
        <v>3028</v>
      </c>
      <c r="E2056" s="599"/>
      <c r="F2056" s="600"/>
      <c r="G2056" s="20"/>
      <c r="H2056" s="21">
        <v>41226</v>
      </c>
    </row>
    <row r="2057" spans="1:8">
      <c r="A2057" s="41">
        <v>33</v>
      </c>
      <c r="B2057" s="17" t="s">
        <v>3029</v>
      </c>
      <c r="C2057" s="16" t="s">
        <v>2860</v>
      </c>
      <c r="D2057" s="598" t="s">
        <v>67</v>
      </c>
      <c r="E2057" s="599"/>
      <c r="F2057" s="600"/>
      <c r="G2057" s="20"/>
      <c r="H2057" s="21">
        <v>41226</v>
      </c>
    </row>
    <row r="2058" spans="1:8">
      <c r="A2058" s="41">
        <v>34</v>
      </c>
      <c r="B2058" s="17" t="s">
        <v>1299</v>
      </c>
      <c r="C2058" s="16" t="s">
        <v>3034</v>
      </c>
      <c r="D2058" s="598" t="s">
        <v>67</v>
      </c>
      <c r="E2058" s="599"/>
      <c r="F2058" s="600"/>
      <c r="G2058" s="20"/>
      <c r="H2058" s="21">
        <v>41227</v>
      </c>
    </row>
    <row r="2059" spans="1:8" ht="31.5" customHeight="1">
      <c r="A2059" s="602">
        <v>35</v>
      </c>
      <c r="B2059" s="592" t="s">
        <v>3039</v>
      </c>
      <c r="C2059" s="16" t="s">
        <v>1293</v>
      </c>
      <c r="D2059" s="17"/>
      <c r="E2059" s="17"/>
      <c r="F2059" s="17"/>
      <c r="G2059" s="20"/>
      <c r="H2059" s="595">
        <v>41179</v>
      </c>
    </row>
    <row r="2060" spans="1:8">
      <c r="A2060" s="597"/>
      <c r="B2060" s="594"/>
      <c r="C2060" s="17" t="s">
        <v>53</v>
      </c>
      <c r="D2060" s="17" t="s">
        <v>2968</v>
      </c>
      <c r="E2060" s="17">
        <v>1</v>
      </c>
      <c r="F2060" s="17">
        <v>4150</v>
      </c>
      <c r="G2060" s="20">
        <f>F2060*E2060</f>
        <v>4150</v>
      </c>
      <c r="H2060" s="597"/>
    </row>
    <row r="2061" spans="1:8" ht="31.5">
      <c r="A2061" s="41">
        <v>36</v>
      </c>
      <c r="B2061" s="17" t="s">
        <v>1900</v>
      </c>
      <c r="C2061" s="16" t="s">
        <v>3042</v>
      </c>
      <c r="D2061" s="598" t="s">
        <v>67</v>
      </c>
      <c r="E2061" s="599"/>
      <c r="F2061" s="600"/>
      <c r="G2061" s="20"/>
      <c r="H2061" s="21">
        <v>41227</v>
      </c>
    </row>
    <row r="2062" spans="1:8" ht="47.25">
      <c r="A2062" s="602">
        <v>37</v>
      </c>
      <c r="B2062" s="592" t="s">
        <v>625</v>
      </c>
      <c r="C2062" s="272" t="s">
        <v>3044</v>
      </c>
      <c r="D2062" s="606" t="s">
        <v>2428</v>
      </c>
      <c r="E2062" s="606"/>
      <c r="F2062" s="606"/>
      <c r="G2062" s="20"/>
      <c r="H2062" s="595">
        <v>41228</v>
      </c>
    </row>
    <row r="2063" spans="1:8">
      <c r="A2063" s="596"/>
      <c r="B2063" s="593"/>
      <c r="C2063" s="28" t="s">
        <v>1556</v>
      </c>
      <c r="D2063" s="29" t="s">
        <v>1109</v>
      </c>
      <c r="E2063" s="29">
        <v>0.1</v>
      </c>
      <c r="F2063" s="28">
        <v>59</v>
      </c>
      <c r="G2063" s="20">
        <f>F2063*E2063</f>
        <v>5.9</v>
      </c>
      <c r="H2063" s="596"/>
    </row>
    <row r="2064" spans="1:8">
      <c r="A2064" s="597"/>
      <c r="B2064" s="594"/>
      <c r="C2064" s="28" t="s">
        <v>2551</v>
      </c>
      <c r="D2064" s="29" t="s">
        <v>1588</v>
      </c>
      <c r="E2064" s="29">
        <v>0.83</v>
      </c>
      <c r="F2064" s="29">
        <v>1500</v>
      </c>
      <c r="G2064" s="20">
        <f>F2064*E2064</f>
        <v>1245</v>
      </c>
      <c r="H2064" s="597"/>
    </row>
    <row r="2065" spans="1:8">
      <c r="A2065" s="41">
        <v>38</v>
      </c>
      <c r="B2065" s="17" t="s">
        <v>1310</v>
      </c>
      <c r="C2065" s="16" t="s">
        <v>1690</v>
      </c>
      <c r="D2065" s="598" t="s">
        <v>3093</v>
      </c>
      <c r="E2065" s="599"/>
      <c r="F2065" s="600"/>
      <c r="G2065" s="20"/>
      <c r="H2065" s="21">
        <v>41232</v>
      </c>
    </row>
    <row r="2066" spans="1:8" ht="31.5">
      <c r="A2066" s="41">
        <v>39</v>
      </c>
      <c r="B2066" s="17" t="s">
        <v>46</v>
      </c>
      <c r="C2066" s="16" t="s">
        <v>893</v>
      </c>
      <c r="D2066" s="598" t="s">
        <v>3459</v>
      </c>
      <c r="E2066" s="599"/>
      <c r="F2066" s="600"/>
      <c r="G2066" s="20"/>
      <c r="H2066" s="21">
        <v>41229</v>
      </c>
    </row>
    <row r="2067" spans="1:8" ht="31.5">
      <c r="A2067" s="41">
        <v>40</v>
      </c>
      <c r="B2067" s="17" t="s">
        <v>803</v>
      </c>
      <c r="C2067" s="16" t="s">
        <v>2070</v>
      </c>
      <c r="D2067" s="598" t="s">
        <v>325</v>
      </c>
      <c r="E2067" s="599"/>
      <c r="F2067" s="600"/>
      <c r="G2067" s="20"/>
      <c r="H2067" s="21">
        <v>41233</v>
      </c>
    </row>
    <row r="2068" spans="1:8">
      <c r="A2068" s="41">
        <v>41</v>
      </c>
      <c r="B2068" s="17" t="s">
        <v>772</v>
      </c>
      <c r="C2068" s="16" t="s">
        <v>1193</v>
      </c>
      <c r="D2068" s="598" t="s">
        <v>1050</v>
      </c>
      <c r="E2068" s="599"/>
      <c r="F2068" s="600"/>
      <c r="G2068" s="20"/>
      <c r="H2068" s="21">
        <v>41234</v>
      </c>
    </row>
    <row r="2069" spans="1:8" ht="31.5">
      <c r="A2069" s="602">
        <v>42</v>
      </c>
      <c r="B2069" s="592" t="s">
        <v>3103</v>
      </c>
      <c r="C2069" s="16" t="s">
        <v>595</v>
      </c>
      <c r="D2069" s="19"/>
      <c r="E2069" s="19"/>
      <c r="F2069" s="17"/>
      <c r="G2069" s="20"/>
      <c r="H2069" s="595">
        <v>41235</v>
      </c>
    </row>
    <row r="2070" spans="1:8">
      <c r="A2070" s="596"/>
      <c r="B2070" s="593"/>
      <c r="C2070" s="17" t="s">
        <v>3104</v>
      </c>
      <c r="D2070" s="19" t="s">
        <v>2968</v>
      </c>
      <c r="E2070" s="17">
        <v>1</v>
      </c>
      <c r="F2070" s="17">
        <v>110</v>
      </c>
      <c r="G2070" s="20">
        <f t="shared" ref="G2070:G2077" si="13">F2070*E2070</f>
        <v>110</v>
      </c>
      <c r="H2070" s="596"/>
    </row>
    <row r="2071" spans="1:8">
      <c r="A2071" s="596"/>
      <c r="B2071" s="593"/>
      <c r="C2071" s="17" t="s">
        <v>1045</v>
      </c>
      <c r="D2071" s="19" t="s">
        <v>2968</v>
      </c>
      <c r="E2071" s="17">
        <v>1</v>
      </c>
      <c r="F2071" s="17">
        <v>35</v>
      </c>
      <c r="G2071" s="20">
        <f t="shared" si="13"/>
        <v>35</v>
      </c>
      <c r="H2071" s="596"/>
    </row>
    <row r="2072" spans="1:8" ht="18" customHeight="1">
      <c r="A2072" s="596"/>
      <c r="B2072" s="593"/>
      <c r="C2072" s="17" t="s">
        <v>53</v>
      </c>
      <c r="D2072" s="19" t="s">
        <v>2968</v>
      </c>
      <c r="E2072" s="17">
        <v>1</v>
      </c>
      <c r="F2072" s="17">
        <v>4150</v>
      </c>
      <c r="G2072" s="20">
        <f t="shared" si="13"/>
        <v>4150</v>
      </c>
      <c r="H2072" s="596"/>
    </row>
    <row r="2073" spans="1:8">
      <c r="A2073" s="596"/>
      <c r="B2073" s="593"/>
      <c r="C2073" s="17" t="s">
        <v>2931</v>
      </c>
      <c r="D2073" s="19" t="s">
        <v>1049</v>
      </c>
      <c r="E2073" s="17">
        <v>8</v>
      </c>
      <c r="F2073" s="17">
        <v>55</v>
      </c>
      <c r="G2073" s="20">
        <f t="shared" si="13"/>
        <v>440</v>
      </c>
      <c r="H2073" s="596"/>
    </row>
    <row r="2074" spans="1:8">
      <c r="A2074" s="596"/>
      <c r="B2074" s="593"/>
      <c r="C2074" s="17" t="s">
        <v>3430</v>
      </c>
      <c r="D2074" s="19" t="s">
        <v>2968</v>
      </c>
      <c r="E2074" s="19">
        <v>2</v>
      </c>
      <c r="F2074" s="17">
        <v>90</v>
      </c>
      <c r="G2074" s="20">
        <f t="shared" si="13"/>
        <v>180</v>
      </c>
      <c r="H2074" s="596"/>
    </row>
    <row r="2075" spans="1:8">
      <c r="A2075" s="596"/>
      <c r="B2075" s="593"/>
      <c r="C2075" s="17" t="s">
        <v>2959</v>
      </c>
      <c r="D2075" s="19" t="s">
        <v>2968</v>
      </c>
      <c r="E2075" s="17">
        <v>2</v>
      </c>
      <c r="F2075" s="17">
        <v>45</v>
      </c>
      <c r="G2075" s="20">
        <f t="shared" si="13"/>
        <v>90</v>
      </c>
      <c r="H2075" s="596"/>
    </row>
    <row r="2076" spans="1:8">
      <c r="A2076" s="596"/>
      <c r="B2076" s="593"/>
      <c r="C2076" s="17" t="s">
        <v>248</v>
      </c>
      <c r="D2076" s="19" t="s">
        <v>2968</v>
      </c>
      <c r="E2076" s="17">
        <v>2</v>
      </c>
      <c r="F2076" s="17">
        <v>15</v>
      </c>
      <c r="G2076" s="20">
        <f t="shared" si="13"/>
        <v>30</v>
      </c>
      <c r="H2076" s="596"/>
    </row>
    <row r="2077" spans="1:8">
      <c r="A2077" s="597"/>
      <c r="B2077" s="594"/>
      <c r="C2077" s="17" t="s">
        <v>1570</v>
      </c>
      <c r="D2077" s="19" t="s">
        <v>2968</v>
      </c>
      <c r="E2077" s="17">
        <v>4</v>
      </c>
      <c r="F2077" s="17">
        <v>43</v>
      </c>
      <c r="G2077" s="20">
        <f t="shared" si="13"/>
        <v>172</v>
      </c>
      <c r="H2077" s="597"/>
    </row>
    <row r="2078" spans="1:8" ht="31.5">
      <c r="A2078" s="602">
        <v>43</v>
      </c>
      <c r="B2078" s="592" t="s">
        <v>3105</v>
      </c>
      <c r="C2078" s="16" t="s">
        <v>2341</v>
      </c>
      <c r="D2078" s="19"/>
      <c r="E2078" s="19"/>
      <c r="F2078" s="17"/>
      <c r="G2078" s="20"/>
      <c r="H2078" s="595">
        <v>41235</v>
      </c>
    </row>
    <row r="2079" spans="1:8">
      <c r="A2079" s="596"/>
      <c r="B2079" s="593"/>
      <c r="C2079" s="17" t="s">
        <v>1397</v>
      </c>
      <c r="D2079" s="19" t="s">
        <v>2968</v>
      </c>
      <c r="E2079" s="17">
        <v>3</v>
      </c>
      <c r="F2079" s="17">
        <v>68.34</v>
      </c>
      <c r="G2079" s="20">
        <f>F2079*E2079</f>
        <v>205.02</v>
      </c>
      <c r="H2079" s="596"/>
    </row>
    <row r="2080" spans="1:8">
      <c r="A2080" s="597"/>
      <c r="B2080" s="594"/>
      <c r="C2080" s="30" t="s">
        <v>95</v>
      </c>
      <c r="D2080" s="19" t="s">
        <v>2968</v>
      </c>
      <c r="E2080" s="17">
        <v>1</v>
      </c>
      <c r="F2080" s="17">
        <v>117</v>
      </c>
      <c r="G2080" s="20">
        <f>F2080*E2080</f>
        <v>117</v>
      </c>
      <c r="H2080" s="597"/>
    </row>
    <row r="2081" spans="1:8">
      <c r="A2081" s="41">
        <v>44</v>
      </c>
      <c r="B2081" s="17" t="s">
        <v>1481</v>
      </c>
      <c r="C2081" s="16" t="s">
        <v>355</v>
      </c>
      <c r="D2081" s="598" t="s">
        <v>1050</v>
      </c>
      <c r="E2081" s="599"/>
      <c r="F2081" s="600"/>
      <c r="G2081" s="20"/>
      <c r="H2081" s="21">
        <v>41234</v>
      </c>
    </row>
    <row r="2082" spans="1:8" ht="31.5">
      <c r="A2082" s="41">
        <v>45</v>
      </c>
      <c r="B2082" s="17" t="s">
        <v>2734</v>
      </c>
      <c r="C2082" s="16" t="s">
        <v>2732</v>
      </c>
      <c r="D2082" s="598" t="s">
        <v>67</v>
      </c>
      <c r="E2082" s="599"/>
      <c r="F2082" s="600"/>
      <c r="G2082" s="20"/>
      <c r="H2082" s="41" t="s">
        <v>2733</v>
      </c>
    </row>
    <row r="2083" spans="1:8" ht="31.5">
      <c r="A2083" s="41">
        <v>46</v>
      </c>
      <c r="B2083" s="17" t="s">
        <v>504</v>
      </c>
      <c r="C2083" s="16" t="s">
        <v>2735</v>
      </c>
      <c r="D2083" s="598" t="s">
        <v>67</v>
      </c>
      <c r="E2083" s="599"/>
      <c r="F2083" s="600"/>
      <c r="G2083" s="20"/>
      <c r="H2083" s="21">
        <v>41236</v>
      </c>
    </row>
    <row r="2084" spans="1:8">
      <c r="A2084" s="41"/>
      <c r="B2084" s="17"/>
      <c r="C2084" s="16"/>
      <c r="D2084" s="357"/>
      <c r="E2084" s="336"/>
      <c r="F2084" s="335"/>
      <c r="G2084" s="20"/>
      <c r="H2084" s="21"/>
    </row>
    <row r="2085" spans="1:8">
      <c r="A2085" s="602">
        <v>47</v>
      </c>
      <c r="B2085" s="592" t="s">
        <v>2736</v>
      </c>
      <c r="C2085" s="16" t="s">
        <v>1627</v>
      </c>
      <c r="D2085" s="598" t="s">
        <v>67</v>
      </c>
      <c r="E2085" s="599"/>
      <c r="F2085" s="600"/>
      <c r="G2085" s="20"/>
      <c r="H2085" s="595">
        <v>41236</v>
      </c>
    </row>
    <row r="2086" spans="1:8">
      <c r="A2086" s="597"/>
      <c r="B2086" s="594"/>
      <c r="C2086" s="17" t="s">
        <v>1045</v>
      </c>
      <c r="D2086" s="19" t="s">
        <v>1049</v>
      </c>
      <c r="E2086" s="17">
        <v>2</v>
      </c>
      <c r="F2086" s="17">
        <v>0.35</v>
      </c>
      <c r="G2086" s="20">
        <f>F2086*E2086</f>
        <v>0.7</v>
      </c>
      <c r="H2086" s="597"/>
    </row>
    <row r="2087" spans="1:8" ht="31.5">
      <c r="A2087" s="602">
        <v>48</v>
      </c>
      <c r="B2087" s="592" t="s">
        <v>1628</v>
      </c>
      <c r="C2087" s="16" t="s">
        <v>2741</v>
      </c>
      <c r="D2087" s="17"/>
      <c r="E2087" s="17"/>
      <c r="F2087" s="17"/>
      <c r="G2087" s="20"/>
      <c r="H2087" s="595">
        <v>41236</v>
      </c>
    </row>
    <row r="2088" spans="1:8">
      <c r="A2088" s="597"/>
      <c r="B2088" s="594"/>
      <c r="C2088" s="17" t="s">
        <v>209</v>
      </c>
      <c r="D2088" s="19" t="s">
        <v>2968</v>
      </c>
      <c r="E2088" s="17">
        <v>1</v>
      </c>
      <c r="F2088" s="17">
        <v>57</v>
      </c>
      <c r="G2088" s="20">
        <f>F2088*E2088</f>
        <v>57</v>
      </c>
      <c r="H2088" s="603"/>
    </row>
    <row r="2089" spans="1:8" ht="31.5" customHeight="1">
      <c r="A2089" s="41">
        <v>49</v>
      </c>
      <c r="B2089" s="17" t="s">
        <v>2742</v>
      </c>
      <c r="C2089" s="65" t="s">
        <v>2743</v>
      </c>
      <c r="D2089" s="664" t="s">
        <v>2744</v>
      </c>
      <c r="E2089" s="664"/>
      <c r="F2089" s="664"/>
      <c r="G2089" s="321"/>
      <c r="H2089" s="21">
        <v>41239</v>
      </c>
    </row>
    <row r="2090" spans="1:8" ht="66" customHeight="1">
      <c r="A2090" s="610">
        <v>50</v>
      </c>
      <c r="B2090" s="606" t="s">
        <v>2698</v>
      </c>
      <c r="C2090" s="16" t="s">
        <v>1949</v>
      </c>
      <c r="D2090" s="606" t="s">
        <v>2699</v>
      </c>
      <c r="E2090" s="606"/>
      <c r="F2090" s="606"/>
      <c r="G2090" s="606"/>
      <c r="H2090" s="611">
        <v>41239</v>
      </c>
    </row>
    <row r="2091" spans="1:8">
      <c r="A2091" s="610"/>
      <c r="B2091" s="606"/>
      <c r="C2091" s="17" t="s">
        <v>677</v>
      </c>
      <c r="D2091" s="19" t="s">
        <v>1049</v>
      </c>
      <c r="E2091" s="17">
        <v>1</v>
      </c>
      <c r="F2091" s="17">
        <v>581.70000000000005</v>
      </c>
      <c r="G2091" s="169">
        <f>F2091*E2091</f>
        <v>581.70000000000005</v>
      </c>
      <c r="H2091" s="611"/>
    </row>
    <row r="2092" spans="1:8" ht="31.5">
      <c r="A2092" s="602">
        <v>51</v>
      </c>
      <c r="B2092" s="592" t="s">
        <v>2705</v>
      </c>
      <c r="C2092" s="46" t="s">
        <v>1986</v>
      </c>
      <c r="D2092" s="17"/>
      <c r="E2092" s="17"/>
      <c r="F2092" s="17"/>
      <c r="G2092" s="84"/>
      <c r="H2092" s="595">
        <v>41228</v>
      </c>
    </row>
    <row r="2093" spans="1:8">
      <c r="A2093" s="596"/>
      <c r="B2093" s="593"/>
      <c r="C2093" s="17" t="s">
        <v>2268</v>
      </c>
      <c r="D2093" s="19" t="s">
        <v>1046</v>
      </c>
      <c r="E2093" s="19">
        <v>1</v>
      </c>
      <c r="F2093" s="19">
        <v>350</v>
      </c>
      <c r="G2093" s="20">
        <f>F2093*E2093</f>
        <v>350</v>
      </c>
      <c r="H2093" s="605"/>
    </row>
    <row r="2094" spans="1:8">
      <c r="A2094" s="596"/>
      <c r="B2094" s="593"/>
      <c r="C2094" s="17" t="s">
        <v>1047</v>
      </c>
      <c r="D2094" s="19" t="s">
        <v>1517</v>
      </c>
      <c r="E2094" s="19">
        <v>1</v>
      </c>
      <c r="F2094" s="19">
        <v>25</v>
      </c>
      <c r="G2094" s="20">
        <f>F2094*E2094</f>
        <v>25</v>
      </c>
      <c r="H2094" s="605"/>
    </row>
    <row r="2095" spans="1:8">
      <c r="A2095" s="597"/>
      <c r="B2095" s="594"/>
      <c r="C2095" s="17" t="s">
        <v>1602</v>
      </c>
      <c r="D2095" s="19" t="s">
        <v>1109</v>
      </c>
      <c r="E2095" s="19">
        <v>0.1</v>
      </c>
      <c r="F2095" s="19">
        <v>48</v>
      </c>
      <c r="G2095" s="20">
        <f>F2095*E2095</f>
        <v>4.8</v>
      </c>
      <c r="H2095" s="603"/>
    </row>
    <row r="2096" spans="1:8" ht="31.5">
      <c r="A2096" s="602">
        <v>52</v>
      </c>
      <c r="B2096" s="592" t="s">
        <v>2706</v>
      </c>
      <c r="C2096" s="46" t="s">
        <v>1986</v>
      </c>
      <c r="D2096" s="17"/>
      <c r="E2096" s="17"/>
      <c r="F2096" s="17"/>
      <c r="G2096" s="84"/>
      <c r="H2096" s="595">
        <v>41228</v>
      </c>
    </row>
    <row r="2097" spans="1:8">
      <c r="A2097" s="596"/>
      <c r="B2097" s="593"/>
      <c r="C2097" s="17" t="s">
        <v>2268</v>
      </c>
      <c r="D2097" s="19" t="s">
        <v>1046</v>
      </c>
      <c r="E2097" s="19">
        <v>1</v>
      </c>
      <c r="F2097" s="19">
        <v>350</v>
      </c>
      <c r="G2097" s="20">
        <f t="shared" ref="G2097:G2106" si="14">F2097*E2097</f>
        <v>350</v>
      </c>
      <c r="H2097" s="605"/>
    </row>
    <row r="2098" spans="1:8">
      <c r="A2098" s="596"/>
      <c r="B2098" s="593"/>
      <c r="C2098" s="17" t="s">
        <v>1047</v>
      </c>
      <c r="D2098" s="19" t="s">
        <v>1517</v>
      </c>
      <c r="E2098" s="19">
        <v>1</v>
      </c>
      <c r="F2098" s="19">
        <v>25</v>
      </c>
      <c r="G2098" s="20">
        <f t="shared" si="14"/>
        <v>25</v>
      </c>
      <c r="H2098" s="605"/>
    </row>
    <row r="2099" spans="1:8">
      <c r="A2099" s="597"/>
      <c r="B2099" s="594"/>
      <c r="C2099" s="17" t="s">
        <v>1602</v>
      </c>
      <c r="D2099" s="19" t="s">
        <v>1109</v>
      </c>
      <c r="E2099" s="19">
        <v>0.05</v>
      </c>
      <c r="F2099" s="19">
        <v>48</v>
      </c>
      <c r="G2099" s="20">
        <f t="shared" si="14"/>
        <v>2.4</v>
      </c>
      <c r="H2099" s="603"/>
    </row>
    <row r="2100" spans="1:8" ht="31.5">
      <c r="A2100" s="41">
        <v>53</v>
      </c>
      <c r="B2100" s="17" t="s">
        <v>114</v>
      </c>
      <c r="C2100" s="16" t="s">
        <v>3596</v>
      </c>
      <c r="D2100" s="598" t="s">
        <v>115</v>
      </c>
      <c r="E2100" s="599"/>
      <c r="F2100" s="600"/>
      <c r="G2100" s="20">
        <f t="shared" si="14"/>
        <v>0</v>
      </c>
      <c r="H2100" s="21">
        <v>41236</v>
      </c>
    </row>
    <row r="2101" spans="1:8" ht="63">
      <c r="A2101" s="610">
        <v>54</v>
      </c>
      <c r="B2101" s="606" t="s">
        <v>116</v>
      </c>
      <c r="C2101" s="16" t="s">
        <v>118</v>
      </c>
      <c r="D2101" s="606" t="s">
        <v>67</v>
      </c>
      <c r="E2101" s="606"/>
      <c r="F2101" s="606"/>
      <c r="G2101" s="20"/>
      <c r="H2101" s="21">
        <v>41241</v>
      </c>
    </row>
    <row r="2102" spans="1:8">
      <c r="A2102" s="610"/>
      <c r="B2102" s="606"/>
      <c r="C2102" s="15" t="s">
        <v>1397</v>
      </c>
      <c r="D2102" s="19" t="s">
        <v>2968</v>
      </c>
      <c r="E2102" s="19">
        <v>5</v>
      </c>
      <c r="F2102" s="15">
        <v>79.8</v>
      </c>
      <c r="G2102" s="20">
        <f t="shared" si="14"/>
        <v>399</v>
      </c>
      <c r="H2102" s="611" t="s">
        <v>196</v>
      </c>
    </row>
    <row r="2103" spans="1:8">
      <c r="A2103" s="610"/>
      <c r="B2103" s="606"/>
      <c r="C2103" s="17" t="s">
        <v>1462</v>
      </c>
      <c r="D2103" s="19" t="s">
        <v>1049</v>
      </c>
      <c r="E2103" s="17">
        <v>3</v>
      </c>
      <c r="F2103" s="17">
        <v>52</v>
      </c>
      <c r="G2103" s="84">
        <f>F2103*E2103</f>
        <v>156</v>
      </c>
      <c r="H2103" s="611"/>
    </row>
    <row r="2104" spans="1:8">
      <c r="A2104" s="610"/>
      <c r="B2104" s="606"/>
      <c r="C2104" s="17" t="s">
        <v>3382</v>
      </c>
      <c r="D2104" s="19" t="s">
        <v>1049</v>
      </c>
      <c r="E2104" s="19">
        <v>1</v>
      </c>
      <c r="F2104" s="19">
        <v>33</v>
      </c>
      <c r="G2104" s="20">
        <f t="shared" si="14"/>
        <v>33</v>
      </c>
      <c r="H2104" s="611"/>
    </row>
    <row r="2105" spans="1:8">
      <c r="A2105" s="610"/>
      <c r="B2105" s="606"/>
      <c r="C2105" s="17" t="s">
        <v>95</v>
      </c>
      <c r="D2105" s="19" t="s">
        <v>2968</v>
      </c>
      <c r="E2105" s="19">
        <v>1</v>
      </c>
      <c r="F2105" s="19">
        <v>204</v>
      </c>
      <c r="G2105" s="20">
        <f t="shared" si="14"/>
        <v>204</v>
      </c>
      <c r="H2105" s="611"/>
    </row>
    <row r="2106" spans="1:8">
      <c r="A2106" s="610"/>
      <c r="B2106" s="606"/>
      <c r="C2106" s="15" t="s">
        <v>1397</v>
      </c>
      <c r="D2106" s="19" t="s">
        <v>2968</v>
      </c>
      <c r="E2106" s="15">
        <v>2</v>
      </c>
      <c r="F2106" s="19">
        <v>73</v>
      </c>
      <c r="G2106" s="20">
        <f t="shared" si="14"/>
        <v>146</v>
      </c>
      <c r="H2106" s="611"/>
    </row>
    <row r="2107" spans="1:8">
      <c r="A2107" s="41">
        <v>55</v>
      </c>
      <c r="B2107" s="17" t="s">
        <v>117</v>
      </c>
      <c r="C2107" s="16" t="s">
        <v>696</v>
      </c>
      <c r="D2107" s="606" t="s">
        <v>1050</v>
      </c>
      <c r="E2107" s="606"/>
      <c r="F2107" s="606"/>
      <c r="G2107" s="20"/>
      <c r="H2107" s="21">
        <v>41241</v>
      </c>
    </row>
    <row r="2108" spans="1:8" ht="31.5" customHeight="1">
      <c r="A2108" s="41">
        <v>56</v>
      </c>
      <c r="B2108" s="17" t="s">
        <v>130</v>
      </c>
      <c r="C2108" s="65" t="s">
        <v>2743</v>
      </c>
      <c r="D2108" s="664" t="s">
        <v>2744</v>
      </c>
      <c r="E2108" s="664"/>
      <c r="F2108" s="664"/>
      <c r="G2108" s="321"/>
      <c r="H2108" s="21">
        <v>41241</v>
      </c>
    </row>
    <row r="2109" spans="1:8" ht="31.5">
      <c r="A2109" s="41">
        <v>57</v>
      </c>
      <c r="B2109" s="17" t="s">
        <v>2310</v>
      </c>
      <c r="C2109" s="16" t="s">
        <v>131</v>
      </c>
      <c r="D2109" s="606" t="s">
        <v>67</v>
      </c>
      <c r="E2109" s="606"/>
      <c r="F2109" s="606"/>
      <c r="G2109" s="20"/>
      <c r="H2109" s="21">
        <v>41241</v>
      </c>
    </row>
    <row r="2110" spans="1:8">
      <c r="A2110" s="610">
        <v>58</v>
      </c>
      <c r="B2110" s="606" t="s">
        <v>2003</v>
      </c>
      <c r="C2110" s="16" t="s">
        <v>863</v>
      </c>
      <c r="D2110" s="606" t="s">
        <v>1050</v>
      </c>
      <c r="E2110" s="606"/>
      <c r="F2110" s="606"/>
      <c r="G2110" s="20"/>
      <c r="H2110" s="21">
        <v>41242</v>
      </c>
    </row>
    <row r="2111" spans="1:8">
      <c r="A2111" s="610"/>
      <c r="B2111" s="606"/>
      <c r="C2111" s="15" t="s">
        <v>1570</v>
      </c>
      <c r="D2111" s="19" t="s">
        <v>2968</v>
      </c>
      <c r="E2111" s="19">
        <v>2</v>
      </c>
      <c r="F2111" s="19">
        <v>78</v>
      </c>
      <c r="G2111" s="84">
        <f>F2111*E2111</f>
        <v>156</v>
      </c>
      <c r="H2111" s="611">
        <v>41242</v>
      </c>
    </row>
    <row r="2112" spans="1:8">
      <c r="A2112" s="610"/>
      <c r="B2112" s="606"/>
      <c r="C2112" s="17" t="s">
        <v>3144</v>
      </c>
      <c r="D2112" s="19" t="s">
        <v>2968</v>
      </c>
      <c r="E2112" s="17">
        <v>2</v>
      </c>
      <c r="F2112" s="17">
        <v>24</v>
      </c>
      <c r="G2112" s="20">
        <f>F2112*E2112</f>
        <v>48</v>
      </c>
      <c r="H2112" s="610"/>
    </row>
    <row r="2113" spans="1:9">
      <c r="A2113" s="610"/>
      <c r="B2113" s="606"/>
      <c r="C2113" s="17" t="s">
        <v>1462</v>
      </c>
      <c r="D2113" s="19" t="s">
        <v>1049</v>
      </c>
      <c r="E2113" s="17">
        <v>1</v>
      </c>
      <c r="F2113" s="17">
        <v>52</v>
      </c>
      <c r="G2113" s="84">
        <f>F2113*E2113</f>
        <v>52</v>
      </c>
      <c r="H2113" s="610"/>
    </row>
    <row r="2114" spans="1:9">
      <c r="A2114" s="610">
        <v>59</v>
      </c>
      <c r="B2114" s="606" t="s">
        <v>3637</v>
      </c>
      <c r="C2114" s="16" t="s">
        <v>542</v>
      </c>
      <c r="D2114" s="17"/>
      <c r="E2114" s="17"/>
      <c r="F2114" s="17"/>
      <c r="G2114" s="84"/>
      <c r="H2114" s="611">
        <v>41243</v>
      </c>
    </row>
    <row r="2115" spans="1:9">
      <c r="A2115" s="610"/>
      <c r="B2115" s="606"/>
      <c r="C2115" s="17" t="s">
        <v>53</v>
      </c>
      <c r="D2115" s="19" t="s">
        <v>2968</v>
      </c>
      <c r="E2115" s="17">
        <v>1</v>
      </c>
      <c r="F2115" s="17">
        <v>1915</v>
      </c>
      <c r="G2115" s="84">
        <f>F2115*E2115</f>
        <v>1915</v>
      </c>
      <c r="H2115" s="610"/>
    </row>
    <row r="2116" spans="1:9">
      <c r="A2116" s="610"/>
      <c r="B2116" s="606"/>
      <c r="C2116" s="17" t="s">
        <v>1570</v>
      </c>
      <c r="D2116" s="19" t="s">
        <v>2968</v>
      </c>
      <c r="E2116" s="17">
        <v>8</v>
      </c>
      <c r="F2116" s="17">
        <v>69.63</v>
      </c>
      <c r="G2116" s="84">
        <f>F2116*E2116</f>
        <v>557.04</v>
      </c>
      <c r="H2116" s="610"/>
    </row>
    <row r="2117" spans="1:9">
      <c r="A2117" s="610"/>
      <c r="B2117" s="606"/>
      <c r="C2117" s="17" t="s">
        <v>3382</v>
      </c>
      <c r="D2117" s="19" t="s">
        <v>1049</v>
      </c>
      <c r="E2117" s="17">
        <v>17</v>
      </c>
      <c r="F2117" s="17">
        <v>33</v>
      </c>
      <c r="G2117" s="84">
        <f>F2117*E2117</f>
        <v>561</v>
      </c>
      <c r="H2117" s="610"/>
    </row>
    <row r="2118" spans="1:9" ht="31.5">
      <c r="A2118" s="610"/>
      <c r="B2118" s="606"/>
      <c r="C2118" s="17" t="s">
        <v>137</v>
      </c>
      <c r="D2118" s="19" t="s">
        <v>2968</v>
      </c>
      <c r="E2118" s="17">
        <v>1</v>
      </c>
      <c r="F2118" s="17">
        <v>142</v>
      </c>
      <c r="G2118" s="84">
        <f>F2118*E2118</f>
        <v>142</v>
      </c>
      <c r="H2118" s="610"/>
    </row>
    <row r="2119" spans="1:9">
      <c r="A2119" s="610"/>
      <c r="B2119" s="606"/>
      <c r="C2119" s="17" t="s">
        <v>1045</v>
      </c>
      <c r="D2119" s="19" t="s">
        <v>2968</v>
      </c>
      <c r="E2119" s="17">
        <v>2</v>
      </c>
      <c r="F2119" s="17">
        <v>53</v>
      </c>
      <c r="G2119" s="84">
        <f>F2119*E2119</f>
        <v>106</v>
      </c>
      <c r="H2119" s="610"/>
    </row>
    <row r="2120" spans="1:9">
      <c r="A2120" s="41">
        <v>60</v>
      </c>
      <c r="B2120" s="17" t="s">
        <v>3452</v>
      </c>
      <c r="C2120" s="16" t="s">
        <v>195</v>
      </c>
      <c r="D2120" s="606" t="s">
        <v>1102</v>
      </c>
      <c r="E2120" s="606"/>
      <c r="F2120" s="606"/>
      <c r="G2120" s="84"/>
      <c r="H2120" s="21">
        <v>41242</v>
      </c>
    </row>
    <row r="2121" spans="1:9">
      <c r="A2121" s="41">
        <v>61</v>
      </c>
      <c r="B2121" s="17" t="s">
        <v>2602</v>
      </c>
      <c r="C2121" s="224" t="s">
        <v>1690</v>
      </c>
      <c r="D2121" s="606" t="s">
        <v>1050</v>
      </c>
      <c r="E2121" s="606"/>
      <c r="F2121" s="606"/>
      <c r="G2121" s="84"/>
      <c r="H2121" s="21">
        <v>41243</v>
      </c>
    </row>
    <row r="2122" spans="1:9">
      <c r="A2122" s="12"/>
      <c r="B2122" s="25" t="s">
        <v>976</v>
      </c>
      <c r="C2122" s="12"/>
      <c r="D2122" s="12"/>
      <c r="E2122" s="12"/>
      <c r="F2122" s="12"/>
      <c r="G2122" s="26">
        <f>SUM(G2008:G2121)</f>
        <v>29704.41</v>
      </c>
      <c r="H2122" s="12"/>
    </row>
    <row r="2123" spans="1:9" ht="30.75" customHeight="1">
      <c r="A2123" s="39"/>
      <c r="B2123" s="86" t="s">
        <v>66</v>
      </c>
      <c r="C2123" s="38"/>
      <c r="D2123" s="38"/>
      <c r="E2123" s="38" t="s">
        <v>1840</v>
      </c>
      <c r="F2123" s="38"/>
      <c r="G2123" s="87">
        <f>'[1]Итого ведомость Ершова'!$BC$19</f>
        <v>291858.84999999998</v>
      </c>
      <c r="H2123" s="88"/>
    </row>
    <row r="2124" spans="1:9" ht="47.25">
      <c r="A2124" s="6"/>
      <c r="B2124" s="7" t="s">
        <v>1051</v>
      </c>
      <c r="C2124" s="8"/>
      <c r="D2124" s="8"/>
      <c r="E2124" s="8"/>
      <c r="F2124" s="8"/>
      <c r="G2124" s="9">
        <v>64000</v>
      </c>
      <c r="H2124" s="67"/>
    </row>
    <row r="2125" spans="1:9" ht="31.5">
      <c r="A2125" s="41"/>
      <c r="B2125" s="74" t="s">
        <v>65</v>
      </c>
      <c r="C2125" s="17"/>
      <c r="D2125" s="17"/>
      <c r="E2125" s="17"/>
      <c r="F2125" s="17"/>
      <c r="G2125" s="75">
        <f>G2124*33.2%+G2122*6%</f>
        <v>23030.26</v>
      </c>
      <c r="H2125" s="76"/>
    </row>
    <row r="2126" spans="1:9">
      <c r="A2126" s="41"/>
      <c r="B2126" s="74" t="s">
        <v>1583</v>
      </c>
      <c r="C2126" s="17"/>
      <c r="D2126" s="17"/>
      <c r="E2126" s="17"/>
      <c r="F2126" s="17"/>
      <c r="G2126" s="75">
        <f>8649/3</f>
        <v>2883</v>
      </c>
      <c r="H2126" s="76"/>
    </row>
    <row r="2127" spans="1:9" ht="18.75">
      <c r="A2127" s="161"/>
      <c r="B2127" s="161" t="s">
        <v>977</v>
      </c>
      <c r="C2127" s="161"/>
      <c r="D2127" s="161"/>
      <c r="E2127" s="161"/>
      <c r="F2127" s="161"/>
      <c r="G2127" s="175">
        <f>G2122+G2123+G2124+G2125+G2126</f>
        <v>411476.52</v>
      </c>
      <c r="H2127" s="161"/>
      <c r="I2127" s="1">
        <f>SUM(G2124:G2126)/'[1]Итого ведомость Ершова'!$BC$18</f>
        <v>3.0068810300142101</v>
      </c>
    </row>
    <row r="2128" spans="1:9">
      <c r="A2128" s="22"/>
      <c r="B2128" s="22"/>
      <c r="C2128" s="59"/>
      <c r="D2128" s="22"/>
      <c r="E2128" s="22"/>
      <c r="F2128" s="22"/>
      <c r="G2128" s="107"/>
      <c r="H2128" s="110"/>
    </row>
    <row r="2129" spans="1:8">
      <c r="A2129" s="22"/>
      <c r="B2129" s="22"/>
      <c r="C2129" s="22"/>
      <c r="D2129" s="90"/>
      <c r="E2129" s="22"/>
      <c r="F2129" s="22"/>
      <c r="G2129" s="107"/>
      <c r="H2129" s="22"/>
    </row>
    <row r="2130" spans="1:8">
      <c r="A2130" s="22"/>
      <c r="B2130" s="22"/>
      <c r="C2130" s="22"/>
      <c r="D2130" s="90"/>
      <c r="E2130" s="22"/>
      <c r="F2130" s="22"/>
      <c r="G2130" s="22"/>
      <c r="H2130" s="22"/>
    </row>
    <row r="2131" spans="1:8">
      <c r="A2131" s="22"/>
      <c r="B2131" s="22"/>
      <c r="C2131" s="59"/>
      <c r="D2131" s="22"/>
      <c r="E2131" s="22"/>
      <c r="F2131" s="22"/>
      <c r="G2131" s="22"/>
      <c r="H2131" s="110"/>
    </row>
    <row r="2132" spans="1:8">
      <c r="A2132" s="22"/>
      <c r="B2132" s="22"/>
      <c r="C2132" s="22"/>
      <c r="D2132" s="90"/>
      <c r="E2132" s="22"/>
      <c r="F2132" s="22"/>
      <c r="G2132" s="22"/>
      <c r="H2132" s="22"/>
    </row>
    <row r="2133" spans="1:8">
      <c r="A2133" s="22"/>
      <c r="B2133" s="22"/>
      <c r="C2133" s="22"/>
      <c r="D2133" s="90"/>
      <c r="E2133" s="22"/>
      <c r="F2133" s="22"/>
      <c r="G2133" s="70"/>
      <c r="H2133" s="22"/>
    </row>
    <row r="2134" spans="1:8">
      <c r="A2134" s="22"/>
      <c r="B2134" s="22"/>
      <c r="C2134" s="59"/>
      <c r="D2134" s="22"/>
      <c r="E2134" s="22"/>
      <c r="F2134" s="22"/>
      <c r="G2134" s="22"/>
      <c r="H2134" s="110"/>
    </row>
    <row r="2135" spans="1:8" ht="17.25" customHeight="1">
      <c r="A2135" s="601" t="s">
        <v>1044</v>
      </c>
      <c r="B2135" s="601"/>
      <c r="C2135" s="601"/>
      <c r="D2135" s="601"/>
      <c r="E2135" s="601"/>
      <c r="F2135" s="601"/>
      <c r="G2135" s="601"/>
      <c r="H2135" s="601"/>
    </row>
    <row r="2136" spans="1:8">
      <c r="A2136" s="663" t="s">
        <v>1704</v>
      </c>
      <c r="B2136" s="663"/>
      <c r="C2136" s="663"/>
      <c r="D2136" s="663"/>
      <c r="E2136" s="663"/>
      <c r="F2136" s="663"/>
      <c r="G2136" s="663"/>
      <c r="H2136" s="663"/>
    </row>
    <row r="2137" spans="1:8">
      <c r="A2137" s="57"/>
      <c r="B2137" s="57"/>
      <c r="C2137" s="57"/>
      <c r="D2137" s="57"/>
      <c r="E2137" s="57"/>
      <c r="F2137" s="57"/>
      <c r="G2137" s="57"/>
      <c r="H2137" s="57"/>
    </row>
    <row r="2138" spans="1:8" ht="31.5">
      <c r="A2138" s="58" t="s">
        <v>1033</v>
      </c>
      <c r="B2138" s="58" t="s">
        <v>1034</v>
      </c>
      <c r="C2138" s="58" t="s">
        <v>1035</v>
      </c>
      <c r="D2138" s="58" t="s">
        <v>1036</v>
      </c>
      <c r="E2138" s="58" t="s">
        <v>1334</v>
      </c>
      <c r="F2138" s="58" t="s">
        <v>1335</v>
      </c>
      <c r="G2138" s="58" t="s">
        <v>1555</v>
      </c>
      <c r="H2138" s="58" t="s">
        <v>1586</v>
      </c>
    </row>
    <row r="2139" spans="1:8" ht="31.5">
      <c r="A2139" s="41">
        <v>1</v>
      </c>
      <c r="B2139" s="17" t="s">
        <v>2310</v>
      </c>
      <c r="C2139" s="46" t="s">
        <v>2474</v>
      </c>
      <c r="D2139" s="598" t="s">
        <v>67</v>
      </c>
      <c r="E2139" s="599"/>
      <c r="F2139" s="600"/>
      <c r="G2139" s="17"/>
      <c r="H2139" s="21" t="s">
        <v>922</v>
      </c>
    </row>
    <row r="2140" spans="1:8">
      <c r="A2140" s="602">
        <v>2</v>
      </c>
      <c r="B2140" s="592" t="s">
        <v>3301</v>
      </c>
      <c r="C2140" s="16" t="s">
        <v>1396</v>
      </c>
      <c r="D2140" s="19"/>
      <c r="E2140" s="17"/>
      <c r="F2140" s="17"/>
      <c r="G2140" s="17"/>
      <c r="H2140" s="595">
        <v>41247</v>
      </c>
    </row>
    <row r="2141" spans="1:8">
      <c r="A2141" s="596"/>
      <c r="B2141" s="593"/>
      <c r="C2141" s="17" t="s">
        <v>2797</v>
      </c>
      <c r="D2141" s="19" t="s">
        <v>1109</v>
      </c>
      <c r="E2141" s="19">
        <v>2</v>
      </c>
      <c r="F2141" s="17">
        <v>95</v>
      </c>
      <c r="G2141" s="17">
        <f>E2141*F2141</f>
        <v>190</v>
      </c>
      <c r="H2141" s="596"/>
    </row>
    <row r="2142" spans="1:8">
      <c r="A2142" s="596"/>
      <c r="B2142" s="593"/>
      <c r="C2142" s="17" t="s">
        <v>1048</v>
      </c>
      <c r="D2142" s="19" t="s">
        <v>2968</v>
      </c>
      <c r="E2142" s="17">
        <v>4</v>
      </c>
      <c r="F2142" s="17">
        <v>35</v>
      </c>
      <c r="G2142" s="17">
        <f>F2142*E2142</f>
        <v>140</v>
      </c>
      <c r="H2142" s="596"/>
    </row>
    <row r="2143" spans="1:8">
      <c r="A2143" s="596"/>
      <c r="B2143" s="593"/>
      <c r="C2143" s="17" t="s">
        <v>1397</v>
      </c>
      <c r="D2143" s="19" t="s">
        <v>2968</v>
      </c>
      <c r="E2143" s="17">
        <v>2</v>
      </c>
      <c r="F2143" s="17">
        <v>99.5</v>
      </c>
      <c r="G2143" s="17">
        <f>F2143*E2143</f>
        <v>199</v>
      </c>
      <c r="H2143" s="596"/>
    </row>
    <row r="2144" spans="1:8">
      <c r="A2144" s="596"/>
      <c r="B2144" s="593"/>
      <c r="C2144" s="17" t="s">
        <v>95</v>
      </c>
      <c r="D2144" s="19" t="s">
        <v>2968</v>
      </c>
      <c r="E2144" s="17">
        <v>2</v>
      </c>
      <c r="F2144" s="17">
        <v>155</v>
      </c>
      <c r="G2144" s="17">
        <f>F2144*E2144</f>
        <v>310</v>
      </c>
      <c r="H2144" s="596"/>
    </row>
    <row r="2145" spans="1:8">
      <c r="A2145" s="597"/>
      <c r="B2145" s="594"/>
      <c r="C2145" s="17" t="s">
        <v>1045</v>
      </c>
      <c r="D2145" s="19" t="s">
        <v>2968</v>
      </c>
      <c r="E2145" s="17">
        <v>1</v>
      </c>
      <c r="F2145" s="17">
        <v>35</v>
      </c>
      <c r="G2145" s="17">
        <f>F2145*E2145</f>
        <v>35</v>
      </c>
      <c r="H2145" s="597"/>
    </row>
    <row r="2146" spans="1:8" ht="31.5">
      <c r="A2146" s="41">
        <v>3</v>
      </c>
      <c r="B2146" s="17" t="s">
        <v>935</v>
      </c>
      <c r="C2146" s="16" t="s">
        <v>936</v>
      </c>
      <c r="D2146" s="598" t="s">
        <v>67</v>
      </c>
      <c r="E2146" s="599"/>
      <c r="F2146" s="600"/>
      <c r="G2146" s="17"/>
      <c r="H2146" s="21">
        <v>41247</v>
      </c>
    </row>
    <row r="2147" spans="1:8">
      <c r="A2147" s="41">
        <v>4</v>
      </c>
      <c r="B2147" s="17" t="s">
        <v>3343</v>
      </c>
      <c r="C2147" s="46" t="s">
        <v>1627</v>
      </c>
      <c r="D2147" s="598" t="s">
        <v>67</v>
      </c>
      <c r="E2147" s="599"/>
      <c r="F2147" s="600"/>
      <c r="G2147" s="17"/>
      <c r="H2147" s="21">
        <v>41248</v>
      </c>
    </row>
    <row r="2148" spans="1:8" ht="31.5">
      <c r="A2148" s="41">
        <v>5</v>
      </c>
      <c r="B2148" s="17" t="s">
        <v>3105</v>
      </c>
      <c r="C2148" s="16" t="s">
        <v>893</v>
      </c>
      <c r="D2148" s="598" t="s">
        <v>3811</v>
      </c>
      <c r="E2148" s="599"/>
      <c r="F2148" s="600"/>
      <c r="G2148" s="17"/>
      <c r="H2148" s="21">
        <v>41246</v>
      </c>
    </row>
    <row r="2149" spans="1:8" ht="31.5">
      <c r="A2149" s="602">
        <v>6</v>
      </c>
      <c r="B2149" s="592" t="s">
        <v>3452</v>
      </c>
      <c r="C2149" s="16" t="s">
        <v>707</v>
      </c>
      <c r="D2149" s="17"/>
      <c r="E2149" s="17"/>
      <c r="F2149" s="17"/>
      <c r="G2149" s="17"/>
      <c r="H2149" s="595">
        <v>41247</v>
      </c>
    </row>
    <row r="2150" spans="1:8">
      <c r="A2150" s="597"/>
      <c r="B2150" s="594"/>
      <c r="C2150" s="17" t="s">
        <v>3812</v>
      </c>
      <c r="D2150" s="19" t="s">
        <v>1588</v>
      </c>
      <c r="E2150" s="17">
        <v>0.73</v>
      </c>
      <c r="F2150" s="17">
        <v>3000</v>
      </c>
      <c r="G2150" s="17">
        <f>F2150*E2150</f>
        <v>2190</v>
      </c>
      <c r="H2150" s="603"/>
    </row>
    <row r="2151" spans="1:8" ht="31.5">
      <c r="A2151" s="602">
        <v>7</v>
      </c>
      <c r="B2151" s="592" t="s">
        <v>46</v>
      </c>
      <c r="C2151" s="16" t="s">
        <v>707</v>
      </c>
      <c r="D2151" s="17"/>
      <c r="E2151" s="17"/>
      <c r="F2151" s="17"/>
      <c r="G2151" s="17"/>
      <c r="H2151" s="595">
        <v>41247</v>
      </c>
    </row>
    <row r="2152" spans="1:8">
      <c r="A2152" s="597"/>
      <c r="B2152" s="594"/>
      <c r="C2152" s="17" t="s">
        <v>3812</v>
      </c>
      <c r="D2152" s="19" t="s">
        <v>1588</v>
      </c>
      <c r="E2152" s="17">
        <v>0.73</v>
      </c>
      <c r="F2152" s="17">
        <v>3000</v>
      </c>
      <c r="G2152" s="17">
        <f>F2152*E2152</f>
        <v>2190</v>
      </c>
      <c r="H2152" s="603"/>
    </row>
    <row r="2153" spans="1:8" ht="31.5">
      <c r="A2153" s="602">
        <v>8</v>
      </c>
      <c r="B2153" s="592" t="s">
        <v>1269</v>
      </c>
      <c r="C2153" s="16" t="s">
        <v>707</v>
      </c>
      <c r="D2153" s="17"/>
      <c r="E2153" s="17"/>
      <c r="F2153" s="17"/>
      <c r="G2153" s="17"/>
      <c r="H2153" s="595">
        <v>41247</v>
      </c>
    </row>
    <row r="2154" spans="1:8">
      <c r="A2154" s="597"/>
      <c r="B2154" s="594"/>
      <c r="C2154" s="17" t="s">
        <v>3812</v>
      </c>
      <c r="D2154" s="19" t="s">
        <v>1588</v>
      </c>
      <c r="E2154" s="17">
        <v>0.73</v>
      </c>
      <c r="F2154" s="17">
        <v>3000</v>
      </c>
      <c r="G2154" s="17">
        <f>F2154*E2154</f>
        <v>2190</v>
      </c>
      <c r="H2154" s="603"/>
    </row>
    <row r="2155" spans="1:8" ht="31.5">
      <c r="A2155" s="602">
        <v>9</v>
      </c>
      <c r="B2155" s="592" t="s">
        <v>3444</v>
      </c>
      <c r="C2155" s="16" t="s">
        <v>707</v>
      </c>
      <c r="D2155" s="17"/>
      <c r="E2155" s="17"/>
      <c r="F2155" s="17"/>
      <c r="G2155" s="17"/>
      <c r="H2155" s="595">
        <v>41247</v>
      </c>
    </row>
    <row r="2156" spans="1:8">
      <c r="A2156" s="597"/>
      <c r="B2156" s="594"/>
      <c r="C2156" s="17" t="s">
        <v>3812</v>
      </c>
      <c r="D2156" s="19" t="s">
        <v>1588</v>
      </c>
      <c r="E2156" s="17">
        <v>0.73</v>
      </c>
      <c r="F2156" s="17">
        <v>3000</v>
      </c>
      <c r="G2156" s="17">
        <f>F2156*E2156</f>
        <v>2190</v>
      </c>
      <c r="H2156" s="603"/>
    </row>
    <row r="2157" spans="1:8" ht="31.5">
      <c r="A2157" s="602">
        <v>10</v>
      </c>
      <c r="B2157" s="592" t="s">
        <v>3445</v>
      </c>
      <c r="C2157" s="16" t="s">
        <v>707</v>
      </c>
      <c r="D2157" s="17"/>
      <c r="E2157" s="17"/>
      <c r="F2157" s="17"/>
      <c r="G2157" s="17"/>
      <c r="H2157" s="595">
        <v>41247</v>
      </c>
    </row>
    <row r="2158" spans="1:8">
      <c r="A2158" s="597"/>
      <c r="B2158" s="594"/>
      <c r="C2158" s="17" t="s">
        <v>3812</v>
      </c>
      <c r="D2158" s="19" t="s">
        <v>1588</v>
      </c>
      <c r="E2158" s="17">
        <v>0.73</v>
      </c>
      <c r="F2158" s="17">
        <v>3000</v>
      </c>
      <c r="G2158" s="17">
        <f>F2158*E2158</f>
        <v>2190</v>
      </c>
      <c r="H2158" s="603"/>
    </row>
    <row r="2159" spans="1:8" ht="31.5">
      <c r="A2159" s="602">
        <v>11</v>
      </c>
      <c r="B2159" s="592" t="s">
        <v>3447</v>
      </c>
      <c r="C2159" s="16" t="s">
        <v>707</v>
      </c>
      <c r="D2159" s="17"/>
      <c r="E2159" s="17"/>
      <c r="F2159" s="17"/>
      <c r="G2159" s="17"/>
      <c r="H2159" s="595">
        <v>41247</v>
      </c>
    </row>
    <row r="2160" spans="1:8">
      <c r="A2160" s="597"/>
      <c r="B2160" s="594"/>
      <c r="C2160" s="17" t="s">
        <v>3812</v>
      </c>
      <c r="D2160" s="19" t="s">
        <v>1588</v>
      </c>
      <c r="E2160" s="17">
        <v>0.73</v>
      </c>
      <c r="F2160" s="17">
        <v>3000</v>
      </c>
      <c r="G2160" s="17">
        <f>F2160*E2160</f>
        <v>2190</v>
      </c>
      <c r="H2160" s="603"/>
    </row>
    <row r="2161" spans="1:8" ht="31.5">
      <c r="A2161" s="602">
        <v>12</v>
      </c>
      <c r="B2161" s="592" t="s">
        <v>3448</v>
      </c>
      <c r="C2161" s="16" t="s">
        <v>707</v>
      </c>
      <c r="D2161" s="17"/>
      <c r="E2161" s="17"/>
      <c r="F2161" s="17"/>
      <c r="G2161" s="17"/>
      <c r="H2161" s="595">
        <v>41247</v>
      </c>
    </row>
    <row r="2162" spans="1:8">
      <c r="A2162" s="597"/>
      <c r="B2162" s="594"/>
      <c r="C2162" s="17" t="s">
        <v>3812</v>
      </c>
      <c r="D2162" s="19" t="s">
        <v>1588</v>
      </c>
      <c r="E2162" s="17">
        <v>0.73</v>
      </c>
      <c r="F2162" s="17">
        <v>3000</v>
      </c>
      <c r="G2162" s="17">
        <f>F2162*E2162</f>
        <v>2190</v>
      </c>
      <c r="H2162" s="603"/>
    </row>
    <row r="2163" spans="1:8" ht="31.5">
      <c r="A2163" s="602">
        <v>13</v>
      </c>
      <c r="B2163" s="592" t="s">
        <v>3449</v>
      </c>
      <c r="C2163" s="16" t="s">
        <v>707</v>
      </c>
      <c r="D2163" s="17"/>
      <c r="E2163" s="17"/>
      <c r="F2163" s="17"/>
      <c r="G2163" s="17"/>
      <c r="H2163" s="595">
        <v>41247</v>
      </c>
    </row>
    <row r="2164" spans="1:8">
      <c r="A2164" s="597"/>
      <c r="B2164" s="594"/>
      <c r="C2164" s="17" t="s">
        <v>3812</v>
      </c>
      <c r="D2164" s="19" t="s">
        <v>1588</v>
      </c>
      <c r="E2164" s="17">
        <v>0.73</v>
      </c>
      <c r="F2164" s="17">
        <v>3000</v>
      </c>
      <c r="G2164" s="17">
        <f>F2164*E2164</f>
        <v>2190</v>
      </c>
      <c r="H2164" s="603"/>
    </row>
    <row r="2165" spans="1:8" ht="31.5">
      <c r="A2165" s="602">
        <v>14</v>
      </c>
      <c r="B2165" s="592" t="s">
        <v>3450</v>
      </c>
      <c r="C2165" s="16" t="s">
        <v>707</v>
      </c>
      <c r="D2165" s="17"/>
      <c r="E2165" s="17"/>
      <c r="F2165" s="17"/>
      <c r="G2165" s="17"/>
      <c r="H2165" s="595">
        <v>41247</v>
      </c>
    </row>
    <row r="2166" spans="1:8">
      <c r="A2166" s="597"/>
      <c r="B2166" s="594"/>
      <c r="C2166" s="17" t="s">
        <v>3812</v>
      </c>
      <c r="D2166" s="19" t="s">
        <v>1588</v>
      </c>
      <c r="E2166" s="17">
        <v>0.73</v>
      </c>
      <c r="F2166" s="17">
        <v>3000</v>
      </c>
      <c r="G2166" s="17">
        <f>F2166*E2166</f>
        <v>2190</v>
      </c>
      <c r="H2166" s="603"/>
    </row>
    <row r="2167" spans="1:8" ht="31.5">
      <c r="A2167" s="602">
        <v>15</v>
      </c>
      <c r="B2167" s="592" t="s">
        <v>3451</v>
      </c>
      <c r="C2167" s="16" t="s">
        <v>707</v>
      </c>
      <c r="D2167" s="17"/>
      <c r="E2167" s="17"/>
      <c r="F2167" s="17"/>
      <c r="G2167" s="17"/>
      <c r="H2167" s="595">
        <v>41247</v>
      </c>
    </row>
    <row r="2168" spans="1:8">
      <c r="A2168" s="597"/>
      <c r="B2168" s="594"/>
      <c r="C2168" s="17" t="s">
        <v>3812</v>
      </c>
      <c r="D2168" s="19" t="s">
        <v>1588</v>
      </c>
      <c r="E2168" s="17">
        <v>0.73</v>
      </c>
      <c r="F2168" s="17">
        <v>3000</v>
      </c>
      <c r="G2168" s="17">
        <f>F2168*E2168</f>
        <v>2190</v>
      </c>
      <c r="H2168" s="603"/>
    </row>
    <row r="2169" spans="1:8" ht="31.5">
      <c r="A2169" s="602">
        <v>16</v>
      </c>
      <c r="B2169" s="592" t="s">
        <v>206</v>
      </c>
      <c r="C2169" s="16" t="s">
        <v>707</v>
      </c>
      <c r="D2169" s="17"/>
      <c r="E2169" s="17"/>
      <c r="F2169" s="17"/>
      <c r="G2169" s="17"/>
      <c r="H2169" s="595">
        <v>41247</v>
      </c>
    </row>
    <row r="2170" spans="1:8">
      <c r="A2170" s="597"/>
      <c r="B2170" s="594"/>
      <c r="C2170" s="17" t="s">
        <v>3812</v>
      </c>
      <c r="D2170" s="19" t="s">
        <v>1588</v>
      </c>
      <c r="E2170" s="17">
        <v>0.73</v>
      </c>
      <c r="F2170" s="17">
        <v>3000</v>
      </c>
      <c r="G2170" s="17">
        <f>F2170*E2170</f>
        <v>2190</v>
      </c>
      <c r="H2170" s="603"/>
    </row>
    <row r="2171" spans="1:8">
      <c r="A2171" s="41">
        <v>17</v>
      </c>
      <c r="B2171" s="17" t="s">
        <v>726</v>
      </c>
      <c r="C2171" s="16" t="s">
        <v>3819</v>
      </c>
      <c r="D2171" s="598" t="s">
        <v>1895</v>
      </c>
      <c r="E2171" s="599"/>
      <c r="F2171" s="600"/>
      <c r="G2171" s="17"/>
      <c r="H2171" s="21">
        <v>41248</v>
      </c>
    </row>
    <row r="2172" spans="1:8" ht="31.5">
      <c r="A2172" s="602">
        <v>18</v>
      </c>
      <c r="B2172" s="592" t="s">
        <v>3414</v>
      </c>
      <c r="C2172" s="16" t="s">
        <v>2457</v>
      </c>
      <c r="D2172" s="19"/>
      <c r="E2172" s="17"/>
      <c r="F2172" s="17"/>
      <c r="G2172" s="17"/>
      <c r="H2172" s="595">
        <v>41249</v>
      </c>
    </row>
    <row r="2173" spans="1:8">
      <c r="A2173" s="597"/>
      <c r="B2173" s="594"/>
      <c r="C2173" s="17" t="s">
        <v>2286</v>
      </c>
      <c r="D2173" s="19" t="s">
        <v>2968</v>
      </c>
      <c r="E2173" s="19">
        <v>1</v>
      </c>
      <c r="F2173" s="17">
        <v>281</v>
      </c>
      <c r="G2173" s="17">
        <f>F2173*E2173</f>
        <v>281</v>
      </c>
      <c r="H2173" s="603"/>
    </row>
    <row r="2174" spans="1:8">
      <c r="A2174" s="41">
        <v>19</v>
      </c>
      <c r="B2174" s="17" t="s">
        <v>716</v>
      </c>
      <c r="C2174" s="16" t="s">
        <v>2270</v>
      </c>
      <c r="D2174" s="598" t="s">
        <v>1895</v>
      </c>
      <c r="E2174" s="599"/>
      <c r="F2174" s="600"/>
      <c r="G2174" s="17"/>
      <c r="H2174" s="21">
        <v>41246</v>
      </c>
    </row>
    <row r="2175" spans="1:8" ht="31.5">
      <c r="A2175" s="610">
        <v>20</v>
      </c>
      <c r="B2175" s="606" t="s">
        <v>1221</v>
      </c>
      <c r="C2175" s="16" t="s">
        <v>1222</v>
      </c>
      <c r="D2175" s="19"/>
      <c r="E2175" s="17"/>
      <c r="F2175" s="17"/>
      <c r="G2175" s="17"/>
      <c r="H2175" s="611">
        <v>41253</v>
      </c>
    </row>
    <row r="2176" spans="1:8">
      <c r="A2176" s="610"/>
      <c r="B2176" s="606"/>
      <c r="C2176" s="17" t="s">
        <v>1223</v>
      </c>
      <c r="D2176" s="19" t="s">
        <v>2968</v>
      </c>
      <c r="E2176" s="19">
        <v>2</v>
      </c>
      <c r="F2176" s="19">
        <v>198.34</v>
      </c>
      <c r="G2176" s="17">
        <f>F2176*E2176</f>
        <v>396.68</v>
      </c>
      <c r="H2176" s="611"/>
    </row>
    <row r="2177" spans="1:8">
      <c r="A2177" s="610"/>
      <c r="B2177" s="606"/>
      <c r="C2177" s="17" t="s">
        <v>1397</v>
      </c>
      <c r="D2177" s="19" t="s">
        <v>2968</v>
      </c>
      <c r="E2177" s="19">
        <v>4</v>
      </c>
      <c r="F2177" s="17">
        <v>78.02</v>
      </c>
      <c r="G2177" s="17">
        <f>F2177*E2177</f>
        <v>312.08</v>
      </c>
      <c r="H2177" s="611"/>
    </row>
    <row r="2178" spans="1:8">
      <c r="A2178" s="41">
        <v>20</v>
      </c>
      <c r="B2178" s="17" t="s">
        <v>1221</v>
      </c>
      <c r="C2178" s="17" t="s">
        <v>1462</v>
      </c>
      <c r="D2178" s="19" t="s">
        <v>1049</v>
      </c>
      <c r="E2178" s="17">
        <v>3</v>
      </c>
      <c r="F2178" s="17">
        <v>48.88</v>
      </c>
      <c r="G2178" s="17">
        <f>F2178*E2178</f>
        <v>146.63999999999999</v>
      </c>
      <c r="H2178" s="21">
        <v>41253</v>
      </c>
    </row>
    <row r="2179" spans="1:8" ht="15.75" customHeight="1">
      <c r="A2179" s="41">
        <v>21</v>
      </c>
      <c r="B2179" s="17" t="s">
        <v>1224</v>
      </c>
      <c r="C2179" s="16" t="s">
        <v>1690</v>
      </c>
      <c r="D2179" s="606" t="s">
        <v>1050</v>
      </c>
      <c r="E2179" s="606"/>
      <c r="F2179" s="606"/>
      <c r="G2179" s="17"/>
      <c r="H2179" s="21">
        <v>41253</v>
      </c>
    </row>
    <row r="2180" spans="1:8">
      <c r="A2180" s="41">
        <v>22</v>
      </c>
      <c r="B2180" s="17" t="s">
        <v>2938</v>
      </c>
      <c r="C2180" s="16" t="s">
        <v>1690</v>
      </c>
      <c r="D2180" s="598" t="s">
        <v>1050</v>
      </c>
      <c r="E2180" s="599"/>
      <c r="F2180" s="600"/>
      <c r="G2180" s="17"/>
      <c r="H2180" s="21">
        <v>41253</v>
      </c>
    </row>
    <row r="2181" spans="1:8" ht="31.5">
      <c r="A2181" s="41">
        <v>23</v>
      </c>
      <c r="B2181" s="17" t="s">
        <v>1226</v>
      </c>
      <c r="C2181" s="16" t="s">
        <v>692</v>
      </c>
      <c r="D2181" s="598" t="s">
        <v>1050</v>
      </c>
      <c r="E2181" s="599"/>
      <c r="F2181" s="600"/>
      <c r="G2181" s="17"/>
      <c r="H2181" s="21">
        <v>41253</v>
      </c>
    </row>
    <row r="2182" spans="1:8">
      <c r="A2182" s="41">
        <v>24</v>
      </c>
      <c r="B2182" s="17" t="s">
        <v>1227</v>
      </c>
      <c r="C2182" s="16" t="s">
        <v>2844</v>
      </c>
      <c r="D2182" s="598" t="s">
        <v>1228</v>
      </c>
      <c r="E2182" s="599"/>
      <c r="F2182" s="600"/>
      <c r="G2182" s="17"/>
      <c r="H2182" s="21">
        <v>41249</v>
      </c>
    </row>
    <row r="2183" spans="1:8" ht="50.25" customHeight="1">
      <c r="A2183" s="41">
        <v>25</v>
      </c>
      <c r="B2183" s="17" t="s">
        <v>1234</v>
      </c>
      <c r="C2183" s="16" t="s">
        <v>2844</v>
      </c>
      <c r="D2183" s="598" t="s">
        <v>1235</v>
      </c>
      <c r="E2183" s="599"/>
      <c r="F2183" s="600"/>
      <c r="G2183" s="17"/>
      <c r="H2183" s="21">
        <v>41254</v>
      </c>
    </row>
    <row r="2184" spans="1:8" ht="31.5">
      <c r="A2184" s="41">
        <v>26</v>
      </c>
      <c r="B2184" s="17" t="s">
        <v>3445</v>
      </c>
      <c r="C2184" s="16" t="s">
        <v>893</v>
      </c>
      <c r="D2184" s="598" t="s">
        <v>2472</v>
      </c>
      <c r="E2184" s="599"/>
      <c r="F2184" s="600"/>
      <c r="G2184" s="17"/>
      <c r="H2184" s="21">
        <v>41255</v>
      </c>
    </row>
    <row r="2185" spans="1:8" ht="31.5">
      <c r="A2185" s="41">
        <v>27</v>
      </c>
      <c r="B2185" s="17" t="s">
        <v>3808</v>
      </c>
      <c r="C2185" s="16" t="s">
        <v>3406</v>
      </c>
      <c r="D2185" s="598" t="s">
        <v>3407</v>
      </c>
      <c r="E2185" s="599"/>
      <c r="F2185" s="600"/>
      <c r="G2185" s="17"/>
      <c r="H2185" s="21">
        <v>41255</v>
      </c>
    </row>
    <row r="2186" spans="1:8" ht="31.5">
      <c r="A2186" s="602">
        <v>28</v>
      </c>
      <c r="B2186" s="592" t="s">
        <v>3408</v>
      </c>
      <c r="C2186" s="16" t="s">
        <v>3409</v>
      </c>
      <c r="D2186" s="17"/>
      <c r="E2186" s="17"/>
      <c r="F2186" s="17"/>
      <c r="G2186" s="17"/>
      <c r="H2186" s="595">
        <v>41255</v>
      </c>
    </row>
    <row r="2187" spans="1:8">
      <c r="A2187" s="596"/>
      <c r="B2187" s="593"/>
      <c r="C2187" s="17" t="s">
        <v>3382</v>
      </c>
      <c r="D2187" s="19" t="s">
        <v>1049</v>
      </c>
      <c r="E2187" s="17">
        <v>0.5</v>
      </c>
      <c r="F2187" s="17">
        <v>33</v>
      </c>
      <c r="G2187" s="84">
        <f>F2187*E2187</f>
        <v>16.5</v>
      </c>
      <c r="H2187" s="605"/>
    </row>
    <row r="2188" spans="1:8">
      <c r="A2188" s="597"/>
      <c r="B2188" s="594"/>
      <c r="C2188" s="17" t="s">
        <v>1344</v>
      </c>
      <c r="D2188" s="19" t="s">
        <v>2968</v>
      </c>
      <c r="E2188" s="17">
        <v>2</v>
      </c>
      <c r="F2188" s="17">
        <v>52</v>
      </c>
      <c r="G2188" s="169">
        <f>F2188*E2188</f>
        <v>104</v>
      </c>
      <c r="H2188" s="603"/>
    </row>
    <row r="2189" spans="1:8">
      <c r="A2189" s="41">
        <v>29</v>
      </c>
      <c r="B2189" s="17" t="s">
        <v>3410</v>
      </c>
      <c r="C2189" s="16" t="s">
        <v>1292</v>
      </c>
      <c r="D2189" s="598" t="s">
        <v>1050</v>
      </c>
      <c r="E2189" s="599"/>
      <c r="F2189" s="600"/>
      <c r="G2189" s="17"/>
      <c r="H2189" s="21">
        <v>41255</v>
      </c>
    </row>
    <row r="2190" spans="1:8" ht="31.5">
      <c r="A2190" s="602">
        <v>30</v>
      </c>
      <c r="B2190" s="592" t="s">
        <v>2108</v>
      </c>
      <c r="C2190" s="16" t="s">
        <v>692</v>
      </c>
      <c r="D2190" s="17"/>
      <c r="E2190" s="17"/>
      <c r="F2190" s="17"/>
      <c r="G2190" s="17"/>
      <c r="H2190" s="595">
        <v>41256</v>
      </c>
    </row>
    <row r="2191" spans="1:8">
      <c r="A2191" s="597"/>
      <c r="B2191" s="594"/>
      <c r="C2191" s="17" t="s">
        <v>2109</v>
      </c>
      <c r="D2191" s="19" t="s">
        <v>1109</v>
      </c>
      <c r="E2191" s="17">
        <v>178</v>
      </c>
      <c r="F2191" s="17">
        <v>0.1</v>
      </c>
      <c r="G2191" s="17">
        <f>F2191*E2191</f>
        <v>17.8</v>
      </c>
      <c r="H2191" s="603"/>
    </row>
    <row r="2192" spans="1:8">
      <c r="A2192" s="41">
        <v>31</v>
      </c>
      <c r="B2192" s="17" t="s">
        <v>2110</v>
      </c>
      <c r="C2192" s="16" t="s">
        <v>1690</v>
      </c>
      <c r="D2192" s="598" t="s">
        <v>2111</v>
      </c>
      <c r="E2192" s="599"/>
      <c r="F2192" s="600"/>
      <c r="G2192" s="17"/>
      <c r="H2192" s="21">
        <v>41257</v>
      </c>
    </row>
    <row r="2193" spans="1:8" ht="31.5">
      <c r="A2193" s="602">
        <v>32</v>
      </c>
      <c r="B2193" s="592" t="s">
        <v>2112</v>
      </c>
      <c r="C2193" s="16" t="s">
        <v>692</v>
      </c>
      <c r="D2193" s="17"/>
      <c r="E2193" s="17"/>
      <c r="F2193" s="17"/>
      <c r="G2193" s="17"/>
      <c r="H2193" s="595">
        <v>41257</v>
      </c>
    </row>
    <row r="2194" spans="1:8">
      <c r="A2194" s="597"/>
      <c r="B2194" s="594"/>
      <c r="C2194" s="17" t="s">
        <v>2265</v>
      </c>
      <c r="D2194" s="17" t="s">
        <v>1109</v>
      </c>
      <c r="E2194" s="17">
        <v>0.04</v>
      </c>
      <c r="F2194" s="17">
        <v>92</v>
      </c>
      <c r="G2194" s="17">
        <f>F2194*E2194</f>
        <v>3.68</v>
      </c>
      <c r="H2194" s="597"/>
    </row>
    <row r="2195" spans="1:8">
      <c r="A2195" s="602">
        <v>33</v>
      </c>
      <c r="B2195" s="592" t="s">
        <v>2113</v>
      </c>
      <c r="C2195" s="16" t="s">
        <v>2114</v>
      </c>
      <c r="D2195" s="598" t="s">
        <v>1050</v>
      </c>
      <c r="E2195" s="599"/>
      <c r="F2195" s="600"/>
      <c r="G2195" s="17"/>
      <c r="H2195" s="595">
        <v>41257</v>
      </c>
    </row>
    <row r="2196" spans="1:8">
      <c r="A2196" s="597"/>
      <c r="B2196" s="594"/>
      <c r="C2196" s="17" t="s">
        <v>2265</v>
      </c>
      <c r="D2196" s="17" t="s">
        <v>1109</v>
      </c>
      <c r="E2196" s="17">
        <v>0.03</v>
      </c>
      <c r="F2196" s="17">
        <v>178</v>
      </c>
      <c r="G2196" s="17">
        <f>F2196*E2196</f>
        <v>5.34</v>
      </c>
      <c r="H2196" s="597"/>
    </row>
    <row r="2197" spans="1:8" ht="15.75" customHeight="1">
      <c r="A2197" s="41">
        <v>34</v>
      </c>
      <c r="B2197" s="17" t="s">
        <v>2122</v>
      </c>
      <c r="C2197" s="16" t="s">
        <v>2844</v>
      </c>
      <c r="D2197" s="598" t="s">
        <v>2123</v>
      </c>
      <c r="E2197" s="599"/>
      <c r="F2197" s="599"/>
      <c r="G2197" s="600"/>
      <c r="H2197" s="21">
        <v>41256</v>
      </c>
    </row>
    <row r="2198" spans="1:8" ht="48">
      <c r="A2198" s="602">
        <v>35</v>
      </c>
      <c r="B2198" s="592" t="s">
        <v>3675</v>
      </c>
      <c r="C2198" s="16" t="s">
        <v>1318</v>
      </c>
      <c r="D2198" s="127"/>
      <c r="E2198" s="127"/>
      <c r="F2198" s="127"/>
      <c r="G2198" s="17"/>
      <c r="H2198" s="595">
        <v>41256</v>
      </c>
    </row>
    <row r="2199" spans="1:8">
      <c r="A2199" s="596"/>
      <c r="B2199" s="593"/>
      <c r="C2199" s="17" t="s">
        <v>49</v>
      </c>
      <c r="D2199" s="17" t="s">
        <v>2968</v>
      </c>
      <c r="E2199" s="17">
        <v>1</v>
      </c>
      <c r="F2199" s="17">
        <v>150</v>
      </c>
      <c r="G2199" s="17">
        <f>F2199*E2199</f>
        <v>150</v>
      </c>
      <c r="H2199" s="596"/>
    </row>
    <row r="2200" spans="1:8">
      <c r="A2200" s="597"/>
      <c r="B2200" s="594"/>
      <c r="C2200" s="17" t="s">
        <v>677</v>
      </c>
      <c r="D2200" s="17" t="s">
        <v>1049</v>
      </c>
      <c r="E2200" s="17">
        <v>0.5</v>
      </c>
      <c r="F2200" s="17">
        <v>213</v>
      </c>
      <c r="G2200" s="17">
        <f>F2200*E2200</f>
        <v>106.5</v>
      </c>
      <c r="H2200" s="597"/>
    </row>
    <row r="2201" spans="1:8" ht="31.5">
      <c r="A2201" s="602">
        <v>36</v>
      </c>
      <c r="B2201" s="592" t="s">
        <v>2900</v>
      </c>
      <c r="C2201" s="16" t="s">
        <v>692</v>
      </c>
      <c r="D2201" s="598" t="s">
        <v>2901</v>
      </c>
      <c r="E2201" s="599"/>
      <c r="F2201" s="600"/>
      <c r="G2201" s="17"/>
      <c r="H2201" s="595">
        <v>41260</v>
      </c>
    </row>
    <row r="2202" spans="1:8">
      <c r="A2202" s="597"/>
      <c r="B2202" s="594"/>
      <c r="C2202" s="17" t="s">
        <v>2265</v>
      </c>
      <c r="D2202" s="17" t="s">
        <v>1109</v>
      </c>
      <c r="E2202" s="17">
        <v>0.02</v>
      </c>
      <c r="F2202" s="17">
        <v>178</v>
      </c>
      <c r="G2202" s="17">
        <f>F2202*E2202</f>
        <v>3.56</v>
      </c>
      <c r="H2202" s="597"/>
    </row>
    <row r="2203" spans="1:8" ht="31.5">
      <c r="A2203" s="41">
        <v>37</v>
      </c>
      <c r="B2203" s="17" t="s">
        <v>46</v>
      </c>
      <c r="C2203" s="16" t="s">
        <v>893</v>
      </c>
      <c r="D2203" s="598" t="s">
        <v>151</v>
      </c>
      <c r="E2203" s="599"/>
      <c r="F2203" s="600"/>
      <c r="G2203" s="17"/>
      <c r="H2203" s="21">
        <v>41261</v>
      </c>
    </row>
    <row r="2204" spans="1:8">
      <c r="A2204" s="602">
        <v>38</v>
      </c>
      <c r="B2204" s="592" t="s">
        <v>3778</v>
      </c>
      <c r="C2204" s="16" t="s">
        <v>2782</v>
      </c>
      <c r="D2204" s="17"/>
      <c r="E2204" s="17"/>
      <c r="F2204" s="17"/>
      <c r="G2204" s="17"/>
      <c r="H2204" s="595">
        <v>41263</v>
      </c>
    </row>
    <row r="2205" spans="1:8">
      <c r="A2205" s="596"/>
      <c r="B2205" s="593"/>
      <c r="C2205" s="17" t="s">
        <v>2783</v>
      </c>
      <c r="D2205" s="15" t="s">
        <v>1588</v>
      </c>
      <c r="E2205" s="19">
        <v>0.19</v>
      </c>
      <c r="F2205" s="19">
        <v>2000</v>
      </c>
      <c r="G2205" s="17">
        <f>E2205*F2205</f>
        <v>380</v>
      </c>
      <c r="H2205" s="605"/>
    </row>
    <row r="2206" spans="1:8">
      <c r="A2206" s="597"/>
      <c r="B2206" s="594"/>
      <c r="C2206" s="17" t="s">
        <v>2050</v>
      </c>
      <c r="D2206" s="15" t="s">
        <v>1585</v>
      </c>
      <c r="E2206" s="19">
        <v>0.28000000000000003</v>
      </c>
      <c r="F2206" s="19">
        <v>48.05</v>
      </c>
      <c r="G2206" s="84">
        <f>E2206*F2206</f>
        <v>13.45</v>
      </c>
      <c r="H2206" s="603"/>
    </row>
    <row r="2207" spans="1:8">
      <c r="A2207" s="602">
        <v>39</v>
      </c>
      <c r="B2207" s="592" t="s">
        <v>1269</v>
      </c>
      <c r="C2207" s="16" t="s">
        <v>2782</v>
      </c>
      <c r="D2207" s="17"/>
      <c r="E2207" s="17"/>
      <c r="F2207" s="17"/>
      <c r="G2207" s="17"/>
      <c r="H2207" s="595">
        <v>41263</v>
      </c>
    </row>
    <row r="2208" spans="1:8">
      <c r="A2208" s="596"/>
      <c r="B2208" s="593"/>
      <c r="C2208" s="17" t="s">
        <v>2783</v>
      </c>
      <c r="D2208" s="15" t="s">
        <v>1588</v>
      </c>
      <c r="E2208" s="19">
        <v>0.19</v>
      </c>
      <c r="F2208" s="19">
        <v>2000</v>
      </c>
      <c r="G2208" s="17">
        <f>E2208*F2208</f>
        <v>380</v>
      </c>
      <c r="H2208" s="605"/>
    </row>
    <row r="2209" spans="1:8">
      <c r="A2209" s="597"/>
      <c r="B2209" s="594"/>
      <c r="C2209" s="17" t="s">
        <v>2050</v>
      </c>
      <c r="D2209" s="15" t="s">
        <v>1585</v>
      </c>
      <c r="E2209" s="19">
        <v>0.28000000000000003</v>
      </c>
      <c r="F2209" s="19">
        <v>48.05</v>
      </c>
      <c r="G2209" s="84">
        <f>E2209*F2209</f>
        <v>13.45</v>
      </c>
      <c r="H2209" s="603"/>
    </row>
    <row r="2210" spans="1:8">
      <c r="A2210" s="602">
        <v>40</v>
      </c>
      <c r="B2210" s="592" t="s">
        <v>3444</v>
      </c>
      <c r="C2210" s="16" t="s">
        <v>2782</v>
      </c>
      <c r="D2210" s="17"/>
      <c r="E2210" s="17"/>
      <c r="F2210" s="17"/>
      <c r="G2210" s="17"/>
      <c r="H2210" s="595">
        <v>41263</v>
      </c>
    </row>
    <row r="2211" spans="1:8">
      <c r="A2211" s="596"/>
      <c r="B2211" s="593"/>
      <c r="C2211" s="17" t="s">
        <v>2783</v>
      </c>
      <c r="D2211" s="15" t="s">
        <v>1588</v>
      </c>
      <c r="E2211" s="19">
        <v>0.19</v>
      </c>
      <c r="F2211" s="19">
        <v>2000</v>
      </c>
      <c r="G2211" s="17">
        <f>E2211*F2211</f>
        <v>380</v>
      </c>
      <c r="H2211" s="605"/>
    </row>
    <row r="2212" spans="1:8">
      <c r="A2212" s="597"/>
      <c r="B2212" s="594"/>
      <c r="C2212" s="17" t="s">
        <v>2050</v>
      </c>
      <c r="D2212" s="15" t="s">
        <v>1585</v>
      </c>
      <c r="E2212" s="19">
        <v>0.28000000000000003</v>
      </c>
      <c r="F2212" s="19">
        <v>48.05</v>
      </c>
      <c r="G2212" s="84">
        <f>E2212*F2212</f>
        <v>13.45</v>
      </c>
      <c r="H2212" s="603"/>
    </row>
    <row r="2213" spans="1:8">
      <c r="A2213" s="602">
        <v>41</v>
      </c>
      <c r="B2213" s="592" t="s">
        <v>3445</v>
      </c>
      <c r="C2213" s="16" t="s">
        <v>2782</v>
      </c>
      <c r="D2213" s="17"/>
      <c r="E2213" s="17"/>
      <c r="F2213" s="17"/>
      <c r="G2213" s="17"/>
      <c r="H2213" s="595">
        <v>41263</v>
      </c>
    </row>
    <row r="2214" spans="1:8">
      <c r="A2214" s="596"/>
      <c r="B2214" s="593"/>
      <c r="C2214" s="17" t="s">
        <v>2783</v>
      </c>
      <c r="D2214" s="15" t="s">
        <v>1588</v>
      </c>
      <c r="E2214" s="19">
        <v>0.19</v>
      </c>
      <c r="F2214" s="19">
        <v>2000</v>
      </c>
      <c r="G2214" s="17">
        <f>E2214*F2214</f>
        <v>380</v>
      </c>
      <c r="H2214" s="605"/>
    </row>
    <row r="2215" spans="1:8">
      <c r="A2215" s="597"/>
      <c r="B2215" s="594"/>
      <c r="C2215" s="17" t="s">
        <v>2050</v>
      </c>
      <c r="D2215" s="15" t="s">
        <v>1585</v>
      </c>
      <c r="E2215" s="19">
        <v>0.28000000000000003</v>
      </c>
      <c r="F2215" s="19">
        <v>48.05</v>
      </c>
      <c r="G2215" s="84">
        <f>E2215*F2215</f>
        <v>13.45</v>
      </c>
      <c r="H2215" s="603"/>
    </row>
    <row r="2216" spans="1:8">
      <c r="A2216" s="602">
        <v>42</v>
      </c>
      <c r="B2216" s="592" t="s">
        <v>3447</v>
      </c>
      <c r="C2216" s="16" t="s">
        <v>2782</v>
      </c>
      <c r="D2216" s="17"/>
      <c r="E2216" s="17"/>
      <c r="F2216" s="17"/>
      <c r="G2216" s="17"/>
      <c r="H2216" s="595">
        <v>41263</v>
      </c>
    </row>
    <row r="2217" spans="1:8">
      <c r="A2217" s="596"/>
      <c r="B2217" s="593"/>
      <c r="C2217" s="17" t="s">
        <v>2783</v>
      </c>
      <c r="D2217" s="15" t="s">
        <v>1588</v>
      </c>
      <c r="E2217" s="19">
        <v>0.19</v>
      </c>
      <c r="F2217" s="19">
        <v>2000</v>
      </c>
      <c r="G2217" s="17">
        <f>E2217*F2217</f>
        <v>380</v>
      </c>
      <c r="H2217" s="605"/>
    </row>
    <row r="2218" spans="1:8">
      <c r="A2218" s="597"/>
      <c r="B2218" s="594"/>
      <c r="C2218" s="17" t="s">
        <v>2050</v>
      </c>
      <c r="D2218" s="15" t="s">
        <v>1585</v>
      </c>
      <c r="E2218" s="19">
        <v>0.28000000000000003</v>
      </c>
      <c r="F2218" s="19">
        <v>48.05</v>
      </c>
      <c r="G2218" s="84">
        <f>E2218*F2218</f>
        <v>13.45</v>
      </c>
      <c r="H2218" s="603"/>
    </row>
    <row r="2219" spans="1:8">
      <c r="A2219" s="602">
        <v>43</v>
      </c>
      <c r="B2219" s="592" t="s">
        <v>3448</v>
      </c>
      <c r="C2219" s="16" t="s">
        <v>2782</v>
      </c>
      <c r="D2219" s="17"/>
      <c r="E2219" s="17"/>
      <c r="F2219" s="17"/>
      <c r="G2219" s="17"/>
      <c r="H2219" s="595">
        <v>41263</v>
      </c>
    </row>
    <row r="2220" spans="1:8">
      <c r="A2220" s="596"/>
      <c r="B2220" s="593"/>
      <c r="C2220" s="17" t="s">
        <v>2783</v>
      </c>
      <c r="D2220" s="15" t="s">
        <v>1588</v>
      </c>
      <c r="E2220" s="19">
        <v>0.19</v>
      </c>
      <c r="F2220" s="19">
        <v>2000</v>
      </c>
      <c r="G2220" s="17">
        <f>E2220*F2220</f>
        <v>380</v>
      </c>
      <c r="H2220" s="605"/>
    </row>
    <row r="2221" spans="1:8">
      <c r="A2221" s="597"/>
      <c r="B2221" s="594"/>
      <c r="C2221" s="17" t="s">
        <v>2050</v>
      </c>
      <c r="D2221" s="15" t="s">
        <v>1585</v>
      </c>
      <c r="E2221" s="19">
        <v>0.28000000000000003</v>
      </c>
      <c r="F2221" s="19">
        <v>48.05</v>
      </c>
      <c r="G2221" s="84">
        <f>E2221*F2221</f>
        <v>13.45</v>
      </c>
      <c r="H2221" s="603"/>
    </row>
    <row r="2222" spans="1:8">
      <c r="A2222" s="602">
        <v>44</v>
      </c>
      <c r="B2222" s="592" t="s">
        <v>3449</v>
      </c>
      <c r="C2222" s="16" t="s">
        <v>2782</v>
      </c>
      <c r="D2222" s="17"/>
      <c r="E2222" s="17"/>
      <c r="F2222" s="17"/>
      <c r="G2222" s="17"/>
      <c r="H2222" s="595">
        <v>41263</v>
      </c>
    </row>
    <row r="2223" spans="1:8">
      <c r="A2223" s="596"/>
      <c r="B2223" s="593"/>
      <c r="C2223" s="17" t="s">
        <v>2783</v>
      </c>
      <c r="D2223" s="15" t="s">
        <v>1588</v>
      </c>
      <c r="E2223" s="19">
        <v>0.19</v>
      </c>
      <c r="F2223" s="19">
        <v>2000</v>
      </c>
      <c r="G2223" s="17">
        <f>E2223*F2223</f>
        <v>380</v>
      </c>
      <c r="H2223" s="605"/>
    </row>
    <row r="2224" spans="1:8">
      <c r="A2224" s="597"/>
      <c r="B2224" s="594"/>
      <c r="C2224" s="17" t="s">
        <v>2050</v>
      </c>
      <c r="D2224" s="15" t="s">
        <v>1585</v>
      </c>
      <c r="E2224" s="19">
        <v>0.28000000000000003</v>
      </c>
      <c r="F2224" s="19">
        <v>48.05</v>
      </c>
      <c r="G2224" s="84">
        <f>E2224*F2224</f>
        <v>13.45</v>
      </c>
      <c r="H2224" s="603"/>
    </row>
    <row r="2225" spans="1:8">
      <c r="A2225" s="610">
        <v>45</v>
      </c>
      <c r="B2225" s="606" t="s">
        <v>3450</v>
      </c>
      <c r="C2225" s="16" t="s">
        <v>2782</v>
      </c>
      <c r="D2225" s="17"/>
      <c r="E2225" s="17"/>
      <c r="F2225" s="17"/>
      <c r="G2225" s="17"/>
      <c r="H2225" s="611">
        <v>41263</v>
      </c>
    </row>
    <row r="2226" spans="1:8">
      <c r="A2226" s="610"/>
      <c r="B2226" s="606"/>
      <c r="C2226" s="17" t="s">
        <v>2783</v>
      </c>
      <c r="D2226" s="15" t="s">
        <v>1588</v>
      </c>
      <c r="E2226" s="19">
        <v>0.19</v>
      </c>
      <c r="F2226" s="19">
        <v>2000</v>
      </c>
      <c r="G2226" s="17">
        <f>E2226*F2226</f>
        <v>380</v>
      </c>
      <c r="H2226" s="611"/>
    </row>
    <row r="2227" spans="1:8">
      <c r="A2227" s="17"/>
      <c r="B2227" s="17"/>
      <c r="C2227" s="17" t="s">
        <v>2050</v>
      </c>
      <c r="D2227" s="15" t="s">
        <v>1585</v>
      </c>
      <c r="E2227" s="19">
        <v>0.28000000000000003</v>
      </c>
      <c r="F2227" s="19">
        <v>48.05</v>
      </c>
      <c r="G2227" s="84">
        <f>E2227*F2227</f>
        <v>13.45</v>
      </c>
      <c r="H2227" s="18"/>
    </row>
    <row r="2228" spans="1:8">
      <c r="A2228" s="610">
        <v>46</v>
      </c>
      <c r="B2228" s="606" t="s">
        <v>206</v>
      </c>
      <c r="C2228" s="16" t="s">
        <v>2782</v>
      </c>
      <c r="D2228" s="17"/>
      <c r="E2228" s="17"/>
      <c r="F2228" s="17"/>
      <c r="G2228" s="17"/>
      <c r="H2228" s="611">
        <v>41263</v>
      </c>
    </row>
    <row r="2229" spans="1:8">
      <c r="A2229" s="610"/>
      <c r="B2229" s="606"/>
      <c r="C2229" s="17" t="s">
        <v>2783</v>
      </c>
      <c r="D2229" s="15" t="s">
        <v>1588</v>
      </c>
      <c r="E2229" s="19">
        <v>0.19</v>
      </c>
      <c r="F2229" s="19">
        <v>2000</v>
      </c>
      <c r="G2229" s="17">
        <f>E2229*F2229</f>
        <v>380</v>
      </c>
      <c r="H2229" s="611"/>
    </row>
    <row r="2230" spans="1:8">
      <c r="A2230" s="610"/>
      <c r="B2230" s="606"/>
      <c r="C2230" s="17" t="s">
        <v>2050</v>
      </c>
      <c r="D2230" s="15" t="s">
        <v>1585</v>
      </c>
      <c r="E2230" s="19">
        <v>0.28000000000000003</v>
      </c>
      <c r="F2230" s="19">
        <v>48.05</v>
      </c>
      <c r="G2230" s="84">
        <f>E2230*F2230</f>
        <v>13.45</v>
      </c>
      <c r="H2230" s="611"/>
    </row>
    <row r="2231" spans="1:8">
      <c r="A2231" s="602">
        <v>47</v>
      </c>
      <c r="B2231" s="592" t="s">
        <v>3452</v>
      </c>
      <c r="C2231" s="16" t="s">
        <v>2782</v>
      </c>
      <c r="D2231" s="17"/>
      <c r="E2231" s="17"/>
      <c r="F2231" s="17"/>
      <c r="G2231" s="17"/>
      <c r="H2231" s="595">
        <v>41263</v>
      </c>
    </row>
    <row r="2232" spans="1:8">
      <c r="A2232" s="596"/>
      <c r="B2232" s="593"/>
      <c r="C2232" s="17" t="s">
        <v>2783</v>
      </c>
      <c r="D2232" s="15" t="s">
        <v>1588</v>
      </c>
      <c r="E2232" s="19">
        <v>0.19</v>
      </c>
      <c r="F2232" s="19">
        <v>2000</v>
      </c>
      <c r="G2232" s="17">
        <f>E2232*F2232</f>
        <v>380</v>
      </c>
      <c r="H2232" s="605"/>
    </row>
    <row r="2233" spans="1:8">
      <c r="A2233" s="597"/>
      <c r="B2233" s="594"/>
      <c r="C2233" s="17" t="s">
        <v>2050</v>
      </c>
      <c r="D2233" s="15" t="s">
        <v>1585</v>
      </c>
      <c r="E2233" s="19">
        <v>0.28000000000000003</v>
      </c>
      <c r="F2233" s="19">
        <v>48.05</v>
      </c>
      <c r="G2233" s="84">
        <f>E2233*F2233</f>
        <v>13.45</v>
      </c>
      <c r="H2233" s="603"/>
    </row>
    <row r="2234" spans="1:8">
      <c r="A2234" s="602">
        <v>48</v>
      </c>
      <c r="B2234" s="592" t="s">
        <v>46</v>
      </c>
      <c r="C2234" s="16" t="s">
        <v>2782</v>
      </c>
      <c r="D2234" s="17"/>
      <c r="E2234" s="17"/>
      <c r="F2234" s="17"/>
      <c r="G2234" s="17"/>
      <c r="H2234" s="595">
        <v>41263</v>
      </c>
    </row>
    <row r="2235" spans="1:8">
      <c r="A2235" s="596"/>
      <c r="B2235" s="593"/>
      <c r="C2235" s="17" t="s">
        <v>2783</v>
      </c>
      <c r="D2235" s="15" t="s">
        <v>1588</v>
      </c>
      <c r="E2235" s="19">
        <v>0.19</v>
      </c>
      <c r="F2235" s="19">
        <v>2000</v>
      </c>
      <c r="G2235" s="17">
        <f>E2235*F2235</f>
        <v>380</v>
      </c>
      <c r="H2235" s="605"/>
    </row>
    <row r="2236" spans="1:8">
      <c r="A2236" s="597"/>
      <c r="B2236" s="594"/>
      <c r="C2236" s="17" t="s">
        <v>2050</v>
      </c>
      <c r="D2236" s="15" t="s">
        <v>1585</v>
      </c>
      <c r="E2236" s="19">
        <v>0.28000000000000003</v>
      </c>
      <c r="F2236" s="19">
        <v>48.05</v>
      </c>
      <c r="G2236" s="84">
        <f>E2236*F2236</f>
        <v>13.45</v>
      </c>
      <c r="H2236" s="603"/>
    </row>
    <row r="2237" spans="1:8">
      <c r="A2237" s="602">
        <v>49</v>
      </c>
      <c r="B2237" s="592" t="s">
        <v>1017</v>
      </c>
      <c r="C2237" s="16" t="s">
        <v>2270</v>
      </c>
      <c r="D2237" s="598" t="s">
        <v>1019</v>
      </c>
      <c r="E2237" s="599"/>
      <c r="F2237" s="600"/>
      <c r="G2237" s="84"/>
      <c r="H2237" s="595">
        <v>41262</v>
      </c>
    </row>
    <row r="2238" spans="1:8" ht="31.5">
      <c r="A2238" s="597"/>
      <c r="B2238" s="594"/>
      <c r="C2238" s="16" t="s">
        <v>1018</v>
      </c>
      <c r="D2238" s="598" t="s">
        <v>1895</v>
      </c>
      <c r="E2238" s="599"/>
      <c r="F2238" s="600"/>
      <c r="G2238" s="84"/>
      <c r="H2238" s="603"/>
    </row>
    <row r="2239" spans="1:8">
      <c r="A2239" s="41">
        <v>50</v>
      </c>
      <c r="B2239" s="17" t="s">
        <v>1772</v>
      </c>
      <c r="C2239" s="16" t="s">
        <v>3240</v>
      </c>
      <c r="D2239" s="598" t="s">
        <v>2111</v>
      </c>
      <c r="E2239" s="599"/>
      <c r="F2239" s="600"/>
      <c r="G2239" s="84"/>
      <c r="H2239" s="133">
        <v>41262</v>
      </c>
    </row>
    <row r="2240" spans="1:8">
      <c r="A2240" s="41">
        <v>51</v>
      </c>
      <c r="B2240" s="17" t="s">
        <v>1773</v>
      </c>
      <c r="C2240" s="16" t="s">
        <v>542</v>
      </c>
      <c r="D2240" s="598" t="s">
        <v>67</v>
      </c>
      <c r="E2240" s="599"/>
      <c r="F2240" s="600"/>
      <c r="G2240" s="84"/>
      <c r="H2240" s="133">
        <v>41263</v>
      </c>
    </row>
    <row r="2241" spans="1:8" ht="31.5">
      <c r="A2241" s="41">
        <v>52</v>
      </c>
      <c r="B2241" s="17" t="s">
        <v>3105</v>
      </c>
      <c r="C2241" s="16" t="s">
        <v>1671</v>
      </c>
      <c r="D2241" s="598" t="s">
        <v>67</v>
      </c>
      <c r="E2241" s="599"/>
      <c r="F2241" s="600"/>
      <c r="G2241" s="84"/>
      <c r="H2241" s="133">
        <v>41261</v>
      </c>
    </row>
    <row r="2242" spans="1:8" ht="31.5">
      <c r="A2242" s="41">
        <v>53</v>
      </c>
      <c r="B2242" s="17" t="s">
        <v>1781</v>
      </c>
      <c r="C2242" s="16" t="s">
        <v>1782</v>
      </c>
      <c r="D2242" s="598" t="s">
        <v>67</v>
      </c>
      <c r="E2242" s="599"/>
      <c r="F2242" s="600"/>
      <c r="G2242" s="84"/>
      <c r="H2242" s="133">
        <v>41249</v>
      </c>
    </row>
    <row r="2243" spans="1:8" ht="31.5" customHeight="1">
      <c r="A2243" s="41">
        <v>54</v>
      </c>
      <c r="B2243" s="17" t="s">
        <v>613</v>
      </c>
      <c r="C2243" s="16" t="s">
        <v>2844</v>
      </c>
      <c r="D2243" s="598" t="s">
        <v>1784</v>
      </c>
      <c r="E2243" s="599"/>
      <c r="F2243" s="600"/>
      <c r="G2243" s="84"/>
      <c r="H2243" s="133">
        <v>41263</v>
      </c>
    </row>
    <row r="2244" spans="1:8" ht="31.5" customHeight="1">
      <c r="A2244" s="602">
        <v>55</v>
      </c>
      <c r="B2244" s="592" t="s">
        <v>1717</v>
      </c>
      <c r="C2244" s="16" t="s">
        <v>1396</v>
      </c>
      <c r="D2244" s="598" t="s">
        <v>115</v>
      </c>
      <c r="E2244" s="599"/>
      <c r="F2244" s="600"/>
      <c r="G2244" s="84"/>
      <c r="H2244" s="595">
        <v>41264</v>
      </c>
    </row>
    <row r="2245" spans="1:8">
      <c r="A2245" s="597"/>
      <c r="B2245" s="594"/>
      <c r="C2245" s="17" t="s">
        <v>2265</v>
      </c>
      <c r="D2245" s="19" t="s">
        <v>1109</v>
      </c>
      <c r="E2245" s="17">
        <v>0.05</v>
      </c>
      <c r="F2245" s="17">
        <v>178</v>
      </c>
      <c r="G2245" s="172">
        <f>F2245*E2245</f>
        <v>8.9</v>
      </c>
      <c r="H2245" s="603"/>
    </row>
    <row r="2246" spans="1:8" ht="31.5">
      <c r="A2246" s="602">
        <v>56</v>
      </c>
      <c r="B2246" s="592" t="s">
        <v>763</v>
      </c>
      <c r="C2246" s="16" t="s">
        <v>3121</v>
      </c>
      <c r="D2246" s="598" t="s">
        <v>14</v>
      </c>
      <c r="E2246" s="599"/>
      <c r="F2246" s="600"/>
      <c r="G2246" s="84"/>
      <c r="H2246" s="595">
        <v>41264</v>
      </c>
    </row>
    <row r="2247" spans="1:8" ht="31.5">
      <c r="A2247" s="596"/>
      <c r="B2247" s="593"/>
      <c r="C2247" s="16" t="s">
        <v>2457</v>
      </c>
      <c r="D2247" s="15"/>
      <c r="E2247" s="19"/>
      <c r="F2247" s="19"/>
      <c r="G2247" s="84"/>
      <c r="H2247" s="605"/>
    </row>
    <row r="2248" spans="1:8">
      <c r="A2248" s="597"/>
      <c r="B2248" s="594"/>
      <c r="C2248" s="17" t="s">
        <v>2697</v>
      </c>
      <c r="D2248" s="15" t="s">
        <v>2968</v>
      </c>
      <c r="E2248" s="19">
        <v>1</v>
      </c>
      <c r="F2248" s="19">
        <v>55</v>
      </c>
      <c r="G2248" s="84">
        <f>E2248*F2248</f>
        <v>55</v>
      </c>
      <c r="H2248" s="603"/>
    </row>
    <row r="2249" spans="1:8" ht="31.5">
      <c r="A2249" s="602">
        <v>57</v>
      </c>
      <c r="B2249" s="592" t="s">
        <v>763</v>
      </c>
      <c r="C2249" s="16" t="s">
        <v>3122</v>
      </c>
      <c r="D2249" s="15"/>
      <c r="E2249" s="19"/>
      <c r="F2249" s="19"/>
      <c r="G2249" s="84"/>
      <c r="H2249" s="595">
        <v>41264</v>
      </c>
    </row>
    <row r="2250" spans="1:8">
      <c r="A2250" s="597"/>
      <c r="B2250" s="594"/>
      <c r="C2250" s="17" t="s">
        <v>1600</v>
      </c>
      <c r="D2250" s="15" t="s">
        <v>1588</v>
      </c>
      <c r="E2250" s="19">
        <v>1</v>
      </c>
      <c r="F2250" s="19">
        <v>3000</v>
      </c>
      <c r="G2250" s="84">
        <f>E2250*F2250</f>
        <v>3000</v>
      </c>
      <c r="H2250" s="603"/>
    </row>
    <row r="2251" spans="1:8" ht="31.5">
      <c r="A2251" s="41">
        <v>58</v>
      </c>
      <c r="B2251" s="17" t="s">
        <v>3123</v>
      </c>
      <c r="C2251" s="16" t="s">
        <v>893</v>
      </c>
      <c r="D2251" s="598" t="s">
        <v>14</v>
      </c>
      <c r="E2251" s="599"/>
      <c r="F2251" s="600"/>
      <c r="G2251" s="84"/>
      <c r="H2251" s="133">
        <v>41264</v>
      </c>
    </row>
    <row r="2252" spans="1:8" ht="31.5">
      <c r="A2252" s="41">
        <v>59</v>
      </c>
      <c r="B2252" s="17" t="s">
        <v>3124</v>
      </c>
      <c r="C2252" s="16" t="s">
        <v>893</v>
      </c>
      <c r="D2252" s="598" t="s">
        <v>3581</v>
      </c>
      <c r="E2252" s="599"/>
      <c r="F2252" s="600"/>
      <c r="G2252" s="84"/>
      <c r="H2252" s="133">
        <v>41264</v>
      </c>
    </row>
    <row r="2253" spans="1:8" ht="31.5">
      <c r="A2253" s="41">
        <v>60</v>
      </c>
      <c r="B2253" s="17" t="s">
        <v>1859</v>
      </c>
      <c r="C2253" s="16" t="s">
        <v>2581</v>
      </c>
      <c r="D2253" s="598" t="s">
        <v>67</v>
      </c>
      <c r="E2253" s="599"/>
      <c r="F2253" s="600"/>
      <c r="G2253" s="84"/>
      <c r="H2253" s="133">
        <v>41268</v>
      </c>
    </row>
    <row r="2254" spans="1:8">
      <c r="A2254" s="602">
        <v>61</v>
      </c>
      <c r="B2254" s="592" t="s">
        <v>3452</v>
      </c>
      <c r="C2254" s="16" t="s">
        <v>2628</v>
      </c>
      <c r="D2254" s="15"/>
      <c r="E2254" s="19"/>
      <c r="F2254" s="19"/>
      <c r="G2254" s="84"/>
      <c r="H2254" s="595">
        <v>41268</v>
      </c>
    </row>
    <row r="2255" spans="1:8">
      <c r="A2255" s="596"/>
      <c r="B2255" s="593"/>
      <c r="C2255" s="17" t="s">
        <v>1570</v>
      </c>
      <c r="D2255" s="19" t="s">
        <v>2968</v>
      </c>
      <c r="E2255" s="17">
        <v>2</v>
      </c>
      <c r="F2255" s="17">
        <v>59</v>
      </c>
      <c r="G2255" s="84">
        <f>E2255*F2255</f>
        <v>118</v>
      </c>
      <c r="H2255" s="605"/>
    </row>
    <row r="2256" spans="1:8">
      <c r="A2256" s="596"/>
      <c r="B2256" s="593"/>
      <c r="C2256" s="17" t="s">
        <v>1462</v>
      </c>
      <c r="D2256" s="19" t="s">
        <v>1049</v>
      </c>
      <c r="E2256" s="17">
        <v>3</v>
      </c>
      <c r="F2256" s="17">
        <v>55</v>
      </c>
      <c r="G2256" s="17">
        <f>F2256*E2256</f>
        <v>165</v>
      </c>
      <c r="H2256" s="605"/>
    </row>
    <row r="2257" spans="1:8">
      <c r="A2257" s="597"/>
      <c r="B2257" s="594"/>
      <c r="C2257" s="17" t="s">
        <v>3144</v>
      </c>
      <c r="D2257" s="19" t="s">
        <v>2968</v>
      </c>
      <c r="E2257" s="17">
        <v>1</v>
      </c>
      <c r="F2257" s="17">
        <v>24</v>
      </c>
      <c r="G2257" s="20">
        <f>F2257*E2257</f>
        <v>24</v>
      </c>
      <c r="H2257" s="603"/>
    </row>
    <row r="2258" spans="1:8" ht="47.25">
      <c r="A2258" s="602">
        <v>62</v>
      </c>
      <c r="B2258" s="592" t="s">
        <v>2631</v>
      </c>
      <c r="C2258" s="16" t="s">
        <v>2519</v>
      </c>
      <c r="D2258" s="15"/>
      <c r="E2258" s="19"/>
      <c r="F2258" s="19"/>
      <c r="G2258" s="84"/>
      <c r="H2258" s="660">
        <v>41267</v>
      </c>
    </row>
    <row r="2259" spans="1:8">
      <c r="A2259" s="596"/>
      <c r="B2259" s="593"/>
      <c r="C2259" s="17" t="s">
        <v>678</v>
      </c>
      <c r="D2259" s="15" t="s">
        <v>2968</v>
      </c>
      <c r="E2259" s="19">
        <v>2</v>
      </c>
      <c r="F2259" s="19">
        <v>89</v>
      </c>
      <c r="G2259" s="84">
        <f t="shared" ref="G2259:G2265" si="15">E2259*F2259</f>
        <v>178</v>
      </c>
      <c r="H2259" s="661"/>
    </row>
    <row r="2260" spans="1:8">
      <c r="A2260" s="596"/>
      <c r="B2260" s="593"/>
      <c r="C2260" s="17" t="s">
        <v>2294</v>
      </c>
      <c r="D2260" s="15" t="s">
        <v>2968</v>
      </c>
      <c r="E2260" s="19">
        <v>2</v>
      </c>
      <c r="F2260" s="19">
        <v>105</v>
      </c>
      <c r="G2260" s="84">
        <f t="shared" si="15"/>
        <v>210</v>
      </c>
      <c r="H2260" s="661"/>
    </row>
    <row r="2261" spans="1:8">
      <c r="A2261" s="596"/>
      <c r="B2261" s="593"/>
      <c r="C2261" s="17" t="s">
        <v>1669</v>
      </c>
      <c r="D2261" s="15" t="s">
        <v>1049</v>
      </c>
      <c r="E2261" s="19">
        <v>4</v>
      </c>
      <c r="F2261" s="19">
        <v>190</v>
      </c>
      <c r="G2261" s="84">
        <f t="shared" si="15"/>
        <v>760</v>
      </c>
      <c r="H2261" s="661"/>
    </row>
    <row r="2262" spans="1:8">
      <c r="A2262" s="596"/>
      <c r="B2262" s="593"/>
      <c r="C2262" s="17" t="s">
        <v>1136</v>
      </c>
      <c r="D2262" s="15" t="s">
        <v>2968</v>
      </c>
      <c r="E2262" s="19">
        <v>4</v>
      </c>
      <c r="F2262" s="19">
        <v>44</v>
      </c>
      <c r="G2262" s="84">
        <f t="shared" si="15"/>
        <v>176</v>
      </c>
      <c r="H2262" s="661"/>
    </row>
    <row r="2263" spans="1:8">
      <c r="A2263" s="596"/>
      <c r="B2263" s="593"/>
      <c r="C2263" s="17" t="s">
        <v>3290</v>
      </c>
      <c r="D2263" s="15" t="s">
        <v>2968</v>
      </c>
      <c r="E2263" s="19">
        <v>1</v>
      </c>
      <c r="F2263" s="19">
        <v>17</v>
      </c>
      <c r="G2263" s="84">
        <f t="shared" si="15"/>
        <v>17</v>
      </c>
      <c r="H2263" s="661"/>
    </row>
    <row r="2264" spans="1:8">
      <c r="A2264" s="596"/>
      <c r="B2264" s="593"/>
      <c r="C2264" s="17" t="s">
        <v>679</v>
      </c>
      <c r="D2264" s="15" t="s">
        <v>2968</v>
      </c>
      <c r="E2264" s="19">
        <v>2</v>
      </c>
      <c r="F2264" s="19">
        <v>136</v>
      </c>
      <c r="G2264" s="84">
        <f t="shared" si="15"/>
        <v>272</v>
      </c>
      <c r="H2264" s="661"/>
    </row>
    <row r="2265" spans="1:8">
      <c r="A2265" s="597"/>
      <c r="B2265" s="594"/>
      <c r="C2265" s="17" t="s">
        <v>1669</v>
      </c>
      <c r="D2265" s="15" t="s">
        <v>1049</v>
      </c>
      <c r="E2265" s="19">
        <v>1.5</v>
      </c>
      <c r="F2265" s="19">
        <v>190</v>
      </c>
      <c r="G2265" s="84">
        <f t="shared" si="15"/>
        <v>285</v>
      </c>
      <c r="H2265" s="662"/>
    </row>
    <row r="2266" spans="1:8" ht="31.5">
      <c r="A2266" s="602">
        <v>63</v>
      </c>
      <c r="B2266" s="592" t="s">
        <v>3452</v>
      </c>
      <c r="C2266" s="16" t="s">
        <v>893</v>
      </c>
      <c r="D2266" s="15"/>
      <c r="E2266" s="19"/>
      <c r="F2266" s="19"/>
      <c r="G2266" s="84"/>
      <c r="H2266" s="595">
        <v>41267</v>
      </c>
    </row>
    <row r="2267" spans="1:8">
      <c r="A2267" s="597"/>
      <c r="B2267" s="594"/>
      <c r="C2267" s="17" t="s">
        <v>1600</v>
      </c>
      <c r="D2267" s="15" t="s">
        <v>1588</v>
      </c>
      <c r="E2267" s="19">
        <v>1</v>
      </c>
      <c r="F2267" s="19">
        <v>3000</v>
      </c>
      <c r="G2267" s="84">
        <f>E2267*F2267</f>
        <v>3000</v>
      </c>
      <c r="H2267" s="603"/>
    </row>
    <row r="2268" spans="1:8">
      <c r="A2268" s="602">
        <v>64</v>
      </c>
      <c r="B2268" s="592" t="s">
        <v>2762</v>
      </c>
      <c r="C2268" s="16" t="s">
        <v>1193</v>
      </c>
      <c r="D2268" s="15"/>
      <c r="E2268" s="19"/>
      <c r="F2268" s="19"/>
      <c r="G2268" s="84"/>
      <c r="H2268" s="595">
        <v>41268</v>
      </c>
    </row>
    <row r="2269" spans="1:8">
      <c r="A2269" s="596"/>
      <c r="B2269" s="593"/>
      <c r="C2269" s="17" t="s">
        <v>1048</v>
      </c>
      <c r="D2269" s="19" t="s">
        <v>2968</v>
      </c>
      <c r="E2269" s="17">
        <v>1</v>
      </c>
      <c r="F2269" s="17">
        <v>35</v>
      </c>
      <c r="G2269" s="17">
        <f>F2269*E2269</f>
        <v>35</v>
      </c>
      <c r="H2269" s="605"/>
    </row>
    <row r="2270" spans="1:8">
      <c r="A2270" s="596"/>
      <c r="B2270" s="593"/>
      <c r="C2270" s="17" t="s">
        <v>2630</v>
      </c>
      <c r="D2270" s="19" t="s">
        <v>2968</v>
      </c>
      <c r="E2270" s="17">
        <v>1</v>
      </c>
      <c r="F2270" s="17">
        <v>59</v>
      </c>
      <c r="G2270" s="17">
        <f>F2270*E2270</f>
        <v>59</v>
      </c>
      <c r="H2270" s="605"/>
    </row>
    <row r="2271" spans="1:8">
      <c r="A2271" s="597"/>
      <c r="B2271" s="594"/>
      <c r="C2271" s="17" t="s">
        <v>3144</v>
      </c>
      <c r="D2271" s="19" t="s">
        <v>2968</v>
      </c>
      <c r="E2271" s="17">
        <v>1</v>
      </c>
      <c r="F2271" s="17">
        <v>24</v>
      </c>
      <c r="G2271" s="20">
        <f>F2271*E2271</f>
        <v>24</v>
      </c>
      <c r="H2271" s="603"/>
    </row>
    <row r="2272" spans="1:8" ht="31.5">
      <c r="A2272" s="610">
        <v>65</v>
      </c>
      <c r="B2272" s="17" t="s">
        <v>2767</v>
      </c>
      <c r="C2272" s="16" t="s">
        <v>489</v>
      </c>
      <c r="D2272" s="15"/>
      <c r="E2272" s="19"/>
      <c r="F2272" s="19"/>
      <c r="G2272" s="84"/>
      <c r="H2272" s="611">
        <v>41268</v>
      </c>
    </row>
    <row r="2273" spans="1:9">
      <c r="A2273" s="610"/>
      <c r="B2273" s="17" t="s">
        <v>2767</v>
      </c>
      <c r="C2273" s="17" t="s">
        <v>2190</v>
      </c>
      <c r="D2273" s="19" t="s">
        <v>2968</v>
      </c>
      <c r="E2273" s="19">
        <v>1</v>
      </c>
      <c r="F2273" s="19">
        <v>100</v>
      </c>
      <c r="G2273" s="84">
        <f>E2273*F2273</f>
        <v>100</v>
      </c>
      <c r="H2273" s="611"/>
    </row>
    <row r="2274" spans="1:9">
      <c r="A2274" s="610">
        <v>65</v>
      </c>
      <c r="B2274" s="606" t="s">
        <v>2767</v>
      </c>
      <c r="C2274" s="17" t="s">
        <v>680</v>
      </c>
      <c r="D2274" s="19" t="s">
        <v>2968</v>
      </c>
      <c r="E2274" s="19">
        <v>1</v>
      </c>
      <c r="F2274" s="19">
        <v>60</v>
      </c>
      <c r="G2274" s="84">
        <f>E2274*F2274</f>
        <v>60</v>
      </c>
      <c r="H2274" s="611">
        <v>41268</v>
      </c>
    </row>
    <row r="2275" spans="1:9">
      <c r="A2275" s="610"/>
      <c r="B2275" s="606"/>
      <c r="C2275" s="17" t="s">
        <v>679</v>
      </c>
      <c r="D2275" s="19" t="s">
        <v>2968</v>
      </c>
      <c r="E2275" s="19">
        <v>1</v>
      </c>
      <c r="F2275" s="19">
        <v>40</v>
      </c>
      <c r="G2275" s="84">
        <f>E2275*F2275</f>
        <v>40</v>
      </c>
      <c r="H2275" s="611"/>
    </row>
    <row r="2276" spans="1:9">
      <c r="A2276" s="610"/>
      <c r="B2276" s="606"/>
      <c r="C2276" s="17" t="s">
        <v>1181</v>
      </c>
      <c r="D2276" s="15" t="s">
        <v>2968</v>
      </c>
      <c r="E2276" s="19">
        <v>1</v>
      </c>
      <c r="F2276" s="19">
        <v>90</v>
      </c>
      <c r="G2276" s="84">
        <f>E2276*F2276</f>
        <v>90</v>
      </c>
      <c r="H2276" s="611"/>
    </row>
    <row r="2277" spans="1:9" ht="31.5">
      <c r="A2277" s="602">
        <v>66</v>
      </c>
      <c r="B2277" s="592" t="s">
        <v>3447</v>
      </c>
      <c r="C2277" s="46" t="s">
        <v>955</v>
      </c>
      <c r="D2277" s="19"/>
      <c r="E2277" s="17"/>
      <c r="F2277" s="17"/>
      <c r="G2277" s="84"/>
      <c r="H2277" s="595">
        <v>41268</v>
      </c>
    </row>
    <row r="2278" spans="1:9">
      <c r="A2278" s="596"/>
      <c r="B2278" s="593"/>
      <c r="C2278" s="15" t="s">
        <v>956</v>
      </c>
      <c r="D2278" s="19" t="s">
        <v>1585</v>
      </c>
      <c r="E2278" s="17">
        <v>0.48</v>
      </c>
      <c r="F2278" s="17">
        <v>8500</v>
      </c>
      <c r="G2278" s="84">
        <f t="shared" ref="G2278:G2283" si="16">E2278*F2278</f>
        <v>4080</v>
      </c>
      <c r="H2278" s="605"/>
    </row>
    <row r="2279" spans="1:9">
      <c r="A2279" s="596"/>
      <c r="B2279" s="593"/>
      <c r="C2279" s="15" t="s">
        <v>957</v>
      </c>
      <c r="D2279" s="19" t="s">
        <v>1585</v>
      </c>
      <c r="E2279" s="17">
        <v>0.06</v>
      </c>
      <c r="F2279" s="17">
        <v>8500</v>
      </c>
      <c r="G2279" s="84">
        <f t="shared" si="16"/>
        <v>510</v>
      </c>
      <c r="H2279" s="605"/>
    </row>
    <row r="2280" spans="1:9">
      <c r="A2280" s="596"/>
      <c r="B2280" s="593"/>
      <c r="C2280" s="15" t="s">
        <v>958</v>
      </c>
      <c r="D2280" s="19" t="s">
        <v>1585</v>
      </c>
      <c r="E2280" s="17">
        <v>0.09</v>
      </c>
      <c r="F2280" s="17">
        <v>8500</v>
      </c>
      <c r="G2280" s="84">
        <f t="shared" si="16"/>
        <v>765</v>
      </c>
      <c r="H2280" s="605"/>
    </row>
    <row r="2281" spans="1:9">
      <c r="A2281" s="596"/>
      <c r="B2281" s="593"/>
      <c r="C2281" s="15" t="s">
        <v>959</v>
      </c>
      <c r="D2281" s="19" t="s">
        <v>2968</v>
      </c>
      <c r="E2281" s="17">
        <v>300</v>
      </c>
      <c r="F2281" s="17">
        <v>0.7</v>
      </c>
      <c r="G2281" s="84">
        <f t="shared" si="16"/>
        <v>210</v>
      </c>
      <c r="H2281" s="605"/>
    </row>
    <row r="2282" spans="1:9">
      <c r="A2282" s="596"/>
      <c r="B2282" s="593"/>
      <c r="C2282" s="15" t="s">
        <v>960</v>
      </c>
      <c r="D2282" s="19" t="s">
        <v>2968</v>
      </c>
      <c r="E2282" s="17">
        <v>250</v>
      </c>
      <c r="F2282" s="17">
        <v>0.7</v>
      </c>
      <c r="G2282" s="84">
        <f t="shared" si="16"/>
        <v>175</v>
      </c>
      <c r="H2282" s="605"/>
    </row>
    <row r="2283" spans="1:9">
      <c r="A2283" s="597"/>
      <c r="B2283" s="594"/>
      <c r="C2283" s="15" t="s">
        <v>961</v>
      </c>
      <c r="D2283" s="19" t="s">
        <v>2968</v>
      </c>
      <c r="E2283" s="17">
        <v>120</v>
      </c>
      <c r="F2283" s="17">
        <v>0.8</v>
      </c>
      <c r="G2283" s="84">
        <f t="shared" si="16"/>
        <v>96</v>
      </c>
      <c r="H2283" s="603"/>
    </row>
    <row r="2284" spans="1:9">
      <c r="A2284" s="12"/>
      <c r="B2284" s="25" t="s">
        <v>925</v>
      </c>
      <c r="C2284" s="12"/>
      <c r="D2284" s="12"/>
      <c r="E2284" s="12"/>
      <c r="F2284" s="12"/>
      <c r="G2284" s="26">
        <f>SUM(G2139:G2283)</f>
        <v>45348.63</v>
      </c>
      <c r="H2284" s="12"/>
    </row>
    <row r="2285" spans="1:9" ht="31.5">
      <c r="A2285" s="39"/>
      <c r="B2285" s="86" t="s">
        <v>66</v>
      </c>
      <c r="C2285" s="38"/>
      <c r="D2285" s="38"/>
      <c r="E2285" s="38" t="s">
        <v>1840</v>
      </c>
      <c r="F2285" s="38"/>
      <c r="G2285" s="87">
        <f>'[1]Итого ведомость Ершова'!$BI$19</f>
        <v>291858.84999999998</v>
      </c>
      <c r="H2285" s="88"/>
    </row>
    <row r="2286" spans="1:9" ht="47.25">
      <c r="A2286" s="6"/>
      <c r="B2286" s="7" t="s">
        <v>1051</v>
      </c>
      <c r="C2286" s="8"/>
      <c r="D2286" s="8"/>
      <c r="E2286" s="8"/>
      <c r="F2286" s="8"/>
      <c r="G2286" s="9">
        <v>64000</v>
      </c>
      <c r="H2286" s="67"/>
    </row>
    <row r="2287" spans="1:9" ht="31.5">
      <c r="A2287" s="41"/>
      <c r="B2287" s="74" t="s">
        <v>65</v>
      </c>
      <c r="C2287" s="17"/>
      <c r="D2287" s="17"/>
      <c r="E2287" s="17"/>
      <c r="F2287" s="17"/>
      <c r="G2287" s="75">
        <f>G2286*33.2%+G2284*6%</f>
        <v>23968.92</v>
      </c>
      <c r="H2287" s="76"/>
    </row>
    <row r="2288" spans="1:9">
      <c r="A2288" s="41"/>
      <c r="B2288" s="74" t="s">
        <v>1583</v>
      </c>
      <c r="C2288" s="17"/>
      <c r="D2288" s="17"/>
      <c r="E2288" s="17"/>
      <c r="F2288" s="17"/>
      <c r="G2288" s="75">
        <f>8649/3</f>
        <v>2883</v>
      </c>
      <c r="H2288" s="76"/>
      <c r="I2288" s="55">
        <f>SUM(G2286:G2288)</f>
        <v>90851.92</v>
      </c>
    </row>
    <row r="2289" spans="1:9" ht="18.75">
      <c r="A2289" s="161"/>
      <c r="B2289" s="161" t="s">
        <v>926</v>
      </c>
      <c r="C2289" s="161"/>
      <c r="D2289" s="161"/>
      <c r="E2289" s="161"/>
      <c r="F2289" s="161"/>
      <c r="G2289" s="175">
        <f>G2284+G2285+G2286+G2287+G2288</f>
        <v>428059.4</v>
      </c>
      <c r="H2289" s="161"/>
      <c r="I2289" s="1">
        <f>SUM(G2286:G2288)/'[1]Итого ведомость Ершова'!$BI$18</f>
        <v>3.0382717164116699</v>
      </c>
    </row>
    <row r="2290" spans="1:9">
      <c r="A2290" s="22"/>
      <c r="B2290" s="22"/>
      <c r="C2290" s="22"/>
      <c r="D2290" s="22"/>
      <c r="E2290" s="22"/>
      <c r="F2290" s="22"/>
      <c r="G2290" s="22"/>
      <c r="H2290" s="22"/>
    </row>
    <row r="2291" spans="1:9">
      <c r="A2291" s="22"/>
      <c r="B2291" s="22"/>
      <c r="C2291" s="22"/>
      <c r="D2291" s="22"/>
      <c r="E2291" s="22"/>
      <c r="F2291" s="22"/>
      <c r="G2291" s="22"/>
      <c r="H2291" s="22"/>
    </row>
    <row r="2292" spans="1:9">
      <c r="A2292" s="22"/>
      <c r="B2292" s="22"/>
      <c r="C2292" s="22"/>
      <c r="D2292" s="22"/>
      <c r="E2292" s="22"/>
      <c r="F2292" s="22"/>
      <c r="G2292" s="22"/>
      <c r="H2292" s="22"/>
    </row>
    <row r="2293" spans="1:9">
      <c r="A2293" s="22"/>
      <c r="B2293" s="22"/>
      <c r="C2293" s="22"/>
      <c r="D2293" s="22"/>
      <c r="E2293" s="22"/>
      <c r="F2293" s="22"/>
      <c r="G2293" s="22"/>
      <c r="H2293" s="22"/>
    </row>
    <row r="2294" spans="1:9">
      <c r="A2294" s="22"/>
      <c r="B2294" s="22"/>
      <c r="C2294" s="22"/>
      <c r="D2294" s="22"/>
      <c r="E2294" s="22"/>
      <c r="F2294" s="22"/>
      <c r="G2294" s="22"/>
      <c r="H2294" s="22"/>
    </row>
    <row r="2295" spans="1:9">
      <c r="A2295" s="22"/>
      <c r="B2295" s="22"/>
      <c r="C2295" s="22"/>
      <c r="D2295" s="22"/>
      <c r="E2295" s="22"/>
      <c r="F2295" s="22"/>
      <c r="G2295" s="22"/>
      <c r="H2295" s="22"/>
    </row>
    <row r="2296" spans="1:9">
      <c r="A2296" s="22"/>
      <c r="B2296" s="22"/>
      <c r="C2296" s="22"/>
      <c r="D2296" s="22"/>
      <c r="E2296" s="22"/>
      <c r="F2296" s="22"/>
      <c r="G2296" s="22"/>
      <c r="H2296" s="22"/>
    </row>
    <row r="2297" spans="1:9">
      <c r="A2297" s="22"/>
      <c r="B2297" s="22"/>
      <c r="C2297" s="22"/>
      <c r="D2297" s="22"/>
      <c r="E2297" s="22"/>
      <c r="F2297" s="22"/>
      <c r="G2297" s="22"/>
      <c r="H2297" s="22"/>
    </row>
    <row r="2298" spans="1:9">
      <c r="A2298" s="22"/>
      <c r="B2298" s="22"/>
      <c r="C2298" s="22"/>
      <c r="D2298" s="22"/>
      <c r="E2298" s="22"/>
      <c r="F2298" s="22"/>
      <c r="G2298" s="22"/>
      <c r="H2298" s="22"/>
    </row>
    <row r="2299" spans="1:9">
      <c r="A2299" s="22"/>
      <c r="B2299" s="22"/>
      <c r="C2299" s="22"/>
      <c r="D2299" s="22"/>
      <c r="E2299" s="22"/>
      <c r="F2299" s="22"/>
      <c r="G2299" s="22"/>
      <c r="H2299" s="22"/>
    </row>
    <row r="2300" spans="1:9">
      <c r="A2300" s="22"/>
      <c r="B2300" s="22"/>
      <c r="C2300" s="22"/>
      <c r="D2300" s="22"/>
      <c r="E2300" s="22"/>
      <c r="F2300" s="22"/>
      <c r="G2300" s="22"/>
      <c r="H2300" s="22"/>
    </row>
    <row r="2301" spans="1:9">
      <c r="A2301" s="22"/>
      <c r="B2301" s="22"/>
      <c r="C2301" s="22"/>
      <c r="D2301" s="22"/>
      <c r="E2301" s="22"/>
      <c r="F2301" s="22"/>
      <c r="G2301" s="22"/>
      <c r="H2301" s="22"/>
    </row>
    <row r="2302" spans="1:9">
      <c r="A2302" s="22"/>
      <c r="B2302" s="22"/>
      <c r="C2302" s="22"/>
      <c r="D2302" s="22"/>
      <c r="E2302" s="22"/>
      <c r="F2302" s="22"/>
      <c r="G2302" s="22"/>
      <c r="H2302" s="22"/>
    </row>
    <row r="2303" spans="1:9">
      <c r="A2303" s="22"/>
      <c r="B2303" s="22"/>
      <c r="C2303" s="22"/>
      <c r="D2303" s="22"/>
      <c r="E2303" s="22"/>
      <c r="F2303" s="22"/>
      <c r="G2303" s="22"/>
      <c r="H2303" s="22"/>
    </row>
    <row r="2304" spans="1:9">
      <c r="A2304" s="22"/>
      <c r="B2304" s="22"/>
      <c r="C2304" s="22"/>
      <c r="D2304" s="22"/>
      <c r="E2304" s="22"/>
      <c r="F2304" s="22"/>
      <c r="G2304" s="22"/>
      <c r="H2304" s="22"/>
    </row>
    <row r="2305" spans="1:8">
      <c r="A2305" s="22"/>
      <c r="B2305" s="22"/>
      <c r="C2305" s="22"/>
      <c r="D2305" s="22"/>
      <c r="E2305" s="22"/>
      <c r="F2305" s="22"/>
      <c r="G2305" s="22"/>
      <c r="H2305" s="22"/>
    </row>
    <row r="2306" spans="1:8">
      <c r="A2306" s="22"/>
      <c r="B2306" s="22"/>
      <c r="C2306" s="22"/>
      <c r="D2306" s="22"/>
      <c r="E2306" s="22"/>
      <c r="F2306" s="22"/>
      <c r="G2306" s="22"/>
      <c r="H2306" s="22"/>
    </row>
    <row r="2307" spans="1:8">
      <c r="A2307" s="22"/>
      <c r="B2307" s="22"/>
      <c r="C2307" s="22"/>
      <c r="D2307" s="22"/>
      <c r="E2307" s="22"/>
      <c r="F2307" s="22"/>
      <c r="G2307" s="22"/>
      <c r="H2307" s="22"/>
    </row>
    <row r="2308" spans="1:8">
      <c r="A2308" s="22"/>
      <c r="B2308" s="22"/>
      <c r="C2308" s="22"/>
      <c r="D2308" s="22"/>
      <c r="E2308" s="22"/>
      <c r="F2308" s="22"/>
      <c r="G2308" s="22"/>
      <c r="H2308" s="22"/>
    </row>
    <row r="2309" spans="1:8">
      <c r="A2309" s="22"/>
      <c r="B2309" s="22"/>
      <c r="C2309" s="22"/>
      <c r="D2309" s="22"/>
      <c r="E2309" s="22"/>
      <c r="F2309" s="22"/>
      <c r="G2309" s="22"/>
      <c r="H2309" s="22"/>
    </row>
    <row r="2310" spans="1:8">
      <c r="A2310" s="22"/>
      <c r="B2310" s="22"/>
      <c r="C2310" s="22"/>
      <c r="D2310" s="22"/>
      <c r="E2310" s="22"/>
      <c r="F2310" s="22"/>
      <c r="G2310" s="22"/>
      <c r="H2310" s="22"/>
    </row>
    <row r="2311" spans="1:8">
      <c r="A2311" s="22"/>
      <c r="B2311" s="22"/>
      <c r="C2311" s="22"/>
      <c r="D2311" s="22"/>
      <c r="E2311" s="22"/>
      <c r="F2311" s="22"/>
      <c r="G2311" s="22"/>
      <c r="H2311" s="22"/>
    </row>
    <row r="2312" spans="1:8">
      <c r="A2312" s="22"/>
      <c r="B2312" s="22"/>
      <c r="C2312" s="22"/>
      <c r="D2312" s="22"/>
      <c r="E2312" s="22"/>
      <c r="F2312" s="22"/>
      <c r="G2312" s="22"/>
      <c r="H2312" s="22"/>
    </row>
    <row r="2313" spans="1:8">
      <c r="A2313" s="22"/>
      <c r="B2313" s="22"/>
      <c r="C2313" s="22"/>
      <c r="D2313" s="22"/>
      <c r="E2313" s="22"/>
      <c r="F2313" s="22"/>
      <c r="G2313" s="22"/>
      <c r="H2313" s="22"/>
    </row>
    <row r="2314" spans="1:8">
      <c r="A2314" s="22"/>
      <c r="B2314" s="22"/>
      <c r="C2314" s="22"/>
      <c r="D2314" s="22"/>
      <c r="E2314" s="22"/>
      <c r="F2314" s="22"/>
      <c r="G2314" s="22"/>
      <c r="H2314" s="22"/>
    </row>
    <row r="2315" spans="1:8">
      <c r="A2315" s="22"/>
      <c r="B2315" s="22"/>
      <c r="C2315" s="22"/>
      <c r="D2315" s="22"/>
      <c r="E2315" s="22"/>
      <c r="F2315" s="22"/>
      <c r="G2315" s="22"/>
      <c r="H2315" s="22"/>
    </row>
    <row r="2316" spans="1:8">
      <c r="A2316" s="22"/>
      <c r="B2316" s="22"/>
      <c r="C2316" s="22"/>
      <c r="D2316" s="22"/>
      <c r="E2316" s="22"/>
      <c r="F2316" s="22"/>
      <c r="G2316" s="22"/>
      <c r="H2316" s="22"/>
    </row>
    <row r="2317" spans="1:8">
      <c r="A2317" s="22"/>
      <c r="B2317" s="22"/>
      <c r="C2317" s="22"/>
      <c r="D2317" s="22"/>
      <c r="E2317" s="22"/>
      <c r="F2317" s="22"/>
      <c r="G2317" s="22"/>
      <c r="H2317" s="22"/>
    </row>
    <row r="2318" spans="1:8">
      <c r="A2318" s="22"/>
      <c r="B2318" s="22"/>
      <c r="C2318" s="22"/>
      <c r="D2318" s="22"/>
      <c r="E2318" s="22"/>
      <c r="F2318" s="22"/>
      <c r="G2318" s="22"/>
      <c r="H2318" s="22"/>
    </row>
    <row r="2319" spans="1:8">
      <c r="A2319" s="22"/>
      <c r="B2319" s="22"/>
      <c r="C2319" s="22"/>
      <c r="D2319" s="22"/>
      <c r="E2319" s="22"/>
      <c r="F2319" s="22"/>
      <c r="G2319" s="22"/>
      <c r="H2319" s="22"/>
    </row>
    <row r="2320" spans="1:8">
      <c r="A2320" s="22"/>
      <c r="B2320" s="22"/>
      <c r="C2320" s="22"/>
      <c r="D2320" s="22"/>
      <c r="E2320" s="22"/>
      <c r="F2320" s="22"/>
      <c r="G2320" s="22"/>
      <c r="H2320" s="22"/>
    </row>
    <row r="2321" spans="1:8">
      <c r="A2321" s="22"/>
      <c r="B2321" s="22"/>
      <c r="C2321" s="22"/>
      <c r="D2321" s="22"/>
      <c r="E2321" s="22"/>
      <c r="F2321" s="22"/>
      <c r="G2321" s="22"/>
      <c r="H2321" s="22"/>
    </row>
    <row r="2322" spans="1:8">
      <c r="A2322" s="22"/>
      <c r="B2322" s="22"/>
      <c r="C2322" s="22"/>
      <c r="D2322" s="22"/>
      <c r="E2322" s="22"/>
      <c r="F2322" s="22"/>
      <c r="G2322" s="22"/>
      <c r="H2322" s="22"/>
    </row>
    <row r="2323" spans="1:8">
      <c r="A2323" s="22"/>
      <c r="B2323" s="22"/>
      <c r="C2323" s="22"/>
      <c r="D2323" s="22"/>
      <c r="E2323" s="22"/>
      <c r="F2323" s="22"/>
      <c r="G2323" s="22"/>
      <c r="H2323" s="22"/>
    </row>
    <row r="2324" spans="1:8">
      <c r="A2324" s="22"/>
      <c r="B2324" s="22"/>
      <c r="C2324" s="22"/>
      <c r="D2324" s="22"/>
      <c r="E2324" s="22"/>
      <c r="F2324" s="22"/>
      <c r="G2324" s="22"/>
      <c r="H2324" s="22"/>
    </row>
    <row r="2325" spans="1:8">
      <c r="A2325" s="22"/>
      <c r="B2325" s="22"/>
      <c r="C2325" s="22"/>
      <c r="D2325" s="22"/>
      <c r="E2325" s="22"/>
      <c r="F2325" s="22"/>
      <c r="G2325" s="22"/>
      <c r="H2325" s="22"/>
    </row>
    <row r="2326" spans="1:8">
      <c r="A2326" s="22"/>
      <c r="B2326" s="22"/>
      <c r="C2326" s="22"/>
      <c r="D2326" s="22"/>
      <c r="E2326" s="22"/>
      <c r="F2326" s="22"/>
      <c r="G2326" s="22"/>
      <c r="H2326" s="22"/>
    </row>
    <row r="2327" spans="1:8">
      <c r="A2327" s="22"/>
      <c r="B2327" s="22"/>
      <c r="C2327" s="22"/>
      <c r="D2327" s="22"/>
      <c r="E2327" s="22"/>
      <c r="F2327" s="22"/>
      <c r="G2327" s="22"/>
      <c r="H2327" s="22"/>
    </row>
    <row r="2328" spans="1:8">
      <c r="A2328" s="22"/>
      <c r="B2328" s="22"/>
      <c r="C2328" s="22"/>
      <c r="D2328" s="22"/>
      <c r="E2328" s="22"/>
      <c r="F2328" s="22"/>
      <c r="G2328" s="22"/>
      <c r="H2328" s="22"/>
    </row>
    <row r="2329" spans="1:8">
      <c r="A2329" s="22"/>
      <c r="B2329" s="22"/>
      <c r="C2329" s="22"/>
      <c r="D2329" s="22"/>
      <c r="E2329" s="22"/>
      <c r="F2329" s="22"/>
      <c r="G2329" s="22"/>
      <c r="H2329" s="22"/>
    </row>
    <row r="2330" spans="1:8">
      <c r="A2330" s="22"/>
      <c r="B2330" s="22"/>
      <c r="C2330" s="22"/>
      <c r="D2330" s="22"/>
      <c r="E2330" s="22"/>
      <c r="F2330" s="22"/>
      <c r="G2330" s="22"/>
      <c r="H2330" s="22"/>
    </row>
    <row r="2331" spans="1:8">
      <c r="A2331" s="22"/>
      <c r="B2331" s="22"/>
      <c r="C2331" s="22"/>
      <c r="D2331" s="22"/>
      <c r="E2331" s="22"/>
      <c r="F2331" s="22"/>
      <c r="G2331" s="22"/>
      <c r="H2331" s="22"/>
    </row>
    <row r="2332" spans="1:8">
      <c r="A2332" s="22"/>
      <c r="B2332" s="22"/>
      <c r="C2332" s="22"/>
      <c r="D2332" s="22"/>
      <c r="E2332" s="22"/>
      <c r="F2332" s="22"/>
      <c r="G2332" s="22"/>
      <c r="H2332" s="22"/>
    </row>
    <row r="2333" spans="1:8">
      <c r="A2333" s="22"/>
      <c r="B2333" s="22"/>
      <c r="C2333" s="22"/>
      <c r="D2333" s="22"/>
      <c r="E2333" s="22"/>
      <c r="F2333" s="22"/>
      <c r="G2333" s="22"/>
      <c r="H2333" s="22"/>
    </row>
    <row r="2334" spans="1:8">
      <c r="A2334" s="22"/>
      <c r="B2334" s="22"/>
      <c r="C2334" s="22"/>
      <c r="D2334" s="22"/>
      <c r="E2334" s="22"/>
      <c r="F2334" s="22"/>
      <c r="G2334" s="22"/>
      <c r="H2334" s="22"/>
    </row>
    <row r="2335" spans="1:8">
      <c r="A2335" s="22"/>
      <c r="B2335" s="22"/>
      <c r="C2335" s="22"/>
      <c r="D2335" s="22"/>
      <c r="E2335" s="22"/>
      <c r="F2335" s="22"/>
      <c r="G2335" s="22"/>
      <c r="H2335" s="22"/>
    </row>
    <row r="2336" spans="1:8">
      <c r="A2336" s="22"/>
      <c r="B2336" s="22"/>
      <c r="C2336" s="22"/>
      <c r="D2336" s="22"/>
      <c r="E2336" s="22"/>
      <c r="F2336" s="22"/>
      <c r="G2336" s="22"/>
      <c r="H2336" s="22"/>
    </row>
    <row r="2337" spans="1:8">
      <c r="A2337" s="22"/>
      <c r="B2337" s="22"/>
      <c r="C2337" s="22"/>
      <c r="D2337" s="22"/>
      <c r="E2337" s="22"/>
      <c r="F2337" s="22"/>
      <c r="G2337" s="22"/>
      <c r="H2337" s="22"/>
    </row>
    <row r="2338" spans="1:8">
      <c r="A2338" s="22"/>
      <c r="B2338" s="22"/>
      <c r="C2338" s="22"/>
      <c r="D2338" s="22"/>
      <c r="E2338" s="22"/>
      <c r="F2338" s="22"/>
      <c r="G2338" s="22"/>
      <c r="H2338" s="22"/>
    </row>
    <row r="2339" spans="1:8">
      <c r="A2339" s="22"/>
      <c r="B2339" s="22"/>
      <c r="C2339" s="22"/>
      <c r="D2339" s="22"/>
      <c r="E2339" s="22"/>
      <c r="F2339" s="22"/>
      <c r="G2339" s="22"/>
      <c r="H2339" s="22"/>
    </row>
    <row r="2340" spans="1:8">
      <c r="A2340" s="22"/>
      <c r="B2340" s="22"/>
      <c r="C2340" s="22"/>
      <c r="D2340" s="22"/>
      <c r="E2340" s="22"/>
      <c r="F2340" s="22"/>
      <c r="G2340" s="22"/>
      <c r="H2340" s="22"/>
    </row>
    <row r="2341" spans="1:8">
      <c r="A2341" s="22"/>
      <c r="B2341" s="22"/>
      <c r="C2341" s="22"/>
      <c r="D2341" s="22"/>
      <c r="E2341" s="22"/>
      <c r="F2341" s="22"/>
      <c r="G2341" s="22"/>
      <c r="H2341" s="22"/>
    </row>
    <row r="2342" spans="1:8">
      <c r="A2342" s="22"/>
      <c r="B2342" s="22"/>
      <c r="C2342" s="22"/>
      <c r="D2342" s="22"/>
      <c r="E2342" s="22"/>
      <c r="F2342" s="22"/>
      <c r="G2342" s="22"/>
      <c r="H2342" s="22"/>
    </row>
    <row r="2343" spans="1:8">
      <c r="A2343" s="22"/>
      <c r="B2343" s="22"/>
      <c r="C2343" s="22"/>
      <c r="D2343" s="22"/>
      <c r="E2343" s="22"/>
      <c r="F2343" s="22"/>
      <c r="G2343" s="22"/>
      <c r="H2343" s="22"/>
    </row>
    <row r="2344" spans="1:8">
      <c r="A2344" s="22"/>
      <c r="B2344" s="22"/>
      <c r="C2344" s="22"/>
      <c r="D2344" s="22"/>
      <c r="E2344" s="22"/>
      <c r="F2344" s="22"/>
      <c r="G2344" s="22"/>
      <c r="H2344" s="22"/>
    </row>
    <row r="2345" spans="1:8">
      <c r="A2345" s="22"/>
      <c r="B2345" s="22"/>
      <c r="C2345" s="22"/>
      <c r="D2345" s="22"/>
      <c r="E2345" s="22"/>
      <c r="F2345" s="22"/>
      <c r="G2345" s="22"/>
      <c r="H2345" s="22"/>
    </row>
    <row r="2346" spans="1:8">
      <c r="A2346" s="22"/>
      <c r="B2346" s="22"/>
      <c r="C2346" s="22"/>
      <c r="D2346" s="22"/>
      <c r="E2346" s="22"/>
      <c r="F2346" s="22"/>
      <c r="G2346" s="22"/>
      <c r="H2346" s="22"/>
    </row>
    <row r="2347" spans="1:8">
      <c r="A2347" s="22"/>
      <c r="B2347" s="22"/>
      <c r="C2347" s="22"/>
      <c r="D2347" s="22"/>
      <c r="E2347" s="22"/>
      <c r="F2347" s="22"/>
      <c r="G2347" s="22"/>
      <c r="H2347" s="22"/>
    </row>
    <row r="2348" spans="1:8">
      <c r="A2348" s="22"/>
      <c r="B2348" s="22"/>
      <c r="C2348" s="22"/>
      <c r="D2348" s="22"/>
      <c r="E2348" s="22"/>
      <c r="F2348" s="22"/>
      <c r="G2348" s="22"/>
      <c r="H2348" s="22"/>
    </row>
    <row r="2349" spans="1:8">
      <c r="A2349" s="22"/>
      <c r="B2349" s="22"/>
      <c r="C2349" s="22"/>
      <c r="D2349" s="22"/>
      <c r="E2349" s="22"/>
      <c r="F2349" s="22"/>
      <c r="G2349" s="22"/>
      <c r="H2349" s="22"/>
    </row>
    <row r="2350" spans="1:8">
      <c r="A2350" s="22"/>
      <c r="B2350" s="22"/>
      <c r="C2350" s="22"/>
      <c r="D2350" s="22"/>
      <c r="E2350" s="22"/>
      <c r="F2350" s="22"/>
      <c r="G2350" s="22"/>
      <c r="H2350" s="22"/>
    </row>
    <row r="2351" spans="1:8">
      <c r="A2351" s="22"/>
      <c r="B2351" s="22"/>
      <c r="C2351" s="22"/>
      <c r="D2351" s="22"/>
      <c r="E2351" s="22"/>
      <c r="F2351" s="22"/>
      <c r="G2351" s="22"/>
      <c r="H2351" s="22"/>
    </row>
    <row r="2352" spans="1:8">
      <c r="A2352" s="22"/>
      <c r="B2352" s="22"/>
      <c r="C2352" s="22"/>
      <c r="D2352" s="22"/>
      <c r="E2352" s="22"/>
      <c r="F2352" s="22"/>
      <c r="G2352" s="22"/>
      <c r="H2352" s="22"/>
    </row>
    <row r="2353" spans="1:8">
      <c r="A2353" s="22"/>
      <c r="B2353" s="22"/>
      <c r="C2353" s="22"/>
      <c r="D2353" s="22"/>
      <c r="E2353" s="22"/>
      <c r="F2353" s="22"/>
      <c r="G2353" s="22"/>
      <c r="H2353" s="22"/>
    </row>
    <row r="2354" spans="1:8">
      <c r="A2354" s="22"/>
      <c r="B2354" s="22"/>
      <c r="C2354" s="22"/>
      <c r="D2354" s="22"/>
      <c r="E2354" s="22"/>
      <c r="F2354" s="22"/>
      <c r="G2354" s="22"/>
      <c r="H2354" s="22"/>
    </row>
    <row r="2355" spans="1:8">
      <c r="A2355" s="22"/>
      <c r="B2355" s="22"/>
      <c r="C2355" s="22"/>
      <c r="D2355" s="22"/>
      <c r="E2355" s="22"/>
      <c r="F2355" s="22"/>
      <c r="G2355" s="22"/>
      <c r="H2355" s="22"/>
    </row>
    <row r="2356" spans="1:8">
      <c r="A2356" s="22"/>
      <c r="B2356" s="22"/>
      <c r="C2356" s="22"/>
      <c r="D2356" s="22"/>
      <c r="E2356" s="22"/>
      <c r="F2356" s="22"/>
      <c r="G2356" s="22"/>
      <c r="H2356" s="22"/>
    </row>
    <row r="2357" spans="1:8">
      <c r="A2357" s="22"/>
      <c r="B2357" s="22"/>
      <c r="C2357" s="22"/>
      <c r="D2357" s="22"/>
      <c r="E2357" s="22"/>
      <c r="F2357" s="22"/>
      <c r="G2357" s="22"/>
      <c r="H2357" s="22"/>
    </row>
    <row r="2358" spans="1:8">
      <c r="A2358" s="22"/>
      <c r="B2358" s="22"/>
      <c r="C2358" s="22"/>
      <c r="D2358" s="22"/>
      <c r="E2358" s="22"/>
      <c r="F2358" s="22"/>
      <c r="G2358" s="22"/>
      <c r="H2358" s="22"/>
    </row>
    <row r="2359" spans="1:8">
      <c r="A2359" s="22"/>
      <c r="B2359" s="22"/>
      <c r="C2359" s="22"/>
      <c r="D2359" s="22"/>
      <c r="E2359" s="22"/>
      <c r="F2359" s="22"/>
      <c r="G2359" s="22"/>
      <c r="H2359" s="22"/>
    </row>
    <row r="2360" spans="1:8">
      <c r="A2360" s="22"/>
      <c r="B2360" s="22"/>
      <c r="C2360" s="22"/>
      <c r="D2360" s="22"/>
      <c r="E2360" s="22"/>
      <c r="F2360" s="22"/>
      <c r="G2360" s="22"/>
      <c r="H2360" s="22"/>
    </row>
    <row r="2361" spans="1:8">
      <c r="A2361" s="22"/>
      <c r="B2361" s="22"/>
      <c r="C2361" s="22"/>
      <c r="D2361" s="22"/>
      <c r="E2361" s="22"/>
      <c r="F2361" s="22"/>
      <c r="G2361" s="22"/>
      <c r="H2361" s="22"/>
    </row>
    <row r="2362" spans="1:8">
      <c r="A2362" s="22"/>
      <c r="B2362" s="22"/>
      <c r="C2362" s="22"/>
      <c r="D2362" s="22"/>
      <c r="E2362" s="22"/>
      <c r="F2362" s="22"/>
      <c r="G2362" s="22"/>
      <c r="H2362" s="22"/>
    </row>
    <row r="2363" spans="1:8">
      <c r="A2363" s="22"/>
      <c r="B2363" s="22"/>
      <c r="C2363" s="22"/>
      <c r="D2363" s="22"/>
      <c r="E2363" s="22"/>
      <c r="F2363" s="22"/>
      <c r="G2363" s="22"/>
      <c r="H2363" s="22"/>
    </row>
    <row r="2364" spans="1:8">
      <c r="A2364" s="22"/>
      <c r="B2364" s="22"/>
      <c r="C2364" s="22"/>
      <c r="D2364" s="22"/>
      <c r="E2364" s="22"/>
      <c r="F2364" s="22"/>
      <c r="G2364" s="22"/>
      <c r="H2364" s="22"/>
    </row>
    <row r="2365" spans="1:8">
      <c r="A2365" s="22"/>
      <c r="B2365" s="22"/>
      <c r="C2365" s="22"/>
      <c r="D2365" s="22"/>
      <c r="E2365" s="22"/>
      <c r="F2365" s="22"/>
      <c r="G2365" s="22"/>
      <c r="H2365" s="22"/>
    </row>
    <row r="2366" spans="1:8">
      <c r="A2366" s="22"/>
      <c r="B2366" s="22"/>
      <c r="C2366" s="22"/>
      <c r="D2366" s="22"/>
      <c r="E2366" s="22"/>
      <c r="F2366" s="22"/>
      <c r="G2366" s="22"/>
      <c r="H2366" s="22"/>
    </row>
    <row r="2367" spans="1:8">
      <c r="A2367" s="22"/>
      <c r="B2367" s="22"/>
      <c r="C2367" s="22"/>
      <c r="D2367" s="22"/>
      <c r="E2367" s="22"/>
      <c r="F2367" s="22"/>
      <c r="G2367" s="22"/>
      <c r="H2367" s="22"/>
    </row>
    <row r="2368" spans="1:8">
      <c r="A2368" s="22"/>
      <c r="B2368" s="22"/>
      <c r="C2368" s="22"/>
      <c r="D2368" s="22"/>
      <c r="E2368" s="22"/>
      <c r="F2368" s="22"/>
      <c r="G2368" s="22"/>
      <c r="H2368" s="22"/>
    </row>
    <row r="2369" spans="1:8">
      <c r="A2369" s="22"/>
      <c r="B2369" s="22"/>
      <c r="C2369" s="22"/>
      <c r="D2369" s="22"/>
      <c r="E2369" s="22"/>
      <c r="F2369" s="22"/>
      <c r="G2369" s="22"/>
      <c r="H2369" s="22"/>
    </row>
    <row r="2370" spans="1:8">
      <c r="A2370" s="22"/>
      <c r="B2370" s="22"/>
      <c r="C2370" s="22"/>
      <c r="D2370" s="22"/>
      <c r="E2370" s="22"/>
      <c r="F2370" s="22"/>
      <c r="G2370" s="22"/>
      <c r="H2370" s="22"/>
    </row>
    <row r="2371" spans="1:8">
      <c r="A2371" s="22"/>
      <c r="B2371" s="22"/>
      <c r="C2371" s="22"/>
      <c r="D2371" s="22"/>
      <c r="E2371" s="22"/>
      <c r="F2371" s="22"/>
      <c r="G2371" s="22"/>
      <c r="H2371" s="22"/>
    </row>
    <row r="2372" spans="1:8">
      <c r="A2372" s="22"/>
      <c r="B2372" s="22"/>
      <c r="C2372" s="22"/>
      <c r="D2372" s="22"/>
      <c r="E2372" s="22"/>
      <c r="F2372" s="22"/>
      <c r="G2372" s="22"/>
      <c r="H2372" s="22"/>
    </row>
    <row r="2373" spans="1:8">
      <c r="A2373" s="22"/>
      <c r="B2373" s="22"/>
      <c r="C2373" s="22"/>
      <c r="D2373" s="22"/>
      <c r="E2373" s="22"/>
      <c r="F2373" s="22"/>
      <c r="G2373" s="22"/>
      <c r="H2373" s="22"/>
    </row>
    <row r="2374" spans="1:8">
      <c r="A2374" s="22"/>
      <c r="B2374" s="22"/>
      <c r="C2374" s="22"/>
      <c r="D2374" s="22"/>
      <c r="E2374" s="22"/>
      <c r="F2374" s="22"/>
      <c r="G2374" s="22"/>
      <c r="H2374" s="22"/>
    </row>
    <row r="2375" spans="1:8">
      <c r="A2375" s="22"/>
      <c r="B2375" s="22"/>
      <c r="C2375" s="22"/>
      <c r="D2375" s="22"/>
      <c r="E2375" s="22"/>
      <c r="F2375" s="22"/>
      <c r="G2375" s="22"/>
      <c r="H2375" s="22"/>
    </row>
    <row r="2376" spans="1:8">
      <c r="A2376" s="22"/>
      <c r="B2376" s="22"/>
      <c r="C2376" s="22"/>
      <c r="D2376" s="22"/>
      <c r="E2376" s="22"/>
      <c r="F2376" s="22"/>
      <c r="G2376" s="22"/>
      <c r="H2376" s="22"/>
    </row>
    <row r="2377" spans="1:8">
      <c r="A2377" s="22"/>
      <c r="B2377" s="22"/>
      <c r="C2377" s="22"/>
      <c r="D2377" s="22"/>
      <c r="E2377" s="22"/>
      <c r="F2377" s="22"/>
      <c r="G2377" s="22"/>
      <c r="H2377" s="22"/>
    </row>
    <row r="2378" spans="1:8">
      <c r="A2378" s="22"/>
      <c r="B2378" s="22"/>
      <c r="C2378" s="22"/>
      <c r="D2378" s="22"/>
      <c r="E2378" s="22"/>
      <c r="F2378" s="22"/>
      <c r="G2378" s="22"/>
      <c r="H2378" s="22"/>
    </row>
    <row r="2379" spans="1:8">
      <c r="A2379" s="22"/>
      <c r="B2379" s="22"/>
      <c r="C2379" s="22"/>
      <c r="D2379" s="22"/>
      <c r="E2379" s="22"/>
      <c r="F2379" s="22"/>
      <c r="G2379" s="22"/>
      <c r="H2379" s="22"/>
    </row>
    <row r="2380" spans="1:8">
      <c r="A2380" s="22"/>
      <c r="B2380" s="22"/>
      <c r="C2380" s="22"/>
      <c r="D2380" s="22"/>
      <c r="E2380" s="22"/>
      <c r="F2380" s="22"/>
      <c r="G2380" s="22"/>
      <c r="H2380" s="22"/>
    </row>
    <row r="2381" spans="1:8">
      <c r="A2381" s="22"/>
      <c r="B2381" s="22"/>
      <c r="C2381" s="22"/>
      <c r="D2381" s="22"/>
      <c r="E2381" s="22"/>
      <c r="F2381" s="22"/>
      <c r="G2381" s="22"/>
      <c r="H2381" s="22"/>
    </row>
    <row r="2382" spans="1:8">
      <c r="A2382" s="22"/>
      <c r="B2382" s="22"/>
      <c r="C2382" s="22"/>
      <c r="D2382" s="22"/>
      <c r="E2382" s="22"/>
      <c r="F2382" s="22"/>
      <c r="G2382" s="22"/>
      <c r="H2382" s="22"/>
    </row>
    <row r="2383" spans="1:8">
      <c r="A2383" s="22"/>
      <c r="B2383" s="22"/>
      <c r="C2383" s="22"/>
      <c r="D2383" s="22"/>
      <c r="E2383" s="22"/>
      <c r="F2383" s="22"/>
      <c r="G2383" s="22"/>
      <c r="H2383" s="22"/>
    </row>
    <row r="2384" spans="1:8">
      <c r="A2384" s="22"/>
      <c r="B2384" s="22"/>
      <c r="C2384" s="22"/>
      <c r="D2384" s="22"/>
      <c r="E2384" s="22"/>
      <c r="F2384" s="22"/>
      <c r="G2384" s="22"/>
      <c r="H2384" s="22"/>
    </row>
    <row r="2385" spans="1:8">
      <c r="A2385" s="22"/>
      <c r="B2385" s="22"/>
      <c r="C2385" s="22"/>
      <c r="D2385" s="22"/>
      <c r="E2385" s="22"/>
      <c r="F2385" s="22"/>
      <c r="G2385" s="22"/>
      <c r="H2385" s="22"/>
    </row>
    <row r="2386" spans="1:8">
      <c r="A2386" s="22"/>
      <c r="B2386" s="22"/>
      <c r="C2386" s="22"/>
      <c r="D2386" s="22"/>
      <c r="E2386" s="22"/>
      <c r="F2386" s="22"/>
      <c r="G2386" s="22"/>
      <c r="H2386" s="22"/>
    </row>
    <row r="2387" spans="1:8">
      <c r="A2387" s="22"/>
      <c r="B2387" s="22"/>
      <c r="C2387" s="22"/>
      <c r="D2387" s="22"/>
      <c r="E2387" s="22"/>
      <c r="F2387" s="22"/>
      <c r="G2387" s="22"/>
      <c r="H2387" s="22"/>
    </row>
    <row r="2388" spans="1:8">
      <c r="A2388" s="22"/>
      <c r="B2388" s="22"/>
      <c r="C2388" s="22"/>
      <c r="D2388" s="22"/>
      <c r="E2388" s="22"/>
      <c r="F2388" s="22"/>
      <c r="G2388" s="22"/>
      <c r="H2388" s="22"/>
    </row>
    <row r="2389" spans="1:8">
      <c r="A2389" s="22"/>
      <c r="B2389" s="22"/>
      <c r="C2389" s="22"/>
      <c r="D2389" s="22"/>
      <c r="E2389" s="22"/>
      <c r="F2389" s="22"/>
      <c r="G2389" s="22"/>
      <c r="H2389" s="22"/>
    </row>
    <row r="2390" spans="1:8">
      <c r="A2390" s="22"/>
      <c r="B2390" s="22"/>
      <c r="C2390" s="22"/>
      <c r="D2390" s="22"/>
      <c r="E2390" s="22"/>
      <c r="F2390" s="22"/>
      <c r="G2390" s="22"/>
      <c r="H2390" s="22"/>
    </row>
    <row r="2391" spans="1:8">
      <c r="A2391" s="22"/>
      <c r="B2391" s="22"/>
      <c r="C2391" s="22"/>
      <c r="D2391" s="22"/>
      <c r="E2391" s="22"/>
      <c r="F2391" s="22"/>
      <c r="G2391" s="22"/>
      <c r="H2391" s="22"/>
    </row>
    <row r="2392" spans="1:8">
      <c r="A2392" s="22"/>
      <c r="B2392" s="22"/>
      <c r="C2392" s="22"/>
      <c r="D2392" s="22"/>
      <c r="E2392" s="22"/>
      <c r="F2392" s="22"/>
      <c r="G2392" s="22"/>
      <c r="H2392" s="22"/>
    </row>
    <row r="2393" spans="1:8">
      <c r="A2393" s="22"/>
      <c r="B2393" s="22"/>
      <c r="C2393" s="22"/>
      <c r="D2393" s="22"/>
      <c r="E2393" s="22"/>
      <c r="F2393" s="22"/>
      <c r="G2393" s="22"/>
      <c r="H2393" s="22"/>
    </row>
    <row r="2394" spans="1:8">
      <c r="A2394" s="22"/>
      <c r="B2394" s="22"/>
      <c r="C2394" s="22"/>
      <c r="D2394" s="22"/>
      <c r="E2394" s="22"/>
      <c r="F2394" s="22"/>
      <c r="G2394" s="22"/>
      <c r="H2394" s="22"/>
    </row>
    <row r="2395" spans="1:8">
      <c r="A2395" s="22"/>
      <c r="B2395" s="22"/>
      <c r="C2395" s="22"/>
      <c r="D2395" s="22"/>
      <c r="E2395" s="22"/>
      <c r="F2395" s="22"/>
      <c r="G2395" s="22"/>
      <c r="H2395" s="22"/>
    </row>
    <row r="2396" spans="1:8">
      <c r="A2396" s="22"/>
      <c r="B2396" s="22"/>
      <c r="C2396" s="22"/>
      <c r="D2396" s="22"/>
      <c r="E2396" s="22"/>
      <c r="F2396" s="22"/>
      <c r="G2396" s="22"/>
      <c r="H2396" s="22"/>
    </row>
    <row r="2397" spans="1:8">
      <c r="A2397" s="22"/>
      <c r="B2397" s="22"/>
      <c r="C2397" s="22"/>
      <c r="D2397" s="22"/>
      <c r="E2397" s="22"/>
      <c r="F2397" s="22"/>
      <c r="G2397" s="22"/>
      <c r="H2397" s="22"/>
    </row>
    <row r="2398" spans="1:8">
      <c r="A2398" s="22"/>
      <c r="B2398" s="22"/>
      <c r="C2398" s="22"/>
      <c r="D2398" s="22"/>
      <c r="E2398" s="22"/>
      <c r="F2398" s="22"/>
      <c r="G2398" s="22"/>
      <c r="H2398" s="22"/>
    </row>
    <row r="2399" spans="1:8">
      <c r="A2399" s="22"/>
      <c r="B2399" s="22"/>
      <c r="C2399" s="22"/>
      <c r="D2399" s="22"/>
      <c r="E2399" s="22"/>
      <c r="F2399" s="22"/>
      <c r="G2399" s="22"/>
      <c r="H2399" s="22"/>
    </row>
    <row r="2400" spans="1:8">
      <c r="A2400" s="22"/>
      <c r="B2400" s="22"/>
      <c r="C2400" s="22"/>
      <c r="D2400" s="22"/>
      <c r="E2400" s="22"/>
      <c r="F2400" s="22"/>
      <c r="G2400" s="22"/>
      <c r="H2400" s="22"/>
    </row>
    <row r="2401" spans="1:8">
      <c r="A2401" s="22"/>
      <c r="B2401" s="22"/>
      <c r="C2401" s="22"/>
      <c r="D2401" s="22"/>
      <c r="E2401" s="22"/>
      <c r="F2401" s="22"/>
      <c r="G2401" s="22"/>
      <c r="H2401" s="22"/>
    </row>
    <row r="2402" spans="1:8">
      <c r="A2402" s="22"/>
      <c r="B2402" s="22"/>
      <c r="C2402" s="22"/>
      <c r="D2402" s="22"/>
      <c r="E2402" s="22"/>
      <c r="F2402" s="22"/>
      <c r="G2402" s="22"/>
      <c r="H2402" s="22"/>
    </row>
    <row r="2403" spans="1:8">
      <c r="A2403" s="22"/>
      <c r="B2403" s="22"/>
      <c r="C2403" s="22"/>
      <c r="D2403" s="22"/>
      <c r="E2403" s="22"/>
      <c r="F2403" s="22"/>
      <c r="G2403" s="22"/>
      <c r="H2403" s="22"/>
    </row>
    <row r="2404" spans="1:8">
      <c r="A2404" s="22"/>
      <c r="B2404" s="22"/>
      <c r="C2404" s="22"/>
      <c r="D2404" s="22"/>
      <c r="E2404" s="22"/>
      <c r="F2404" s="22"/>
      <c r="G2404" s="22"/>
      <c r="H2404" s="22"/>
    </row>
    <row r="2405" spans="1:8">
      <c r="A2405" s="22"/>
      <c r="B2405" s="22"/>
      <c r="C2405" s="22"/>
      <c r="D2405" s="22"/>
      <c r="E2405" s="22"/>
      <c r="F2405" s="22"/>
      <c r="G2405" s="22"/>
      <c r="H2405" s="22"/>
    </row>
    <row r="2406" spans="1:8">
      <c r="A2406" s="22"/>
      <c r="B2406" s="22"/>
      <c r="C2406" s="22"/>
      <c r="D2406" s="22"/>
      <c r="E2406" s="22"/>
      <c r="F2406" s="22"/>
      <c r="G2406" s="22"/>
      <c r="H2406" s="22"/>
    </row>
    <row r="2407" spans="1:8">
      <c r="A2407" s="22"/>
      <c r="B2407" s="22"/>
      <c r="C2407" s="22"/>
      <c r="D2407" s="22"/>
      <c r="E2407" s="22"/>
      <c r="F2407" s="22"/>
      <c r="G2407" s="22"/>
      <c r="H2407" s="22"/>
    </row>
    <row r="2408" spans="1:8">
      <c r="A2408" s="22"/>
      <c r="B2408" s="22"/>
      <c r="C2408" s="22"/>
      <c r="D2408" s="22"/>
      <c r="E2408" s="22"/>
      <c r="F2408" s="22"/>
      <c r="G2408" s="22"/>
      <c r="H2408" s="22"/>
    </row>
    <row r="2409" spans="1:8">
      <c r="A2409" s="22"/>
      <c r="B2409" s="22"/>
      <c r="C2409" s="22"/>
      <c r="D2409" s="22"/>
      <c r="E2409" s="22"/>
      <c r="F2409" s="22"/>
      <c r="G2409" s="22"/>
      <c r="H2409" s="22"/>
    </row>
    <row r="2410" spans="1:8">
      <c r="A2410" s="22"/>
      <c r="B2410" s="22"/>
      <c r="C2410" s="22"/>
      <c r="D2410" s="22"/>
      <c r="E2410" s="22"/>
      <c r="F2410" s="22"/>
      <c r="G2410" s="22"/>
      <c r="H2410" s="22"/>
    </row>
    <row r="2411" spans="1:8">
      <c r="A2411" s="22"/>
      <c r="B2411" s="22"/>
      <c r="C2411" s="22"/>
      <c r="D2411" s="22"/>
      <c r="E2411" s="22"/>
      <c r="F2411" s="22"/>
      <c r="G2411" s="22"/>
      <c r="H2411" s="22"/>
    </row>
    <row r="2412" spans="1:8">
      <c r="A2412" s="22"/>
      <c r="B2412" s="22"/>
      <c r="C2412" s="22"/>
      <c r="D2412" s="22"/>
      <c r="E2412" s="22"/>
      <c r="F2412" s="22"/>
      <c r="G2412" s="22"/>
      <c r="H2412" s="22"/>
    </row>
    <row r="2413" spans="1:8">
      <c r="A2413" s="22"/>
      <c r="B2413" s="22"/>
      <c r="C2413" s="22"/>
      <c r="D2413" s="22"/>
      <c r="E2413" s="22"/>
      <c r="F2413" s="22"/>
      <c r="G2413" s="22"/>
      <c r="H2413" s="22"/>
    </row>
    <row r="2414" spans="1:8">
      <c r="A2414" s="22"/>
      <c r="B2414" s="22"/>
      <c r="C2414" s="22"/>
      <c r="D2414" s="22"/>
      <c r="E2414" s="22"/>
      <c r="F2414" s="22"/>
      <c r="G2414" s="22"/>
      <c r="H2414" s="22"/>
    </row>
    <row r="2415" spans="1:8">
      <c r="A2415" s="22"/>
      <c r="B2415" s="22"/>
      <c r="C2415" s="22"/>
      <c r="D2415" s="22"/>
      <c r="E2415" s="22"/>
      <c r="F2415" s="22"/>
      <c r="G2415" s="22"/>
      <c r="H2415" s="22"/>
    </row>
    <row r="2416" spans="1:8">
      <c r="A2416" s="22"/>
      <c r="B2416" s="22"/>
      <c r="C2416" s="22"/>
      <c r="D2416" s="22"/>
      <c r="E2416" s="22"/>
      <c r="F2416" s="22"/>
      <c r="G2416" s="22"/>
      <c r="H2416" s="22"/>
    </row>
    <row r="2417" spans="1:8">
      <c r="A2417" s="22"/>
      <c r="B2417" s="22"/>
      <c r="C2417" s="22"/>
      <c r="D2417" s="22"/>
      <c r="E2417" s="22"/>
      <c r="F2417" s="22"/>
      <c r="G2417" s="22"/>
      <c r="H2417" s="22"/>
    </row>
    <row r="2418" spans="1:8">
      <c r="A2418" s="22"/>
      <c r="B2418" s="22"/>
      <c r="C2418" s="22"/>
      <c r="D2418" s="22"/>
      <c r="E2418" s="22"/>
      <c r="F2418" s="22"/>
      <c r="G2418" s="22"/>
      <c r="H2418" s="22"/>
    </row>
    <row r="2419" spans="1:8">
      <c r="A2419" s="22"/>
      <c r="B2419" s="22"/>
      <c r="C2419" s="22"/>
      <c r="D2419" s="22"/>
      <c r="E2419" s="22"/>
      <c r="F2419" s="22"/>
      <c r="G2419" s="22"/>
      <c r="H2419" s="22"/>
    </row>
    <row r="2420" spans="1:8">
      <c r="A2420" s="22"/>
      <c r="B2420" s="22"/>
      <c r="C2420" s="22"/>
      <c r="D2420" s="22"/>
      <c r="E2420" s="22"/>
      <c r="F2420" s="22"/>
      <c r="G2420" s="22"/>
      <c r="H2420" s="22"/>
    </row>
    <row r="2421" spans="1:8">
      <c r="A2421" s="22"/>
      <c r="B2421" s="22"/>
      <c r="C2421" s="22"/>
      <c r="D2421" s="22"/>
      <c r="E2421" s="22"/>
      <c r="F2421" s="22"/>
      <c r="G2421" s="22"/>
      <c r="H2421" s="22"/>
    </row>
    <row r="2422" spans="1:8">
      <c r="A2422" s="22"/>
      <c r="B2422" s="22"/>
      <c r="C2422" s="22"/>
      <c r="D2422" s="22"/>
      <c r="E2422" s="22"/>
      <c r="F2422" s="22"/>
      <c r="G2422" s="22"/>
      <c r="H2422" s="22"/>
    </row>
    <row r="2423" spans="1:8">
      <c r="A2423" s="22"/>
      <c r="B2423" s="22"/>
      <c r="C2423" s="22"/>
      <c r="D2423" s="22"/>
      <c r="E2423" s="22"/>
      <c r="F2423" s="22"/>
      <c r="G2423" s="22"/>
      <c r="H2423" s="22"/>
    </row>
    <row r="2424" spans="1:8">
      <c r="A2424" s="22"/>
      <c r="B2424" s="22"/>
      <c r="C2424" s="22"/>
      <c r="D2424" s="22"/>
      <c r="E2424" s="22"/>
      <c r="F2424" s="22"/>
      <c r="G2424" s="22"/>
      <c r="H2424" s="22"/>
    </row>
    <row r="2425" spans="1:8">
      <c r="A2425" s="22"/>
      <c r="B2425" s="22"/>
      <c r="C2425" s="22"/>
      <c r="D2425" s="22"/>
      <c r="E2425" s="22"/>
      <c r="F2425" s="22"/>
      <c r="G2425" s="22"/>
      <c r="H2425" s="22"/>
    </row>
    <row r="2426" spans="1:8">
      <c r="A2426" s="22"/>
      <c r="B2426" s="22"/>
      <c r="C2426" s="22"/>
      <c r="D2426" s="22"/>
      <c r="E2426" s="22"/>
      <c r="F2426" s="22"/>
      <c r="G2426" s="22"/>
      <c r="H2426" s="22"/>
    </row>
    <row r="2427" spans="1:8">
      <c r="A2427" s="22"/>
      <c r="B2427" s="22"/>
      <c r="C2427" s="22"/>
      <c r="D2427" s="22"/>
      <c r="E2427" s="22"/>
      <c r="F2427" s="22"/>
      <c r="G2427" s="22"/>
      <c r="H2427" s="22"/>
    </row>
    <row r="2428" spans="1:8">
      <c r="A2428" s="22"/>
      <c r="B2428" s="22"/>
      <c r="C2428" s="22"/>
      <c r="D2428" s="22"/>
      <c r="E2428" s="22"/>
      <c r="F2428" s="22"/>
      <c r="G2428" s="22"/>
      <c r="H2428" s="22"/>
    </row>
    <row r="2429" spans="1:8">
      <c r="A2429" s="22"/>
      <c r="B2429" s="22"/>
      <c r="C2429" s="22"/>
      <c r="D2429" s="22"/>
      <c r="E2429" s="22"/>
      <c r="F2429" s="22"/>
      <c r="G2429" s="22"/>
      <c r="H2429" s="22"/>
    </row>
    <row r="2430" spans="1:8">
      <c r="A2430" s="22"/>
      <c r="B2430" s="22"/>
      <c r="C2430" s="22"/>
      <c r="D2430" s="22"/>
      <c r="E2430" s="22"/>
      <c r="F2430" s="22"/>
      <c r="G2430" s="22"/>
      <c r="H2430" s="22"/>
    </row>
    <row r="2431" spans="1:8">
      <c r="A2431" s="22"/>
      <c r="B2431" s="22"/>
      <c r="C2431" s="22"/>
      <c r="D2431" s="22"/>
      <c r="E2431" s="22"/>
      <c r="F2431" s="22"/>
      <c r="G2431" s="22"/>
      <c r="H2431" s="22"/>
    </row>
    <row r="2432" spans="1:8">
      <c r="A2432" s="22"/>
      <c r="B2432" s="22"/>
      <c r="C2432" s="22"/>
      <c r="D2432" s="22"/>
      <c r="E2432" s="22"/>
      <c r="F2432" s="22"/>
      <c r="G2432" s="22"/>
      <c r="H2432" s="22"/>
    </row>
    <row r="2433" spans="1:8">
      <c r="A2433" s="22"/>
      <c r="B2433" s="22"/>
      <c r="C2433" s="22"/>
      <c r="D2433" s="22"/>
      <c r="E2433" s="22"/>
      <c r="F2433" s="22"/>
      <c r="G2433" s="22"/>
      <c r="H2433" s="22"/>
    </row>
    <row r="2434" spans="1:8">
      <c r="A2434" s="22"/>
      <c r="B2434" s="22"/>
      <c r="C2434" s="22"/>
      <c r="D2434" s="22"/>
      <c r="E2434" s="22"/>
      <c r="F2434" s="22"/>
      <c r="G2434" s="22"/>
      <c r="H2434" s="22"/>
    </row>
    <row r="2435" spans="1:8">
      <c r="A2435" s="22"/>
      <c r="B2435" s="22"/>
      <c r="C2435" s="22"/>
      <c r="D2435" s="22"/>
      <c r="E2435" s="22"/>
      <c r="F2435" s="22"/>
      <c r="G2435" s="22"/>
      <c r="H2435" s="22"/>
    </row>
    <row r="2436" spans="1:8">
      <c r="A2436" s="22"/>
      <c r="B2436" s="22"/>
      <c r="C2436" s="22"/>
      <c r="D2436" s="22"/>
      <c r="E2436" s="22"/>
      <c r="F2436" s="22"/>
      <c r="G2436" s="22"/>
      <c r="H2436" s="22"/>
    </row>
    <row r="2437" spans="1:8">
      <c r="A2437" s="22"/>
      <c r="B2437" s="22"/>
      <c r="C2437" s="22"/>
      <c r="D2437" s="22"/>
      <c r="E2437" s="22"/>
      <c r="F2437" s="22"/>
      <c r="G2437" s="22"/>
      <c r="H2437" s="22"/>
    </row>
    <row r="2438" spans="1:8">
      <c r="A2438" s="22"/>
      <c r="B2438" s="22"/>
      <c r="C2438" s="22"/>
      <c r="D2438" s="22"/>
      <c r="E2438" s="22"/>
      <c r="F2438" s="22"/>
      <c r="G2438" s="22"/>
      <c r="H2438" s="22"/>
    </row>
    <row r="2439" spans="1:8">
      <c r="A2439" s="22"/>
      <c r="B2439" s="22"/>
      <c r="C2439" s="22"/>
      <c r="D2439" s="22"/>
      <c r="E2439" s="22"/>
      <c r="F2439" s="22"/>
      <c r="G2439" s="22"/>
      <c r="H2439" s="22"/>
    </row>
    <row r="2440" spans="1:8">
      <c r="A2440" s="22"/>
      <c r="B2440" s="22"/>
      <c r="C2440" s="22"/>
      <c r="D2440" s="22"/>
      <c r="E2440" s="22"/>
      <c r="F2440" s="22"/>
      <c r="G2440" s="22"/>
      <c r="H2440" s="22"/>
    </row>
    <row r="2441" spans="1:8">
      <c r="A2441" s="22"/>
      <c r="B2441" s="22"/>
      <c r="C2441" s="22"/>
      <c r="D2441" s="22"/>
      <c r="E2441" s="22"/>
      <c r="F2441" s="22"/>
      <c r="G2441" s="22"/>
      <c r="H2441" s="22"/>
    </row>
    <row r="2442" spans="1:8">
      <c r="A2442" s="22"/>
      <c r="B2442" s="22"/>
      <c r="C2442" s="22"/>
      <c r="D2442" s="22"/>
      <c r="E2442" s="22"/>
      <c r="F2442" s="22"/>
      <c r="G2442" s="22"/>
      <c r="H2442" s="22"/>
    </row>
    <row r="2443" spans="1:8">
      <c r="A2443" s="22"/>
      <c r="B2443" s="22"/>
      <c r="C2443" s="22"/>
      <c r="D2443" s="22"/>
      <c r="E2443" s="22"/>
      <c r="F2443" s="22"/>
      <c r="G2443" s="22"/>
      <c r="H2443" s="22"/>
    </row>
    <row r="2444" spans="1:8">
      <c r="A2444" s="22"/>
      <c r="B2444" s="22"/>
      <c r="C2444" s="22"/>
      <c r="D2444" s="22"/>
      <c r="E2444" s="22"/>
      <c r="F2444" s="22"/>
      <c r="G2444" s="22"/>
      <c r="H2444" s="22"/>
    </row>
    <row r="2445" spans="1:8">
      <c r="A2445" s="22"/>
      <c r="B2445" s="22"/>
      <c r="C2445" s="22"/>
      <c r="D2445" s="22"/>
      <c r="E2445" s="22"/>
      <c r="F2445" s="22"/>
      <c r="G2445" s="22"/>
      <c r="H2445" s="22"/>
    </row>
    <row r="2446" spans="1:8">
      <c r="A2446" s="22"/>
      <c r="B2446" s="22"/>
      <c r="C2446" s="22"/>
      <c r="D2446" s="22"/>
      <c r="E2446" s="22"/>
      <c r="F2446" s="22"/>
      <c r="G2446" s="22"/>
      <c r="H2446" s="22"/>
    </row>
    <row r="2447" spans="1:8">
      <c r="A2447" s="22"/>
      <c r="B2447" s="22"/>
      <c r="C2447" s="22"/>
      <c r="D2447" s="22"/>
      <c r="E2447" s="22"/>
      <c r="F2447" s="22"/>
      <c r="G2447" s="22"/>
      <c r="H2447" s="22"/>
    </row>
    <row r="2448" spans="1:8">
      <c r="A2448" s="22"/>
      <c r="B2448" s="22"/>
      <c r="C2448" s="22"/>
      <c r="D2448" s="22"/>
      <c r="E2448" s="22"/>
      <c r="F2448" s="22"/>
      <c r="G2448" s="22"/>
      <c r="H2448" s="22"/>
    </row>
    <row r="2449" spans="1:8">
      <c r="A2449" s="22"/>
      <c r="B2449" s="22"/>
      <c r="C2449" s="22"/>
      <c r="D2449" s="22"/>
      <c r="E2449" s="22"/>
      <c r="F2449" s="22"/>
      <c r="G2449" s="22"/>
      <c r="H2449" s="22"/>
    </row>
    <row r="2450" spans="1:8">
      <c r="A2450" s="22"/>
      <c r="B2450" s="22"/>
      <c r="C2450" s="22"/>
      <c r="D2450" s="22"/>
      <c r="E2450" s="22"/>
      <c r="F2450" s="22"/>
      <c r="G2450" s="22"/>
      <c r="H2450" s="22"/>
    </row>
    <row r="2451" spans="1:8">
      <c r="A2451" s="22"/>
      <c r="B2451" s="22"/>
      <c r="C2451" s="22"/>
      <c r="D2451" s="22"/>
      <c r="E2451" s="22"/>
      <c r="F2451" s="22"/>
      <c r="G2451" s="22"/>
      <c r="H2451" s="22"/>
    </row>
    <row r="2452" spans="1:8">
      <c r="A2452" s="22"/>
      <c r="B2452" s="22"/>
      <c r="C2452" s="22"/>
      <c r="D2452" s="22"/>
      <c r="E2452" s="22"/>
      <c r="F2452" s="22"/>
      <c r="G2452" s="22"/>
      <c r="H2452" s="22"/>
    </row>
    <row r="2453" spans="1:8">
      <c r="A2453" s="22"/>
      <c r="B2453" s="22"/>
      <c r="C2453" s="22"/>
      <c r="D2453" s="22"/>
      <c r="E2453" s="22"/>
      <c r="F2453" s="22"/>
      <c r="G2453" s="22"/>
      <c r="H2453" s="22"/>
    </row>
    <row r="2454" spans="1:8">
      <c r="A2454" s="22"/>
      <c r="B2454" s="22"/>
      <c r="C2454" s="22"/>
      <c r="D2454" s="22"/>
      <c r="E2454" s="22"/>
      <c r="F2454" s="22"/>
      <c r="G2454" s="22"/>
      <c r="H2454" s="22"/>
    </row>
    <row r="2455" spans="1:8">
      <c r="A2455" s="22"/>
      <c r="B2455" s="22"/>
      <c r="C2455" s="22"/>
      <c r="D2455" s="22"/>
      <c r="E2455" s="22"/>
      <c r="F2455" s="22"/>
      <c r="G2455" s="22"/>
      <c r="H2455" s="22"/>
    </row>
    <row r="2456" spans="1:8">
      <c r="A2456" s="22"/>
      <c r="B2456" s="22"/>
      <c r="C2456" s="22"/>
      <c r="D2456" s="22"/>
      <c r="E2456" s="22"/>
      <c r="F2456" s="22"/>
      <c r="G2456" s="22"/>
      <c r="H2456" s="22"/>
    </row>
    <row r="2457" spans="1:8">
      <c r="A2457" s="22"/>
      <c r="B2457" s="22"/>
      <c r="C2457" s="22"/>
      <c r="D2457" s="22"/>
      <c r="E2457" s="22"/>
      <c r="F2457" s="22"/>
      <c r="G2457" s="22"/>
      <c r="H2457" s="22"/>
    </row>
    <row r="2458" spans="1:8">
      <c r="A2458" s="22"/>
      <c r="B2458" s="22"/>
      <c r="C2458" s="22"/>
      <c r="D2458" s="22"/>
      <c r="E2458" s="22"/>
      <c r="F2458" s="22"/>
      <c r="G2458" s="22"/>
      <c r="H2458" s="22"/>
    </row>
    <row r="2459" spans="1:8">
      <c r="A2459" s="22"/>
      <c r="B2459" s="22"/>
      <c r="C2459" s="22"/>
      <c r="D2459" s="22"/>
      <c r="E2459" s="22"/>
      <c r="F2459" s="22"/>
      <c r="G2459" s="22"/>
      <c r="H2459" s="22"/>
    </row>
    <row r="2460" spans="1:8">
      <c r="A2460" s="22"/>
      <c r="B2460" s="22"/>
      <c r="C2460" s="22"/>
      <c r="D2460" s="22"/>
      <c r="E2460" s="22"/>
      <c r="F2460" s="22"/>
      <c r="G2460" s="22"/>
      <c r="H2460" s="22"/>
    </row>
    <row r="2461" spans="1:8">
      <c r="A2461" s="22"/>
      <c r="B2461" s="22"/>
      <c r="C2461" s="22"/>
      <c r="D2461" s="22"/>
      <c r="E2461" s="22"/>
      <c r="F2461" s="22"/>
      <c r="G2461" s="22"/>
      <c r="H2461" s="22"/>
    </row>
    <row r="2462" spans="1:8">
      <c r="A2462" s="22"/>
      <c r="B2462" s="22"/>
      <c r="C2462" s="22"/>
      <c r="D2462" s="22"/>
      <c r="E2462" s="22"/>
      <c r="F2462" s="22"/>
      <c r="G2462" s="22"/>
      <c r="H2462" s="22"/>
    </row>
    <row r="2463" spans="1:8">
      <c r="A2463" s="22"/>
      <c r="B2463" s="22"/>
      <c r="C2463" s="22"/>
      <c r="D2463" s="22"/>
      <c r="E2463" s="22"/>
      <c r="F2463" s="22"/>
      <c r="G2463" s="22"/>
      <c r="H2463" s="22"/>
    </row>
    <row r="2464" spans="1:8">
      <c r="A2464" s="22"/>
      <c r="B2464" s="22"/>
      <c r="C2464" s="22"/>
      <c r="D2464" s="22"/>
      <c r="E2464" s="22"/>
      <c r="F2464" s="22"/>
      <c r="G2464" s="22"/>
      <c r="H2464" s="22"/>
    </row>
    <row r="2465" spans="1:8">
      <c r="A2465" s="22"/>
      <c r="B2465" s="22"/>
      <c r="C2465" s="22"/>
      <c r="D2465" s="22"/>
      <c r="E2465" s="22"/>
      <c r="F2465" s="22"/>
      <c r="G2465" s="22"/>
      <c r="H2465" s="22"/>
    </row>
    <row r="2466" spans="1:8">
      <c r="A2466" s="22"/>
      <c r="B2466" s="22"/>
      <c r="C2466" s="22"/>
      <c r="D2466" s="22"/>
      <c r="E2466" s="22"/>
      <c r="F2466" s="22"/>
      <c r="G2466" s="22"/>
      <c r="H2466" s="22"/>
    </row>
    <row r="2467" spans="1:8">
      <c r="A2467" s="22"/>
      <c r="B2467" s="22"/>
      <c r="C2467" s="22"/>
      <c r="D2467" s="22"/>
      <c r="E2467" s="22"/>
      <c r="F2467" s="22"/>
      <c r="G2467" s="22"/>
      <c r="H2467" s="22"/>
    </row>
    <row r="2468" spans="1:8">
      <c r="A2468" s="22"/>
      <c r="B2468" s="22"/>
      <c r="C2468" s="22"/>
      <c r="D2468" s="22"/>
      <c r="E2468" s="22"/>
      <c r="F2468" s="22"/>
      <c r="G2468" s="22"/>
      <c r="H2468" s="22"/>
    </row>
    <row r="2469" spans="1:8">
      <c r="A2469" s="22"/>
      <c r="B2469" s="22"/>
      <c r="C2469" s="22"/>
      <c r="D2469" s="22"/>
      <c r="E2469" s="22"/>
      <c r="F2469" s="22"/>
      <c r="G2469" s="22"/>
      <c r="H2469" s="22"/>
    </row>
    <row r="2470" spans="1:8">
      <c r="A2470" s="22"/>
      <c r="B2470" s="22"/>
      <c r="C2470" s="22"/>
      <c r="D2470" s="22"/>
      <c r="E2470" s="22"/>
      <c r="F2470" s="22"/>
      <c r="G2470" s="22"/>
      <c r="H2470" s="22"/>
    </row>
    <row r="2471" spans="1:8">
      <c r="A2471" s="22"/>
      <c r="B2471" s="22"/>
      <c r="C2471" s="22"/>
      <c r="D2471" s="22"/>
      <c r="E2471" s="22"/>
      <c r="F2471" s="22"/>
      <c r="G2471" s="22"/>
      <c r="H2471" s="22"/>
    </row>
    <row r="2472" spans="1:8">
      <c r="A2472" s="22"/>
      <c r="B2472" s="22"/>
      <c r="C2472" s="22"/>
      <c r="D2472" s="22"/>
      <c r="E2472" s="22"/>
      <c r="F2472" s="22"/>
      <c r="G2472" s="22"/>
      <c r="H2472" s="22"/>
    </row>
    <row r="2473" spans="1:8">
      <c r="A2473" s="22"/>
      <c r="B2473" s="22"/>
      <c r="C2473" s="22"/>
      <c r="D2473" s="22"/>
      <c r="E2473" s="22"/>
      <c r="F2473" s="22"/>
      <c r="G2473" s="22"/>
      <c r="H2473" s="22"/>
    </row>
    <row r="2474" spans="1:8">
      <c r="A2474" s="22"/>
      <c r="B2474" s="22"/>
      <c r="C2474" s="22"/>
      <c r="D2474" s="22"/>
      <c r="E2474" s="22"/>
      <c r="F2474" s="22"/>
      <c r="G2474" s="22"/>
      <c r="H2474" s="22"/>
    </row>
    <row r="2475" spans="1:8">
      <c r="A2475" s="22"/>
      <c r="B2475" s="22"/>
      <c r="C2475" s="22"/>
      <c r="D2475" s="22"/>
      <c r="E2475" s="22"/>
      <c r="F2475" s="22"/>
      <c r="G2475" s="22"/>
      <c r="H2475" s="22"/>
    </row>
    <row r="2476" spans="1:8">
      <c r="A2476" s="22"/>
      <c r="B2476" s="22"/>
      <c r="C2476" s="22"/>
      <c r="D2476" s="22"/>
      <c r="E2476" s="22"/>
      <c r="F2476" s="22"/>
      <c r="G2476" s="22"/>
      <c r="H2476" s="22"/>
    </row>
    <row r="2477" spans="1:8">
      <c r="A2477" s="22"/>
      <c r="B2477" s="22"/>
      <c r="C2477" s="22"/>
      <c r="D2477" s="22"/>
      <c r="E2477" s="22"/>
      <c r="F2477" s="22"/>
      <c r="G2477" s="22"/>
      <c r="H2477" s="22"/>
    </row>
    <row r="2478" spans="1:8">
      <c r="A2478" s="22"/>
      <c r="B2478" s="22"/>
      <c r="C2478" s="22"/>
      <c r="D2478" s="22"/>
      <c r="E2478" s="22"/>
      <c r="F2478" s="22"/>
      <c r="G2478" s="22"/>
      <c r="H2478" s="22"/>
    </row>
    <row r="2479" spans="1:8">
      <c r="A2479" s="22"/>
      <c r="B2479" s="22"/>
      <c r="C2479" s="22"/>
      <c r="D2479" s="22"/>
      <c r="E2479" s="22"/>
      <c r="F2479" s="22"/>
      <c r="G2479" s="22"/>
      <c r="H2479" s="22"/>
    </row>
    <row r="2480" spans="1:8">
      <c r="A2480" s="22"/>
      <c r="B2480" s="22"/>
      <c r="C2480" s="22"/>
      <c r="D2480" s="22"/>
      <c r="E2480" s="22"/>
      <c r="F2480" s="22"/>
      <c r="G2480" s="22"/>
      <c r="H2480" s="22"/>
    </row>
    <row r="2481" spans="1:8">
      <c r="A2481" s="22"/>
      <c r="B2481" s="22"/>
      <c r="C2481" s="22"/>
      <c r="D2481" s="22"/>
      <c r="E2481" s="22"/>
      <c r="F2481" s="22"/>
      <c r="G2481" s="22"/>
      <c r="H2481" s="22"/>
    </row>
    <row r="2482" spans="1:8">
      <c r="A2482" s="22"/>
      <c r="B2482" s="22"/>
      <c r="C2482" s="22"/>
      <c r="D2482" s="22"/>
      <c r="E2482" s="22"/>
      <c r="F2482" s="22"/>
      <c r="G2482" s="22"/>
      <c r="H2482" s="22"/>
    </row>
    <row r="2483" spans="1:8">
      <c r="A2483" s="22"/>
      <c r="B2483" s="22"/>
      <c r="C2483" s="22"/>
      <c r="D2483" s="22"/>
      <c r="E2483" s="22"/>
      <c r="F2483" s="22"/>
      <c r="G2483" s="22"/>
      <c r="H2483" s="22"/>
    </row>
    <row r="2484" spans="1:8">
      <c r="A2484" s="22"/>
      <c r="B2484" s="22"/>
      <c r="C2484" s="22"/>
      <c r="D2484" s="22"/>
      <c r="E2484" s="22"/>
      <c r="F2484" s="22"/>
      <c r="G2484" s="22"/>
      <c r="H2484" s="22"/>
    </row>
    <row r="2485" spans="1:8">
      <c r="A2485" s="22"/>
      <c r="B2485" s="22"/>
      <c r="C2485" s="22"/>
      <c r="D2485" s="22"/>
      <c r="E2485" s="22"/>
      <c r="F2485" s="22"/>
      <c r="G2485" s="22"/>
      <c r="H2485" s="22"/>
    </row>
    <row r="2486" spans="1:8">
      <c r="A2486" s="22"/>
      <c r="B2486" s="22"/>
      <c r="C2486" s="22"/>
      <c r="D2486" s="22"/>
      <c r="E2486" s="22"/>
      <c r="F2486" s="22"/>
      <c r="G2486" s="22"/>
      <c r="H2486" s="22"/>
    </row>
    <row r="2487" spans="1:8">
      <c r="A2487" s="22"/>
      <c r="B2487" s="22"/>
      <c r="C2487" s="22"/>
      <c r="D2487" s="22"/>
      <c r="E2487" s="22"/>
      <c r="F2487" s="22"/>
      <c r="G2487" s="22"/>
      <c r="H2487" s="22"/>
    </row>
    <row r="2488" spans="1:8">
      <c r="A2488" s="22"/>
      <c r="B2488" s="22"/>
      <c r="C2488" s="22"/>
      <c r="D2488" s="22"/>
      <c r="E2488" s="22"/>
      <c r="F2488" s="22"/>
      <c r="G2488" s="22"/>
      <c r="H2488" s="22"/>
    </row>
    <row r="2489" spans="1:8">
      <c r="A2489" s="22"/>
      <c r="B2489" s="22"/>
      <c r="C2489" s="22"/>
      <c r="D2489" s="22"/>
      <c r="E2489" s="22"/>
      <c r="F2489" s="22"/>
      <c r="G2489" s="22"/>
      <c r="H2489" s="22"/>
    </row>
    <row r="2490" spans="1:8">
      <c r="A2490" s="22"/>
      <c r="B2490" s="22"/>
      <c r="C2490" s="22"/>
      <c r="D2490" s="22"/>
      <c r="E2490" s="22"/>
      <c r="F2490" s="22"/>
      <c r="G2490" s="22"/>
      <c r="H2490" s="22"/>
    </row>
    <row r="2491" spans="1:8">
      <c r="A2491" s="22"/>
      <c r="B2491" s="22"/>
      <c r="C2491" s="22"/>
      <c r="D2491" s="22"/>
      <c r="E2491" s="22"/>
      <c r="F2491" s="22"/>
      <c r="G2491" s="22"/>
      <c r="H2491" s="22"/>
    </row>
    <row r="2492" spans="1:8">
      <c r="A2492" s="22"/>
      <c r="B2492" s="22"/>
      <c r="C2492" s="22"/>
      <c r="D2492" s="22"/>
      <c r="E2492" s="22"/>
      <c r="F2492" s="22"/>
      <c r="G2492" s="22"/>
      <c r="H2492" s="22"/>
    </row>
    <row r="2493" spans="1:8">
      <c r="A2493" s="22"/>
      <c r="B2493" s="22"/>
      <c r="C2493" s="22"/>
      <c r="D2493" s="22"/>
      <c r="E2493" s="22"/>
      <c r="F2493" s="22"/>
      <c r="G2493" s="22"/>
      <c r="H2493" s="22"/>
    </row>
    <row r="2494" spans="1:8">
      <c r="A2494" s="22"/>
      <c r="B2494" s="22"/>
      <c r="C2494" s="22"/>
      <c r="D2494" s="22"/>
      <c r="E2494" s="22"/>
      <c r="F2494" s="22"/>
      <c r="G2494" s="22"/>
      <c r="H2494" s="22"/>
    </row>
    <row r="2495" spans="1:8">
      <c r="A2495" s="22"/>
      <c r="B2495" s="22"/>
      <c r="C2495" s="22"/>
      <c r="D2495" s="22"/>
      <c r="E2495" s="22"/>
      <c r="F2495" s="22"/>
      <c r="G2495" s="22"/>
      <c r="H2495" s="22"/>
    </row>
    <row r="2496" spans="1:8">
      <c r="A2496" s="22"/>
      <c r="B2496" s="22"/>
      <c r="C2496" s="22"/>
      <c r="D2496" s="22"/>
      <c r="E2496" s="22"/>
      <c r="F2496" s="22"/>
      <c r="G2496" s="22"/>
      <c r="H2496" s="22"/>
    </row>
    <row r="2497" spans="1:8">
      <c r="A2497" s="22"/>
      <c r="B2497" s="22"/>
      <c r="C2497" s="22"/>
      <c r="D2497" s="22"/>
      <c r="E2497" s="22"/>
      <c r="F2497" s="22"/>
      <c r="G2497" s="22"/>
      <c r="H2497" s="22"/>
    </row>
    <row r="2498" spans="1:8">
      <c r="A2498" s="22"/>
      <c r="B2498" s="22"/>
      <c r="C2498" s="22"/>
      <c r="D2498" s="22"/>
      <c r="E2498" s="22"/>
      <c r="F2498" s="22"/>
      <c r="G2498" s="22"/>
      <c r="H2498" s="22"/>
    </row>
    <row r="2499" spans="1:8">
      <c r="A2499" s="22"/>
      <c r="B2499" s="22"/>
      <c r="C2499" s="22"/>
      <c r="D2499" s="22"/>
      <c r="E2499" s="22"/>
      <c r="F2499" s="22"/>
      <c r="G2499" s="22"/>
      <c r="H2499" s="22"/>
    </row>
    <row r="2500" spans="1:8">
      <c r="A2500" s="22"/>
      <c r="B2500" s="22"/>
      <c r="C2500" s="22"/>
      <c r="D2500" s="22"/>
      <c r="E2500" s="22"/>
      <c r="F2500" s="22"/>
      <c r="G2500" s="22"/>
      <c r="H2500" s="22"/>
    </row>
    <row r="2501" spans="1:8">
      <c r="A2501" s="22"/>
      <c r="B2501" s="22"/>
      <c r="C2501" s="22"/>
      <c r="D2501" s="22"/>
      <c r="E2501" s="22"/>
      <c r="F2501" s="22"/>
      <c r="G2501" s="22"/>
      <c r="H2501" s="22"/>
    </row>
    <row r="2502" spans="1:8">
      <c r="A2502" s="22"/>
      <c r="B2502" s="22"/>
      <c r="C2502" s="22"/>
      <c r="D2502" s="22"/>
      <c r="E2502" s="22"/>
      <c r="F2502" s="22"/>
      <c r="G2502" s="22"/>
      <c r="H2502" s="22"/>
    </row>
    <row r="2503" spans="1:8">
      <c r="A2503" s="22"/>
      <c r="B2503" s="22"/>
      <c r="C2503" s="22"/>
      <c r="D2503" s="22"/>
      <c r="E2503" s="22"/>
      <c r="F2503" s="22"/>
      <c r="G2503" s="22"/>
      <c r="H2503" s="22"/>
    </row>
    <row r="2504" spans="1:8">
      <c r="A2504" s="22"/>
      <c r="B2504" s="22"/>
      <c r="C2504" s="22"/>
      <c r="D2504" s="22"/>
      <c r="E2504" s="22"/>
      <c r="F2504" s="22"/>
      <c r="G2504" s="22"/>
      <c r="H2504" s="22"/>
    </row>
    <row r="2505" spans="1:8">
      <c r="A2505" s="22"/>
      <c r="B2505" s="22"/>
      <c r="C2505" s="22"/>
      <c r="D2505" s="22"/>
      <c r="E2505" s="22"/>
      <c r="F2505" s="22"/>
      <c r="G2505" s="22"/>
      <c r="H2505" s="22"/>
    </row>
    <row r="2506" spans="1:8">
      <c r="A2506" s="22"/>
      <c r="B2506" s="22"/>
      <c r="C2506" s="22"/>
      <c r="D2506" s="22"/>
      <c r="E2506" s="22"/>
      <c r="F2506" s="22"/>
      <c r="G2506" s="22"/>
      <c r="H2506" s="22"/>
    </row>
    <row r="2507" spans="1:8">
      <c r="A2507" s="22"/>
      <c r="B2507" s="22"/>
      <c r="C2507" s="22"/>
      <c r="D2507" s="22"/>
      <c r="E2507" s="22"/>
      <c r="F2507" s="22"/>
      <c r="G2507" s="22"/>
      <c r="H2507" s="22"/>
    </row>
    <row r="2508" spans="1:8">
      <c r="A2508" s="22"/>
      <c r="B2508" s="22"/>
      <c r="C2508" s="22"/>
      <c r="D2508" s="22"/>
      <c r="E2508" s="22"/>
      <c r="F2508" s="22"/>
      <c r="G2508" s="22"/>
      <c r="H2508" s="22"/>
    </row>
    <row r="2509" spans="1:8">
      <c r="A2509" s="22"/>
      <c r="B2509" s="22"/>
      <c r="C2509" s="22"/>
      <c r="D2509" s="22"/>
      <c r="E2509" s="22"/>
      <c r="F2509" s="22"/>
      <c r="G2509" s="22"/>
      <c r="H2509" s="22"/>
    </row>
    <row r="2510" spans="1:8">
      <c r="A2510" s="22"/>
      <c r="B2510" s="22"/>
      <c r="C2510" s="22"/>
      <c r="D2510" s="22"/>
      <c r="E2510" s="22"/>
      <c r="F2510" s="22"/>
      <c r="G2510" s="22"/>
      <c r="H2510" s="22"/>
    </row>
    <row r="2511" spans="1:8">
      <c r="A2511" s="22"/>
      <c r="B2511" s="22"/>
      <c r="C2511" s="22"/>
      <c r="D2511" s="22"/>
      <c r="E2511" s="22"/>
      <c r="F2511" s="22"/>
      <c r="G2511" s="22"/>
      <c r="H2511" s="22"/>
    </row>
    <row r="2512" spans="1:8">
      <c r="A2512" s="22"/>
      <c r="B2512" s="22"/>
      <c r="C2512" s="22"/>
      <c r="D2512" s="22"/>
      <c r="E2512" s="22"/>
      <c r="F2512" s="22"/>
      <c r="G2512" s="22"/>
      <c r="H2512" s="22"/>
    </row>
    <row r="2513" spans="1:8">
      <c r="A2513" s="22"/>
      <c r="B2513" s="22"/>
      <c r="C2513" s="22"/>
      <c r="D2513" s="22"/>
      <c r="E2513" s="22"/>
      <c r="F2513" s="22"/>
      <c r="G2513" s="22"/>
      <c r="H2513" s="22"/>
    </row>
    <row r="2514" spans="1:8">
      <c r="A2514" s="22"/>
      <c r="B2514" s="22"/>
      <c r="C2514" s="22"/>
      <c r="D2514" s="22"/>
      <c r="E2514" s="22"/>
      <c r="F2514" s="22"/>
      <c r="G2514" s="22"/>
      <c r="H2514" s="22"/>
    </row>
    <row r="2515" spans="1:8">
      <c r="A2515" s="22"/>
      <c r="B2515" s="22"/>
      <c r="C2515" s="22"/>
      <c r="D2515" s="22"/>
      <c r="E2515" s="22"/>
      <c r="F2515" s="22"/>
      <c r="G2515" s="22"/>
      <c r="H2515" s="22"/>
    </row>
    <row r="2516" spans="1:8">
      <c r="A2516" s="22"/>
      <c r="B2516" s="22"/>
      <c r="C2516" s="22"/>
      <c r="D2516" s="22"/>
      <c r="E2516" s="22"/>
      <c r="F2516" s="22"/>
      <c r="G2516" s="22"/>
      <c r="H2516" s="22"/>
    </row>
    <row r="2517" spans="1:8">
      <c r="A2517" s="22"/>
      <c r="B2517" s="22"/>
      <c r="C2517" s="22"/>
      <c r="D2517" s="22"/>
      <c r="E2517" s="22"/>
      <c r="F2517" s="22"/>
      <c r="G2517" s="22"/>
      <c r="H2517" s="22"/>
    </row>
    <row r="2518" spans="1:8">
      <c r="A2518" s="22"/>
      <c r="B2518" s="22"/>
      <c r="C2518" s="22"/>
      <c r="D2518" s="22"/>
      <c r="E2518" s="22"/>
      <c r="F2518" s="22"/>
      <c r="G2518" s="22"/>
      <c r="H2518" s="22"/>
    </row>
    <row r="2519" spans="1:8">
      <c r="A2519" s="22"/>
      <c r="B2519" s="22"/>
      <c r="C2519" s="22"/>
      <c r="D2519" s="22"/>
      <c r="E2519" s="22"/>
      <c r="F2519" s="22"/>
      <c r="G2519" s="22"/>
      <c r="H2519" s="22"/>
    </row>
    <row r="2520" spans="1:8">
      <c r="A2520" s="22"/>
      <c r="B2520" s="22"/>
      <c r="C2520" s="22"/>
      <c r="D2520" s="22"/>
      <c r="E2520" s="22"/>
      <c r="F2520" s="22"/>
      <c r="G2520" s="22"/>
      <c r="H2520" s="22"/>
    </row>
    <row r="2521" spans="1:8">
      <c r="A2521" s="22"/>
      <c r="B2521" s="22"/>
      <c r="C2521" s="22"/>
      <c r="D2521" s="22"/>
      <c r="E2521" s="22"/>
      <c r="F2521" s="22"/>
      <c r="G2521" s="22"/>
      <c r="H2521" s="22"/>
    </row>
    <row r="2522" spans="1:8">
      <c r="A2522" s="22"/>
      <c r="B2522" s="22"/>
      <c r="C2522" s="22"/>
      <c r="D2522" s="22"/>
      <c r="E2522" s="22"/>
      <c r="F2522" s="22"/>
      <c r="G2522" s="22"/>
      <c r="H2522" s="22"/>
    </row>
    <row r="2523" spans="1:8">
      <c r="A2523" s="22"/>
      <c r="B2523" s="22"/>
      <c r="C2523" s="22"/>
      <c r="D2523" s="22"/>
      <c r="E2523" s="22"/>
      <c r="F2523" s="22"/>
      <c r="G2523" s="22"/>
      <c r="H2523" s="22"/>
    </row>
    <row r="2524" spans="1:8">
      <c r="A2524" s="22"/>
      <c r="B2524" s="22"/>
      <c r="C2524" s="22"/>
      <c r="D2524" s="22"/>
      <c r="E2524" s="22"/>
      <c r="F2524" s="22"/>
      <c r="G2524" s="22"/>
      <c r="H2524" s="22"/>
    </row>
    <row r="2525" spans="1:8">
      <c r="A2525" s="22"/>
      <c r="B2525" s="22"/>
      <c r="C2525" s="22"/>
      <c r="D2525" s="22"/>
      <c r="E2525" s="22"/>
      <c r="F2525" s="22"/>
      <c r="G2525" s="22"/>
      <c r="H2525" s="22"/>
    </row>
    <row r="2526" spans="1:8">
      <c r="A2526" s="22"/>
      <c r="B2526" s="22"/>
      <c r="C2526" s="22"/>
      <c r="D2526" s="22"/>
      <c r="E2526" s="22"/>
      <c r="F2526" s="22"/>
      <c r="G2526" s="22"/>
      <c r="H2526" s="22"/>
    </row>
    <row r="2527" spans="1:8">
      <c r="A2527" s="22"/>
      <c r="B2527" s="22"/>
      <c r="C2527" s="22"/>
      <c r="D2527" s="22"/>
      <c r="E2527" s="22"/>
      <c r="F2527" s="22"/>
      <c r="G2527" s="22"/>
      <c r="H2527" s="22"/>
    </row>
    <row r="2528" spans="1:8">
      <c r="A2528" s="22"/>
      <c r="B2528" s="22"/>
      <c r="C2528" s="22"/>
      <c r="D2528" s="22"/>
      <c r="E2528" s="22"/>
      <c r="F2528" s="22"/>
      <c r="G2528" s="22"/>
      <c r="H2528" s="22"/>
    </row>
    <row r="2529" spans="1:8">
      <c r="A2529" s="22"/>
      <c r="B2529" s="22"/>
      <c r="C2529" s="22"/>
      <c r="D2529" s="22"/>
      <c r="E2529" s="22"/>
      <c r="F2529" s="22"/>
      <c r="G2529" s="22"/>
      <c r="H2529" s="22"/>
    </row>
    <row r="2530" spans="1:8">
      <c r="A2530" s="22"/>
      <c r="B2530" s="22"/>
      <c r="C2530" s="22"/>
      <c r="D2530" s="22"/>
      <c r="E2530" s="22"/>
      <c r="F2530" s="22"/>
      <c r="G2530" s="22"/>
      <c r="H2530" s="22"/>
    </row>
    <row r="2531" spans="1:8">
      <c r="A2531" s="22"/>
      <c r="B2531" s="22"/>
      <c r="C2531" s="22"/>
      <c r="D2531" s="22"/>
      <c r="E2531" s="22"/>
      <c r="F2531" s="22"/>
      <c r="G2531" s="22"/>
      <c r="H2531" s="22"/>
    </row>
    <row r="2532" spans="1:8">
      <c r="A2532" s="22"/>
      <c r="B2532" s="22"/>
      <c r="C2532" s="22"/>
      <c r="D2532" s="22"/>
      <c r="E2532" s="22"/>
      <c r="F2532" s="22"/>
      <c r="G2532" s="22"/>
      <c r="H2532" s="22"/>
    </row>
    <row r="2533" spans="1:8">
      <c r="A2533" s="22"/>
      <c r="B2533" s="22"/>
      <c r="C2533" s="22"/>
      <c r="D2533" s="22"/>
      <c r="E2533" s="22"/>
      <c r="F2533" s="22"/>
      <c r="G2533" s="22"/>
      <c r="H2533" s="22"/>
    </row>
    <row r="2534" spans="1:8">
      <c r="A2534" s="22"/>
      <c r="B2534" s="22"/>
      <c r="C2534" s="22"/>
      <c r="D2534" s="22"/>
      <c r="E2534" s="22"/>
      <c r="F2534" s="22"/>
      <c r="G2534" s="22"/>
      <c r="H2534" s="22"/>
    </row>
    <row r="2535" spans="1:8">
      <c r="A2535" s="22"/>
      <c r="B2535" s="22"/>
      <c r="C2535" s="22"/>
      <c r="D2535" s="22"/>
      <c r="E2535" s="22"/>
      <c r="F2535" s="22"/>
      <c r="G2535" s="22"/>
      <c r="H2535" s="22"/>
    </row>
    <row r="2536" spans="1:8">
      <c r="A2536" s="22"/>
      <c r="B2536" s="22"/>
      <c r="C2536" s="22"/>
      <c r="D2536" s="22"/>
      <c r="E2536" s="22"/>
      <c r="F2536" s="22"/>
      <c r="G2536" s="22"/>
      <c r="H2536" s="22"/>
    </row>
    <row r="2537" spans="1:8">
      <c r="A2537" s="22"/>
      <c r="B2537" s="22"/>
      <c r="C2537" s="22"/>
      <c r="D2537" s="22"/>
      <c r="E2537" s="22"/>
      <c r="F2537" s="22"/>
      <c r="G2537" s="22"/>
      <c r="H2537" s="22"/>
    </row>
    <row r="2538" spans="1:8">
      <c r="A2538" s="22"/>
      <c r="B2538" s="22"/>
      <c r="C2538" s="22"/>
      <c r="D2538" s="22"/>
      <c r="E2538" s="22"/>
      <c r="F2538" s="22"/>
      <c r="G2538" s="22"/>
      <c r="H2538" s="22"/>
    </row>
    <row r="2539" spans="1:8">
      <c r="A2539" s="22"/>
      <c r="B2539" s="22"/>
      <c r="C2539" s="22"/>
      <c r="D2539" s="22"/>
      <c r="E2539" s="22"/>
      <c r="F2539" s="22"/>
      <c r="G2539" s="22"/>
      <c r="H2539" s="22"/>
    </row>
    <row r="2540" spans="1:8">
      <c r="A2540" s="22"/>
      <c r="B2540" s="22"/>
      <c r="C2540" s="22"/>
      <c r="D2540" s="22"/>
      <c r="E2540" s="22"/>
      <c r="F2540" s="22"/>
      <c r="G2540" s="22"/>
      <c r="H2540" s="22"/>
    </row>
    <row r="2541" spans="1:8">
      <c r="A2541" s="22"/>
      <c r="B2541" s="22"/>
      <c r="C2541" s="22"/>
      <c r="D2541" s="22"/>
      <c r="E2541" s="22"/>
      <c r="F2541" s="22"/>
      <c r="G2541" s="22"/>
      <c r="H2541" s="22"/>
    </row>
    <row r="2542" spans="1:8">
      <c r="A2542" s="22"/>
      <c r="B2542" s="22"/>
      <c r="C2542" s="22"/>
      <c r="D2542" s="22"/>
      <c r="E2542" s="22"/>
      <c r="F2542" s="22"/>
      <c r="G2542" s="22"/>
      <c r="H2542" s="22"/>
    </row>
    <row r="2543" spans="1:8">
      <c r="A2543" s="22"/>
      <c r="B2543" s="22"/>
      <c r="C2543" s="22"/>
      <c r="D2543" s="22"/>
      <c r="E2543" s="22"/>
      <c r="F2543" s="22"/>
      <c r="G2543" s="22"/>
      <c r="H2543" s="22"/>
    </row>
    <row r="2544" spans="1:8">
      <c r="A2544" s="22"/>
      <c r="B2544" s="22"/>
      <c r="C2544" s="22"/>
      <c r="D2544" s="22"/>
      <c r="E2544" s="22"/>
      <c r="F2544" s="22"/>
      <c r="G2544" s="22"/>
      <c r="H2544" s="22"/>
    </row>
    <row r="2545" spans="1:8">
      <c r="A2545" s="22"/>
      <c r="B2545" s="22"/>
      <c r="C2545" s="22"/>
      <c r="D2545" s="22"/>
      <c r="E2545" s="22"/>
      <c r="F2545" s="22"/>
      <c r="G2545" s="22"/>
      <c r="H2545" s="22"/>
    </row>
    <row r="2546" spans="1:8">
      <c r="A2546" s="22"/>
      <c r="B2546" s="22"/>
      <c r="C2546" s="22"/>
      <c r="D2546" s="22"/>
      <c r="E2546" s="22"/>
      <c r="F2546" s="22"/>
      <c r="G2546" s="22"/>
      <c r="H2546" s="22"/>
    </row>
    <row r="2547" spans="1:8">
      <c r="A2547" s="22"/>
      <c r="B2547" s="22"/>
      <c r="C2547" s="22"/>
      <c r="D2547" s="22"/>
      <c r="E2547" s="22"/>
      <c r="F2547" s="22"/>
      <c r="G2547" s="22"/>
      <c r="H2547" s="22"/>
    </row>
    <row r="2548" spans="1:8">
      <c r="A2548" s="22"/>
      <c r="B2548" s="22"/>
      <c r="C2548" s="22"/>
      <c r="D2548" s="22"/>
      <c r="E2548" s="22"/>
      <c r="F2548" s="22"/>
      <c r="G2548" s="22"/>
      <c r="H2548" s="22"/>
    </row>
    <row r="2549" spans="1:8">
      <c r="A2549" s="22"/>
      <c r="B2549" s="22"/>
      <c r="C2549" s="22"/>
      <c r="D2549" s="22"/>
      <c r="E2549" s="22"/>
      <c r="F2549" s="22"/>
      <c r="G2549" s="22"/>
      <c r="H2549" s="22"/>
    </row>
    <row r="2550" spans="1:8">
      <c r="A2550" s="22"/>
      <c r="B2550" s="22"/>
      <c r="C2550" s="22"/>
      <c r="D2550" s="22"/>
      <c r="E2550" s="22"/>
      <c r="F2550" s="22"/>
      <c r="G2550" s="22"/>
      <c r="H2550" s="22"/>
    </row>
    <row r="2551" spans="1:8">
      <c r="A2551" s="22"/>
      <c r="B2551" s="22"/>
      <c r="C2551" s="22"/>
      <c r="D2551" s="22"/>
      <c r="E2551" s="22"/>
      <c r="F2551" s="22"/>
      <c r="G2551" s="22"/>
      <c r="H2551" s="22"/>
    </row>
    <row r="2552" spans="1:8">
      <c r="A2552" s="22"/>
      <c r="B2552" s="22"/>
      <c r="C2552" s="22"/>
      <c r="D2552" s="22"/>
      <c r="E2552" s="22"/>
      <c r="F2552" s="22"/>
      <c r="G2552" s="22"/>
      <c r="H2552" s="22"/>
    </row>
    <row r="2553" spans="1:8">
      <c r="A2553" s="22"/>
      <c r="B2553" s="22"/>
      <c r="C2553" s="22"/>
      <c r="D2553" s="22"/>
      <c r="E2553" s="22"/>
      <c r="F2553" s="22"/>
      <c r="G2553" s="22"/>
      <c r="H2553" s="22"/>
    </row>
    <row r="2554" spans="1:8">
      <c r="A2554" s="22"/>
      <c r="B2554" s="22"/>
      <c r="C2554" s="22"/>
      <c r="D2554" s="22"/>
      <c r="E2554" s="22"/>
      <c r="F2554" s="22"/>
      <c r="G2554" s="22"/>
      <c r="H2554" s="22"/>
    </row>
    <row r="2555" spans="1:8">
      <c r="A2555" s="22"/>
      <c r="B2555" s="22"/>
      <c r="C2555" s="22"/>
      <c r="D2555" s="22"/>
      <c r="E2555" s="22"/>
      <c r="F2555" s="22"/>
      <c r="G2555" s="22"/>
      <c r="H2555" s="22"/>
    </row>
    <row r="2556" spans="1:8">
      <c r="A2556" s="22"/>
      <c r="B2556" s="22"/>
      <c r="C2556" s="22"/>
      <c r="D2556" s="22"/>
      <c r="E2556" s="22"/>
      <c r="F2556" s="22"/>
      <c r="G2556" s="22"/>
      <c r="H2556" s="22"/>
    </row>
    <row r="2557" spans="1:8">
      <c r="A2557" s="22"/>
      <c r="B2557" s="22"/>
      <c r="C2557" s="22"/>
      <c r="D2557" s="22"/>
      <c r="E2557" s="22"/>
      <c r="F2557" s="22"/>
      <c r="G2557" s="22"/>
      <c r="H2557" s="22"/>
    </row>
    <row r="2558" spans="1:8">
      <c r="A2558" s="22"/>
      <c r="B2558" s="22"/>
      <c r="C2558" s="22"/>
      <c r="D2558" s="22"/>
      <c r="E2558" s="22"/>
      <c r="F2558" s="22"/>
      <c r="G2558" s="22"/>
      <c r="H2558" s="22"/>
    </row>
    <row r="2559" spans="1:8">
      <c r="A2559" s="22"/>
      <c r="B2559" s="22"/>
      <c r="C2559" s="22"/>
      <c r="D2559" s="22"/>
      <c r="E2559" s="22"/>
      <c r="F2559" s="22"/>
      <c r="G2559" s="22"/>
      <c r="H2559" s="22"/>
    </row>
    <row r="2560" spans="1:8">
      <c r="A2560" s="22"/>
      <c r="B2560" s="22"/>
      <c r="C2560" s="22"/>
      <c r="D2560" s="22"/>
      <c r="E2560" s="22"/>
      <c r="F2560" s="22"/>
      <c r="G2560" s="22"/>
      <c r="H2560" s="22"/>
    </row>
    <row r="2561" spans="1:8">
      <c r="A2561" s="22"/>
      <c r="B2561" s="22"/>
      <c r="C2561" s="22"/>
      <c r="D2561" s="22"/>
      <c r="E2561" s="22"/>
      <c r="F2561" s="22"/>
      <c r="G2561" s="22"/>
      <c r="H2561" s="22"/>
    </row>
    <row r="2562" spans="1:8">
      <c r="A2562" s="22"/>
      <c r="B2562" s="22"/>
      <c r="C2562" s="22"/>
      <c r="D2562" s="22"/>
      <c r="E2562" s="22"/>
      <c r="F2562" s="22"/>
      <c r="G2562" s="22"/>
      <c r="H2562" s="22"/>
    </row>
    <row r="2563" spans="1:8">
      <c r="A2563" s="22"/>
      <c r="B2563" s="22"/>
      <c r="C2563" s="22"/>
      <c r="D2563" s="22"/>
      <c r="E2563" s="22"/>
      <c r="F2563" s="22"/>
      <c r="G2563" s="22"/>
      <c r="H2563" s="22"/>
    </row>
    <row r="2564" spans="1:8">
      <c r="A2564" s="22"/>
      <c r="B2564" s="22"/>
      <c r="C2564" s="22"/>
      <c r="D2564" s="22"/>
      <c r="E2564" s="22"/>
      <c r="F2564" s="22"/>
      <c r="G2564" s="22"/>
      <c r="H2564" s="22"/>
    </row>
    <row r="2565" spans="1:8">
      <c r="A2565" s="22"/>
      <c r="B2565" s="22"/>
      <c r="C2565" s="22"/>
      <c r="D2565" s="22"/>
      <c r="E2565" s="22"/>
      <c r="F2565" s="22"/>
      <c r="G2565" s="22"/>
      <c r="H2565" s="22"/>
    </row>
    <row r="2566" spans="1:8">
      <c r="A2566" s="22"/>
      <c r="B2566" s="22"/>
      <c r="C2566" s="22"/>
      <c r="D2566" s="22"/>
      <c r="E2566" s="22"/>
      <c r="F2566" s="22"/>
      <c r="G2566" s="22"/>
      <c r="H2566" s="22"/>
    </row>
    <row r="2567" spans="1:8">
      <c r="A2567" s="22"/>
      <c r="B2567" s="22"/>
      <c r="C2567" s="22"/>
      <c r="D2567" s="22"/>
      <c r="E2567" s="22"/>
      <c r="F2567" s="22"/>
      <c r="G2567" s="22"/>
      <c r="H2567" s="22"/>
    </row>
    <row r="2568" spans="1:8">
      <c r="A2568" s="22"/>
      <c r="B2568" s="22"/>
      <c r="C2568" s="22"/>
      <c r="D2568" s="22"/>
      <c r="E2568" s="22"/>
      <c r="F2568" s="22"/>
      <c r="G2568" s="22"/>
      <c r="H2568" s="22"/>
    </row>
    <row r="2569" spans="1:8">
      <c r="A2569" s="22"/>
      <c r="B2569" s="22"/>
      <c r="C2569" s="22"/>
      <c r="D2569" s="22"/>
      <c r="E2569" s="22"/>
      <c r="F2569" s="22"/>
      <c r="G2569" s="22"/>
      <c r="H2569" s="22"/>
    </row>
    <row r="2570" spans="1:8">
      <c r="A2570" s="22"/>
      <c r="B2570" s="22"/>
      <c r="C2570" s="22"/>
      <c r="D2570" s="22"/>
      <c r="E2570" s="22"/>
      <c r="F2570" s="22"/>
      <c r="G2570" s="22"/>
      <c r="H2570" s="22"/>
    </row>
    <row r="2571" spans="1:8">
      <c r="A2571" s="22"/>
      <c r="B2571" s="22"/>
      <c r="C2571" s="22"/>
      <c r="D2571" s="22"/>
      <c r="E2571" s="22"/>
      <c r="F2571" s="22"/>
      <c r="G2571" s="22"/>
      <c r="H2571" s="22"/>
    </row>
    <row r="2572" spans="1:8">
      <c r="A2572" s="22"/>
      <c r="B2572" s="22"/>
      <c r="C2572" s="22"/>
      <c r="D2572" s="22"/>
      <c r="E2572" s="22"/>
      <c r="F2572" s="22"/>
      <c r="G2572" s="22"/>
      <c r="H2572" s="22"/>
    </row>
    <row r="2573" spans="1:8">
      <c r="A2573" s="22"/>
      <c r="B2573" s="22"/>
      <c r="C2573" s="22"/>
      <c r="D2573" s="22"/>
      <c r="E2573" s="22"/>
      <c r="F2573" s="22"/>
      <c r="G2573" s="22"/>
      <c r="H2573" s="22"/>
    </row>
    <row r="2574" spans="1:8">
      <c r="A2574" s="22"/>
      <c r="B2574" s="22"/>
      <c r="C2574" s="22"/>
      <c r="D2574" s="22"/>
      <c r="E2574" s="22"/>
      <c r="F2574" s="22"/>
      <c r="G2574" s="22"/>
      <c r="H2574" s="22"/>
    </row>
    <row r="2575" spans="1:8">
      <c r="A2575" s="22"/>
      <c r="B2575" s="22"/>
      <c r="C2575" s="22"/>
      <c r="D2575" s="22"/>
      <c r="E2575" s="22"/>
      <c r="F2575" s="22"/>
      <c r="G2575" s="22"/>
      <c r="H2575" s="22"/>
    </row>
    <row r="2576" spans="1:8">
      <c r="A2576" s="22"/>
      <c r="B2576" s="22"/>
      <c r="C2576" s="22"/>
      <c r="D2576" s="22"/>
      <c r="E2576" s="22"/>
      <c r="F2576" s="22"/>
      <c r="G2576" s="22"/>
      <c r="H2576" s="22"/>
    </row>
    <row r="2577" spans="1:8">
      <c r="A2577" s="22"/>
      <c r="B2577" s="22"/>
      <c r="C2577" s="22"/>
      <c r="D2577" s="22"/>
      <c r="E2577" s="22"/>
      <c r="F2577" s="22"/>
      <c r="G2577" s="22"/>
      <c r="H2577" s="22"/>
    </row>
    <row r="2578" spans="1:8">
      <c r="A2578" s="22"/>
      <c r="B2578" s="22"/>
      <c r="C2578" s="22"/>
      <c r="D2578" s="22"/>
      <c r="E2578" s="22"/>
      <c r="F2578" s="22"/>
      <c r="G2578" s="22"/>
      <c r="H2578" s="22"/>
    </row>
    <row r="2579" spans="1:8">
      <c r="A2579" s="22"/>
      <c r="B2579" s="22"/>
      <c r="C2579" s="22"/>
      <c r="D2579" s="22"/>
      <c r="E2579" s="22"/>
      <c r="F2579" s="22"/>
      <c r="G2579" s="22"/>
      <c r="H2579" s="22"/>
    </row>
    <row r="2580" spans="1:8">
      <c r="A2580" s="22"/>
      <c r="B2580" s="22"/>
      <c r="C2580" s="22"/>
      <c r="D2580" s="22"/>
      <c r="E2580" s="22"/>
      <c r="F2580" s="22"/>
      <c r="G2580" s="22"/>
      <c r="H2580" s="22"/>
    </row>
    <row r="2581" spans="1:8">
      <c r="A2581" s="22"/>
      <c r="B2581" s="22"/>
      <c r="C2581" s="22"/>
      <c r="D2581" s="22"/>
      <c r="E2581" s="22"/>
      <c r="F2581" s="22"/>
      <c r="G2581" s="22"/>
      <c r="H2581" s="22"/>
    </row>
    <row r="2582" spans="1:8">
      <c r="A2582" s="22"/>
      <c r="B2582" s="22"/>
      <c r="C2582" s="22"/>
      <c r="D2582" s="22"/>
      <c r="E2582" s="22"/>
      <c r="F2582" s="22"/>
      <c r="G2582" s="22"/>
      <c r="H2582" s="22"/>
    </row>
  </sheetData>
  <mergeCells count="1777">
    <mergeCell ref="A2277:A2283"/>
    <mergeCell ref="H2277:H2283"/>
    <mergeCell ref="B2277:B2283"/>
    <mergeCell ref="H2258:H2265"/>
    <mergeCell ref="B2258:B2265"/>
    <mergeCell ref="A2258:A2265"/>
    <mergeCell ref="H2266:H2267"/>
    <mergeCell ref="B2266:B2267"/>
    <mergeCell ref="A2266:A2267"/>
    <mergeCell ref="H2268:H2271"/>
    <mergeCell ref="D2244:F2244"/>
    <mergeCell ref="H2244:H2245"/>
    <mergeCell ref="B2244:B2245"/>
    <mergeCell ref="A2244:A2245"/>
    <mergeCell ref="D2242:F2242"/>
    <mergeCell ref="D2243:F2243"/>
    <mergeCell ref="A2237:A2238"/>
    <mergeCell ref="D2239:F2239"/>
    <mergeCell ref="D2240:F2240"/>
    <mergeCell ref="D2241:F2241"/>
    <mergeCell ref="D2237:F2237"/>
    <mergeCell ref="D2238:F2238"/>
    <mergeCell ref="H2237:H2238"/>
    <mergeCell ref="B2237:B2238"/>
    <mergeCell ref="B2234:B2236"/>
    <mergeCell ref="A2207:A2209"/>
    <mergeCell ref="A2210:A2212"/>
    <mergeCell ref="A2213:A2215"/>
    <mergeCell ref="A2216:A2218"/>
    <mergeCell ref="A2219:A2221"/>
    <mergeCell ref="A2222:A2224"/>
    <mergeCell ref="A2228:A2230"/>
    <mergeCell ref="A2231:A2233"/>
    <mergeCell ref="H2234:H2236"/>
    <mergeCell ref="B2207:B2209"/>
    <mergeCell ref="B2210:B2212"/>
    <mergeCell ref="B2213:B2215"/>
    <mergeCell ref="B2216:B2218"/>
    <mergeCell ref="B2219:B2221"/>
    <mergeCell ref="B2222:B2224"/>
    <mergeCell ref="B2228:B2230"/>
    <mergeCell ref="A2234:A2236"/>
    <mergeCell ref="H2216:H2218"/>
    <mergeCell ref="H2219:H2221"/>
    <mergeCell ref="B2231:B2233"/>
    <mergeCell ref="H2222:H2224"/>
    <mergeCell ref="H2228:H2230"/>
    <mergeCell ref="H2231:H2233"/>
    <mergeCell ref="D2197:G2197"/>
    <mergeCell ref="H2198:H2200"/>
    <mergeCell ref="B2198:B2200"/>
    <mergeCell ref="A2198:A2200"/>
    <mergeCell ref="H2193:H2194"/>
    <mergeCell ref="B2193:B2194"/>
    <mergeCell ref="A2193:A2194"/>
    <mergeCell ref="D2195:F2195"/>
    <mergeCell ref="H2195:H2196"/>
    <mergeCell ref="B2195:B2196"/>
    <mergeCell ref="A2195:A2196"/>
    <mergeCell ref="H2190:H2191"/>
    <mergeCell ref="B2190:B2191"/>
    <mergeCell ref="A2190:A2191"/>
    <mergeCell ref="D2192:F2192"/>
    <mergeCell ref="A2186:A2188"/>
    <mergeCell ref="D2189:F2189"/>
    <mergeCell ref="D2184:F2184"/>
    <mergeCell ref="D2185:F2185"/>
    <mergeCell ref="H2186:H2188"/>
    <mergeCell ref="B2186:B2188"/>
    <mergeCell ref="D2180:F2180"/>
    <mergeCell ref="D2181:F2181"/>
    <mergeCell ref="D2182:F2182"/>
    <mergeCell ref="D2183:F2183"/>
    <mergeCell ref="D2179:F2179"/>
    <mergeCell ref="A2175:A2177"/>
    <mergeCell ref="B2175:B2177"/>
    <mergeCell ref="H2175:H2177"/>
    <mergeCell ref="D2174:F2174"/>
    <mergeCell ref="A2167:A2168"/>
    <mergeCell ref="A2169:A2170"/>
    <mergeCell ref="D2171:F2171"/>
    <mergeCell ref="A2153:A2154"/>
    <mergeCell ref="A2155:A2156"/>
    <mergeCell ref="A2157:A2158"/>
    <mergeCell ref="H2172:H2173"/>
    <mergeCell ref="B2172:B2173"/>
    <mergeCell ref="A2172:A2173"/>
    <mergeCell ref="B2167:B2168"/>
    <mergeCell ref="B2169:B2170"/>
    <mergeCell ref="A2159:A2160"/>
    <mergeCell ref="A2161:A2162"/>
    <mergeCell ref="A2163:A2164"/>
    <mergeCell ref="A2165:A2166"/>
    <mergeCell ref="H2169:H2170"/>
    <mergeCell ref="B2153:B2154"/>
    <mergeCell ref="B2155:B2156"/>
    <mergeCell ref="B2157:B2158"/>
    <mergeCell ref="B2159:B2160"/>
    <mergeCell ref="B2161:B2162"/>
    <mergeCell ref="B2163:B2164"/>
    <mergeCell ref="B2165:B2166"/>
    <mergeCell ref="H2161:H2162"/>
    <mergeCell ref="H2163:H2164"/>
    <mergeCell ref="H2165:H2166"/>
    <mergeCell ref="H2167:H2168"/>
    <mergeCell ref="H2153:H2154"/>
    <mergeCell ref="H2155:H2156"/>
    <mergeCell ref="H2157:H2158"/>
    <mergeCell ref="H2159:H2160"/>
    <mergeCell ref="H2149:H2150"/>
    <mergeCell ref="B2149:B2150"/>
    <mergeCell ref="A2149:A2150"/>
    <mergeCell ref="B2151:B2152"/>
    <mergeCell ref="H2151:H2152"/>
    <mergeCell ref="A2151:A2152"/>
    <mergeCell ref="H2096:H2099"/>
    <mergeCell ref="B2096:B2099"/>
    <mergeCell ref="A2096:A2099"/>
    <mergeCell ref="H2090:H2091"/>
    <mergeCell ref="B2090:B2091"/>
    <mergeCell ref="A2090:A2091"/>
    <mergeCell ref="H2092:H2095"/>
    <mergeCell ref="B2092:B2095"/>
    <mergeCell ref="A2092:A2095"/>
    <mergeCell ref="H2059:H2060"/>
    <mergeCell ref="H2062:H2064"/>
    <mergeCell ref="B2062:B2064"/>
    <mergeCell ref="A2062:A2064"/>
    <mergeCell ref="B2059:B2060"/>
    <mergeCell ref="A2059:A2060"/>
    <mergeCell ref="D2061:F2061"/>
    <mergeCell ref="D2062:F2062"/>
    <mergeCell ref="D2018:F2018"/>
    <mergeCell ref="D2013:F2013"/>
    <mergeCell ref="H2014:H2017"/>
    <mergeCell ref="B2014:B2017"/>
    <mergeCell ref="A2014:A2017"/>
    <mergeCell ref="A2004:H2004"/>
    <mergeCell ref="A2005:H2005"/>
    <mergeCell ref="H2008:H2012"/>
    <mergeCell ref="B2008:B2012"/>
    <mergeCell ref="A2008:A2012"/>
    <mergeCell ref="D1985:F1985"/>
    <mergeCell ref="H1985:H1986"/>
    <mergeCell ref="B1985:B1986"/>
    <mergeCell ref="A1985:A1986"/>
    <mergeCell ref="D1983:F1983"/>
    <mergeCell ref="D1984:F1984"/>
    <mergeCell ref="B1980:B1982"/>
    <mergeCell ref="H1980:H1982"/>
    <mergeCell ref="A1977:A1979"/>
    <mergeCell ref="A1980:A1982"/>
    <mergeCell ref="B1968:B1970"/>
    <mergeCell ref="B1971:B1973"/>
    <mergeCell ref="B1974:B1976"/>
    <mergeCell ref="B1977:B1979"/>
    <mergeCell ref="A1968:A1970"/>
    <mergeCell ref="A1971:A1973"/>
    <mergeCell ref="H1977:H1979"/>
    <mergeCell ref="H1962:H1964"/>
    <mergeCell ref="B1962:B1964"/>
    <mergeCell ref="A1962:A1964"/>
    <mergeCell ref="H1965:H1967"/>
    <mergeCell ref="B1965:B1967"/>
    <mergeCell ref="B1954:B1957"/>
    <mergeCell ref="A1954:A1957"/>
    <mergeCell ref="H1958:H1961"/>
    <mergeCell ref="B1958:B1961"/>
    <mergeCell ref="A1958:A1961"/>
    <mergeCell ref="A1974:A1976"/>
    <mergeCell ref="H1968:H1970"/>
    <mergeCell ref="H1971:H1973"/>
    <mergeCell ref="H1974:H1976"/>
    <mergeCell ref="H1928:H1931"/>
    <mergeCell ref="B1928:B1931"/>
    <mergeCell ref="A1928:A1931"/>
    <mergeCell ref="H1942:H1943"/>
    <mergeCell ref="B1942:B1943"/>
    <mergeCell ref="A1942:A1943"/>
    <mergeCell ref="D1932:F1932"/>
    <mergeCell ref="H1933:H1936"/>
    <mergeCell ref="B1933:B1936"/>
    <mergeCell ref="H1940:H1941"/>
    <mergeCell ref="A1880:A1881"/>
    <mergeCell ref="D1882:F1882"/>
    <mergeCell ref="A1916:A1917"/>
    <mergeCell ref="H1922:H1925"/>
    <mergeCell ref="B1922:B1925"/>
    <mergeCell ref="A1922:A1925"/>
    <mergeCell ref="H1918:H1919"/>
    <mergeCell ref="B1918:B1919"/>
    <mergeCell ref="A1918:A1919"/>
    <mergeCell ref="A1920:A1921"/>
    <mergeCell ref="A1885:A1892"/>
    <mergeCell ref="H1874:H1879"/>
    <mergeCell ref="B1874:B1879"/>
    <mergeCell ref="A1874:A1879"/>
    <mergeCell ref="D1883:F1883"/>
    <mergeCell ref="D1884:F1884"/>
    <mergeCell ref="H1885:H1892"/>
    <mergeCell ref="B1885:B1892"/>
    <mergeCell ref="H1880:H1881"/>
    <mergeCell ref="B1880:B1881"/>
    <mergeCell ref="D1871:F1871"/>
    <mergeCell ref="H1872:H1873"/>
    <mergeCell ref="B1872:B1873"/>
    <mergeCell ref="A1872:A1873"/>
    <mergeCell ref="H1868:H1869"/>
    <mergeCell ref="B1868:B1869"/>
    <mergeCell ref="A1868:A1869"/>
    <mergeCell ref="D1870:F1870"/>
    <mergeCell ref="D1867:F1867"/>
    <mergeCell ref="A1626:A1627"/>
    <mergeCell ref="B1718:B1719"/>
    <mergeCell ref="A1718:A1719"/>
    <mergeCell ref="A1812:A1813"/>
    <mergeCell ref="A1814:A1815"/>
    <mergeCell ref="D1823:F1823"/>
    <mergeCell ref="A1681:A1682"/>
    <mergeCell ref="A1656:A1669"/>
    <mergeCell ref="H1656:H1669"/>
    <mergeCell ref="D1864:F1864"/>
    <mergeCell ref="D1865:F1865"/>
    <mergeCell ref="D1866:G1866"/>
    <mergeCell ref="H1814:H1815"/>
    <mergeCell ref="D1654:F1654"/>
    <mergeCell ref="D1808:F1808"/>
    <mergeCell ref="A1544:A1546"/>
    <mergeCell ref="A1624:A1625"/>
    <mergeCell ref="B1624:B1625"/>
    <mergeCell ref="H1624:H1625"/>
    <mergeCell ref="B1570:B1579"/>
    <mergeCell ref="D1581:F1581"/>
    <mergeCell ref="A1570:A1580"/>
    <mergeCell ref="H1544:H1546"/>
    <mergeCell ref="B1544:B1546"/>
    <mergeCell ref="B1626:B1627"/>
    <mergeCell ref="H1626:H1627"/>
    <mergeCell ref="H1570:H1580"/>
    <mergeCell ref="B1547:B1557"/>
    <mergeCell ref="B1586:B1588"/>
    <mergeCell ref="D1560:F1560"/>
    <mergeCell ref="D1561:F1561"/>
    <mergeCell ref="B1601:B1609"/>
    <mergeCell ref="A1816:A1817"/>
    <mergeCell ref="A1818:A1819"/>
    <mergeCell ref="B1818:B1819"/>
    <mergeCell ref="H1820:H1822"/>
    <mergeCell ref="B1820:B1822"/>
    <mergeCell ref="A1820:A1822"/>
    <mergeCell ref="B1816:B1817"/>
    <mergeCell ref="H1816:H1817"/>
    <mergeCell ref="H1818:H1819"/>
    <mergeCell ref="H1652:H1653"/>
    <mergeCell ref="B1656:B1668"/>
    <mergeCell ref="H1681:H1682"/>
    <mergeCell ref="B1681:B1682"/>
    <mergeCell ref="D1701:F1701"/>
    <mergeCell ref="H1698:H1700"/>
    <mergeCell ref="B1683:B1694"/>
    <mergeCell ref="H1670:H1680"/>
    <mergeCell ref="D1655:F1655"/>
    <mergeCell ref="B1652:B1653"/>
    <mergeCell ref="A1649:A1650"/>
    <mergeCell ref="A1632:A1635"/>
    <mergeCell ref="A1636:A1639"/>
    <mergeCell ref="A1640:A1643"/>
    <mergeCell ref="A1644:A1647"/>
    <mergeCell ref="D1809:F1809"/>
    <mergeCell ref="B1649:B1650"/>
    <mergeCell ref="D1651:F1651"/>
    <mergeCell ref="A1652:A1653"/>
    <mergeCell ref="A1670:A1680"/>
    <mergeCell ref="H1539:H1542"/>
    <mergeCell ref="A1530:A1532"/>
    <mergeCell ref="A1533:A1535"/>
    <mergeCell ref="A1536:A1538"/>
    <mergeCell ref="B1539:B1542"/>
    <mergeCell ref="A1539:A1542"/>
    <mergeCell ref="H1530:H1532"/>
    <mergeCell ref="H1533:H1535"/>
    <mergeCell ref="H1536:H1538"/>
    <mergeCell ref="B1530:B1532"/>
    <mergeCell ref="A1518:A1520"/>
    <mergeCell ref="A1521:A1523"/>
    <mergeCell ref="A1524:A1526"/>
    <mergeCell ref="A1527:A1529"/>
    <mergeCell ref="B1533:B1535"/>
    <mergeCell ref="B1536:B1538"/>
    <mergeCell ref="H1518:H1520"/>
    <mergeCell ref="H1521:H1523"/>
    <mergeCell ref="H1524:H1526"/>
    <mergeCell ref="H1527:H1529"/>
    <mergeCell ref="B1518:B1520"/>
    <mergeCell ref="B1521:B1523"/>
    <mergeCell ref="B1524:B1526"/>
    <mergeCell ref="B1527:B1529"/>
    <mergeCell ref="A1513:A1514"/>
    <mergeCell ref="H1515:H1517"/>
    <mergeCell ref="B1515:B1517"/>
    <mergeCell ref="A1515:A1517"/>
    <mergeCell ref="H1509:H1510"/>
    <mergeCell ref="H1511:H1512"/>
    <mergeCell ref="H1513:H1514"/>
    <mergeCell ref="B1509:B1510"/>
    <mergeCell ref="B1511:B1512"/>
    <mergeCell ref="B1513:B1514"/>
    <mergeCell ref="H1504:H1506"/>
    <mergeCell ref="B1504:B1506"/>
    <mergeCell ref="A1504:A1506"/>
    <mergeCell ref="H1507:H1508"/>
    <mergeCell ref="B1507:B1508"/>
    <mergeCell ref="A1507:A1508"/>
    <mergeCell ref="A1509:A1510"/>
    <mergeCell ref="A1511:A1512"/>
    <mergeCell ref="D1500:F1500"/>
    <mergeCell ref="H1501:H1503"/>
    <mergeCell ref="B1501:B1503"/>
    <mergeCell ref="A1501:A1503"/>
    <mergeCell ref="H1497:H1498"/>
    <mergeCell ref="B1497:B1498"/>
    <mergeCell ref="A1497:A1498"/>
    <mergeCell ref="D1499:F1499"/>
    <mergeCell ref="H1494:H1496"/>
    <mergeCell ref="B1494:B1496"/>
    <mergeCell ref="A1494:A1496"/>
    <mergeCell ref="A1492:A1493"/>
    <mergeCell ref="B1492:B1493"/>
    <mergeCell ref="H1492:H1493"/>
    <mergeCell ref="H1484:H1485"/>
    <mergeCell ref="B1484:B1485"/>
    <mergeCell ref="A1484:A1485"/>
    <mergeCell ref="H1486:H1490"/>
    <mergeCell ref="B1486:B1490"/>
    <mergeCell ref="A1486:A1490"/>
    <mergeCell ref="D1480:F1480"/>
    <mergeCell ref="H1481:H1483"/>
    <mergeCell ref="B1481:B1483"/>
    <mergeCell ref="A1481:A1483"/>
    <mergeCell ref="D1476:F1476"/>
    <mergeCell ref="D1477:F1477"/>
    <mergeCell ref="D1478:F1478"/>
    <mergeCell ref="D1479:F1479"/>
    <mergeCell ref="H1472:H1473"/>
    <mergeCell ref="B1472:B1473"/>
    <mergeCell ref="A1472:A1473"/>
    <mergeCell ref="H1474:H1475"/>
    <mergeCell ref="B1474:B1475"/>
    <mergeCell ref="A1474:A1475"/>
    <mergeCell ref="D1469:F1469"/>
    <mergeCell ref="H1470:H1471"/>
    <mergeCell ref="B1470:B1471"/>
    <mergeCell ref="A1470:A1471"/>
    <mergeCell ref="A1149:A1152"/>
    <mergeCell ref="H1149:H1152"/>
    <mergeCell ref="D1367:F1367"/>
    <mergeCell ref="H1371:H1374"/>
    <mergeCell ref="B1371:B1374"/>
    <mergeCell ref="A1371:A1374"/>
    <mergeCell ref="H1369:H1370"/>
    <mergeCell ref="B1369:B1370"/>
    <mergeCell ref="A1369:A1370"/>
    <mergeCell ref="H1147:H1148"/>
    <mergeCell ref="B1056:B1057"/>
    <mergeCell ref="A1056:A1057"/>
    <mergeCell ref="H1056:H1057"/>
    <mergeCell ref="A1121:A1126"/>
    <mergeCell ref="A1106:A1109"/>
    <mergeCell ref="A1097:A1099"/>
    <mergeCell ref="H1361:H1362"/>
    <mergeCell ref="B1361:B1362"/>
    <mergeCell ref="A1361:A1362"/>
    <mergeCell ref="A1347:A1348"/>
    <mergeCell ref="D1349:F1349"/>
    <mergeCell ref="H1350:H1351"/>
    <mergeCell ref="A1357:A1359"/>
    <mergeCell ref="H1357:H1359"/>
    <mergeCell ref="B1353:B1356"/>
    <mergeCell ref="A1353:A1356"/>
    <mergeCell ref="H1353:H1356"/>
    <mergeCell ref="H1110:H1111"/>
    <mergeCell ref="B1110:B1111"/>
    <mergeCell ref="A1110:A1111"/>
    <mergeCell ref="A1350:A1351"/>
    <mergeCell ref="H1347:H1348"/>
    <mergeCell ref="B1347:B1348"/>
    <mergeCell ref="A1340:A1343"/>
    <mergeCell ref="H1344:H1346"/>
    <mergeCell ref="B1344:B1346"/>
    <mergeCell ref="A1344:A1346"/>
    <mergeCell ref="H1340:H1343"/>
    <mergeCell ref="B1340:B1343"/>
    <mergeCell ref="A1331:A1332"/>
    <mergeCell ref="H1323:H1326"/>
    <mergeCell ref="B1323:B1326"/>
    <mergeCell ref="A1323:A1326"/>
    <mergeCell ref="H1327:H1330"/>
    <mergeCell ref="D1282:F1282"/>
    <mergeCell ref="H1293:H1295"/>
    <mergeCell ref="H1296:H1298"/>
    <mergeCell ref="H1299:H1301"/>
    <mergeCell ref="B1293:B1295"/>
    <mergeCell ref="A1256:H1256"/>
    <mergeCell ref="B1269:B1272"/>
    <mergeCell ref="D1283:F1283"/>
    <mergeCell ref="H1284:H1287"/>
    <mergeCell ref="B1284:B1287"/>
    <mergeCell ref="A1276:A1278"/>
    <mergeCell ref="B1279:B1281"/>
    <mergeCell ref="H1279:H1281"/>
    <mergeCell ref="A1279:A1281"/>
    <mergeCell ref="H1276:H1278"/>
    <mergeCell ref="D1214:F1214"/>
    <mergeCell ref="B1327:B1330"/>
    <mergeCell ref="H1269:H1272"/>
    <mergeCell ref="A1215:A1218"/>
    <mergeCell ref="D1219:F1219"/>
    <mergeCell ref="A1327:A1330"/>
    <mergeCell ref="A1257:H1257"/>
    <mergeCell ref="H1260:H1264"/>
    <mergeCell ref="B1260:B1264"/>
    <mergeCell ref="B1265:B1268"/>
    <mergeCell ref="A1202:A1207"/>
    <mergeCell ref="B1202:B1207"/>
    <mergeCell ref="H1202:H1207"/>
    <mergeCell ref="B1212:B1213"/>
    <mergeCell ref="A1212:A1213"/>
    <mergeCell ref="H1212:H1213"/>
    <mergeCell ref="D1208:F1208"/>
    <mergeCell ref="H1026:H1033"/>
    <mergeCell ref="B1026:B1033"/>
    <mergeCell ref="H1196:H1198"/>
    <mergeCell ref="B1196:B1198"/>
    <mergeCell ref="B1106:B1109"/>
    <mergeCell ref="B1118:B1120"/>
    <mergeCell ref="D1105:F1105"/>
    <mergeCell ref="D1101:F1101"/>
    <mergeCell ref="D1102:F1102"/>
    <mergeCell ref="H1034:H1036"/>
    <mergeCell ref="B1034:B1036"/>
    <mergeCell ref="D1192:F1192"/>
    <mergeCell ref="D1193:F1193"/>
    <mergeCell ref="H1121:H1126"/>
    <mergeCell ref="B1121:B1126"/>
    <mergeCell ref="D1103:F1103"/>
    <mergeCell ref="D1104:F1104"/>
    <mergeCell ref="B1097:B1099"/>
    <mergeCell ref="H1097:H1099"/>
    <mergeCell ref="H1106:H1109"/>
    <mergeCell ref="D1100:F1100"/>
    <mergeCell ref="D1093:F1093"/>
    <mergeCell ref="B1094:B1096"/>
    <mergeCell ref="H1094:H1096"/>
    <mergeCell ref="A1094:A1096"/>
    <mergeCell ref="A1084:A1086"/>
    <mergeCell ref="A1087:A1089"/>
    <mergeCell ref="H1090:H1092"/>
    <mergeCell ref="B1090:B1092"/>
    <mergeCell ref="A1090:A1092"/>
    <mergeCell ref="H1084:H1086"/>
    <mergeCell ref="H1087:H1089"/>
    <mergeCell ref="B1084:B1086"/>
    <mergeCell ref="B1087:B1089"/>
    <mergeCell ref="H1078:H1080"/>
    <mergeCell ref="B1078:B1080"/>
    <mergeCell ref="A1078:A1080"/>
    <mergeCell ref="H1081:H1083"/>
    <mergeCell ref="A1081:A1083"/>
    <mergeCell ref="B1081:B1083"/>
    <mergeCell ref="H1072:H1074"/>
    <mergeCell ref="B1075:B1077"/>
    <mergeCell ref="H1075:H1077"/>
    <mergeCell ref="A1075:A1077"/>
    <mergeCell ref="D1070:F1070"/>
    <mergeCell ref="D1071:F1071"/>
    <mergeCell ref="B1072:B1074"/>
    <mergeCell ref="A1072:A1074"/>
    <mergeCell ref="D1067:F1067"/>
    <mergeCell ref="H1068:H1069"/>
    <mergeCell ref="B1068:B1069"/>
    <mergeCell ref="A1068:A1069"/>
    <mergeCell ref="A1064:A1065"/>
    <mergeCell ref="D1066:F1066"/>
    <mergeCell ref="H1064:H1065"/>
    <mergeCell ref="B1064:B1065"/>
    <mergeCell ref="A1052:A1054"/>
    <mergeCell ref="A1058:A1060"/>
    <mergeCell ref="A1061:A1063"/>
    <mergeCell ref="B1052:B1054"/>
    <mergeCell ref="B1058:B1060"/>
    <mergeCell ref="B1061:B1063"/>
    <mergeCell ref="H1061:H1063"/>
    <mergeCell ref="H1046:H1048"/>
    <mergeCell ref="B1046:B1048"/>
    <mergeCell ref="A1046:A1048"/>
    <mergeCell ref="H1049:H1051"/>
    <mergeCell ref="B1049:B1051"/>
    <mergeCell ref="A1049:A1051"/>
    <mergeCell ref="H1037:H1040"/>
    <mergeCell ref="B1037:B1040"/>
    <mergeCell ref="A1037:A1040"/>
    <mergeCell ref="D1041:F1041"/>
    <mergeCell ref="H1052:H1054"/>
    <mergeCell ref="H1058:H1060"/>
    <mergeCell ref="A1199:A1201"/>
    <mergeCell ref="B1199:B1201"/>
    <mergeCell ref="H1199:H1201"/>
    <mergeCell ref="A1022:A1036"/>
    <mergeCell ref="H1118:H1120"/>
    <mergeCell ref="A1118:A1120"/>
    <mergeCell ref="H1113:H1114"/>
    <mergeCell ref="D1042:F1042"/>
    <mergeCell ref="H1043:H1045"/>
    <mergeCell ref="B1043:B1045"/>
    <mergeCell ref="B943:B944"/>
    <mergeCell ref="A943:A944"/>
    <mergeCell ref="A946:A952"/>
    <mergeCell ref="D945:F945"/>
    <mergeCell ref="D1017:F1017"/>
    <mergeCell ref="D1018:F1018"/>
    <mergeCell ref="D1013:F1013"/>
    <mergeCell ref="D1014:F1014"/>
    <mergeCell ref="D1015:F1015"/>
    <mergeCell ref="D1016:F1016"/>
    <mergeCell ref="A926:A935"/>
    <mergeCell ref="H936:H938"/>
    <mergeCell ref="B936:B938"/>
    <mergeCell ref="A936:A938"/>
    <mergeCell ref="A953:A954"/>
    <mergeCell ref="H939:H941"/>
    <mergeCell ref="B939:B941"/>
    <mergeCell ref="A939:A941"/>
    <mergeCell ref="D942:F942"/>
    <mergeCell ref="H943:H944"/>
    <mergeCell ref="H918:H919"/>
    <mergeCell ref="B916:B917"/>
    <mergeCell ref="A916:A917"/>
    <mergeCell ref="B918:B919"/>
    <mergeCell ref="A918:A919"/>
    <mergeCell ref="D913:F913"/>
    <mergeCell ref="D914:F914"/>
    <mergeCell ref="D915:F915"/>
    <mergeCell ref="H916:H917"/>
    <mergeCell ref="H909:H911"/>
    <mergeCell ref="B909:B911"/>
    <mergeCell ref="A909:A911"/>
    <mergeCell ref="D912:F912"/>
    <mergeCell ref="B895:B901"/>
    <mergeCell ref="A895:A901"/>
    <mergeCell ref="H895:H901"/>
    <mergeCell ref="B902:B908"/>
    <mergeCell ref="H902:H908"/>
    <mergeCell ref="A902:A908"/>
    <mergeCell ref="A887:A889"/>
    <mergeCell ref="A890:A892"/>
    <mergeCell ref="A872:A874"/>
    <mergeCell ref="A875:A877"/>
    <mergeCell ref="A878:A880"/>
    <mergeCell ref="A881:A883"/>
    <mergeCell ref="H887:H889"/>
    <mergeCell ref="H890:H892"/>
    <mergeCell ref="B872:B874"/>
    <mergeCell ref="B875:B877"/>
    <mergeCell ref="B878:B880"/>
    <mergeCell ref="B881:B883"/>
    <mergeCell ref="B884:B886"/>
    <mergeCell ref="B887:B889"/>
    <mergeCell ref="B890:B892"/>
    <mergeCell ref="H875:H877"/>
    <mergeCell ref="H878:H880"/>
    <mergeCell ref="H881:H883"/>
    <mergeCell ref="H884:H886"/>
    <mergeCell ref="H869:H871"/>
    <mergeCell ref="B869:B871"/>
    <mergeCell ref="A869:A871"/>
    <mergeCell ref="H872:H874"/>
    <mergeCell ref="A884:A886"/>
    <mergeCell ref="H860:H863"/>
    <mergeCell ref="B866:B868"/>
    <mergeCell ref="H866:H868"/>
    <mergeCell ref="A866:A868"/>
    <mergeCell ref="B860:B863"/>
    <mergeCell ref="B857:B859"/>
    <mergeCell ref="A857:A859"/>
    <mergeCell ref="A860:A863"/>
    <mergeCell ref="H850:H856"/>
    <mergeCell ref="B850:B856"/>
    <mergeCell ref="A850:A856"/>
    <mergeCell ref="H857:H859"/>
    <mergeCell ref="B841:B843"/>
    <mergeCell ref="H847:H848"/>
    <mergeCell ref="B847:B848"/>
    <mergeCell ref="A847:A848"/>
    <mergeCell ref="B844:B846"/>
    <mergeCell ref="A841:A846"/>
    <mergeCell ref="A770:H770"/>
    <mergeCell ref="D713:F713"/>
    <mergeCell ref="H841:H846"/>
    <mergeCell ref="A830:A832"/>
    <mergeCell ref="A833:A835"/>
    <mergeCell ref="H836:H840"/>
    <mergeCell ref="B836:B840"/>
    <mergeCell ref="A836:A840"/>
    <mergeCell ref="B830:B832"/>
    <mergeCell ref="B833:B835"/>
    <mergeCell ref="H700:H702"/>
    <mergeCell ref="H703:H704"/>
    <mergeCell ref="B700:B704"/>
    <mergeCell ref="A705:A709"/>
    <mergeCell ref="H705:H707"/>
    <mergeCell ref="H708:H709"/>
    <mergeCell ref="B705:B709"/>
    <mergeCell ref="A700:A704"/>
    <mergeCell ref="A595:A599"/>
    <mergeCell ref="B595:B599"/>
    <mergeCell ref="H595:H599"/>
    <mergeCell ref="A689:A691"/>
    <mergeCell ref="H670:H672"/>
    <mergeCell ref="B670:B672"/>
    <mergeCell ref="A670:A672"/>
    <mergeCell ref="D673:G673"/>
    <mergeCell ref="A660:A667"/>
    <mergeCell ref="D668:F668"/>
    <mergeCell ref="H675:H678"/>
    <mergeCell ref="H695:H697"/>
    <mergeCell ref="B692:B694"/>
    <mergeCell ref="B695:B697"/>
    <mergeCell ref="B683:B685"/>
    <mergeCell ref="B686:B688"/>
    <mergeCell ref="H683:H685"/>
    <mergeCell ref="D601:F601"/>
    <mergeCell ref="H604:H605"/>
    <mergeCell ref="H686:H688"/>
    <mergeCell ref="H689:H691"/>
    <mergeCell ref="H692:H694"/>
    <mergeCell ref="A675:A678"/>
    <mergeCell ref="H680:H682"/>
    <mergeCell ref="B680:B682"/>
    <mergeCell ref="A680:A682"/>
    <mergeCell ref="A683:A685"/>
    <mergeCell ref="H571:H572"/>
    <mergeCell ref="B571:B572"/>
    <mergeCell ref="H589:H591"/>
    <mergeCell ref="D669:F669"/>
    <mergeCell ref="D658:F658"/>
    <mergeCell ref="D659:F659"/>
    <mergeCell ref="H660:H667"/>
    <mergeCell ref="B660:B667"/>
    <mergeCell ref="H601:H602"/>
    <mergeCell ref="B601:B602"/>
    <mergeCell ref="D542:F542"/>
    <mergeCell ref="A534:A539"/>
    <mergeCell ref="A554:A559"/>
    <mergeCell ref="B586:B588"/>
    <mergeCell ref="B604:B605"/>
    <mergeCell ref="H610:H613"/>
    <mergeCell ref="B610:B613"/>
    <mergeCell ref="B560:B570"/>
    <mergeCell ref="D543:F543"/>
    <mergeCell ref="D544:F544"/>
    <mergeCell ref="D519:F519"/>
    <mergeCell ref="H520:H523"/>
    <mergeCell ref="B516:B518"/>
    <mergeCell ref="H516:H518"/>
    <mergeCell ref="D400:F400"/>
    <mergeCell ref="A601:A602"/>
    <mergeCell ref="A546:A552"/>
    <mergeCell ref="D553:F553"/>
    <mergeCell ref="A524:A526"/>
    <mergeCell ref="A529:A530"/>
    <mergeCell ref="H524:H526"/>
    <mergeCell ref="B520:B523"/>
    <mergeCell ref="B524:B526"/>
    <mergeCell ref="B529:B530"/>
    <mergeCell ref="A384:A386"/>
    <mergeCell ref="B384:B386"/>
    <mergeCell ref="B395:B397"/>
    <mergeCell ref="A395:A397"/>
    <mergeCell ref="A387:A392"/>
    <mergeCell ref="B387:B392"/>
    <mergeCell ref="H393:H394"/>
    <mergeCell ref="H398:H399"/>
    <mergeCell ref="H448:H450"/>
    <mergeCell ref="A504:A506"/>
    <mergeCell ref="B448:B450"/>
    <mergeCell ref="B451:B453"/>
    <mergeCell ref="B442:B444"/>
    <mergeCell ref="B504:B506"/>
    <mergeCell ref="H504:H506"/>
    <mergeCell ref="A398:A399"/>
    <mergeCell ref="H343:H344"/>
    <mergeCell ref="H375:H376"/>
    <mergeCell ref="B375:B376"/>
    <mergeCell ref="B358:B360"/>
    <mergeCell ref="B361:B363"/>
    <mergeCell ref="H349:H351"/>
    <mergeCell ref="H361:H363"/>
    <mergeCell ref="B352:B354"/>
    <mergeCell ref="B355:B357"/>
    <mergeCell ref="H352:H354"/>
    <mergeCell ref="A507:A509"/>
    <mergeCell ref="A510:A512"/>
    <mergeCell ref="A513:A515"/>
    <mergeCell ref="A516:A518"/>
    <mergeCell ref="B510:B512"/>
    <mergeCell ref="H510:H512"/>
    <mergeCell ref="B513:B515"/>
    <mergeCell ref="H513:H515"/>
    <mergeCell ref="D430:F430"/>
    <mergeCell ref="D431:F431"/>
    <mergeCell ref="H451:H453"/>
    <mergeCell ref="H442:H444"/>
    <mergeCell ref="B507:B509"/>
    <mergeCell ref="H507:H509"/>
    <mergeCell ref="B398:B399"/>
    <mergeCell ref="H403:H405"/>
    <mergeCell ref="B403:B405"/>
    <mergeCell ref="H355:H357"/>
    <mergeCell ref="H358:H360"/>
    <mergeCell ref="D368:F368"/>
    <mergeCell ref="H395:H397"/>
    <mergeCell ref="H381:H383"/>
    <mergeCell ref="H384:H386"/>
    <mergeCell ref="H387:H392"/>
    <mergeCell ref="A375:A376"/>
    <mergeCell ref="H377:H380"/>
    <mergeCell ref="A377:A380"/>
    <mergeCell ref="B377:B380"/>
    <mergeCell ref="A361:A363"/>
    <mergeCell ref="A358:A360"/>
    <mergeCell ref="A355:A357"/>
    <mergeCell ref="H371:H374"/>
    <mergeCell ref="A364:A366"/>
    <mergeCell ref="D367:F367"/>
    <mergeCell ref="B364:B366"/>
    <mergeCell ref="H364:H366"/>
    <mergeCell ref="D370:F370"/>
    <mergeCell ref="D369:F369"/>
    <mergeCell ref="H330:H333"/>
    <mergeCell ref="B321:B322"/>
    <mergeCell ref="A321:A322"/>
    <mergeCell ref="D324:F324"/>
    <mergeCell ref="D325:F325"/>
    <mergeCell ref="D323:F323"/>
    <mergeCell ref="B326:B329"/>
    <mergeCell ref="A326:A329"/>
    <mergeCell ref="A330:A333"/>
    <mergeCell ref="B330:B333"/>
    <mergeCell ref="D304:F304"/>
    <mergeCell ref="H304:H305"/>
    <mergeCell ref="B304:B305"/>
    <mergeCell ref="H306:H311"/>
    <mergeCell ref="B306:B311"/>
    <mergeCell ref="D319:F319"/>
    <mergeCell ref="D320:F320"/>
    <mergeCell ref="H321:H322"/>
    <mergeCell ref="H326:H329"/>
    <mergeCell ref="A268:A269"/>
    <mergeCell ref="H270:H276"/>
    <mergeCell ref="B270:B276"/>
    <mergeCell ref="A270:A276"/>
    <mergeCell ref="H268:H269"/>
    <mergeCell ref="B268:B269"/>
    <mergeCell ref="A304:A305"/>
    <mergeCell ref="D255:F255"/>
    <mergeCell ref="D256:F256"/>
    <mergeCell ref="A300:H300"/>
    <mergeCell ref="A301:H301"/>
    <mergeCell ref="H257:H261"/>
    <mergeCell ref="B257:B261"/>
    <mergeCell ref="A257:A261"/>
    <mergeCell ref="H262:H267"/>
    <mergeCell ref="B262:B267"/>
    <mergeCell ref="A262:A267"/>
    <mergeCell ref="H251:H252"/>
    <mergeCell ref="B251:B252"/>
    <mergeCell ref="A251:A252"/>
    <mergeCell ref="H253:H254"/>
    <mergeCell ref="B253:B254"/>
    <mergeCell ref="A253:A254"/>
    <mergeCell ref="B246:B249"/>
    <mergeCell ref="A246:A249"/>
    <mergeCell ref="H246:H249"/>
    <mergeCell ref="D250:F250"/>
    <mergeCell ref="H151:H152"/>
    <mergeCell ref="B151:B152"/>
    <mergeCell ref="A151:A152"/>
    <mergeCell ref="H153:H155"/>
    <mergeCell ref="B153:B155"/>
    <mergeCell ref="A153:A155"/>
    <mergeCell ref="A130:A132"/>
    <mergeCell ref="D149:F149"/>
    <mergeCell ref="H149:H150"/>
    <mergeCell ref="B149:B150"/>
    <mergeCell ref="A149:A150"/>
    <mergeCell ref="D147:F147"/>
    <mergeCell ref="H147:H148"/>
    <mergeCell ref="B147:B148"/>
    <mergeCell ref="A147:A148"/>
    <mergeCell ref="D100:F100"/>
    <mergeCell ref="B106:B112"/>
    <mergeCell ref="D113:F113"/>
    <mergeCell ref="D115:F115"/>
    <mergeCell ref="D116:F116"/>
    <mergeCell ref="D117:F117"/>
    <mergeCell ref="D114:F114"/>
    <mergeCell ref="B75:B76"/>
    <mergeCell ref="A75:A76"/>
    <mergeCell ref="D146:F146"/>
    <mergeCell ref="D138:F138"/>
    <mergeCell ref="D139:F139"/>
    <mergeCell ref="D140:F140"/>
    <mergeCell ref="D141:F141"/>
    <mergeCell ref="A95:H95"/>
    <mergeCell ref="A96:H96"/>
    <mergeCell ref="D99:F99"/>
    <mergeCell ref="H67:H69"/>
    <mergeCell ref="H61:H63"/>
    <mergeCell ref="A106:A112"/>
    <mergeCell ref="D105:G105"/>
    <mergeCell ref="H106:H112"/>
    <mergeCell ref="D71:F71"/>
    <mergeCell ref="H72:H74"/>
    <mergeCell ref="B72:B74"/>
    <mergeCell ref="A72:A74"/>
    <mergeCell ref="H75:H76"/>
    <mergeCell ref="B61:B63"/>
    <mergeCell ref="B46:B48"/>
    <mergeCell ref="B49:B51"/>
    <mergeCell ref="H49:H51"/>
    <mergeCell ref="D70:F70"/>
    <mergeCell ref="A58:A60"/>
    <mergeCell ref="A61:A63"/>
    <mergeCell ref="A64:A66"/>
    <mergeCell ref="A67:A69"/>
    <mergeCell ref="B67:B69"/>
    <mergeCell ref="H58:H60"/>
    <mergeCell ref="A43:A45"/>
    <mergeCell ref="A46:A48"/>
    <mergeCell ref="A52:A54"/>
    <mergeCell ref="A55:A57"/>
    <mergeCell ref="A49:A51"/>
    <mergeCell ref="A40:A41"/>
    <mergeCell ref="B40:B41"/>
    <mergeCell ref="H40:H41"/>
    <mergeCell ref="B43:B45"/>
    <mergeCell ref="H43:H45"/>
    <mergeCell ref="B64:B66"/>
    <mergeCell ref="H64:H66"/>
    <mergeCell ref="B55:B57"/>
    <mergeCell ref="H55:H57"/>
    <mergeCell ref="B58:B60"/>
    <mergeCell ref="D9:F9"/>
    <mergeCell ref="D10:F10"/>
    <mergeCell ref="D11:F11"/>
    <mergeCell ref="D20:F20"/>
    <mergeCell ref="H46:H48"/>
    <mergeCell ref="B52:B54"/>
    <mergeCell ref="H52:H54"/>
    <mergeCell ref="H7:H8"/>
    <mergeCell ref="B7:B8"/>
    <mergeCell ref="A7:A8"/>
    <mergeCell ref="A1:H1"/>
    <mergeCell ref="A2:H2"/>
    <mergeCell ref="D5:F5"/>
    <mergeCell ref="D6:F6"/>
    <mergeCell ref="A12:A13"/>
    <mergeCell ref="D14:F14"/>
    <mergeCell ref="H15:H17"/>
    <mergeCell ref="B15:B17"/>
    <mergeCell ref="A15:A17"/>
    <mergeCell ref="H23:H27"/>
    <mergeCell ref="H12:H13"/>
    <mergeCell ref="B12:B13"/>
    <mergeCell ref="D18:F18"/>
    <mergeCell ref="D19:F19"/>
    <mergeCell ref="B23:B27"/>
    <mergeCell ref="A23:A27"/>
    <mergeCell ref="D21:F21"/>
    <mergeCell ref="D22:F22"/>
    <mergeCell ref="D23:F23"/>
    <mergeCell ref="B32:B33"/>
    <mergeCell ref="A31:A34"/>
    <mergeCell ref="D28:F28"/>
    <mergeCell ref="D29:F29"/>
    <mergeCell ref="D30:F30"/>
    <mergeCell ref="H31:H34"/>
    <mergeCell ref="D34:F34"/>
    <mergeCell ref="D35:F35"/>
    <mergeCell ref="D36:F36"/>
    <mergeCell ref="H37:H38"/>
    <mergeCell ref="B37:B38"/>
    <mergeCell ref="A37:A38"/>
    <mergeCell ref="H103:H104"/>
    <mergeCell ref="B103:B104"/>
    <mergeCell ref="A103:A104"/>
    <mergeCell ref="D101:F101"/>
    <mergeCell ref="H101:H102"/>
    <mergeCell ref="B101:B102"/>
    <mergeCell ref="A101:A102"/>
    <mergeCell ref="D103:F103"/>
    <mergeCell ref="D39:F39"/>
    <mergeCell ref="H118:H120"/>
    <mergeCell ref="A121:A123"/>
    <mergeCell ref="H124:H126"/>
    <mergeCell ref="H127:H129"/>
    <mergeCell ref="A124:A126"/>
    <mergeCell ref="A127:A129"/>
    <mergeCell ref="A118:A120"/>
    <mergeCell ref="B118:B120"/>
    <mergeCell ref="H130:H132"/>
    <mergeCell ref="B121:B123"/>
    <mergeCell ref="B124:B126"/>
    <mergeCell ref="B127:B129"/>
    <mergeCell ref="B130:B132"/>
    <mergeCell ref="H121:H123"/>
    <mergeCell ref="H133:H135"/>
    <mergeCell ref="A133:A135"/>
    <mergeCell ref="H136:H137"/>
    <mergeCell ref="B136:B137"/>
    <mergeCell ref="A136:A137"/>
    <mergeCell ref="B133:B135"/>
    <mergeCell ref="H142:H143"/>
    <mergeCell ref="B142:B143"/>
    <mergeCell ref="A142:A143"/>
    <mergeCell ref="H144:H145"/>
    <mergeCell ref="B144:B145"/>
    <mergeCell ref="A144:A145"/>
    <mergeCell ref="H156:H158"/>
    <mergeCell ref="A156:A158"/>
    <mergeCell ref="B156:B158"/>
    <mergeCell ref="B168:B170"/>
    <mergeCell ref="B171:B173"/>
    <mergeCell ref="H159:H161"/>
    <mergeCell ref="H162:H164"/>
    <mergeCell ref="H165:H167"/>
    <mergeCell ref="H168:H170"/>
    <mergeCell ref="B159:B161"/>
    <mergeCell ref="B162:B164"/>
    <mergeCell ref="B165:B167"/>
    <mergeCell ref="A159:A161"/>
    <mergeCell ref="A162:A164"/>
    <mergeCell ref="A165:A167"/>
    <mergeCell ref="A168:A170"/>
    <mergeCell ref="D202:F202"/>
    <mergeCell ref="A171:A173"/>
    <mergeCell ref="D174:F174"/>
    <mergeCell ref="A198:H198"/>
    <mergeCell ref="A199:H199"/>
    <mergeCell ref="H171:H173"/>
    <mergeCell ref="H203:H204"/>
    <mergeCell ref="B203:B204"/>
    <mergeCell ref="A203:A204"/>
    <mergeCell ref="D205:F205"/>
    <mergeCell ref="D206:F206"/>
    <mergeCell ref="D207:F207"/>
    <mergeCell ref="H208:H209"/>
    <mergeCell ref="B208:B209"/>
    <mergeCell ref="D211:F211"/>
    <mergeCell ref="D212:F212"/>
    <mergeCell ref="D213:F213"/>
    <mergeCell ref="A208:A209"/>
    <mergeCell ref="D210:F210"/>
    <mergeCell ref="A217:A219"/>
    <mergeCell ref="D216:F216"/>
    <mergeCell ref="H214:H215"/>
    <mergeCell ref="D214:F214"/>
    <mergeCell ref="B214:B215"/>
    <mergeCell ref="A214:A215"/>
    <mergeCell ref="H226:H228"/>
    <mergeCell ref="H229:H231"/>
    <mergeCell ref="H217:H219"/>
    <mergeCell ref="B217:B219"/>
    <mergeCell ref="H232:H234"/>
    <mergeCell ref="H235:H237"/>
    <mergeCell ref="B220:B222"/>
    <mergeCell ref="B223:B225"/>
    <mergeCell ref="B226:B228"/>
    <mergeCell ref="B229:B231"/>
    <mergeCell ref="B232:B234"/>
    <mergeCell ref="B235:B237"/>
    <mergeCell ref="H220:H222"/>
    <mergeCell ref="H223:H225"/>
    <mergeCell ref="A232:A234"/>
    <mergeCell ref="A235:A237"/>
    <mergeCell ref="A220:A222"/>
    <mergeCell ref="A223:A225"/>
    <mergeCell ref="A226:A228"/>
    <mergeCell ref="A229:A231"/>
    <mergeCell ref="D243:F243"/>
    <mergeCell ref="D244:F244"/>
    <mergeCell ref="D245:F245"/>
    <mergeCell ref="D238:F238"/>
    <mergeCell ref="D239:F239"/>
    <mergeCell ref="D240:F240"/>
    <mergeCell ref="D241:F241"/>
    <mergeCell ref="A306:A311"/>
    <mergeCell ref="B316:B318"/>
    <mergeCell ref="A312:A318"/>
    <mergeCell ref="H312:H318"/>
    <mergeCell ref="B334:B337"/>
    <mergeCell ref="A352:A354"/>
    <mergeCell ref="A334:A337"/>
    <mergeCell ref="H341:H342"/>
    <mergeCell ref="H334:H337"/>
    <mergeCell ref="A349:A351"/>
    <mergeCell ref="B346:B348"/>
    <mergeCell ref="H346:H348"/>
    <mergeCell ref="A343:A344"/>
    <mergeCell ref="B349:B351"/>
    <mergeCell ref="D338:G338"/>
    <mergeCell ref="D339:F339"/>
    <mergeCell ref="A346:A348"/>
    <mergeCell ref="B341:B342"/>
    <mergeCell ref="A341:A342"/>
    <mergeCell ref="B343:B344"/>
    <mergeCell ref="A403:A405"/>
    <mergeCell ref="H401:H402"/>
    <mergeCell ref="B401:B402"/>
    <mergeCell ref="A371:A374"/>
    <mergeCell ref="B371:B374"/>
    <mergeCell ref="A393:A394"/>
    <mergeCell ref="A401:A402"/>
    <mergeCell ref="B393:B394"/>
    <mergeCell ref="A381:A383"/>
    <mergeCell ref="B381:B383"/>
    <mergeCell ref="A406:A408"/>
    <mergeCell ref="B406:B408"/>
    <mergeCell ref="B409:B411"/>
    <mergeCell ref="H409:H411"/>
    <mergeCell ref="A409:A411"/>
    <mergeCell ref="H406:H408"/>
    <mergeCell ref="A412:A414"/>
    <mergeCell ref="H415:H417"/>
    <mergeCell ref="B415:B417"/>
    <mergeCell ref="A415:A417"/>
    <mergeCell ref="H412:H414"/>
    <mergeCell ref="B412:B414"/>
    <mergeCell ref="A418:A419"/>
    <mergeCell ref="H420:H422"/>
    <mergeCell ref="B420:B422"/>
    <mergeCell ref="A420:A422"/>
    <mergeCell ref="H418:H419"/>
    <mergeCell ref="B418:B419"/>
    <mergeCell ref="A423:A427"/>
    <mergeCell ref="B428:B429"/>
    <mergeCell ref="A428:A429"/>
    <mergeCell ref="H428:H429"/>
    <mergeCell ref="H423:H427"/>
    <mergeCell ref="B423:B427"/>
    <mergeCell ref="A432:A434"/>
    <mergeCell ref="B432:B434"/>
    <mergeCell ref="H432:H434"/>
    <mergeCell ref="A435:A437"/>
    <mergeCell ref="B435:B437"/>
    <mergeCell ref="H435:H437"/>
    <mergeCell ref="A520:A523"/>
    <mergeCell ref="H438:H441"/>
    <mergeCell ref="B438:B441"/>
    <mergeCell ref="A438:A441"/>
    <mergeCell ref="A442:A444"/>
    <mergeCell ref="H445:H447"/>
    <mergeCell ref="A445:A447"/>
    <mergeCell ref="A448:A450"/>
    <mergeCell ref="A451:A453"/>
    <mergeCell ref="B445:B447"/>
    <mergeCell ref="H534:H539"/>
    <mergeCell ref="B534:B539"/>
    <mergeCell ref="A501:H501"/>
    <mergeCell ref="A500:H500"/>
    <mergeCell ref="H531:H533"/>
    <mergeCell ref="B531:B533"/>
    <mergeCell ref="A531:A533"/>
    <mergeCell ref="D527:F527"/>
    <mergeCell ref="D528:F528"/>
    <mergeCell ref="H529:H530"/>
    <mergeCell ref="H540:H541"/>
    <mergeCell ref="B540:B541"/>
    <mergeCell ref="A540:A541"/>
    <mergeCell ref="H560:H568"/>
    <mergeCell ref="H546:H552"/>
    <mergeCell ref="B546:B552"/>
    <mergeCell ref="H554:H559"/>
    <mergeCell ref="B554:B559"/>
    <mergeCell ref="A560:A570"/>
    <mergeCell ref="H569:H570"/>
    <mergeCell ref="A571:A572"/>
    <mergeCell ref="D573:F573"/>
    <mergeCell ref="A574:A576"/>
    <mergeCell ref="B583:B585"/>
    <mergeCell ref="A577:A579"/>
    <mergeCell ref="A580:A582"/>
    <mergeCell ref="A583:A585"/>
    <mergeCell ref="A586:A588"/>
    <mergeCell ref="H574:H576"/>
    <mergeCell ref="H577:H579"/>
    <mergeCell ref="H580:H582"/>
    <mergeCell ref="B577:B579"/>
    <mergeCell ref="B580:B582"/>
    <mergeCell ref="B574:B576"/>
    <mergeCell ref="H583:H585"/>
    <mergeCell ref="H586:H588"/>
    <mergeCell ref="H592:H594"/>
    <mergeCell ref="A604:A605"/>
    <mergeCell ref="H606:H609"/>
    <mergeCell ref="B606:B609"/>
    <mergeCell ref="A606:A609"/>
    <mergeCell ref="A589:A591"/>
    <mergeCell ref="A592:A594"/>
    <mergeCell ref="B589:B591"/>
    <mergeCell ref="B592:B594"/>
    <mergeCell ref="D603:F603"/>
    <mergeCell ref="A610:A613"/>
    <mergeCell ref="H614:H617"/>
    <mergeCell ref="B614:B617"/>
    <mergeCell ref="A614:A617"/>
    <mergeCell ref="A618:A621"/>
    <mergeCell ref="H618:H621"/>
    <mergeCell ref="B618:B621"/>
    <mergeCell ref="B622:B624"/>
    <mergeCell ref="H622:H624"/>
    <mergeCell ref="A622:A624"/>
    <mergeCell ref="H625:H627"/>
    <mergeCell ref="A625:A627"/>
    <mergeCell ref="H628:H630"/>
    <mergeCell ref="B628:B630"/>
    <mergeCell ref="A628:A630"/>
    <mergeCell ref="B625:B627"/>
    <mergeCell ref="A631:A633"/>
    <mergeCell ref="A634:A636"/>
    <mergeCell ref="H637:H638"/>
    <mergeCell ref="B637:B638"/>
    <mergeCell ref="A637:A638"/>
    <mergeCell ref="H631:H633"/>
    <mergeCell ref="H634:H636"/>
    <mergeCell ref="B631:B633"/>
    <mergeCell ref="B634:B636"/>
    <mergeCell ref="A639:A642"/>
    <mergeCell ref="H643:H645"/>
    <mergeCell ref="B643:B645"/>
    <mergeCell ref="A643:A645"/>
    <mergeCell ref="B646:B648"/>
    <mergeCell ref="B649:B651"/>
    <mergeCell ref="H639:H642"/>
    <mergeCell ref="B639:B642"/>
    <mergeCell ref="A646:A648"/>
    <mergeCell ref="A649:A651"/>
    <mergeCell ref="H652:H654"/>
    <mergeCell ref="B652:B654"/>
    <mergeCell ref="A652:A654"/>
    <mergeCell ref="H646:H648"/>
    <mergeCell ref="H649:H651"/>
    <mergeCell ref="H775:H776"/>
    <mergeCell ref="B775:B776"/>
    <mergeCell ref="A775:A776"/>
    <mergeCell ref="H655:H657"/>
    <mergeCell ref="B655:B657"/>
    <mergeCell ref="A655:A657"/>
    <mergeCell ref="A686:A688"/>
    <mergeCell ref="D699:F699"/>
    <mergeCell ref="D679:F679"/>
    <mergeCell ref="B675:B678"/>
    <mergeCell ref="A780:A781"/>
    <mergeCell ref="A695:A697"/>
    <mergeCell ref="D698:F698"/>
    <mergeCell ref="A692:A694"/>
    <mergeCell ref="B689:B691"/>
    <mergeCell ref="D774:F774"/>
    <mergeCell ref="A771:H771"/>
    <mergeCell ref="H710:H712"/>
    <mergeCell ref="B710:B712"/>
    <mergeCell ref="A710:A712"/>
    <mergeCell ref="H789:H790"/>
    <mergeCell ref="D777:F777"/>
    <mergeCell ref="D778:F778"/>
    <mergeCell ref="D779:F779"/>
    <mergeCell ref="H780:H781"/>
    <mergeCell ref="B780:B781"/>
    <mergeCell ref="A800:A802"/>
    <mergeCell ref="H782:H785"/>
    <mergeCell ref="B782:B785"/>
    <mergeCell ref="A782:A785"/>
    <mergeCell ref="D786:F786"/>
    <mergeCell ref="D787:F787"/>
    <mergeCell ref="D789:F789"/>
    <mergeCell ref="A787:A788"/>
    <mergeCell ref="B787:B788"/>
    <mergeCell ref="H787:H788"/>
    <mergeCell ref="B809:B811"/>
    <mergeCell ref="B789:B790"/>
    <mergeCell ref="A789:A790"/>
    <mergeCell ref="H791:H793"/>
    <mergeCell ref="H794:H796"/>
    <mergeCell ref="H797:H799"/>
    <mergeCell ref="H800:H802"/>
    <mergeCell ref="A791:A793"/>
    <mergeCell ref="A794:A796"/>
    <mergeCell ref="A797:A799"/>
    <mergeCell ref="B791:B793"/>
    <mergeCell ref="B794:B796"/>
    <mergeCell ref="B797:B799"/>
    <mergeCell ref="B800:B802"/>
    <mergeCell ref="B803:B805"/>
    <mergeCell ref="B806:B808"/>
    <mergeCell ref="A813:A816"/>
    <mergeCell ref="A803:A805"/>
    <mergeCell ref="A806:A808"/>
    <mergeCell ref="A809:A811"/>
    <mergeCell ref="D812:F812"/>
    <mergeCell ref="H813:H816"/>
    <mergeCell ref="B813:B816"/>
    <mergeCell ref="H803:H805"/>
    <mergeCell ref="H806:H808"/>
    <mergeCell ref="H809:H811"/>
    <mergeCell ref="B820:B821"/>
    <mergeCell ref="D817:F817"/>
    <mergeCell ref="D818:F818"/>
    <mergeCell ref="D819:F819"/>
    <mergeCell ref="D893:F893"/>
    <mergeCell ref="D894:F894"/>
    <mergeCell ref="D865:F865"/>
    <mergeCell ref="D864:F864"/>
    <mergeCell ref="H820:H821"/>
    <mergeCell ref="H824:H826"/>
    <mergeCell ref="H827:H829"/>
    <mergeCell ref="H830:H832"/>
    <mergeCell ref="H833:H835"/>
    <mergeCell ref="D849:F849"/>
    <mergeCell ref="H920:H921"/>
    <mergeCell ref="B920:B921"/>
    <mergeCell ref="A920:A921"/>
    <mergeCell ref="A820:A821"/>
    <mergeCell ref="D822:F822"/>
    <mergeCell ref="B824:B826"/>
    <mergeCell ref="B827:B829"/>
    <mergeCell ref="A824:A826"/>
    <mergeCell ref="D823:F823"/>
    <mergeCell ref="A827:A829"/>
    <mergeCell ref="A924:A925"/>
    <mergeCell ref="D922:F922"/>
    <mergeCell ref="D923:F923"/>
    <mergeCell ref="H924:H925"/>
    <mergeCell ref="B924:B925"/>
    <mergeCell ref="B946:B948"/>
    <mergeCell ref="H946:H952"/>
    <mergeCell ref="B949:B952"/>
    <mergeCell ref="B926:B935"/>
    <mergeCell ref="H926:H935"/>
    <mergeCell ref="D969:F969"/>
    <mergeCell ref="D955:F955"/>
    <mergeCell ref="D953:F953"/>
    <mergeCell ref="H953:H954"/>
    <mergeCell ref="B953:B954"/>
    <mergeCell ref="D1012:F1012"/>
    <mergeCell ref="D970:F970"/>
    <mergeCell ref="A1007:H1007"/>
    <mergeCell ref="A1008:H1008"/>
    <mergeCell ref="D1011:F1011"/>
    <mergeCell ref="D971:F971"/>
    <mergeCell ref="B971:B972"/>
    <mergeCell ref="A971:A972"/>
    <mergeCell ref="H1019:H1020"/>
    <mergeCell ref="B1019:B1020"/>
    <mergeCell ref="A1019:A1020"/>
    <mergeCell ref="D1021:F1021"/>
    <mergeCell ref="B1113:B1114"/>
    <mergeCell ref="A1113:A1114"/>
    <mergeCell ref="B1115:B1117"/>
    <mergeCell ref="A1115:A1117"/>
    <mergeCell ref="H1115:H1117"/>
    <mergeCell ref="H1022:H1023"/>
    <mergeCell ref="H1024:H1025"/>
    <mergeCell ref="B1022:B1025"/>
    <mergeCell ref="A1043:A1045"/>
    <mergeCell ref="D1127:F1127"/>
    <mergeCell ref="D1128:F1128"/>
    <mergeCell ref="D1129:F1129"/>
    <mergeCell ref="H1130:H1132"/>
    <mergeCell ref="B1130:B1132"/>
    <mergeCell ref="A1130:A1132"/>
    <mergeCell ref="H1133:H1135"/>
    <mergeCell ref="H1136:H1138"/>
    <mergeCell ref="B1133:B1135"/>
    <mergeCell ref="B1136:B1138"/>
    <mergeCell ref="A1133:A1135"/>
    <mergeCell ref="A1136:A1138"/>
    <mergeCell ref="D1139:F1139"/>
    <mergeCell ref="H1140:H1141"/>
    <mergeCell ref="B1140:B1141"/>
    <mergeCell ref="A1140:A1141"/>
    <mergeCell ref="D1146:F1146"/>
    <mergeCell ref="H1142:H1144"/>
    <mergeCell ref="B1142:B1144"/>
    <mergeCell ref="A1142:A1144"/>
    <mergeCell ref="D1145:F1145"/>
    <mergeCell ref="B1147:B1148"/>
    <mergeCell ref="A1147:A1148"/>
    <mergeCell ref="D1159:F1159"/>
    <mergeCell ref="H1160:H1161"/>
    <mergeCell ref="B1160:B1161"/>
    <mergeCell ref="A1160:A1161"/>
    <mergeCell ref="B1153:B1158"/>
    <mergeCell ref="H1153:H1158"/>
    <mergeCell ref="A1153:A1158"/>
    <mergeCell ref="B1149:B1152"/>
    <mergeCell ref="D1162:F1162"/>
    <mergeCell ref="H1163:H1165"/>
    <mergeCell ref="B1163:B1165"/>
    <mergeCell ref="A1163:A1165"/>
    <mergeCell ref="H1166:H1167"/>
    <mergeCell ref="B1166:B1167"/>
    <mergeCell ref="A1166:A1167"/>
    <mergeCell ref="H1168:H1170"/>
    <mergeCell ref="B1168:B1170"/>
    <mergeCell ref="A1168:A1170"/>
    <mergeCell ref="H1171:H1173"/>
    <mergeCell ref="B1171:B1173"/>
    <mergeCell ref="A1171:A1173"/>
    <mergeCell ref="H1174:H1176"/>
    <mergeCell ref="A1174:A1176"/>
    <mergeCell ref="B1174:B1176"/>
    <mergeCell ref="H1215:H1218"/>
    <mergeCell ref="B1215:B1218"/>
    <mergeCell ref="B1220:B1221"/>
    <mergeCell ref="A1189:A1191"/>
    <mergeCell ref="H1189:H1191"/>
    <mergeCell ref="A1196:A1198"/>
    <mergeCell ref="D1194:F1194"/>
    <mergeCell ref="D1195:F1195"/>
    <mergeCell ref="H1220:H1221"/>
    <mergeCell ref="A1220:A1221"/>
    <mergeCell ref="A1177:A1179"/>
    <mergeCell ref="A1180:A1182"/>
    <mergeCell ref="A1183:A1185"/>
    <mergeCell ref="A1186:A1188"/>
    <mergeCell ref="B1186:B1188"/>
    <mergeCell ref="B1189:B1191"/>
    <mergeCell ref="B1177:B1179"/>
    <mergeCell ref="B1180:B1182"/>
    <mergeCell ref="B1183:B1185"/>
    <mergeCell ref="H1177:H1179"/>
    <mergeCell ref="H1180:H1182"/>
    <mergeCell ref="H1183:H1185"/>
    <mergeCell ref="H1186:H1188"/>
    <mergeCell ref="B1276:B1278"/>
    <mergeCell ref="A1284:A1287"/>
    <mergeCell ref="D1288:F1288"/>
    <mergeCell ref="D1289:F1289"/>
    <mergeCell ref="H1290:H1292"/>
    <mergeCell ref="B1290:B1292"/>
    <mergeCell ref="A1290:A1292"/>
    <mergeCell ref="B1296:B1298"/>
    <mergeCell ref="B1299:B1301"/>
    <mergeCell ref="A1293:A1295"/>
    <mergeCell ref="A1296:A1298"/>
    <mergeCell ref="A1299:A1301"/>
    <mergeCell ref="B1302:B1304"/>
    <mergeCell ref="H1314:H1318"/>
    <mergeCell ref="A1305:A1307"/>
    <mergeCell ref="A1308:A1310"/>
    <mergeCell ref="H1302:H1304"/>
    <mergeCell ref="H1305:H1307"/>
    <mergeCell ref="H1308:H1310"/>
    <mergeCell ref="B1305:B1307"/>
    <mergeCell ref="B1308:B1310"/>
    <mergeCell ref="A1302:A1304"/>
    <mergeCell ref="A1319:A1322"/>
    <mergeCell ref="D1311:F1311"/>
    <mergeCell ref="D1312:F1312"/>
    <mergeCell ref="D1313:F1313"/>
    <mergeCell ref="B1314:B1318"/>
    <mergeCell ref="A1314:A1318"/>
    <mergeCell ref="B1331:B1332"/>
    <mergeCell ref="D1377:F1377"/>
    <mergeCell ref="D1337:F1337"/>
    <mergeCell ref="D1338:F1338"/>
    <mergeCell ref="D1339:F1339"/>
    <mergeCell ref="D1347:F1347"/>
    <mergeCell ref="D1364:F1364"/>
    <mergeCell ref="B1350:B1351"/>
    <mergeCell ref="D1363:F1363"/>
    <mergeCell ref="B1357:B1359"/>
    <mergeCell ref="H1383:H1385"/>
    <mergeCell ref="B1383:B1385"/>
    <mergeCell ref="H1265:H1268"/>
    <mergeCell ref="B1273:B1274"/>
    <mergeCell ref="D1375:F1375"/>
    <mergeCell ref="D1333:F1333"/>
    <mergeCell ref="D1334:F1334"/>
    <mergeCell ref="H1319:H1322"/>
    <mergeCell ref="B1319:B1322"/>
    <mergeCell ref="H1331:H1332"/>
    <mergeCell ref="D1335:F1335"/>
    <mergeCell ref="D1336:F1336"/>
    <mergeCell ref="D1376:F1376"/>
    <mergeCell ref="D1378:F1378"/>
    <mergeCell ref="H1379:H1382"/>
    <mergeCell ref="B1379:B1382"/>
    <mergeCell ref="D1365:F1365"/>
    <mergeCell ref="D1360:F1360"/>
    <mergeCell ref="D1366:F1366"/>
    <mergeCell ref="D1368:F1368"/>
    <mergeCell ref="A1379:A1382"/>
    <mergeCell ref="A1383:A1385"/>
    <mergeCell ref="H1402:H1404"/>
    <mergeCell ref="H1405:H1407"/>
    <mergeCell ref="H1386:H1388"/>
    <mergeCell ref="B1386:B1388"/>
    <mergeCell ref="H1392:H1394"/>
    <mergeCell ref="A1392:A1394"/>
    <mergeCell ref="A1386:A1388"/>
    <mergeCell ref="H1389:H1391"/>
    <mergeCell ref="A1389:A1391"/>
    <mergeCell ref="H1408:H1410"/>
    <mergeCell ref="B1389:B1391"/>
    <mergeCell ref="B1392:B1394"/>
    <mergeCell ref="B1395:B1397"/>
    <mergeCell ref="B1398:B1400"/>
    <mergeCell ref="B1402:B1404"/>
    <mergeCell ref="B1405:B1407"/>
    <mergeCell ref="B1408:B1410"/>
    <mergeCell ref="H1395:H1397"/>
    <mergeCell ref="H1398:H1400"/>
    <mergeCell ref="A1412:A1413"/>
    <mergeCell ref="A1408:A1410"/>
    <mergeCell ref="A1395:A1397"/>
    <mergeCell ref="A1398:A1400"/>
    <mergeCell ref="A1402:A1404"/>
    <mergeCell ref="A1405:A1407"/>
    <mergeCell ref="D1414:F1414"/>
    <mergeCell ref="D1411:F1411"/>
    <mergeCell ref="H1412:H1413"/>
    <mergeCell ref="B1412:B1413"/>
    <mergeCell ref="H1415:H1417"/>
    <mergeCell ref="B1415:B1417"/>
    <mergeCell ref="A1415:A1417"/>
    <mergeCell ref="D1418:F1418"/>
    <mergeCell ref="D1419:F1419"/>
    <mergeCell ref="D1420:F1420"/>
    <mergeCell ref="D1421:F1421"/>
    <mergeCell ref="H1422:H1423"/>
    <mergeCell ref="B1422:B1423"/>
    <mergeCell ref="A1422:A1423"/>
    <mergeCell ref="B1424:B1425"/>
    <mergeCell ref="H1424:H1425"/>
    <mergeCell ref="A1424:A1425"/>
    <mergeCell ref="D1430:F1430"/>
    <mergeCell ref="D1431:F1431"/>
    <mergeCell ref="D1432:F1432"/>
    <mergeCell ref="D1426:F1426"/>
    <mergeCell ref="D1427:F1427"/>
    <mergeCell ref="D1428:F1428"/>
    <mergeCell ref="D1429:F1429"/>
    <mergeCell ref="H1463:H1467"/>
    <mergeCell ref="B1463:B1467"/>
    <mergeCell ref="D1460:F1460"/>
    <mergeCell ref="H1456:H1458"/>
    <mergeCell ref="B1456:B1458"/>
    <mergeCell ref="D1459:F1459"/>
    <mergeCell ref="A1260:A1275"/>
    <mergeCell ref="A1463:A1467"/>
    <mergeCell ref="D1468:F1468"/>
    <mergeCell ref="D1461:F1461"/>
    <mergeCell ref="D1462:F1462"/>
    <mergeCell ref="A1456:A1458"/>
    <mergeCell ref="D1433:F1433"/>
    <mergeCell ref="D1434:F1434"/>
    <mergeCell ref="A1450:H1450"/>
    <mergeCell ref="A1451:H1451"/>
    <mergeCell ref="A1601:A1610"/>
    <mergeCell ref="H1611:H1623"/>
    <mergeCell ref="H1582:H1583"/>
    <mergeCell ref="B1582:B1583"/>
    <mergeCell ref="A1582:A1583"/>
    <mergeCell ref="A1586:A1588"/>
    <mergeCell ref="H1586:H1588"/>
    <mergeCell ref="H1601:H1610"/>
    <mergeCell ref="A1698:A1700"/>
    <mergeCell ref="B1611:B1622"/>
    <mergeCell ref="H1628:H1631"/>
    <mergeCell ref="B1670:B1678"/>
    <mergeCell ref="D1648:F1648"/>
    <mergeCell ref="D1696:F1696"/>
    <mergeCell ref="D1697:F1697"/>
    <mergeCell ref="A1683:A1695"/>
    <mergeCell ref="H1683:H1695"/>
    <mergeCell ref="B1628:B1631"/>
    <mergeCell ref="B1698:B1700"/>
    <mergeCell ref="H1632:H1635"/>
    <mergeCell ref="H1636:H1639"/>
    <mergeCell ref="B1632:B1635"/>
    <mergeCell ref="B1636:B1639"/>
    <mergeCell ref="H1640:H1643"/>
    <mergeCell ref="H1644:H1647"/>
    <mergeCell ref="B1640:B1643"/>
    <mergeCell ref="B1644:B1647"/>
    <mergeCell ref="H1649:H1650"/>
    <mergeCell ref="B1702:B1704"/>
    <mergeCell ref="H1702:H1704"/>
    <mergeCell ref="B1705:B1707"/>
    <mergeCell ref="H1705:H1707"/>
    <mergeCell ref="H1708:H1710"/>
    <mergeCell ref="H1711:H1713"/>
    <mergeCell ref="A1708:A1710"/>
    <mergeCell ref="A1711:A1713"/>
    <mergeCell ref="H1723:H1725"/>
    <mergeCell ref="H1726:H1728"/>
    <mergeCell ref="B1708:B1710"/>
    <mergeCell ref="B1711:B1713"/>
    <mergeCell ref="B1714:B1716"/>
    <mergeCell ref="B1720:B1722"/>
    <mergeCell ref="H1718:H1719"/>
    <mergeCell ref="A1547:A1558"/>
    <mergeCell ref="H1547:H1558"/>
    <mergeCell ref="A1589:A1600"/>
    <mergeCell ref="H1589:H1600"/>
    <mergeCell ref="B1589:B1599"/>
    <mergeCell ref="H1563:H1568"/>
    <mergeCell ref="B1563:B1568"/>
    <mergeCell ref="A1563:A1568"/>
    <mergeCell ref="D1569:F1569"/>
    <mergeCell ref="D1559:F1559"/>
    <mergeCell ref="A1628:A1631"/>
    <mergeCell ref="A1611:A1623"/>
    <mergeCell ref="D1742:F1742"/>
    <mergeCell ref="A1729:A1741"/>
    <mergeCell ref="A1714:A1716"/>
    <mergeCell ref="A1720:A1722"/>
    <mergeCell ref="A1723:A1725"/>
    <mergeCell ref="A1726:A1728"/>
    <mergeCell ref="A1702:A1704"/>
    <mergeCell ref="A1705:A1707"/>
    <mergeCell ref="H1729:H1741"/>
    <mergeCell ref="B1729:B1740"/>
    <mergeCell ref="A1780:H1780"/>
    <mergeCell ref="A1781:H1781"/>
    <mergeCell ref="B1723:B1725"/>
    <mergeCell ref="B1726:B1728"/>
    <mergeCell ref="H1714:H1716"/>
    <mergeCell ref="H1720:H1722"/>
    <mergeCell ref="D1784:F1784"/>
    <mergeCell ref="D1785:F1785"/>
    <mergeCell ref="D1786:F1786"/>
    <mergeCell ref="D1787:F1787"/>
    <mergeCell ref="D1788:F1788"/>
    <mergeCell ref="D1789:F1789"/>
    <mergeCell ref="D1790:F1790"/>
    <mergeCell ref="H1791:H1798"/>
    <mergeCell ref="B1791:B1798"/>
    <mergeCell ref="A1791:A1798"/>
    <mergeCell ref="H1799:H1802"/>
    <mergeCell ref="B1799:B1802"/>
    <mergeCell ref="A1799:A1802"/>
    <mergeCell ref="H1803:H1807"/>
    <mergeCell ref="B1803:B1807"/>
    <mergeCell ref="A1803:A1807"/>
    <mergeCell ref="D1824:F1824"/>
    <mergeCell ref="H1810:H1811"/>
    <mergeCell ref="B1810:B1811"/>
    <mergeCell ref="A1810:A1811"/>
    <mergeCell ref="B1812:B1813"/>
    <mergeCell ref="H1812:H1813"/>
    <mergeCell ref="B1814:B1815"/>
    <mergeCell ref="D1825:F1825"/>
    <mergeCell ref="D1826:F1826"/>
    <mergeCell ref="D1827:F1827"/>
    <mergeCell ref="D1828:F1828"/>
    <mergeCell ref="D1829:F1829"/>
    <mergeCell ref="D1830:F1830"/>
    <mergeCell ref="H1831:H1833"/>
    <mergeCell ref="B1831:B1833"/>
    <mergeCell ref="A1831:A1833"/>
    <mergeCell ref="D1834:F1834"/>
    <mergeCell ref="H1835:H1838"/>
    <mergeCell ref="B1835:B1838"/>
    <mergeCell ref="A1835:A1838"/>
    <mergeCell ref="D1842:F1842"/>
    <mergeCell ref="D1839:F1839"/>
    <mergeCell ref="D1840:F1840"/>
    <mergeCell ref="D1841:F1841"/>
    <mergeCell ref="H1843:H1845"/>
    <mergeCell ref="B1843:B1845"/>
    <mergeCell ref="A1843:A1845"/>
    <mergeCell ref="D1846:F1846"/>
    <mergeCell ref="H1847:H1850"/>
    <mergeCell ref="B1847:B1850"/>
    <mergeCell ref="A1847:A1850"/>
    <mergeCell ref="D1852:F1852"/>
    <mergeCell ref="D1853:F1853"/>
    <mergeCell ref="H1854:H1857"/>
    <mergeCell ref="B1854:B1857"/>
    <mergeCell ref="A1854:A1857"/>
    <mergeCell ref="D1858:F1858"/>
    <mergeCell ref="D1859:F1859"/>
    <mergeCell ref="H1860:H1861"/>
    <mergeCell ref="B1860:B1861"/>
    <mergeCell ref="A1860:A1861"/>
    <mergeCell ref="B1862:B1863"/>
    <mergeCell ref="A1862:A1863"/>
    <mergeCell ref="H1862:H1863"/>
    <mergeCell ref="H1893:H1896"/>
    <mergeCell ref="B1893:B1896"/>
    <mergeCell ref="A1893:A1896"/>
    <mergeCell ref="H1897:H1899"/>
    <mergeCell ref="B1897:B1899"/>
    <mergeCell ref="A1897:A1899"/>
    <mergeCell ref="D1900:F1900"/>
    <mergeCell ref="H1901:H1903"/>
    <mergeCell ref="B1901:B1903"/>
    <mergeCell ref="A1901:A1903"/>
    <mergeCell ref="D1904:F1904"/>
    <mergeCell ref="D1905:F1905"/>
    <mergeCell ref="D1906:F1906"/>
    <mergeCell ref="D1907:F1907"/>
    <mergeCell ref="D1908:F1908"/>
    <mergeCell ref="A1913:A1914"/>
    <mergeCell ref="D1909:F1909"/>
    <mergeCell ref="H1910:H1912"/>
    <mergeCell ref="B1910:B1912"/>
    <mergeCell ref="A1910:A1912"/>
    <mergeCell ref="D1926:F1926"/>
    <mergeCell ref="D1927:F1927"/>
    <mergeCell ref="H1913:H1914"/>
    <mergeCell ref="B1913:B1914"/>
    <mergeCell ref="D1915:F1915"/>
    <mergeCell ref="H1916:H1917"/>
    <mergeCell ref="B1916:B1917"/>
    <mergeCell ref="H1920:H1921"/>
    <mergeCell ref="B1920:B1921"/>
    <mergeCell ref="H1948:H1950"/>
    <mergeCell ref="B1948:B1950"/>
    <mergeCell ref="A1948:A1950"/>
    <mergeCell ref="D1944:F1944"/>
    <mergeCell ref="B1946:B1947"/>
    <mergeCell ref="A1946:A1947"/>
    <mergeCell ref="H1946:H1947"/>
    <mergeCell ref="A1933:A1936"/>
    <mergeCell ref="H1937:H1939"/>
    <mergeCell ref="B1937:B1939"/>
    <mergeCell ref="A1937:A1939"/>
    <mergeCell ref="D1952:F1952"/>
    <mergeCell ref="D1953:F1953"/>
    <mergeCell ref="B1940:B1941"/>
    <mergeCell ref="A1940:A1941"/>
    <mergeCell ref="D1945:F1945"/>
    <mergeCell ref="D1946:F1946"/>
    <mergeCell ref="D1951:F1951"/>
    <mergeCell ref="H2019:H2022"/>
    <mergeCell ref="B2019:B2022"/>
    <mergeCell ref="A2019:A2022"/>
    <mergeCell ref="D2023:F2023"/>
    <mergeCell ref="H2023:H2024"/>
    <mergeCell ref="B2023:B2024"/>
    <mergeCell ref="A2023:A2024"/>
    <mergeCell ref="A1965:A1967"/>
    <mergeCell ref="H1954:H1957"/>
    <mergeCell ref="H2025:H2026"/>
    <mergeCell ref="B2025:B2026"/>
    <mergeCell ref="A2025:A2026"/>
    <mergeCell ref="D2027:F2027"/>
    <mergeCell ref="H2027:H2028"/>
    <mergeCell ref="B2027:B2028"/>
    <mergeCell ref="A2027:A2028"/>
    <mergeCell ref="D2030:F2030"/>
    <mergeCell ref="D2031:F2031"/>
    <mergeCell ref="H2032:H2034"/>
    <mergeCell ref="B2032:B2034"/>
    <mergeCell ref="A2032:A2034"/>
    <mergeCell ref="D2035:F2035"/>
    <mergeCell ref="D2036:F2036"/>
    <mergeCell ref="D2037:F2037"/>
    <mergeCell ref="D2038:F2038"/>
    <mergeCell ref="H2038:H2039"/>
    <mergeCell ref="B2038:B2039"/>
    <mergeCell ref="A2038:A2039"/>
    <mergeCell ref="H2040:H2041"/>
    <mergeCell ref="B2040:B2041"/>
    <mergeCell ref="A2040:A2041"/>
    <mergeCell ref="D2042:F2042"/>
    <mergeCell ref="D2043:F2043"/>
    <mergeCell ref="D2044:F2044"/>
    <mergeCell ref="D2045:F2045"/>
    <mergeCell ref="D2046:F2046"/>
    <mergeCell ref="D2050:F2050"/>
    <mergeCell ref="D2052:F2052"/>
    <mergeCell ref="D2047:F2047"/>
    <mergeCell ref="D2048:F2048"/>
    <mergeCell ref="D2049:F2049"/>
    <mergeCell ref="D2051:F2051"/>
    <mergeCell ref="D2065:F2065"/>
    <mergeCell ref="D2066:F2066"/>
    <mergeCell ref="D2067:F2067"/>
    <mergeCell ref="D2053:F2053"/>
    <mergeCell ref="D2054:F2054"/>
    <mergeCell ref="D2055:F2055"/>
    <mergeCell ref="D2056:F2056"/>
    <mergeCell ref="D2057:F2057"/>
    <mergeCell ref="D2058:F2058"/>
    <mergeCell ref="D2068:F2068"/>
    <mergeCell ref="H2069:H2077"/>
    <mergeCell ref="B2069:B2077"/>
    <mergeCell ref="A2069:A2077"/>
    <mergeCell ref="H2078:H2080"/>
    <mergeCell ref="B2078:B2080"/>
    <mergeCell ref="A2078:A2080"/>
    <mergeCell ref="D2081:F2081"/>
    <mergeCell ref="D2082:F2082"/>
    <mergeCell ref="D2083:F2083"/>
    <mergeCell ref="D2085:F2085"/>
    <mergeCell ref="H2085:H2086"/>
    <mergeCell ref="B2085:B2086"/>
    <mergeCell ref="A2085:A2086"/>
    <mergeCell ref="H2087:H2088"/>
    <mergeCell ref="B2087:B2088"/>
    <mergeCell ref="A2087:A2088"/>
    <mergeCell ref="H2114:H2119"/>
    <mergeCell ref="B2114:B2119"/>
    <mergeCell ref="A2114:A2119"/>
    <mergeCell ref="D2109:F2109"/>
    <mergeCell ref="D2110:F2110"/>
    <mergeCell ref="H2111:H2113"/>
    <mergeCell ref="D2146:F2146"/>
    <mergeCell ref="D2147:F2147"/>
    <mergeCell ref="A2135:H2135"/>
    <mergeCell ref="B2110:B2113"/>
    <mergeCell ref="H2102:H2106"/>
    <mergeCell ref="B2101:B2106"/>
    <mergeCell ref="A2101:A2106"/>
    <mergeCell ref="A2110:A2113"/>
    <mergeCell ref="D2101:F2101"/>
    <mergeCell ref="D2107:F2107"/>
    <mergeCell ref="D2121:F2121"/>
    <mergeCell ref="D2089:F2089"/>
    <mergeCell ref="D2108:F2108"/>
    <mergeCell ref="D2120:F2120"/>
    <mergeCell ref="D2100:F2100"/>
    <mergeCell ref="D2090:G2090"/>
    <mergeCell ref="A2136:H2136"/>
    <mergeCell ref="D2139:F2139"/>
    <mergeCell ref="H2140:H2145"/>
    <mergeCell ref="B2140:B2145"/>
    <mergeCell ref="A2140:A2145"/>
    <mergeCell ref="D2201:F2201"/>
    <mergeCell ref="H2201:H2202"/>
    <mergeCell ref="B2201:B2202"/>
    <mergeCell ref="A2201:A2202"/>
    <mergeCell ref="D2148:F2148"/>
    <mergeCell ref="A2225:A2226"/>
    <mergeCell ref="B2225:B2226"/>
    <mergeCell ref="H2225:H2226"/>
    <mergeCell ref="D2203:F2203"/>
    <mergeCell ref="H2204:H2206"/>
    <mergeCell ref="B2204:B2206"/>
    <mergeCell ref="A2204:A2206"/>
    <mergeCell ref="H2207:H2209"/>
    <mergeCell ref="H2210:H2212"/>
    <mergeCell ref="H2213:H2215"/>
    <mergeCell ref="B2274:B2276"/>
    <mergeCell ref="D2246:F2246"/>
    <mergeCell ref="H2246:H2248"/>
    <mergeCell ref="B2246:B2248"/>
    <mergeCell ref="A2246:A2248"/>
    <mergeCell ref="D2252:F2252"/>
    <mergeCell ref="H2249:H2250"/>
    <mergeCell ref="B2249:B2250"/>
    <mergeCell ref="A2249:A2250"/>
    <mergeCell ref="D2251:F2251"/>
    <mergeCell ref="A2274:A2276"/>
    <mergeCell ref="D2253:F2253"/>
    <mergeCell ref="H2254:H2257"/>
    <mergeCell ref="B2254:B2257"/>
    <mergeCell ref="A2254:A2257"/>
    <mergeCell ref="H2274:H2276"/>
    <mergeCell ref="H2272:H2273"/>
    <mergeCell ref="A2272:A2273"/>
    <mergeCell ref="B2268:B2271"/>
    <mergeCell ref="A2268:A2271"/>
  </mergeCells>
  <phoneticPr fontId="6" type="noConversion"/>
  <pageMargins left="0.59055118110236227" right="0.15748031496062992" top="0.27559055118110237" bottom="0.19685039370078741" header="0.15748031496062992" footer="0.15748031496062992"/>
  <pageSetup paperSize="9" scale="86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8" enableFormatConditionsCalculation="0">
    <tabColor indexed="10"/>
  </sheetPr>
  <dimension ref="A1:I6576"/>
  <sheetViews>
    <sheetView view="pageBreakPreview" topLeftCell="A5629" workbookViewId="0">
      <selection activeCell="C5642" sqref="C5642"/>
    </sheetView>
  </sheetViews>
  <sheetFormatPr defaultRowHeight="12.75"/>
  <cols>
    <col min="1" max="1" width="7.7109375" customWidth="1"/>
    <col min="2" max="2" width="24.7109375" customWidth="1"/>
    <col min="3" max="3" width="23.140625" customWidth="1"/>
    <col min="5" max="5" width="12.42578125" customWidth="1"/>
    <col min="6" max="6" width="10.28515625" customWidth="1"/>
    <col min="7" max="7" width="16.28515625" customWidth="1"/>
    <col min="8" max="8" width="14.42578125" customWidth="1"/>
    <col min="9" max="9" width="16.28515625" customWidth="1"/>
    <col min="10" max="10" width="5.28515625" customWidth="1"/>
    <col min="11" max="11" width="5" customWidth="1"/>
    <col min="12" max="12" width="3.85546875" customWidth="1"/>
    <col min="13" max="13" width="4" customWidth="1"/>
    <col min="14" max="14" width="4.85546875" customWidth="1"/>
    <col min="15" max="15" width="4.140625" customWidth="1"/>
    <col min="16" max="16" width="4.42578125" customWidth="1"/>
    <col min="17" max="17" width="4.5703125" customWidth="1"/>
    <col min="18" max="18" width="3.85546875" customWidth="1"/>
    <col min="19" max="20" width="4.85546875" customWidth="1"/>
    <col min="21" max="21" width="4.42578125" customWidth="1"/>
    <col min="22" max="22" width="4.7109375" customWidth="1"/>
    <col min="23" max="23" width="4.28515625" customWidth="1"/>
    <col min="24" max="24" width="4.85546875" customWidth="1"/>
    <col min="25" max="25" width="4.7109375" customWidth="1"/>
    <col min="26" max="26" width="4.28515625" customWidth="1"/>
    <col min="27" max="27" width="8.85546875" customWidth="1"/>
    <col min="28" max="29" width="4.7109375" customWidth="1"/>
  </cols>
  <sheetData>
    <row r="1" spans="1:9" ht="19.5" customHeight="1">
      <c r="A1" s="869" t="s">
        <v>1044</v>
      </c>
      <c r="B1" s="869"/>
      <c r="C1" s="869"/>
      <c r="D1" s="869"/>
      <c r="E1" s="869"/>
      <c r="F1" s="869"/>
      <c r="G1" s="869"/>
      <c r="H1" s="869"/>
      <c r="I1" s="14"/>
    </row>
    <row r="2" spans="1:9" ht="20.25">
      <c r="A2" s="604" t="s">
        <v>2144</v>
      </c>
      <c r="B2" s="604"/>
      <c r="C2" s="2"/>
      <c r="D2" s="2"/>
      <c r="E2" s="2"/>
      <c r="F2" s="2"/>
      <c r="G2" s="1"/>
      <c r="H2" s="1"/>
      <c r="I2" s="32"/>
    </row>
    <row r="3" spans="1:9" ht="37.5">
      <c r="A3" s="131" t="s">
        <v>1033</v>
      </c>
      <c r="B3" s="131" t="s">
        <v>1034</v>
      </c>
      <c r="C3" s="131" t="s">
        <v>1035</v>
      </c>
      <c r="D3" s="131" t="s">
        <v>1036</v>
      </c>
      <c r="E3" s="131" t="s">
        <v>1334</v>
      </c>
      <c r="F3" s="131" t="s">
        <v>1335</v>
      </c>
      <c r="G3" s="131" t="s">
        <v>1555</v>
      </c>
      <c r="H3" s="58" t="s">
        <v>1586</v>
      </c>
    </row>
    <row r="4" spans="1:9" ht="31.5">
      <c r="A4" s="602">
        <v>6</v>
      </c>
      <c r="B4" s="592" t="s">
        <v>880</v>
      </c>
      <c r="C4" s="16" t="s">
        <v>881</v>
      </c>
      <c r="D4" s="19"/>
      <c r="E4" s="17"/>
      <c r="F4" s="17"/>
      <c r="G4" s="20"/>
      <c r="H4" s="595">
        <v>40912</v>
      </c>
    </row>
    <row r="5" spans="1:9" ht="15.75">
      <c r="A5" s="596"/>
      <c r="B5" s="593"/>
      <c r="C5" s="17" t="s">
        <v>1048</v>
      </c>
      <c r="D5" s="19" t="s">
        <v>2968</v>
      </c>
      <c r="E5" s="17">
        <v>1</v>
      </c>
      <c r="F5" s="17">
        <v>35</v>
      </c>
      <c r="G5" s="17">
        <f>F5*E5</f>
        <v>35</v>
      </c>
      <c r="H5" s="605"/>
    </row>
    <row r="6" spans="1:9" ht="15.75">
      <c r="A6" s="596"/>
      <c r="B6" s="593"/>
      <c r="C6" s="17" t="s">
        <v>1933</v>
      </c>
      <c r="D6" s="19" t="s">
        <v>2968</v>
      </c>
      <c r="E6" s="19">
        <v>1</v>
      </c>
      <c r="F6" s="17">
        <v>162.5</v>
      </c>
      <c r="G6" s="20">
        <f>F6*E6</f>
        <v>162.5</v>
      </c>
      <c r="H6" s="605"/>
    </row>
    <row r="7" spans="1:9" ht="15.75">
      <c r="A7" s="596"/>
      <c r="B7" s="593"/>
      <c r="C7" s="17" t="s">
        <v>1581</v>
      </c>
      <c r="D7" s="19" t="s">
        <v>1109</v>
      </c>
      <c r="E7" s="17">
        <v>3</v>
      </c>
      <c r="F7" s="17">
        <v>90</v>
      </c>
      <c r="G7" s="17">
        <f>F7*E7</f>
        <v>270</v>
      </c>
      <c r="H7" s="605"/>
    </row>
    <row r="8" spans="1:9" ht="15.75">
      <c r="A8" s="597"/>
      <c r="B8" s="594"/>
      <c r="C8" s="17" t="s">
        <v>2552</v>
      </c>
      <c r="D8" s="19" t="s">
        <v>2968</v>
      </c>
      <c r="E8" s="17">
        <v>2</v>
      </c>
      <c r="F8" s="17">
        <v>60</v>
      </c>
      <c r="G8" s="17">
        <f>F8*E8</f>
        <v>120</v>
      </c>
      <c r="H8" s="603"/>
    </row>
    <row r="9" spans="1:9" ht="31.5">
      <c r="A9" s="602">
        <v>28</v>
      </c>
      <c r="B9" s="592" t="s">
        <v>1464</v>
      </c>
      <c r="C9" s="46" t="s">
        <v>1627</v>
      </c>
      <c r="D9" s="17"/>
      <c r="E9" s="17"/>
      <c r="F9" s="17"/>
      <c r="G9" s="20"/>
      <c r="H9" s="595">
        <v>40920</v>
      </c>
    </row>
    <row r="10" spans="1:9" ht="15.75">
      <c r="A10" s="597"/>
      <c r="B10" s="594"/>
      <c r="C10" s="15" t="s">
        <v>884</v>
      </c>
      <c r="D10" s="19" t="s">
        <v>2968</v>
      </c>
      <c r="E10" s="19">
        <v>1</v>
      </c>
      <c r="F10" s="19">
        <v>58</v>
      </c>
      <c r="G10" s="84">
        <f>F10*E10</f>
        <v>58</v>
      </c>
      <c r="H10" s="603"/>
      <c r="I10" s="42"/>
    </row>
    <row r="11" spans="1:9" ht="31.5">
      <c r="A11" s="602">
        <v>59</v>
      </c>
      <c r="B11" s="592" t="s">
        <v>691</v>
      </c>
      <c r="C11" s="46" t="s">
        <v>692</v>
      </c>
      <c r="D11" s="598" t="s">
        <v>1050</v>
      </c>
      <c r="E11" s="599"/>
      <c r="F11" s="600"/>
      <c r="G11" s="20"/>
      <c r="H11" s="595">
        <v>40926</v>
      </c>
    </row>
    <row r="12" spans="1:9" ht="15.75">
      <c r="A12" s="596"/>
      <c r="B12" s="593"/>
      <c r="C12" s="15" t="s">
        <v>1462</v>
      </c>
      <c r="D12" s="15" t="s">
        <v>1049</v>
      </c>
      <c r="E12" s="15">
        <v>6</v>
      </c>
      <c r="F12" s="15">
        <v>72</v>
      </c>
      <c r="G12" s="20">
        <f>F12*E12</f>
        <v>432</v>
      </c>
      <c r="H12" s="605"/>
    </row>
    <row r="13" spans="1:9" ht="15.75">
      <c r="A13" s="597"/>
      <c r="B13" s="594"/>
      <c r="C13" s="15" t="s">
        <v>1570</v>
      </c>
      <c r="D13" s="15" t="s">
        <v>2968</v>
      </c>
      <c r="E13" s="15">
        <v>4</v>
      </c>
      <c r="F13" s="15">
        <v>98.75</v>
      </c>
      <c r="G13" s="20">
        <f>F13*E13</f>
        <v>395</v>
      </c>
      <c r="H13" s="603"/>
    </row>
    <row r="14" spans="1:9" ht="47.25">
      <c r="A14" s="602">
        <v>79</v>
      </c>
      <c r="B14" s="592" t="s">
        <v>338</v>
      </c>
      <c r="C14" s="46" t="s">
        <v>3242</v>
      </c>
      <c r="D14" s="19"/>
      <c r="E14" s="19"/>
      <c r="F14" s="19"/>
      <c r="G14" s="20"/>
      <c r="H14" s="595">
        <v>40927</v>
      </c>
    </row>
    <row r="15" spans="1:9" ht="15.75">
      <c r="A15" s="597"/>
      <c r="B15" s="594"/>
      <c r="C15" s="15" t="s">
        <v>3243</v>
      </c>
      <c r="D15" s="19" t="s">
        <v>2968</v>
      </c>
      <c r="E15" s="17">
        <v>1</v>
      </c>
      <c r="F15" s="19">
        <v>1000</v>
      </c>
      <c r="G15" s="20">
        <f>F15*E15</f>
        <v>1000</v>
      </c>
      <c r="H15" s="603"/>
    </row>
    <row r="16" spans="1:9" ht="31.5">
      <c r="A16" s="602">
        <v>94</v>
      </c>
      <c r="B16" s="592" t="s">
        <v>2673</v>
      </c>
      <c r="C16" s="46" t="s">
        <v>2674</v>
      </c>
      <c r="D16" s="17"/>
      <c r="E16" s="17"/>
      <c r="F16" s="19"/>
      <c r="G16" s="20"/>
      <c r="H16" s="595">
        <v>40932</v>
      </c>
    </row>
    <row r="17" spans="1:8" ht="15.75">
      <c r="A17" s="597"/>
      <c r="B17" s="594"/>
      <c r="C17" s="15" t="s">
        <v>2286</v>
      </c>
      <c r="D17" s="19" t="s">
        <v>2968</v>
      </c>
      <c r="E17" s="17">
        <v>1</v>
      </c>
      <c r="F17" s="17">
        <v>170</v>
      </c>
      <c r="G17" s="20">
        <f>F17*E17</f>
        <v>170</v>
      </c>
      <c r="H17" s="603"/>
    </row>
    <row r="18" spans="1:8" ht="31.5">
      <c r="A18" s="602">
        <v>104</v>
      </c>
      <c r="B18" s="592" t="s">
        <v>2980</v>
      </c>
      <c r="C18" s="46" t="s">
        <v>2981</v>
      </c>
      <c r="D18" s="598" t="s">
        <v>67</v>
      </c>
      <c r="E18" s="599"/>
      <c r="F18" s="600"/>
      <c r="G18" s="20"/>
      <c r="H18" s="595">
        <v>40934</v>
      </c>
    </row>
    <row r="19" spans="1:8" ht="15.75">
      <c r="A19" s="597"/>
      <c r="B19" s="594"/>
      <c r="C19" s="15" t="s">
        <v>2982</v>
      </c>
      <c r="D19" s="17" t="s">
        <v>2968</v>
      </c>
      <c r="E19" s="17">
        <v>5</v>
      </c>
      <c r="F19" s="17">
        <v>4</v>
      </c>
      <c r="G19" s="20">
        <f>F19*E19</f>
        <v>20</v>
      </c>
      <c r="H19" s="603"/>
    </row>
    <row r="20" spans="1:8" ht="15.75">
      <c r="A20" s="41">
        <v>39</v>
      </c>
      <c r="B20" s="15" t="s">
        <v>2180</v>
      </c>
      <c r="C20" s="46" t="s">
        <v>2181</v>
      </c>
      <c r="D20" s="598" t="s">
        <v>67</v>
      </c>
      <c r="E20" s="599"/>
      <c r="F20" s="600"/>
      <c r="G20" s="20"/>
      <c r="H20" s="21">
        <v>40921</v>
      </c>
    </row>
    <row r="21" spans="1:8" ht="31.5">
      <c r="A21" s="602">
        <v>76</v>
      </c>
      <c r="B21" s="592" t="s">
        <v>511</v>
      </c>
      <c r="C21" s="46" t="s">
        <v>692</v>
      </c>
      <c r="D21" s="17"/>
      <c r="E21" s="17"/>
      <c r="F21" s="17"/>
      <c r="G21" s="20"/>
      <c r="H21" s="595">
        <v>40931</v>
      </c>
    </row>
    <row r="22" spans="1:8" ht="15.75">
      <c r="A22" s="596"/>
      <c r="B22" s="593"/>
      <c r="C22" s="15" t="s">
        <v>884</v>
      </c>
      <c r="D22" s="19" t="s">
        <v>2968</v>
      </c>
      <c r="E22" s="19">
        <v>1</v>
      </c>
      <c r="F22" s="19">
        <v>58</v>
      </c>
      <c r="G22" s="84">
        <f>F22*E22</f>
        <v>58</v>
      </c>
      <c r="H22" s="605"/>
    </row>
    <row r="23" spans="1:8" ht="15.75">
      <c r="A23" s="596"/>
      <c r="B23" s="593"/>
      <c r="C23" s="17" t="s">
        <v>512</v>
      </c>
      <c r="D23" s="19" t="s">
        <v>2968</v>
      </c>
      <c r="E23" s="17">
        <v>1</v>
      </c>
      <c r="F23" s="17">
        <v>50</v>
      </c>
      <c r="G23" s="44">
        <f>E23*F23</f>
        <v>50</v>
      </c>
      <c r="H23" s="605"/>
    </row>
    <row r="24" spans="1:8" ht="15.75">
      <c r="A24" s="596"/>
      <c r="B24" s="593"/>
      <c r="C24" s="17" t="s">
        <v>513</v>
      </c>
      <c r="D24" s="19" t="s">
        <v>2968</v>
      </c>
      <c r="E24" s="17">
        <v>1</v>
      </c>
      <c r="F24" s="17">
        <v>25</v>
      </c>
      <c r="G24" s="44">
        <f>E24*F24</f>
        <v>25</v>
      </c>
      <c r="H24" s="605"/>
    </row>
    <row r="25" spans="1:8" ht="15.75">
      <c r="A25" s="596"/>
      <c r="B25" s="593"/>
      <c r="C25" s="17" t="s">
        <v>1345</v>
      </c>
      <c r="D25" s="19" t="s">
        <v>2968</v>
      </c>
      <c r="E25" s="17">
        <v>1</v>
      </c>
      <c r="F25" s="17">
        <v>35</v>
      </c>
      <c r="G25" s="17">
        <f>E25*F25</f>
        <v>35</v>
      </c>
      <c r="H25" s="605"/>
    </row>
    <row r="26" spans="1:8" ht="15.75">
      <c r="A26" s="597"/>
      <c r="B26" s="594"/>
      <c r="C26" s="17" t="s">
        <v>1346</v>
      </c>
      <c r="D26" s="19" t="s">
        <v>2968</v>
      </c>
      <c r="E26" s="17">
        <v>1</v>
      </c>
      <c r="F26" s="17">
        <v>45</v>
      </c>
      <c r="G26" s="17">
        <f>E26*F26</f>
        <v>45</v>
      </c>
      <c r="H26" s="603"/>
    </row>
    <row r="27" spans="1:8" ht="31.5">
      <c r="A27" s="41">
        <v>124</v>
      </c>
      <c r="B27" s="134" t="s">
        <v>338</v>
      </c>
      <c r="C27" s="16" t="s">
        <v>893</v>
      </c>
      <c r="D27" s="598" t="s">
        <v>3459</v>
      </c>
      <c r="E27" s="599"/>
      <c r="F27" s="600"/>
      <c r="G27" s="84"/>
      <c r="H27" s="21">
        <v>40935</v>
      </c>
    </row>
    <row r="28" spans="1:8" ht="31.5">
      <c r="A28" s="41">
        <v>43</v>
      </c>
      <c r="B28" s="15" t="s">
        <v>338</v>
      </c>
      <c r="C28" s="46" t="s">
        <v>893</v>
      </c>
      <c r="D28" s="19"/>
      <c r="E28" s="17"/>
      <c r="F28" s="17"/>
      <c r="G28" s="20"/>
      <c r="H28" s="21">
        <v>40917</v>
      </c>
    </row>
    <row r="29" spans="1:8" ht="19.5" thickBot="1">
      <c r="A29" s="100"/>
      <c r="B29" s="101" t="s">
        <v>1598</v>
      </c>
      <c r="C29" s="102"/>
      <c r="D29" s="102"/>
      <c r="E29" s="102"/>
      <c r="F29" s="102"/>
      <c r="G29" s="103">
        <f>SUM(G4:G28)</f>
        <v>2875.5</v>
      </c>
      <c r="H29" s="104"/>
    </row>
    <row r="30" spans="1:8" ht="15.75">
      <c r="A30" s="602">
        <v>1</v>
      </c>
      <c r="B30" s="592" t="s">
        <v>1624</v>
      </c>
      <c r="C30" s="16" t="s">
        <v>1625</v>
      </c>
      <c r="D30" s="17"/>
      <c r="E30" s="17"/>
      <c r="F30" s="17"/>
      <c r="G30" s="20"/>
      <c r="H30" s="595">
        <v>40547</v>
      </c>
    </row>
    <row r="31" spans="1:8" ht="15.75">
      <c r="A31" s="596"/>
      <c r="B31" s="593"/>
      <c r="C31" s="17" t="s">
        <v>2967</v>
      </c>
      <c r="D31" s="19" t="s">
        <v>2968</v>
      </c>
      <c r="E31" s="17">
        <v>1</v>
      </c>
      <c r="F31" s="17">
        <v>221</v>
      </c>
      <c r="G31" s="17">
        <f>F31*E31</f>
        <v>221</v>
      </c>
      <c r="H31" s="605"/>
    </row>
    <row r="32" spans="1:8" ht="15.75">
      <c r="A32" s="597"/>
      <c r="B32" s="594"/>
      <c r="C32" s="17" t="s">
        <v>1581</v>
      </c>
      <c r="D32" s="19" t="s">
        <v>1109</v>
      </c>
      <c r="E32" s="17">
        <v>2</v>
      </c>
      <c r="F32" s="17">
        <v>90</v>
      </c>
      <c r="G32" s="17">
        <f>F32*E32</f>
        <v>180</v>
      </c>
      <c r="H32" s="603"/>
    </row>
    <row r="33" spans="1:8" ht="15.75">
      <c r="A33" s="602">
        <v>7</v>
      </c>
      <c r="B33" s="592" t="s">
        <v>882</v>
      </c>
      <c r="C33" s="16" t="s">
        <v>883</v>
      </c>
      <c r="D33" s="19"/>
      <c r="E33" s="17"/>
      <c r="F33" s="17"/>
      <c r="G33" s="20"/>
      <c r="H33" s="595">
        <v>40547</v>
      </c>
    </row>
    <row r="34" spans="1:8" ht="15.75">
      <c r="A34" s="596"/>
      <c r="B34" s="593"/>
      <c r="C34" s="17" t="s">
        <v>2967</v>
      </c>
      <c r="D34" s="19" t="s">
        <v>2968</v>
      </c>
      <c r="E34" s="17">
        <v>1</v>
      </c>
      <c r="F34" s="17">
        <v>221</v>
      </c>
      <c r="G34" s="17">
        <f>F34*E34</f>
        <v>221</v>
      </c>
      <c r="H34" s="605"/>
    </row>
    <row r="35" spans="1:8" ht="15.75">
      <c r="A35" s="596"/>
      <c r="B35" s="593"/>
      <c r="C35" s="17" t="s">
        <v>2552</v>
      </c>
      <c r="D35" s="19" t="s">
        <v>2968</v>
      </c>
      <c r="E35" s="17">
        <v>2</v>
      </c>
      <c r="F35" s="17">
        <v>60</v>
      </c>
      <c r="G35" s="17">
        <f>F35*E35</f>
        <v>120</v>
      </c>
      <c r="H35" s="605"/>
    </row>
    <row r="36" spans="1:8" ht="15.75">
      <c r="A36" s="596"/>
      <c r="B36" s="593"/>
      <c r="C36" s="17" t="s">
        <v>1048</v>
      </c>
      <c r="D36" s="19" t="s">
        <v>2968</v>
      </c>
      <c r="E36" s="17">
        <v>2</v>
      </c>
      <c r="F36" s="17">
        <v>35</v>
      </c>
      <c r="G36" s="17">
        <f>F36*E36</f>
        <v>70</v>
      </c>
      <c r="H36" s="605"/>
    </row>
    <row r="37" spans="1:8" ht="15.75">
      <c r="A37" s="596"/>
      <c r="B37" s="593"/>
      <c r="C37" s="15" t="s">
        <v>884</v>
      </c>
      <c r="D37" s="19" t="s">
        <v>2968</v>
      </c>
      <c r="E37" s="19">
        <v>1</v>
      </c>
      <c r="F37" s="19">
        <v>58</v>
      </c>
      <c r="G37" s="84">
        <f>F37*E37</f>
        <v>58</v>
      </c>
      <c r="H37" s="605"/>
    </row>
    <row r="38" spans="1:8" ht="15.75">
      <c r="A38" s="597"/>
      <c r="B38" s="594"/>
      <c r="C38" s="17" t="s">
        <v>1581</v>
      </c>
      <c r="D38" s="19" t="s">
        <v>1109</v>
      </c>
      <c r="E38" s="17">
        <v>2</v>
      </c>
      <c r="F38" s="17">
        <v>90</v>
      </c>
      <c r="G38" s="17">
        <f>F38*E38</f>
        <v>180</v>
      </c>
      <c r="H38" s="603"/>
    </row>
    <row r="39" spans="1:8" ht="31.5">
      <c r="A39" s="41">
        <v>21</v>
      </c>
      <c r="B39" s="15" t="s">
        <v>1872</v>
      </c>
      <c r="C39" s="46" t="s">
        <v>1873</v>
      </c>
      <c r="D39" s="598" t="s">
        <v>67</v>
      </c>
      <c r="E39" s="599"/>
      <c r="F39" s="600"/>
      <c r="G39" s="20"/>
      <c r="H39" s="21">
        <v>36901</v>
      </c>
    </row>
    <row r="40" spans="1:8" ht="15.75">
      <c r="A40" s="41">
        <v>32</v>
      </c>
      <c r="B40" s="15" t="s">
        <v>1468</v>
      </c>
      <c r="C40" s="46" t="s">
        <v>2270</v>
      </c>
      <c r="D40" s="598" t="s">
        <v>1050</v>
      </c>
      <c r="E40" s="599"/>
      <c r="F40" s="600"/>
      <c r="G40" s="20"/>
      <c r="H40" s="21">
        <v>40917</v>
      </c>
    </row>
    <row r="41" spans="1:8" ht="47.25">
      <c r="A41" s="41">
        <v>70</v>
      </c>
      <c r="B41" s="15" t="s">
        <v>661</v>
      </c>
      <c r="C41" s="46" t="s">
        <v>3739</v>
      </c>
      <c r="D41" s="606" t="s">
        <v>1050</v>
      </c>
      <c r="E41" s="606"/>
      <c r="F41" s="606"/>
      <c r="G41" s="20"/>
      <c r="H41" s="21">
        <v>40926</v>
      </c>
    </row>
    <row r="42" spans="1:8" ht="31.5">
      <c r="A42" s="602">
        <v>99</v>
      </c>
      <c r="B42" s="592" t="s">
        <v>3476</v>
      </c>
      <c r="C42" s="46" t="s">
        <v>1396</v>
      </c>
      <c r="D42" s="17"/>
      <c r="E42" s="17"/>
      <c r="F42" s="17"/>
      <c r="G42" s="20"/>
      <c r="H42" s="595">
        <v>40933</v>
      </c>
    </row>
    <row r="43" spans="1:8" ht="15.75">
      <c r="A43" s="597"/>
      <c r="B43" s="594"/>
      <c r="C43" s="15" t="s">
        <v>884</v>
      </c>
      <c r="D43" s="19" t="s">
        <v>2968</v>
      </c>
      <c r="E43" s="19">
        <v>1</v>
      </c>
      <c r="F43" s="19">
        <v>58</v>
      </c>
      <c r="G43" s="84">
        <f>F43*E43</f>
        <v>58</v>
      </c>
      <c r="H43" s="603"/>
    </row>
    <row r="44" spans="1:8" ht="15.75">
      <c r="A44" s="41">
        <v>103</v>
      </c>
      <c r="B44" s="15" t="s">
        <v>1985</v>
      </c>
      <c r="C44" s="46" t="s">
        <v>2177</v>
      </c>
      <c r="D44" s="598" t="s">
        <v>67</v>
      </c>
      <c r="E44" s="599"/>
      <c r="F44" s="600"/>
      <c r="G44" s="20"/>
      <c r="H44" s="21">
        <v>40932</v>
      </c>
    </row>
    <row r="45" spans="1:8" ht="31.5">
      <c r="A45" s="43">
        <v>78</v>
      </c>
      <c r="B45" s="140" t="s">
        <v>517</v>
      </c>
      <c r="C45" s="46" t="s">
        <v>692</v>
      </c>
      <c r="D45" s="598" t="s">
        <v>67</v>
      </c>
      <c r="E45" s="599"/>
      <c r="F45" s="600"/>
      <c r="G45" s="20"/>
      <c r="H45" s="139">
        <v>40932</v>
      </c>
    </row>
    <row r="46" spans="1:8" ht="15.75">
      <c r="A46" s="41">
        <v>42</v>
      </c>
      <c r="B46" s="15" t="s">
        <v>1468</v>
      </c>
      <c r="C46" s="46" t="s">
        <v>337</v>
      </c>
      <c r="D46" s="598" t="s">
        <v>1050</v>
      </c>
      <c r="E46" s="599"/>
      <c r="F46" s="600"/>
      <c r="G46" s="20"/>
      <c r="H46" s="21">
        <v>40917</v>
      </c>
    </row>
    <row r="47" spans="1:8" ht="19.5" thickBot="1">
      <c r="A47" s="100"/>
      <c r="B47" s="101" t="s">
        <v>1598</v>
      </c>
      <c r="C47" s="102"/>
      <c r="D47" s="102"/>
      <c r="E47" s="102"/>
      <c r="F47" s="102"/>
      <c r="G47" s="103">
        <f>SUM(G30:G46)</f>
        <v>1108</v>
      </c>
      <c r="H47" s="104"/>
    </row>
    <row r="48" spans="1:8" ht="31.5">
      <c r="A48" s="41">
        <v>44</v>
      </c>
      <c r="B48" s="15" t="s">
        <v>1761</v>
      </c>
      <c r="C48" s="46" t="s">
        <v>893</v>
      </c>
      <c r="D48" s="19"/>
      <c r="E48" s="17"/>
      <c r="F48" s="17"/>
      <c r="G48" s="20"/>
      <c r="H48" s="21">
        <v>40917</v>
      </c>
    </row>
    <row r="49" spans="1:8" ht="15.75">
      <c r="A49" s="41">
        <v>60</v>
      </c>
      <c r="B49" s="15" t="s">
        <v>693</v>
      </c>
      <c r="C49" s="46" t="s">
        <v>694</v>
      </c>
      <c r="D49" s="598" t="s">
        <v>1050</v>
      </c>
      <c r="E49" s="599"/>
      <c r="F49" s="600"/>
      <c r="G49" s="20"/>
      <c r="H49" s="21">
        <v>40925</v>
      </c>
    </row>
    <row r="50" spans="1:8" ht="15.75">
      <c r="A50" s="41">
        <v>64</v>
      </c>
      <c r="B50" s="15" t="s">
        <v>2842</v>
      </c>
      <c r="C50" s="46" t="s">
        <v>1584</v>
      </c>
      <c r="D50" s="598" t="s">
        <v>67</v>
      </c>
      <c r="E50" s="599"/>
      <c r="F50" s="600"/>
      <c r="G50" s="20"/>
      <c r="H50" s="21">
        <v>40925</v>
      </c>
    </row>
    <row r="51" spans="1:8" ht="15.75">
      <c r="A51" s="602">
        <v>90</v>
      </c>
      <c r="B51" s="592" t="s">
        <v>622</v>
      </c>
      <c r="C51" s="46" t="s">
        <v>2844</v>
      </c>
      <c r="D51" s="598" t="s">
        <v>1050</v>
      </c>
      <c r="E51" s="599"/>
      <c r="F51" s="600"/>
      <c r="G51" s="20"/>
      <c r="H51" s="595">
        <v>40927</v>
      </c>
    </row>
    <row r="52" spans="1:8" ht="15.75">
      <c r="A52" s="597"/>
      <c r="B52" s="594"/>
      <c r="C52" s="15" t="s">
        <v>3619</v>
      </c>
      <c r="D52" s="19" t="s">
        <v>1049</v>
      </c>
      <c r="E52" s="17">
        <v>1</v>
      </c>
      <c r="F52" s="19">
        <v>5</v>
      </c>
      <c r="G52" s="20">
        <f>F52*E52</f>
        <v>5</v>
      </c>
      <c r="H52" s="603"/>
    </row>
    <row r="53" spans="1:8" ht="15.75">
      <c r="A53" s="602">
        <v>121</v>
      </c>
      <c r="B53" s="592" t="s">
        <v>1761</v>
      </c>
      <c r="C53" s="46" t="s">
        <v>2782</v>
      </c>
      <c r="D53" s="19"/>
      <c r="E53" s="19"/>
      <c r="F53" s="17"/>
      <c r="G53" s="20"/>
      <c r="H53" s="595">
        <v>40935</v>
      </c>
    </row>
    <row r="54" spans="1:8" ht="15.75">
      <c r="A54" s="596"/>
      <c r="B54" s="593"/>
      <c r="C54" s="15" t="s">
        <v>2783</v>
      </c>
      <c r="D54" s="19" t="s">
        <v>1588</v>
      </c>
      <c r="E54" s="19">
        <v>0.23</v>
      </c>
      <c r="F54" s="17">
        <v>1350</v>
      </c>
      <c r="G54" s="20">
        <f>F54*E54</f>
        <v>310.5</v>
      </c>
      <c r="H54" s="605"/>
    </row>
    <row r="55" spans="1:8" ht="15.75">
      <c r="A55" s="597"/>
      <c r="B55" s="594"/>
      <c r="C55" s="15" t="s">
        <v>3440</v>
      </c>
      <c r="D55" s="19" t="s">
        <v>1585</v>
      </c>
      <c r="E55" s="19">
        <v>0.12</v>
      </c>
      <c r="F55" s="17">
        <v>48.05</v>
      </c>
      <c r="G55" s="20">
        <f>F55*E55</f>
        <v>5.77</v>
      </c>
      <c r="H55" s="603"/>
    </row>
    <row r="56" spans="1:8" ht="47.25">
      <c r="A56" s="41">
        <v>91</v>
      </c>
      <c r="B56" s="15" t="s">
        <v>24</v>
      </c>
      <c r="C56" s="46" t="s">
        <v>2591</v>
      </c>
      <c r="D56" s="598" t="s">
        <v>67</v>
      </c>
      <c r="E56" s="599"/>
      <c r="F56" s="600"/>
      <c r="G56" s="20"/>
      <c r="H56" s="21">
        <v>40931</v>
      </c>
    </row>
    <row r="57" spans="1:8" ht="47.25">
      <c r="A57" s="602">
        <v>129</v>
      </c>
      <c r="B57" s="592" t="s">
        <v>1444</v>
      </c>
      <c r="C57" s="46" t="s">
        <v>1445</v>
      </c>
      <c r="D57" s="19"/>
      <c r="E57" s="19"/>
      <c r="F57" s="17"/>
      <c r="G57" s="20"/>
      <c r="H57" s="595">
        <v>40939</v>
      </c>
    </row>
    <row r="58" spans="1:8" ht="15.75">
      <c r="A58" s="597"/>
      <c r="B58" s="594"/>
      <c r="C58" s="15" t="s">
        <v>1875</v>
      </c>
      <c r="D58" s="19" t="s">
        <v>2968</v>
      </c>
      <c r="E58" s="19">
        <v>1</v>
      </c>
      <c r="F58" s="17">
        <v>120</v>
      </c>
      <c r="G58" s="20">
        <f>F58*E58</f>
        <v>120</v>
      </c>
      <c r="H58" s="603"/>
    </row>
    <row r="59" spans="1:8" ht="19.5" thickBot="1">
      <c r="A59" s="100"/>
      <c r="B59" s="101" t="s">
        <v>1598</v>
      </c>
      <c r="C59" s="102"/>
      <c r="D59" s="102"/>
      <c r="E59" s="102"/>
      <c r="F59" s="102"/>
      <c r="G59" s="103">
        <f>SUM(G48:G58)</f>
        <v>441.27</v>
      </c>
      <c r="H59" s="104"/>
    </row>
    <row r="60" spans="1:8" ht="31.5">
      <c r="A60" s="41">
        <v>11</v>
      </c>
      <c r="B60" s="15" t="s">
        <v>2128</v>
      </c>
      <c r="C60" s="16" t="s">
        <v>893</v>
      </c>
      <c r="D60" s="17"/>
      <c r="E60" s="17"/>
      <c r="F60" s="19"/>
      <c r="G60" s="20"/>
      <c r="H60" s="21">
        <v>40913</v>
      </c>
    </row>
    <row r="61" spans="1:8" ht="31.5">
      <c r="A61" s="41">
        <v>34</v>
      </c>
      <c r="B61" s="15" t="s">
        <v>3079</v>
      </c>
      <c r="C61" s="46" t="s">
        <v>2270</v>
      </c>
      <c r="D61" s="598" t="s">
        <v>3080</v>
      </c>
      <c r="E61" s="599"/>
      <c r="F61" s="600"/>
      <c r="G61" s="20"/>
      <c r="H61" s="21">
        <v>40918</v>
      </c>
    </row>
    <row r="62" spans="1:8" ht="47.25">
      <c r="A62" s="41">
        <v>35</v>
      </c>
      <c r="B62" s="15" t="s">
        <v>3081</v>
      </c>
      <c r="C62" s="46" t="s">
        <v>3082</v>
      </c>
      <c r="D62" s="598" t="s">
        <v>3083</v>
      </c>
      <c r="E62" s="599"/>
      <c r="F62" s="600"/>
      <c r="G62" s="20"/>
      <c r="H62" s="21">
        <v>40919</v>
      </c>
    </row>
    <row r="63" spans="1:8" ht="31.5">
      <c r="A63" s="41">
        <v>45</v>
      </c>
      <c r="B63" s="15" t="s">
        <v>2128</v>
      </c>
      <c r="C63" s="46" t="s">
        <v>893</v>
      </c>
      <c r="D63" s="19"/>
      <c r="E63" s="17"/>
      <c r="F63" s="17"/>
      <c r="G63" s="20"/>
      <c r="H63" s="21">
        <v>40917</v>
      </c>
    </row>
    <row r="64" spans="1:8" ht="19.5" thickBot="1">
      <c r="A64" s="100"/>
      <c r="B64" s="101" t="s">
        <v>1598</v>
      </c>
      <c r="C64" s="102"/>
      <c r="D64" s="102"/>
      <c r="E64" s="102"/>
      <c r="F64" s="102"/>
      <c r="G64" s="103">
        <f>SUM(G60:G63)</f>
        <v>0</v>
      </c>
      <c r="H64" s="104"/>
    </row>
    <row r="65" spans="1:8" ht="31.5">
      <c r="A65" s="602">
        <v>17</v>
      </c>
      <c r="B65" s="592" t="s">
        <v>1343</v>
      </c>
      <c r="C65" s="46" t="s">
        <v>1627</v>
      </c>
      <c r="D65" s="17"/>
      <c r="E65" s="17"/>
      <c r="F65" s="19"/>
      <c r="G65" s="20"/>
      <c r="H65" s="595">
        <v>40917</v>
      </c>
    </row>
    <row r="66" spans="1:8" ht="15.75">
      <c r="A66" s="596"/>
      <c r="B66" s="593"/>
      <c r="C66" s="17" t="s">
        <v>1345</v>
      </c>
      <c r="D66" s="19" t="s">
        <v>2968</v>
      </c>
      <c r="E66" s="17">
        <v>1</v>
      </c>
      <c r="F66" s="17">
        <v>35</v>
      </c>
      <c r="G66" s="17">
        <f>E66*F66</f>
        <v>35</v>
      </c>
      <c r="H66" s="605"/>
    </row>
    <row r="67" spans="1:8" ht="15.75">
      <c r="A67" s="597"/>
      <c r="B67" s="594"/>
      <c r="C67" s="17" t="s">
        <v>1344</v>
      </c>
      <c r="D67" s="19" t="s">
        <v>2968</v>
      </c>
      <c r="E67" s="17">
        <v>1</v>
      </c>
      <c r="F67" s="17">
        <v>60</v>
      </c>
      <c r="G67" s="17">
        <f>E67*F67</f>
        <v>60</v>
      </c>
      <c r="H67" s="603"/>
    </row>
    <row r="68" spans="1:8" ht="31.5">
      <c r="A68" s="41">
        <v>17</v>
      </c>
      <c r="B68" s="15" t="s">
        <v>1343</v>
      </c>
      <c r="C68" s="17" t="s">
        <v>1346</v>
      </c>
      <c r="D68" s="19" t="s">
        <v>2968</v>
      </c>
      <c r="E68" s="17">
        <v>1</v>
      </c>
      <c r="F68" s="17">
        <v>45</v>
      </c>
      <c r="G68" s="17">
        <f>E68*F68</f>
        <v>45</v>
      </c>
      <c r="H68" s="21"/>
    </row>
    <row r="69" spans="1:8" ht="31.5">
      <c r="A69" s="41">
        <v>23</v>
      </c>
      <c r="B69" s="15" t="s">
        <v>681</v>
      </c>
      <c r="C69" s="46" t="s">
        <v>1873</v>
      </c>
      <c r="D69" s="598" t="s">
        <v>67</v>
      </c>
      <c r="E69" s="599"/>
      <c r="F69" s="600"/>
      <c r="G69" s="20"/>
      <c r="H69" s="21">
        <v>40919</v>
      </c>
    </row>
    <row r="70" spans="1:8" ht="31.5">
      <c r="A70" s="602">
        <v>63</v>
      </c>
      <c r="B70" s="592" t="s">
        <v>2137</v>
      </c>
      <c r="C70" s="46" t="s">
        <v>2138</v>
      </c>
      <c r="D70" s="598" t="s">
        <v>2139</v>
      </c>
      <c r="E70" s="599"/>
      <c r="F70" s="600"/>
      <c r="G70" s="20"/>
      <c r="H70" s="595">
        <v>40925</v>
      </c>
    </row>
    <row r="71" spans="1:8" ht="15.75">
      <c r="A71" s="597"/>
      <c r="B71" s="594"/>
      <c r="C71" s="15" t="s">
        <v>3619</v>
      </c>
      <c r="D71" s="19" t="s">
        <v>1049</v>
      </c>
      <c r="E71" s="17">
        <v>1</v>
      </c>
      <c r="F71" s="17">
        <v>5</v>
      </c>
      <c r="G71" s="20">
        <f>F71*E71</f>
        <v>5</v>
      </c>
      <c r="H71" s="603"/>
    </row>
    <row r="72" spans="1:8" ht="31.5">
      <c r="A72" s="41">
        <v>101</v>
      </c>
      <c r="B72" s="15" t="s">
        <v>319</v>
      </c>
      <c r="C72" s="50" t="s">
        <v>728</v>
      </c>
      <c r="D72" s="598" t="s">
        <v>729</v>
      </c>
      <c r="E72" s="599"/>
      <c r="F72" s="600"/>
      <c r="G72" s="20"/>
      <c r="H72" s="21">
        <v>40933</v>
      </c>
    </row>
    <row r="73" spans="1:8" ht="31.5">
      <c r="A73" s="41">
        <v>46</v>
      </c>
      <c r="B73" s="15" t="s">
        <v>1762</v>
      </c>
      <c r="C73" s="46" t="s">
        <v>893</v>
      </c>
      <c r="D73" s="19"/>
      <c r="E73" s="17"/>
      <c r="F73" s="17"/>
      <c r="G73" s="20"/>
      <c r="H73" s="21">
        <v>40917</v>
      </c>
    </row>
    <row r="74" spans="1:8" ht="15.75">
      <c r="A74" s="602">
        <v>122</v>
      </c>
      <c r="B74" s="592" t="s">
        <v>1762</v>
      </c>
      <c r="C74" s="46" t="s">
        <v>2782</v>
      </c>
      <c r="D74" s="19"/>
      <c r="E74" s="19"/>
      <c r="F74" s="17"/>
      <c r="G74" s="20"/>
      <c r="H74" s="595">
        <v>40935</v>
      </c>
    </row>
    <row r="75" spans="1:8" ht="15.75">
      <c r="A75" s="596"/>
      <c r="B75" s="593"/>
      <c r="C75" s="15" t="s">
        <v>2783</v>
      </c>
      <c r="D75" s="19" t="s">
        <v>1588</v>
      </c>
      <c r="E75" s="19">
        <v>0.23</v>
      </c>
      <c r="F75" s="17">
        <v>1350</v>
      </c>
      <c r="G75" s="20">
        <f>F75*E75</f>
        <v>310.5</v>
      </c>
      <c r="H75" s="605"/>
    </row>
    <row r="76" spans="1:8" ht="15.75">
      <c r="A76" s="597"/>
      <c r="B76" s="594"/>
      <c r="C76" s="15" t="s">
        <v>3440</v>
      </c>
      <c r="D76" s="19" t="s">
        <v>1585</v>
      </c>
      <c r="E76" s="19">
        <v>0.12</v>
      </c>
      <c r="F76" s="17">
        <v>48.05</v>
      </c>
      <c r="G76" s="20">
        <f>F76*E76</f>
        <v>5.77</v>
      </c>
      <c r="H76" s="603"/>
    </row>
    <row r="77" spans="1:8" ht="31.5">
      <c r="A77" s="41">
        <v>27</v>
      </c>
      <c r="B77" s="15" t="s">
        <v>2983</v>
      </c>
      <c r="C77" s="46" t="s">
        <v>1463</v>
      </c>
      <c r="D77" s="598" t="s">
        <v>67</v>
      </c>
      <c r="E77" s="599"/>
      <c r="F77" s="600"/>
      <c r="G77" s="20"/>
      <c r="H77" s="21">
        <v>40920</v>
      </c>
    </row>
    <row r="78" spans="1:8" ht="19.5" thickBot="1">
      <c r="A78" s="100"/>
      <c r="B78" s="101" t="s">
        <v>1598</v>
      </c>
      <c r="C78" s="102"/>
      <c r="D78" s="102"/>
      <c r="E78" s="102"/>
      <c r="F78" s="102"/>
      <c r="G78" s="103">
        <f>SUM(G65:G77)</f>
        <v>461.27</v>
      </c>
      <c r="H78" s="104"/>
    </row>
    <row r="79" spans="1:8" ht="15.75">
      <c r="A79" s="602">
        <v>13</v>
      </c>
      <c r="B79" s="592" t="s">
        <v>3618</v>
      </c>
      <c r="C79" s="46" t="s">
        <v>1584</v>
      </c>
      <c r="D79" s="17"/>
      <c r="E79" s="17"/>
      <c r="F79" s="17"/>
      <c r="G79" s="20"/>
      <c r="H79" s="595">
        <v>40912</v>
      </c>
    </row>
    <row r="80" spans="1:8" ht="15.75">
      <c r="A80" s="597"/>
      <c r="B80" s="594"/>
      <c r="C80" s="15" t="s">
        <v>3619</v>
      </c>
      <c r="D80" s="19" t="s">
        <v>1049</v>
      </c>
      <c r="E80" s="17">
        <v>3</v>
      </c>
      <c r="F80" s="19">
        <v>5</v>
      </c>
      <c r="G80" s="20">
        <f>F80*E80</f>
        <v>15</v>
      </c>
      <c r="H80" s="603"/>
    </row>
    <row r="81" spans="1:8" ht="31.5">
      <c r="A81" s="602">
        <v>50</v>
      </c>
      <c r="B81" s="592" t="s">
        <v>275</v>
      </c>
      <c r="C81" s="46" t="s">
        <v>276</v>
      </c>
      <c r="D81" s="634" t="s">
        <v>277</v>
      </c>
      <c r="E81" s="635"/>
      <c r="F81" s="636"/>
      <c r="G81" s="20"/>
      <c r="H81" s="595">
        <v>40919</v>
      </c>
    </row>
    <row r="82" spans="1:8" ht="15.75">
      <c r="A82" s="596"/>
      <c r="B82" s="593"/>
      <c r="C82" s="15" t="s">
        <v>402</v>
      </c>
      <c r="D82" s="19" t="s">
        <v>1585</v>
      </c>
      <c r="E82" s="17">
        <v>0.03</v>
      </c>
      <c r="F82" s="17">
        <v>8500</v>
      </c>
      <c r="G82" s="20">
        <f>F82*E82</f>
        <v>255</v>
      </c>
      <c r="H82" s="605"/>
    </row>
    <row r="83" spans="1:8" ht="15.75">
      <c r="A83" s="597"/>
      <c r="B83" s="594"/>
      <c r="C83" s="15" t="s">
        <v>1602</v>
      </c>
      <c r="D83" s="19" t="s">
        <v>1109</v>
      </c>
      <c r="E83" s="19">
        <v>0.15</v>
      </c>
      <c r="F83" s="19">
        <v>130</v>
      </c>
      <c r="G83" s="20">
        <f>F83*E83</f>
        <v>19.5</v>
      </c>
      <c r="H83" s="603"/>
    </row>
    <row r="84" spans="1:8" ht="19.5" thickBot="1">
      <c r="A84" s="100"/>
      <c r="B84" s="101" t="s">
        <v>1598</v>
      </c>
      <c r="C84" s="102"/>
      <c r="D84" s="102"/>
      <c r="E84" s="102"/>
      <c r="F84" s="102"/>
      <c r="G84" s="103">
        <f>SUM(G79:G83)</f>
        <v>289.5</v>
      </c>
      <c r="H84" s="104"/>
    </row>
    <row r="85" spans="1:8" ht="31.5">
      <c r="A85" s="41">
        <v>12</v>
      </c>
      <c r="B85" s="15" t="s">
        <v>2129</v>
      </c>
      <c r="C85" s="16" t="s">
        <v>893</v>
      </c>
      <c r="D85" s="17"/>
      <c r="E85" s="17"/>
      <c r="F85" s="19"/>
      <c r="G85" s="20"/>
      <c r="H85" s="21">
        <v>40913</v>
      </c>
    </row>
    <row r="86" spans="1:8" ht="31.5">
      <c r="A86" s="41">
        <v>36</v>
      </c>
      <c r="B86" s="15" t="s">
        <v>2307</v>
      </c>
      <c r="C86" s="46" t="s">
        <v>2308</v>
      </c>
      <c r="D86" s="598" t="s">
        <v>2309</v>
      </c>
      <c r="E86" s="599"/>
      <c r="F86" s="600"/>
      <c r="G86" s="20"/>
      <c r="H86" s="21">
        <v>40921</v>
      </c>
    </row>
    <row r="87" spans="1:8" ht="31.5">
      <c r="A87" s="41">
        <v>80</v>
      </c>
      <c r="B87" s="15" t="s">
        <v>3244</v>
      </c>
      <c r="C87" s="46" t="s">
        <v>893</v>
      </c>
      <c r="D87" s="598" t="s">
        <v>412</v>
      </c>
      <c r="E87" s="599"/>
      <c r="F87" s="600"/>
      <c r="G87" s="20"/>
      <c r="H87" s="21">
        <v>40927</v>
      </c>
    </row>
    <row r="88" spans="1:8" ht="19.5" thickBot="1">
      <c r="A88" s="100"/>
      <c r="B88" s="101" t="s">
        <v>1598</v>
      </c>
      <c r="C88" s="102"/>
      <c r="D88" s="102"/>
      <c r="E88" s="102"/>
      <c r="F88" s="102"/>
      <c r="G88" s="103">
        <f>SUM(G85:G87)</f>
        <v>0</v>
      </c>
      <c r="H88" s="104"/>
    </row>
    <row r="89" spans="1:8" ht="31.5">
      <c r="A89" s="41">
        <v>130</v>
      </c>
      <c r="B89" s="134" t="s">
        <v>1446</v>
      </c>
      <c r="C89" s="46" t="s">
        <v>2860</v>
      </c>
      <c r="D89" s="598" t="s">
        <v>67</v>
      </c>
      <c r="E89" s="599"/>
      <c r="F89" s="600"/>
      <c r="G89" s="20"/>
      <c r="H89" s="133">
        <v>40939</v>
      </c>
    </row>
    <row r="90" spans="1:8" ht="31.5">
      <c r="A90" s="41">
        <v>131</v>
      </c>
      <c r="B90" s="134" t="s">
        <v>1446</v>
      </c>
      <c r="C90" s="46" t="s">
        <v>1332</v>
      </c>
      <c r="D90" s="598" t="s">
        <v>1050</v>
      </c>
      <c r="E90" s="599"/>
      <c r="F90" s="600"/>
      <c r="G90" s="20"/>
      <c r="H90" s="133">
        <v>40939</v>
      </c>
    </row>
    <row r="91" spans="1:8" ht="31.5">
      <c r="A91" s="41">
        <v>67</v>
      </c>
      <c r="B91" s="15" t="s">
        <v>659</v>
      </c>
      <c r="C91" s="46" t="s">
        <v>660</v>
      </c>
      <c r="D91" s="598" t="s">
        <v>619</v>
      </c>
      <c r="E91" s="599"/>
      <c r="F91" s="600"/>
      <c r="G91" s="20"/>
      <c r="H91" s="21">
        <v>40926</v>
      </c>
    </row>
    <row r="92" spans="1:8" ht="19.5" thickBot="1">
      <c r="A92" s="100"/>
      <c r="B92" s="101" t="s">
        <v>1598</v>
      </c>
      <c r="C92" s="102"/>
      <c r="D92" s="102"/>
      <c r="E92" s="102"/>
      <c r="F92" s="102"/>
      <c r="G92" s="103">
        <f>SUM(G89:G91)</f>
        <v>0</v>
      </c>
      <c r="H92" s="104"/>
    </row>
    <row r="93" spans="1:8" ht="31.5">
      <c r="A93" s="41">
        <v>69</v>
      </c>
      <c r="B93" s="15" t="s">
        <v>3738</v>
      </c>
      <c r="C93" s="46" t="s">
        <v>893</v>
      </c>
      <c r="D93" s="598" t="s">
        <v>412</v>
      </c>
      <c r="E93" s="599"/>
      <c r="F93" s="600"/>
      <c r="G93" s="20"/>
      <c r="H93" s="21">
        <v>40926</v>
      </c>
    </row>
    <row r="94" spans="1:8" ht="15.75">
      <c r="A94" s="41">
        <v>71</v>
      </c>
      <c r="B94" s="15" t="s">
        <v>2025</v>
      </c>
      <c r="C94" s="46" t="s">
        <v>694</v>
      </c>
      <c r="D94" s="606" t="s">
        <v>1050</v>
      </c>
      <c r="E94" s="606"/>
      <c r="F94" s="606"/>
      <c r="G94" s="20"/>
      <c r="H94" s="21">
        <v>40926</v>
      </c>
    </row>
    <row r="95" spans="1:8" ht="19.5" thickBot="1">
      <c r="A95" s="100"/>
      <c r="B95" s="101" t="s">
        <v>1598</v>
      </c>
      <c r="C95" s="102"/>
      <c r="D95" s="102"/>
      <c r="E95" s="102"/>
      <c r="F95" s="102"/>
      <c r="G95" s="103">
        <f>SUM(G93:G94)</f>
        <v>0</v>
      </c>
      <c r="H95" s="104"/>
    </row>
    <row r="96" spans="1:8" ht="15.75">
      <c r="A96" s="602">
        <v>53</v>
      </c>
      <c r="B96" s="592" t="s">
        <v>2267</v>
      </c>
      <c r="C96" s="46" t="s">
        <v>2269</v>
      </c>
      <c r="D96" s="19"/>
      <c r="E96" s="19"/>
      <c r="F96" s="19"/>
      <c r="G96" s="17"/>
      <c r="H96" s="595">
        <v>40924</v>
      </c>
    </row>
    <row r="97" spans="1:8" ht="15.75">
      <c r="A97" s="596"/>
      <c r="B97" s="593"/>
      <c r="C97" s="17" t="s">
        <v>2268</v>
      </c>
      <c r="D97" s="19" t="s">
        <v>1046</v>
      </c>
      <c r="E97" s="19">
        <v>1</v>
      </c>
      <c r="F97" s="19">
        <v>350</v>
      </c>
      <c r="G97" s="17">
        <f>E97*F97</f>
        <v>350</v>
      </c>
      <c r="H97" s="605"/>
    </row>
    <row r="98" spans="1:8" ht="15.75">
      <c r="A98" s="596"/>
      <c r="B98" s="593"/>
      <c r="C98" s="17" t="s">
        <v>1602</v>
      </c>
      <c r="D98" s="19" t="s">
        <v>1109</v>
      </c>
      <c r="E98" s="19">
        <v>0.05</v>
      </c>
      <c r="F98" s="19">
        <v>150</v>
      </c>
      <c r="G98" s="17">
        <f>E98*F98</f>
        <v>7.5</v>
      </c>
      <c r="H98" s="605"/>
    </row>
    <row r="99" spans="1:8" ht="15.75">
      <c r="A99" s="597"/>
      <c r="B99" s="594"/>
      <c r="C99" s="15" t="s">
        <v>1047</v>
      </c>
      <c r="D99" s="19" t="s">
        <v>1049</v>
      </c>
      <c r="E99" s="19">
        <v>1</v>
      </c>
      <c r="F99" s="19">
        <v>25</v>
      </c>
      <c r="G99" s="17">
        <f>E99*F99</f>
        <v>25</v>
      </c>
      <c r="H99" s="603"/>
    </row>
    <row r="100" spans="1:8" ht="19.5" thickBot="1">
      <c r="A100" s="100"/>
      <c r="B100" s="101" t="s">
        <v>1598</v>
      </c>
      <c r="C100" s="102"/>
      <c r="D100" s="102"/>
      <c r="E100" s="102"/>
      <c r="F100" s="102"/>
      <c r="G100" s="103">
        <f>SUM(G96:G99)</f>
        <v>382.5</v>
      </c>
      <c r="H100" s="104"/>
    </row>
    <row r="102" spans="1:8" ht="31.5">
      <c r="A102" s="610">
        <v>54</v>
      </c>
      <c r="B102" s="606" t="s">
        <v>846</v>
      </c>
      <c r="C102" s="46" t="s">
        <v>3381</v>
      </c>
      <c r="D102" s="19"/>
      <c r="E102" s="17"/>
      <c r="F102" s="17"/>
      <c r="G102" s="20"/>
      <c r="H102" s="611">
        <v>40913</v>
      </c>
    </row>
    <row r="103" spans="1:8" ht="15.75">
      <c r="A103" s="610"/>
      <c r="B103" s="606"/>
      <c r="C103" s="15" t="s">
        <v>1581</v>
      </c>
      <c r="D103" s="19" t="s">
        <v>1109</v>
      </c>
      <c r="E103" s="19">
        <v>3</v>
      </c>
      <c r="F103" s="19">
        <v>90</v>
      </c>
      <c r="G103" s="20">
        <f>F103*E103</f>
        <v>270</v>
      </c>
      <c r="H103" s="611"/>
    </row>
    <row r="104" spans="1:8" ht="15.75">
      <c r="A104" s="610"/>
      <c r="B104" s="606"/>
      <c r="C104" s="15" t="s">
        <v>1875</v>
      </c>
      <c r="D104" s="19" t="s">
        <v>2968</v>
      </c>
      <c r="E104" s="17">
        <v>1</v>
      </c>
      <c r="F104" s="19">
        <v>120</v>
      </c>
      <c r="G104" s="20">
        <f>F104*E104</f>
        <v>120</v>
      </c>
      <c r="H104" s="611"/>
    </row>
    <row r="105" spans="1:8" ht="15.75">
      <c r="A105" s="610"/>
      <c r="B105" s="606"/>
      <c r="C105" s="17" t="s">
        <v>847</v>
      </c>
      <c r="D105" s="19" t="s">
        <v>2968</v>
      </c>
      <c r="E105" s="17">
        <v>2</v>
      </c>
      <c r="F105" s="17">
        <v>120</v>
      </c>
      <c r="G105" s="20">
        <f>E105*F105</f>
        <v>240</v>
      </c>
      <c r="H105" s="611"/>
    </row>
    <row r="106" spans="1:8" ht="15.75">
      <c r="A106" s="610"/>
      <c r="B106" s="606"/>
      <c r="C106" s="15" t="s">
        <v>848</v>
      </c>
      <c r="D106" s="19" t="s">
        <v>2968</v>
      </c>
      <c r="E106" s="19">
        <v>2</v>
      </c>
      <c r="F106" s="19">
        <v>80</v>
      </c>
      <c r="G106" s="20">
        <f>E106*F106</f>
        <v>160</v>
      </c>
      <c r="H106" s="611"/>
    </row>
    <row r="107" spans="1:8" ht="15.75">
      <c r="A107" s="610"/>
      <c r="B107" s="606"/>
      <c r="C107" s="17" t="s">
        <v>1523</v>
      </c>
      <c r="D107" s="19" t="s">
        <v>1049</v>
      </c>
      <c r="E107" s="17">
        <v>1</v>
      </c>
      <c r="F107" s="17">
        <v>142</v>
      </c>
      <c r="G107" s="20">
        <f>E107*F107</f>
        <v>142</v>
      </c>
      <c r="H107" s="611"/>
    </row>
    <row r="108" spans="1:8" ht="15.75">
      <c r="A108" s="610"/>
      <c r="B108" s="606"/>
      <c r="C108" s="15" t="s">
        <v>1183</v>
      </c>
      <c r="D108" s="19" t="s">
        <v>2968</v>
      </c>
      <c r="E108" s="17">
        <v>1</v>
      </c>
      <c r="F108" s="17">
        <v>123</v>
      </c>
      <c r="G108" s="20">
        <f>F108*E108</f>
        <v>123</v>
      </c>
      <c r="H108" s="611"/>
    </row>
    <row r="109" spans="1:8" ht="15.75">
      <c r="A109" s="610">
        <v>54</v>
      </c>
      <c r="B109" s="592" t="s">
        <v>846</v>
      </c>
      <c r="C109" s="17" t="s">
        <v>1524</v>
      </c>
      <c r="D109" s="19" t="s">
        <v>2968</v>
      </c>
      <c r="E109" s="17">
        <v>1</v>
      </c>
      <c r="F109" s="19">
        <v>75</v>
      </c>
      <c r="G109" s="20">
        <f>F109*E109</f>
        <v>75</v>
      </c>
      <c r="H109" s="611">
        <v>40913</v>
      </c>
    </row>
    <row r="110" spans="1:8" ht="15.75">
      <c r="A110" s="610"/>
      <c r="B110" s="593"/>
      <c r="C110" s="15" t="s">
        <v>1525</v>
      </c>
      <c r="D110" s="19" t="s">
        <v>2968</v>
      </c>
      <c r="E110" s="19">
        <v>1</v>
      </c>
      <c r="F110" s="19">
        <v>60</v>
      </c>
      <c r="G110" s="20">
        <f>F110*E110</f>
        <v>60</v>
      </c>
      <c r="H110" s="611"/>
    </row>
    <row r="111" spans="1:8" ht="15.75">
      <c r="A111" s="610"/>
      <c r="B111" s="594"/>
      <c r="C111" s="15" t="s">
        <v>1526</v>
      </c>
      <c r="D111" s="19" t="s">
        <v>2968</v>
      </c>
      <c r="E111" s="17">
        <v>1</v>
      </c>
      <c r="F111" s="17">
        <v>36</v>
      </c>
      <c r="G111" s="20">
        <f>F111*E111</f>
        <v>36</v>
      </c>
      <c r="H111" s="611"/>
    </row>
    <row r="112" spans="1:8" ht="19.5" thickBot="1">
      <c r="A112" s="100"/>
      <c r="B112" s="101" t="s">
        <v>1598</v>
      </c>
      <c r="C112" s="102"/>
      <c r="D112" s="102"/>
      <c r="E112" s="102"/>
      <c r="F112" s="102"/>
      <c r="G112" s="103">
        <f>SUM(G102:G111)</f>
        <v>1226</v>
      </c>
      <c r="H112" s="104"/>
    </row>
    <row r="113" spans="1:8" ht="15.75">
      <c r="A113" s="41">
        <v>38</v>
      </c>
      <c r="B113" s="15" t="s">
        <v>2176</v>
      </c>
      <c r="C113" s="46" t="s">
        <v>2177</v>
      </c>
      <c r="D113" s="598" t="s">
        <v>67</v>
      </c>
      <c r="E113" s="599"/>
      <c r="F113" s="600"/>
      <c r="G113" s="20"/>
      <c r="H113" s="21">
        <v>40921</v>
      </c>
    </row>
    <row r="114" spans="1:8" ht="15.75">
      <c r="A114" s="41">
        <v>40</v>
      </c>
      <c r="B114" s="15" t="s">
        <v>2182</v>
      </c>
      <c r="C114" s="46" t="s">
        <v>2177</v>
      </c>
      <c r="D114" s="19"/>
      <c r="E114" s="17"/>
      <c r="F114" s="17"/>
      <c r="G114" s="20"/>
      <c r="H114" s="21">
        <v>40924</v>
      </c>
    </row>
    <row r="115" spans="1:8" ht="31.5">
      <c r="A115" s="41">
        <v>61</v>
      </c>
      <c r="B115" s="15" t="s">
        <v>3099</v>
      </c>
      <c r="C115" s="46" t="s">
        <v>2788</v>
      </c>
      <c r="D115" s="598" t="s">
        <v>1398</v>
      </c>
      <c r="E115" s="599"/>
      <c r="F115" s="600"/>
      <c r="G115" s="20"/>
      <c r="H115" s="21">
        <v>40926</v>
      </c>
    </row>
    <row r="116" spans="1:8" ht="31.5">
      <c r="A116" s="41">
        <v>84</v>
      </c>
      <c r="B116" s="15" t="s">
        <v>3758</v>
      </c>
      <c r="C116" s="46" t="s">
        <v>893</v>
      </c>
      <c r="D116" s="598" t="s">
        <v>412</v>
      </c>
      <c r="E116" s="599"/>
      <c r="F116" s="600"/>
      <c r="G116" s="20"/>
      <c r="H116" s="21">
        <v>40931</v>
      </c>
    </row>
    <row r="117" spans="1:8" ht="31.5">
      <c r="A117" s="602">
        <v>111</v>
      </c>
      <c r="B117" s="592" t="s">
        <v>2980</v>
      </c>
      <c r="C117" s="46" t="s">
        <v>2981</v>
      </c>
      <c r="D117" s="598" t="s">
        <v>67</v>
      </c>
      <c r="E117" s="599"/>
      <c r="F117" s="600"/>
      <c r="G117" s="20"/>
      <c r="H117" s="595">
        <v>40934</v>
      </c>
    </row>
    <row r="118" spans="1:8" ht="15.75">
      <c r="A118" s="597"/>
      <c r="B118" s="594"/>
      <c r="C118" s="15" t="s">
        <v>2205</v>
      </c>
      <c r="D118" s="19" t="s">
        <v>2968</v>
      </c>
      <c r="E118" s="19">
        <v>5</v>
      </c>
      <c r="F118" s="17">
        <v>2</v>
      </c>
      <c r="G118" s="20">
        <f>F118*E118</f>
        <v>10</v>
      </c>
      <c r="H118" s="603"/>
    </row>
    <row r="119" spans="1:8" ht="15.75">
      <c r="A119" s="602">
        <v>115</v>
      </c>
      <c r="B119" s="592" t="s">
        <v>2781</v>
      </c>
      <c r="C119" s="46" t="s">
        <v>2782</v>
      </c>
      <c r="D119" s="19"/>
      <c r="E119" s="19"/>
      <c r="F119" s="17"/>
      <c r="G119" s="20"/>
      <c r="H119" s="595">
        <v>40935</v>
      </c>
    </row>
    <row r="120" spans="1:8" ht="15.75">
      <c r="A120" s="596"/>
      <c r="B120" s="593"/>
      <c r="C120" s="15" t="s">
        <v>2783</v>
      </c>
      <c r="D120" s="19" t="s">
        <v>1588</v>
      </c>
      <c r="E120" s="19">
        <v>0.23</v>
      </c>
      <c r="F120" s="17">
        <v>1350</v>
      </c>
      <c r="G120" s="20">
        <f>F120*E120</f>
        <v>310.5</v>
      </c>
      <c r="H120" s="605"/>
    </row>
    <row r="121" spans="1:8" ht="15.75">
      <c r="A121" s="597"/>
      <c r="B121" s="594"/>
      <c r="C121" s="15" t="s">
        <v>3440</v>
      </c>
      <c r="D121" s="19" t="s">
        <v>1585</v>
      </c>
      <c r="E121" s="19">
        <v>0.12</v>
      </c>
      <c r="F121" s="17">
        <v>48.05</v>
      </c>
      <c r="G121" s="20">
        <f>F121*E121</f>
        <v>5.77</v>
      </c>
      <c r="H121" s="603"/>
    </row>
    <row r="122" spans="1:8" ht="31.5">
      <c r="A122" s="610">
        <v>97</v>
      </c>
      <c r="B122" s="15" t="s">
        <v>2678</v>
      </c>
      <c r="C122" s="46" t="s">
        <v>1659</v>
      </c>
      <c r="D122" s="17"/>
      <c r="E122" s="17"/>
      <c r="F122" s="17"/>
      <c r="G122" s="20"/>
      <c r="H122" s="611">
        <v>40568</v>
      </c>
    </row>
    <row r="123" spans="1:8" ht="15.75">
      <c r="A123" s="610"/>
      <c r="B123" s="668" t="s">
        <v>2679</v>
      </c>
      <c r="C123" s="15" t="s">
        <v>2680</v>
      </c>
      <c r="D123" s="19" t="s">
        <v>2968</v>
      </c>
      <c r="E123" s="17">
        <v>1</v>
      </c>
      <c r="F123" s="19">
        <v>215</v>
      </c>
      <c r="G123" s="20">
        <f>F123*E123</f>
        <v>215</v>
      </c>
      <c r="H123" s="611"/>
    </row>
    <row r="124" spans="1:8" ht="15.75">
      <c r="A124" s="610"/>
      <c r="B124" s="668"/>
      <c r="C124" s="15" t="s">
        <v>677</v>
      </c>
      <c r="D124" s="19" t="s">
        <v>1049</v>
      </c>
      <c r="E124" s="17">
        <v>4</v>
      </c>
      <c r="F124" s="19">
        <v>177.25</v>
      </c>
      <c r="G124" s="20">
        <f>F124*E124</f>
        <v>709</v>
      </c>
      <c r="H124" s="611"/>
    </row>
    <row r="125" spans="1:8" ht="15.75">
      <c r="A125" s="610"/>
      <c r="B125" s="668"/>
      <c r="C125" s="15" t="s">
        <v>1181</v>
      </c>
      <c r="D125" s="19" t="s">
        <v>2968</v>
      </c>
      <c r="E125" s="17">
        <v>1</v>
      </c>
      <c r="F125" s="19">
        <v>24</v>
      </c>
      <c r="G125" s="20">
        <f>F125*E125</f>
        <v>24</v>
      </c>
      <c r="H125" s="611"/>
    </row>
    <row r="126" spans="1:8" ht="31.5">
      <c r="A126" s="610"/>
      <c r="B126" s="668"/>
      <c r="C126" s="63" t="s">
        <v>679</v>
      </c>
      <c r="D126" s="19" t="s">
        <v>2968</v>
      </c>
      <c r="E126" s="17">
        <v>1</v>
      </c>
      <c r="F126" s="19">
        <v>123</v>
      </c>
      <c r="G126" s="20">
        <f>F126*E126</f>
        <v>123</v>
      </c>
      <c r="H126" s="611"/>
    </row>
    <row r="127" spans="1:8" ht="15.75">
      <c r="A127" s="610"/>
      <c r="B127" s="668"/>
      <c r="C127" s="63" t="s">
        <v>1601</v>
      </c>
      <c r="D127" s="19" t="s">
        <v>1109</v>
      </c>
      <c r="E127" s="17">
        <v>5</v>
      </c>
      <c r="F127" s="19">
        <v>4.2</v>
      </c>
      <c r="G127" s="20">
        <f>F127*E127</f>
        <v>21</v>
      </c>
      <c r="H127" s="611"/>
    </row>
    <row r="128" spans="1:8" ht="19.5" thickBot="1">
      <c r="A128" s="100"/>
      <c r="B128" s="101" t="s">
        <v>1598</v>
      </c>
      <c r="C128" s="102"/>
      <c r="D128" s="102"/>
      <c r="E128" s="102"/>
      <c r="F128" s="102"/>
      <c r="G128" s="103">
        <f>SUM(G113:G127)</f>
        <v>1418.27</v>
      </c>
      <c r="H128" s="104"/>
    </row>
    <row r="129" spans="1:8" ht="31.5">
      <c r="A129" s="41">
        <v>2</v>
      </c>
      <c r="B129" s="15" t="s">
        <v>1626</v>
      </c>
      <c r="C129" s="16" t="s">
        <v>1627</v>
      </c>
      <c r="D129" s="598" t="s">
        <v>67</v>
      </c>
      <c r="E129" s="599"/>
      <c r="F129" s="600"/>
      <c r="G129" s="20"/>
      <c r="H129" s="21">
        <v>40547</v>
      </c>
    </row>
    <row r="130" spans="1:8" ht="31.5">
      <c r="A130" s="141">
        <v>114</v>
      </c>
      <c r="B130" s="134" t="s">
        <v>3118</v>
      </c>
      <c r="C130" s="46" t="s">
        <v>276</v>
      </c>
      <c r="D130" s="634" t="s">
        <v>2780</v>
      </c>
      <c r="E130" s="635"/>
      <c r="F130" s="636"/>
      <c r="G130" s="20"/>
      <c r="H130" s="133">
        <v>40938</v>
      </c>
    </row>
    <row r="131" spans="1:8" ht="31.5">
      <c r="A131" s="602">
        <v>5</v>
      </c>
      <c r="B131" s="592" t="s">
        <v>1658</v>
      </c>
      <c r="C131" s="16" t="s">
        <v>1659</v>
      </c>
      <c r="D131" s="19"/>
      <c r="E131" s="17"/>
      <c r="F131" s="17"/>
      <c r="G131" s="20"/>
      <c r="H131" s="595">
        <v>40912</v>
      </c>
    </row>
    <row r="132" spans="1:8" ht="15.75">
      <c r="A132" s="597"/>
      <c r="B132" s="594"/>
      <c r="C132" s="17" t="s">
        <v>879</v>
      </c>
      <c r="D132" s="19" t="s">
        <v>2968</v>
      </c>
      <c r="E132" s="17">
        <v>1</v>
      </c>
      <c r="F132" s="17">
        <v>32.4</v>
      </c>
      <c r="G132" s="20">
        <f>F132*E132</f>
        <v>32.4</v>
      </c>
      <c r="H132" s="603"/>
    </row>
    <row r="133" spans="1:8" ht="19.5" thickBot="1">
      <c r="A133" s="100"/>
      <c r="B133" s="101" t="s">
        <v>1598</v>
      </c>
      <c r="C133" s="102"/>
      <c r="D133" s="102"/>
      <c r="E133" s="102"/>
      <c r="F133" s="102"/>
      <c r="G133" s="103">
        <f>SUM(G129:G132)</f>
        <v>32.4</v>
      </c>
      <c r="H133" s="104"/>
    </row>
    <row r="134" spans="1:8" ht="47.25">
      <c r="A134" s="602">
        <v>26</v>
      </c>
      <c r="B134" s="592" t="s">
        <v>1457</v>
      </c>
      <c r="C134" s="46" t="s">
        <v>1458</v>
      </c>
      <c r="D134" s="15"/>
      <c r="E134" s="19"/>
      <c r="F134" s="19"/>
      <c r="G134" s="20"/>
      <c r="H134" s="595">
        <v>40921</v>
      </c>
    </row>
    <row r="135" spans="1:8" ht="15.75">
      <c r="A135" s="596"/>
      <c r="B135" s="593"/>
      <c r="C135" s="15" t="s">
        <v>1397</v>
      </c>
      <c r="D135" s="19" t="s">
        <v>2968</v>
      </c>
      <c r="E135" s="19">
        <v>8</v>
      </c>
      <c r="F135" s="19">
        <v>68.75</v>
      </c>
      <c r="G135" s="20">
        <f t="shared" ref="G135:G142" si="0">F135*E135</f>
        <v>550</v>
      </c>
      <c r="H135" s="605"/>
    </row>
    <row r="136" spans="1:8" ht="15.75">
      <c r="A136" s="596"/>
      <c r="B136" s="593"/>
      <c r="C136" s="15" t="s">
        <v>1459</v>
      </c>
      <c r="D136" s="19" t="s">
        <v>2968</v>
      </c>
      <c r="E136" s="19">
        <v>2</v>
      </c>
      <c r="F136" s="19">
        <v>83</v>
      </c>
      <c r="G136" s="20">
        <f t="shared" si="0"/>
        <v>166</v>
      </c>
      <c r="H136" s="605"/>
    </row>
    <row r="137" spans="1:8" ht="15.75">
      <c r="A137" s="596"/>
      <c r="B137" s="593"/>
      <c r="C137" s="15" t="s">
        <v>1460</v>
      </c>
      <c r="D137" s="19" t="s">
        <v>2968</v>
      </c>
      <c r="E137" s="19">
        <v>2</v>
      </c>
      <c r="F137" s="19">
        <v>85</v>
      </c>
      <c r="G137" s="20">
        <f t="shared" si="0"/>
        <v>170</v>
      </c>
      <c r="H137" s="605"/>
    </row>
    <row r="138" spans="1:8" ht="15.75">
      <c r="A138" s="596"/>
      <c r="B138" s="593"/>
      <c r="C138" s="15" t="s">
        <v>1461</v>
      </c>
      <c r="D138" s="19" t="s">
        <v>2968</v>
      </c>
      <c r="E138" s="19">
        <v>1</v>
      </c>
      <c r="F138" s="19">
        <v>20</v>
      </c>
      <c r="G138" s="20">
        <f t="shared" si="0"/>
        <v>20</v>
      </c>
      <c r="H138" s="605"/>
    </row>
    <row r="139" spans="1:8" ht="15.75">
      <c r="A139" s="596"/>
      <c r="B139" s="593"/>
      <c r="C139" s="17" t="s">
        <v>3382</v>
      </c>
      <c r="D139" s="19" t="s">
        <v>1049</v>
      </c>
      <c r="E139" s="19">
        <v>8</v>
      </c>
      <c r="F139" s="19">
        <v>60</v>
      </c>
      <c r="G139" s="20">
        <f t="shared" si="0"/>
        <v>480</v>
      </c>
      <c r="H139" s="605"/>
    </row>
    <row r="140" spans="1:8" ht="15.75">
      <c r="A140" s="596"/>
      <c r="B140" s="593"/>
      <c r="C140" s="17" t="s">
        <v>1462</v>
      </c>
      <c r="D140" s="19" t="s">
        <v>1049</v>
      </c>
      <c r="E140" s="19">
        <v>3</v>
      </c>
      <c r="F140" s="19">
        <v>92</v>
      </c>
      <c r="G140" s="20">
        <f t="shared" si="0"/>
        <v>276</v>
      </c>
      <c r="H140" s="605"/>
    </row>
    <row r="141" spans="1:8" ht="15.75">
      <c r="A141" s="596"/>
      <c r="B141" s="593"/>
      <c r="C141" s="15" t="s">
        <v>1045</v>
      </c>
      <c r="D141" s="19" t="s">
        <v>2968</v>
      </c>
      <c r="E141" s="19">
        <v>3</v>
      </c>
      <c r="F141" s="19">
        <v>21</v>
      </c>
      <c r="G141" s="20">
        <f t="shared" si="0"/>
        <v>63</v>
      </c>
      <c r="H141" s="605"/>
    </row>
    <row r="142" spans="1:8" ht="15.75">
      <c r="A142" s="596"/>
      <c r="B142" s="593"/>
      <c r="C142" s="15" t="s">
        <v>1581</v>
      </c>
      <c r="D142" s="19" t="s">
        <v>1109</v>
      </c>
      <c r="E142" s="19">
        <v>2</v>
      </c>
      <c r="F142" s="19">
        <v>90</v>
      </c>
      <c r="G142" s="20">
        <f t="shared" si="0"/>
        <v>180</v>
      </c>
      <c r="H142" s="605"/>
    </row>
    <row r="143" spans="1:8" ht="15.75">
      <c r="A143" s="597"/>
      <c r="B143" s="594"/>
      <c r="C143" s="15" t="s">
        <v>884</v>
      </c>
      <c r="D143" s="19" t="s">
        <v>2968</v>
      </c>
      <c r="E143" s="19">
        <v>1</v>
      </c>
      <c r="F143" s="19">
        <v>58</v>
      </c>
      <c r="G143" s="84">
        <f>F143*E143</f>
        <v>58</v>
      </c>
      <c r="H143" s="603"/>
    </row>
    <row r="144" spans="1:8" ht="31.5">
      <c r="A144" s="41">
        <v>83</v>
      </c>
      <c r="B144" s="15" t="s">
        <v>2675</v>
      </c>
      <c r="C144" s="46" t="s">
        <v>893</v>
      </c>
      <c r="D144" s="598" t="s">
        <v>2596</v>
      </c>
      <c r="E144" s="599"/>
      <c r="F144" s="600"/>
      <c r="G144" s="20"/>
      <c r="H144" s="21">
        <v>40931</v>
      </c>
    </row>
    <row r="145" spans="1:8" ht="31.5">
      <c r="A145" s="41">
        <v>110</v>
      </c>
      <c r="B145" s="15" t="s">
        <v>3095</v>
      </c>
      <c r="C145" s="46" t="s">
        <v>2202</v>
      </c>
      <c r="D145" s="17"/>
      <c r="E145" s="17"/>
      <c r="F145" s="17"/>
      <c r="G145" s="20"/>
      <c r="H145" s="21">
        <v>40938</v>
      </c>
    </row>
    <row r="146" spans="1:8" ht="31.5">
      <c r="A146" s="41">
        <v>95</v>
      </c>
      <c r="B146" s="15" t="s">
        <v>2595</v>
      </c>
      <c r="C146" s="46" t="s">
        <v>893</v>
      </c>
      <c r="D146" s="598" t="s">
        <v>2676</v>
      </c>
      <c r="E146" s="599"/>
      <c r="F146" s="600"/>
      <c r="G146" s="20"/>
      <c r="H146" s="21">
        <v>40932</v>
      </c>
    </row>
    <row r="147" spans="1:8" ht="19.5" thickBot="1">
      <c r="A147" s="100"/>
      <c r="B147" s="101" t="s">
        <v>1598</v>
      </c>
      <c r="C147" s="102"/>
      <c r="D147" s="102"/>
      <c r="E147" s="102"/>
      <c r="F147" s="102"/>
      <c r="G147" s="103">
        <f>SUM(G134:G146)</f>
        <v>1963</v>
      </c>
      <c r="H147" s="104"/>
    </row>
    <row r="148" spans="1:8" ht="15.75">
      <c r="A148" s="602">
        <v>37</v>
      </c>
      <c r="B148" s="592" t="s">
        <v>2174</v>
      </c>
      <c r="C148" s="46" t="s">
        <v>2175</v>
      </c>
      <c r="D148" s="15"/>
      <c r="E148" s="19"/>
      <c r="F148" s="19"/>
      <c r="G148" s="20"/>
      <c r="H148" s="595">
        <v>40919</v>
      </c>
    </row>
    <row r="149" spans="1:8" ht="15.75">
      <c r="A149" s="597"/>
      <c r="B149" s="594"/>
      <c r="C149" s="15" t="s">
        <v>2286</v>
      </c>
      <c r="D149" s="19" t="s">
        <v>2968</v>
      </c>
      <c r="E149" s="17">
        <v>1</v>
      </c>
      <c r="F149" s="17">
        <v>140</v>
      </c>
      <c r="G149" s="20">
        <f>F149*E149</f>
        <v>140</v>
      </c>
      <c r="H149" s="603"/>
    </row>
    <row r="150" spans="1:8" ht="15.75">
      <c r="A150" s="41">
        <v>65</v>
      </c>
      <c r="B150" s="15" t="s">
        <v>2843</v>
      </c>
      <c r="C150" s="46" t="s">
        <v>2844</v>
      </c>
      <c r="D150" s="598" t="s">
        <v>1050</v>
      </c>
      <c r="E150" s="599"/>
      <c r="F150" s="600"/>
      <c r="G150" s="20"/>
      <c r="H150" s="21">
        <v>40925</v>
      </c>
    </row>
    <row r="151" spans="1:8" ht="94.5">
      <c r="A151" s="41">
        <v>112</v>
      </c>
      <c r="B151" s="15" t="s">
        <v>2206</v>
      </c>
      <c r="C151" s="46" t="s">
        <v>1053</v>
      </c>
      <c r="D151" s="19"/>
      <c r="E151" s="19"/>
      <c r="F151" s="17"/>
      <c r="G151" s="20"/>
      <c r="H151" s="21"/>
    </row>
    <row r="152" spans="1:8" ht="15.75">
      <c r="A152" s="602">
        <v>112</v>
      </c>
      <c r="B152" s="592" t="s">
        <v>2206</v>
      </c>
      <c r="C152" s="63" t="s">
        <v>2846</v>
      </c>
      <c r="D152" s="19" t="s">
        <v>1049</v>
      </c>
      <c r="E152" s="17">
        <v>160</v>
      </c>
      <c r="F152" s="19">
        <v>15</v>
      </c>
      <c r="G152" s="20">
        <f t="shared" ref="G152:G161" si="1">F152*E152</f>
        <v>2400</v>
      </c>
      <c r="H152" s="595"/>
    </row>
    <row r="153" spans="1:8" ht="15.75">
      <c r="A153" s="596"/>
      <c r="B153" s="593"/>
      <c r="C153" s="63" t="s">
        <v>2848</v>
      </c>
      <c r="D153" s="19" t="s">
        <v>2968</v>
      </c>
      <c r="E153" s="17">
        <v>4</v>
      </c>
      <c r="F153" s="19">
        <v>9</v>
      </c>
      <c r="G153" s="20">
        <f t="shared" si="1"/>
        <v>36</v>
      </c>
      <c r="H153" s="605"/>
    </row>
    <row r="154" spans="1:8" ht="15.75">
      <c r="A154" s="596"/>
      <c r="B154" s="593"/>
      <c r="C154" s="17" t="s">
        <v>2854</v>
      </c>
      <c r="D154" s="19" t="s">
        <v>2968</v>
      </c>
      <c r="E154" s="17">
        <v>4</v>
      </c>
      <c r="F154" s="17">
        <v>25</v>
      </c>
      <c r="G154" s="20">
        <f t="shared" si="1"/>
        <v>100</v>
      </c>
      <c r="H154" s="605"/>
    </row>
    <row r="155" spans="1:8" ht="15.75">
      <c r="A155" s="596"/>
      <c r="B155" s="593"/>
      <c r="C155" s="17" t="s">
        <v>2207</v>
      </c>
      <c r="D155" s="19" t="s">
        <v>1049</v>
      </c>
      <c r="E155" s="17">
        <v>6</v>
      </c>
      <c r="F155" s="17">
        <v>45</v>
      </c>
      <c r="G155" s="20">
        <f t="shared" si="1"/>
        <v>270</v>
      </c>
      <c r="H155" s="605"/>
    </row>
    <row r="156" spans="1:8" ht="15.75">
      <c r="A156" s="596"/>
      <c r="B156" s="593"/>
      <c r="C156" s="30" t="s">
        <v>3463</v>
      </c>
      <c r="D156" s="138" t="s">
        <v>2968</v>
      </c>
      <c r="E156" s="17">
        <v>5</v>
      </c>
      <c r="F156" s="17">
        <v>20</v>
      </c>
      <c r="G156" s="17">
        <f>E156*F156</f>
        <v>100</v>
      </c>
      <c r="H156" s="605"/>
    </row>
    <row r="157" spans="1:8" ht="15.75">
      <c r="A157" s="596"/>
      <c r="B157" s="593"/>
      <c r="C157" s="17" t="s">
        <v>2853</v>
      </c>
      <c r="D157" s="19" t="s">
        <v>2968</v>
      </c>
      <c r="E157" s="17">
        <v>11</v>
      </c>
      <c r="F157" s="17">
        <v>110</v>
      </c>
      <c r="G157" s="17">
        <f>F157*E157</f>
        <v>1210</v>
      </c>
      <c r="H157" s="605"/>
    </row>
    <row r="158" spans="1:8" ht="15.75">
      <c r="A158" s="596"/>
      <c r="B158" s="593"/>
      <c r="C158" s="17" t="s">
        <v>3462</v>
      </c>
      <c r="D158" s="19" t="s">
        <v>2968</v>
      </c>
      <c r="E158" s="17">
        <v>13</v>
      </c>
      <c r="F158" s="17">
        <v>155</v>
      </c>
      <c r="G158" s="20">
        <f>F158*E158</f>
        <v>2015</v>
      </c>
      <c r="H158" s="605"/>
    </row>
    <row r="159" spans="1:8" ht="15.75">
      <c r="A159" s="596"/>
      <c r="B159" s="593"/>
      <c r="C159" s="17" t="s">
        <v>2856</v>
      </c>
      <c r="D159" s="19" t="s">
        <v>2968</v>
      </c>
      <c r="E159" s="19">
        <v>6</v>
      </c>
      <c r="F159" s="19">
        <v>8</v>
      </c>
      <c r="G159" s="17">
        <f>E159*F159</f>
        <v>48</v>
      </c>
      <c r="H159" s="605"/>
    </row>
    <row r="160" spans="1:8" ht="15.75">
      <c r="A160" s="596"/>
      <c r="B160" s="593"/>
      <c r="C160" s="15" t="s">
        <v>3619</v>
      </c>
      <c r="D160" s="19" t="s">
        <v>1049</v>
      </c>
      <c r="E160" s="17">
        <v>90</v>
      </c>
      <c r="F160" s="17">
        <v>5</v>
      </c>
      <c r="G160" s="20">
        <f t="shared" si="1"/>
        <v>450</v>
      </c>
      <c r="H160" s="605"/>
    </row>
    <row r="161" spans="1:8" ht="31.5">
      <c r="A161" s="596"/>
      <c r="B161" s="593"/>
      <c r="C161" s="63" t="s">
        <v>2847</v>
      </c>
      <c r="D161" s="19" t="s">
        <v>2968</v>
      </c>
      <c r="E161" s="17">
        <v>25</v>
      </c>
      <c r="F161" s="19">
        <v>18</v>
      </c>
      <c r="G161" s="20">
        <f t="shared" si="1"/>
        <v>450</v>
      </c>
      <c r="H161" s="605"/>
    </row>
    <row r="162" spans="1:8" ht="94.5">
      <c r="A162" s="602">
        <v>66</v>
      </c>
      <c r="B162" s="592" t="s">
        <v>2845</v>
      </c>
      <c r="C162" s="46" t="s">
        <v>1053</v>
      </c>
      <c r="D162" s="15"/>
      <c r="E162" s="15"/>
      <c r="F162" s="15"/>
      <c r="G162" s="20"/>
      <c r="H162" s="595" t="s">
        <v>1054</v>
      </c>
    </row>
    <row r="163" spans="1:8" ht="15.75">
      <c r="A163" s="596"/>
      <c r="B163" s="593"/>
      <c r="C163" s="23" t="s">
        <v>2028</v>
      </c>
      <c r="D163" s="142" t="s">
        <v>2968</v>
      </c>
      <c r="E163" s="17">
        <v>5</v>
      </c>
      <c r="F163" s="17">
        <v>20</v>
      </c>
      <c r="G163" s="17">
        <f>E163*F163</f>
        <v>100</v>
      </c>
      <c r="H163" s="605"/>
    </row>
    <row r="164" spans="1:8" ht="15.75">
      <c r="A164" s="596"/>
      <c r="B164" s="593"/>
      <c r="C164" s="95" t="s">
        <v>2846</v>
      </c>
      <c r="D164" s="19" t="s">
        <v>1049</v>
      </c>
      <c r="E164" s="17">
        <v>220</v>
      </c>
      <c r="F164" s="19">
        <v>15</v>
      </c>
      <c r="G164" s="20">
        <f t="shared" ref="G164:G171" si="2">F164*E164</f>
        <v>3300</v>
      </c>
      <c r="H164" s="605"/>
    </row>
    <row r="165" spans="1:8" ht="15.75">
      <c r="A165" s="596"/>
      <c r="B165" s="593"/>
      <c r="C165" s="95" t="s">
        <v>3619</v>
      </c>
      <c r="D165" s="19" t="s">
        <v>1049</v>
      </c>
      <c r="E165" s="17">
        <v>90</v>
      </c>
      <c r="F165" s="19">
        <v>5</v>
      </c>
      <c r="G165" s="20">
        <f t="shared" si="2"/>
        <v>450</v>
      </c>
      <c r="H165" s="605"/>
    </row>
    <row r="166" spans="1:8" ht="31.5">
      <c r="A166" s="596"/>
      <c r="B166" s="593"/>
      <c r="C166" s="95" t="s">
        <v>2847</v>
      </c>
      <c r="D166" s="19" t="s">
        <v>2968</v>
      </c>
      <c r="E166" s="17">
        <v>20</v>
      </c>
      <c r="F166" s="19">
        <v>18</v>
      </c>
      <c r="G166" s="20">
        <f t="shared" si="2"/>
        <v>360</v>
      </c>
      <c r="H166" s="605"/>
    </row>
    <row r="167" spans="1:8" ht="15.75">
      <c r="A167" s="596"/>
      <c r="B167" s="593"/>
      <c r="C167" s="95" t="s">
        <v>2848</v>
      </c>
      <c r="D167" s="19" t="s">
        <v>2968</v>
      </c>
      <c r="E167" s="17">
        <v>5</v>
      </c>
      <c r="F167" s="19">
        <v>9</v>
      </c>
      <c r="G167" s="20">
        <f t="shared" si="2"/>
        <v>45</v>
      </c>
      <c r="H167" s="605"/>
    </row>
    <row r="168" spans="1:8" ht="15.75">
      <c r="A168" s="596"/>
      <c r="B168" s="593"/>
      <c r="C168" s="95" t="s">
        <v>2849</v>
      </c>
      <c r="D168" s="19" t="s">
        <v>2968</v>
      </c>
      <c r="E168" s="17">
        <v>34</v>
      </c>
      <c r="F168" s="19">
        <v>2.5</v>
      </c>
      <c r="G168" s="20">
        <f t="shared" si="2"/>
        <v>85</v>
      </c>
      <c r="H168" s="605"/>
    </row>
    <row r="169" spans="1:8" ht="15.75">
      <c r="A169" s="596"/>
      <c r="B169" s="593"/>
      <c r="C169" s="23" t="s">
        <v>2850</v>
      </c>
      <c r="D169" s="19" t="s">
        <v>2968</v>
      </c>
      <c r="E169" s="17">
        <v>34</v>
      </c>
      <c r="F169" s="17">
        <v>1</v>
      </c>
      <c r="G169" s="20">
        <f t="shared" si="2"/>
        <v>34</v>
      </c>
      <c r="H169" s="605"/>
    </row>
    <row r="170" spans="1:8" ht="15.75">
      <c r="A170" s="596"/>
      <c r="B170" s="593"/>
      <c r="C170" s="95" t="s">
        <v>2851</v>
      </c>
      <c r="D170" s="19" t="s">
        <v>2968</v>
      </c>
      <c r="E170" s="19">
        <v>68</v>
      </c>
      <c r="F170" s="19">
        <v>0.5</v>
      </c>
      <c r="G170" s="20">
        <f t="shared" si="2"/>
        <v>34</v>
      </c>
      <c r="H170" s="605"/>
    </row>
    <row r="171" spans="1:8" ht="15.75">
      <c r="A171" s="596"/>
      <c r="B171" s="593"/>
      <c r="C171" s="23" t="s">
        <v>2852</v>
      </c>
      <c r="D171" s="19" t="s">
        <v>1049</v>
      </c>
      <c r="E171" s="17">
        <v>5</v>
      </c>
      <c r="F171" s="17">
        <v>60</v>
      </c>
      <c r="G171" s="20">
        <f t="shared" si="2"/>
        <v>300</v>
      </c>
      <c r="H171" s="605"/>
    </row>
    <row r="172" spans="1:8" ht="15.75">
      <c r="A172" s="596"/>
      <c r="B172" s="593"/>
      <c r="C172" s="23" t="s">
        <v>2855</v>
      </c>
      <c r="D172" s="19" t="s">
        <v>2968</v>
      </c>
      <c r="E172" s="17">
        <v>16</v>
      </c>
      <c r="F172" s="17">
        <v>155</v>
      </c>
      <c r="G172" s="20">
        <f>F172*E172</f>
        <v>2480</v>
      </c>
      <c r="H172" s="605"/>
    </row>
    <row r="173" spans="1:8" ht="15.75">
      <c r="A173" s="596"/>
      <c r="B173" s="593"/>
      <c r="C173" s="23" t="s">
        <v>2853</v>
      </c>
      <c r="D173" s="19" t="s">
        <v>2968</v>
      </c>
      <c r="E173" s="17">
        <v>11</v>
      </c>
      <c r="F173" s="17">
        <v>110</v>
      </c>
      <c r="G173" s="17">
        <f>F173*E173</f>
        <v>1210</v>
      </c>
      <c r="H173" s="605"/>
    </row>
    <row r="174" spans="1:8" ht="15.75">
      <c r="A174" s="596"/>
      <c r="B174" s="593"/>
      <c r="C174" s="73" t="s">
        <v>2856</v>
      </c>
      <c r="D174" s="19" t="s">
        <v>2968</v>
      </c>
      <c r="E174" s="19">
        <v>4</v>
      </c>
      <c r="F174" s="19">
        <v>9</v>
      </c>
      <c r="G174" s="17">
        <f>E174*F174</f>
        <v>36</v>
      </c>
      <c r="H174" s="605"/>
    </row>
    <row r="175" spans="1:8" ht="15.75">
      <c r="A175" s="596"/>
      <c r="B175" s="593"/>
      <c r="C175" s="23" t="s">
        <v>2857</v>
      </c>
      <c r="D175" s="19" t="s">
        <v>2968</v>
      </c>
      <c r="E175" s="17">
        <v>5</v>
      </c>
      <c r="F175" s="17">
        <v>4</v>
      </c>
      <c r="G175" s="17">
        <f>F175*E175</f>
        <v>20</v>
      </c>
      <c r="H175" s="605"/>
    </row>
    <row r="176" spans="1:8" ht="15.75">
      <c r="A176" s="596"/>
      <c r="B176" s="593"/>
      <c r="C176" s="23" t="s">
        <v>2858</v>
      </c>
      <c r="D176" s="19" t="s">
        <v>2968</v>
      </c>
      <c r="E176" s="17">
        <v>5</v>
      </c>
      <c r="F176" s="17">
        <v>2</v>
      </c>
      <c r="G176" s="17">
        <f>F176*E176</f>
        <v>10</v>
      </c>
      <c r="H176" s="605"/>
    </row>
    <row r="177" spans="1:8" ht="15.75">
      <c r="A177" s="596"/>
      <c r="B177" s="593"/>
      <c r="C177" s="23" t="s">
        <v>2859</v>
      </c>
      <c r="D177" s="19" t="s">
        <v>2968</v>
      </c>
      <c r="E177" s="19">
        <v>10</v>
      </c>
      <c r="F177" s="17">
        <v>1</v>
      </c>
      <c r="G177" s="17">
        <f>E177*F177</f>
        <v>10</v>
      </c>
      <c r="H177" s="605"/>
    </row>
    <row r="178" spans="1:8" ht="15.75">
      <c r="A178" s="597"/>
      <c r="B178" s="594"/>
      <c r="C178" s="23" t="s">
        <v>2854</v>
      </c>
      <c r="D178" s="19" t="s">
        <v>2968</v>
      </c>
      <c r="E178" s="17">
        <v>2</v>
      </c>
      <c r="F178" s="17">
        <v>25</v>
      </c>
      <c r="G178" s="20">
        <f>F178*E178</f>
        <v>50</v>
      </c>
      <c r="H178" s="603"/>
    </row>
    <row r="179" spans="1:8" ht="15.75">
      <c r="A179" s="41">
        <v>73</v>
      </c>
      <c r="B179" s="15" t="s">
        <v>2032</v>
      </c>
      <c r="C179" s="46" t="s">
        <v>2034</v>
      </c>
      <c r="D179" s="598" t="s">
        <v>67</v>
      </c>
      <c r="E179" s="599"/>
      <c r="F179" s="600"/>
      <c r="G179" s="20"/>
      <c r="H179" s="21">
        <v>40931</v>
      </c>
    </row>
    <row r="180" spans="1:8" ht="15.75">
      <c r="A180" s="141">
        <v>113</v>
      </c>
      <c r="B180" s="134" t="s">
        <v>2208</v>
      </c>
      <c r="C180" s="46" t="s">
        <v>2209</v>
      </c>
      <c r="D180" s="598" t="s">
        <v>2210</v>
      </c>
      <c r="E180" s="599"/>
      <c r="F180" s="600"/>
      <c r="G180" s="20"/>
      <c r="H180" s="133">
        <v>40938</v>
      </c>
    </row>
    <row r="181" spans="1:8" ht="15.75">
      <c r="A181" s="602">
        <v>116</v>
      </c>
      <c r="B181" s="592" t="s">
        <v>3441</v>
      </c>
      <c r="C181" s="46" t="s">
        <v>2782</v>
      </c>
      <c r="D181" s="19"/>
      <c r="E181" s="19"/>
      <c r="F181" s="17"/>
      <c r="G181" s="20"/>
      <c r="H181" s="595">
        <v>40935</v>
      </c>
    </row>
    <row r="182" spans="1:8" ht="15.75">
      <c r="A182" s="596"/>
      <c r="B182" s="593"/>
      <c r="C182" s="15" t="s">
        <v>2783</v>
      </c>
      <c r="D182" s="19" t="s">
        <v>1588</v>
      </c>
      <c r="E182" s="19">
        <v>0.23</v>
      </c>
      <c r="F182" s="17">
        <v>1350</v>
      </c>
      <c r="G182" s="20">
        <f>F182*E182</f>
        <v>310.5</v>
      </c>
      <c r="H182" s="605"/>
    </row>
    <row r="183" spans="1:8" ht="15.75">
      <c r="A183" s="597"/>
      <c r="B183" s="594"/>
      <c r="C183" s="15" t="s">
        <v>3440</v>
      </c>
      <c r="D183" s="19" t="s">
        <v>1585</v>
      </c>
      <c r="E183" s="19">
        <v>0.12</v>
      </c>
      <c r="F183" s="17">
        <v>48.05</v>
      </c>
      <c r="G183" s="20">
        <f>F183*E183</f>
        <v>5.77</v>
      </c>
      <c r="H183" s="603"/>
    </row>
    <row r="184" spans="1:8" ht="31.5">
      <c r="A184" s="41">
        <v>82</v>
      </c>
      <c r="B184" s="15" t="s">
        <v>1711</v>
      </c>
      <c r="C184" s="46" t="s">
        <v>893</v>
      </c>
      <c r="D184" s="598" t="s">
        <v>412</v>
      </c>
      <c r="E184" s="599"/>
      <c r="F184" s="600"/>
      <c r="G184" s="20"/>
      <c r="H184" s="21">
        <v>40931</v>
      </c>
    </row>
    <row r="185" spans="1:8" ht="19.5" thickBot="1">
      <c r="A185" s="100"/>
      <c r="B185" s="101" t="s">
        <v>1598</v>
      </c>
      <c r="C185" s="102"/>
      <c r="D185" s="102"/>
      <c r="E185" s="102"/>
      <c r="F185" s="102"/>
      <c r="G185" s="103">
        <f>SUM(G148:G184)</f>
        <v>16059.27</v>
      </c>
      <c r="H185" s="104"/>
    </row>
    <row r="186" spans="1:8" ht="47.25">
      <c r="A186" s="41">
        <v>14</v>
      </c>
      <c r="B186" s="15" t="s">
        <v>3622</v>
      </c>
      <c r="C186" s="16" t="s">
        <v>3623</v>
      </c>
      <c r="D186" s="598" t="s">
        <v>1050</v>
      </c>
      <c r="E186" s="599"/>
      <c r="F186" s="600"/>
      <c r="G186" s="20"/>
      <c r="H186" s="21">
        <v>40917</v>
      </c>
    </row>
    <row r="187" spans="1:8" ht="31.5">
      <c r="A187" s="41">
        <v>15</v>
      </c>
      <c r="B187" s="15" t="s">
        <v>3624</v>
      </c>
      <c r="C187" s="16" t="s">
        <v>1627</v>
      </c>
      <c r="D187" s="598" t="s">
        <v>67</v>
      </c>
      <c r="E187" s="599"/>
      <c r="F187" s="600"/>
      <c r="G187" s="20"/>
      <c r="H187" s="21">
        <v>40918</v>
      </c>
    </row>
    <row r="188" spans="1:8" ht="31.5">
      <c r="A188" s="41">
        <v>57</v>
      </c>
      <c r="B188" s="15" t="s">
        <v>1966</v>
      </c>
      <c r="C188" s="46" t="s">
        <v>687</v>
      </c>
      <c r="D188" s="598" t="s">
        <v>1050</v>
      </c>
      <c r="E188" s="599"/>
      <c r="F188" s="600"/>
      <c r="G188" s="20"/>
      <c r="H188" s="21">
        <v>40924</v>
      </c>
    </row>
    <row r="189" spans="1:8" ht="19.5" thickBot="1">
      <c r="A189" s="100"/>
      <c r="B189" s="101" t="s">
        <v>1598</v>
      </c>
      <c r="C189" s="102"/>
      <c r="D189" s="102"/>
      <c r="E189" s="102"/>
      <c r="F189" s="102"/>
      <c r="G189" s="103">
        <f>SUM(G186:G188)</f>
        <v>0</v>
      </c>
      <c r="H189" s="104"/>
    </row>
    <row r="190" spans="1:8" ht="31.5">
      <c r="A190" s="602">
        <v>24</v>
      </c>
      <c r="B190" s="592" t="s">
        <v>3380</v>
      </c>
      <c r="C190" s="46" t="s">
        <v>3381</v>
      </c>
      <c r="D190" s="31"/>
      <c r="E190" s="23"/>
      <c r="F190" s="23"/>
      <c r="G190" s="20"/>
      <c r="H190" s="595">
        <v>40919</v>
      </c>
    </row>
    <row r="191" spans="1:8" ht="15.75">
      <c r="A191" s="596"/>
      <c r="B191" s="593"/>
      <c r="C191" s="17" t="s">
        <v>1344</v>
      </c>
      <c r="D191" s="19" t="s">
        <v>2968</v>
      </c>
      <c r="E191" s="17">
        <v>2</v>
      </c>
      <c r="F191" s="17">
        <v>60</v>
      </c>
      <c r="G191" s="17">
        <f>E191*F191</f>
        <v>120</v>
      </c>
      <c r="H191" s="596"/>
    </row>
    <row r="192" spans="1:8" ht="15.75">
      <c r="A192" s="596"/>
      <c r="B192" s="593"/>
      <c r="C192" s="17" t="s">
        <v>1581</v>
      </c>
      <c r="D192" s="19" t="s">
        <v>1109</v>
      </c>
      <c r="E192" s="17">
        <v>2</v>
      </c>
      <c r="F192" s="17">
        <v>90</v>
      </c>
      <c r="G192" s="17">
        <f>F192*E192</f>
        <v>180</v>
      </c>
      <c r="H192" s="596"/>
    </row>
    <row r="193" spans="1:8" ht="15.75">
      <c r="A193" s="597"/>
      <c r="B193" s="594"/>
      <c r="C193" s="17" t="s">
        <v>3382</v>
      </c>
      <c r="D193" s="19" t="s">
        <v>1049</v>
      </c>
      <c r="E193" s="17">
        <v>1</v>
      </c>
      <c r="F193" s="17">
        <v>79.2</v>
      </c>
      <c r="G193" s="17">
        <f>E193*F193</f>
        <v>79.2</v>
      </c>
      <c r="H193" s="597"/>
    </row>
    <row r="194" spans="1:8" ht="15.75">
      <c r="A194" s="41">
        <v>29</v>
      </c>
      <c r="B194" s="15" t="s">
        <v>1566</v>
      </c>
      <c r="C194" s="46" t="s">
        <v>1567</v>
      </c>
      <c r="D194" s="598" t="s">
        <v>67</v>
      </c>
      <c r="E194" s="599"/>
      <c r="F194" s="600"/>
      <c r="G194" s="20"/>
      <c r="H194" s="21">
        <v>40924</v>
      </c>
    </row>
    <row r="195" spans="1:8" ht="15.75">
      <c r="A195" s="41">
        <v>105</v>
      </c>
      <c r="B195" s="15" t="s">
        <v>2593</v>
      </c>
      <c r="C195" s="50" t="s">
        <v>2986</v>
      </c>
      <c r="D195" s="598" t="s">
        <v>67</v>
      </c>
      <c r="E195" s="599"/>
      <c r="F195" s="600"/>
      <c r="G195" s="20"/>
      <c r="H195" s="21">
        <v>40935</v>
      </c>
    </row>
    <row r="196" spans="1:8" ht="15.75">
      <c r="A196" s="41">
        <v>93</v>
      </c>
      <c r="B196" s="15" t="s">
        <v>2593</v>
      </c>
      <c r="C196" s="143" t="s">
        <v>2594</v>
      </c>
      <c r="D196" s="925" t="s">
        <v>67</v>
      </c>
      <c r="E196" s="926"/>
      <c r="F196" s="927"/>
      <c r="G196" s="20"/>
      <c r="H196" s="21">
        <v>40931</v>
      </c>
    </row>
    <row r="197" spans="1:8" ht="19.5" thickBot="1">
      <c r="A197" s="100"/>
      <c r="B197" s="101" t="s">
        <v>1598</v>
      </c>
      <c r="C197" s="102"/>
      <c r="D197" s="102"/>
      <c r="E197" s="102"/>
      <c r="F197" s="102"/>
      <c r="G197" s="103">
        <f>SUM(G190:G196)</f>
        <v>379.2</v>
      </c>
      <c r="H197" s="104"/>
    </row>
    <row r="198" spans="1:8" ht="15.75" customHeight="1">
      <c r="A198" s="41">
        <v>10</v>
      </c>
      <c r="B198" s="15" t="s">
        <v>894</v>
      </c>
      <c r="C198" s="16" t="s">
        <v>893</v>
      </c>
      <c r="D198" s="19"/>
      <c r="E198" s="17"/>
      <c r="F198" s="17"/>
      <c r="G198" s="20"/>
      <c r="H198" s="21">
        <v>40912</v>
      </c>
    </row>
    <row r="199" spans="1:8" ht="31.5">
      <c r="A199" s="602">
        <v>85</v>
      </c>
      <c r="B199" s="592" t="s">
        <v>894</v>
      </c>
      <c r="C199" s="46" t="s">
        <v>893</v>
      </c>
      <c r="D199" s="598"/>
      <c r="E199" s="599"/>
      <c r="F199" s="600"/>
      <c r="G199" s="20"/>
      <c r="H199" s="595">
        <v>40931</v>
      </c>
    </row>
    <row r="200" spans="1:8" ht="15.75">
      <c r="A200" s="597"/>
      <c r="B200" s="594"/>
      <c r="C200" s="15" t="s">
        <v>1600</v>
      </c>
      <c r="D200" s="19" t="s">
        <v>1588</v>
      </c>
      <c r="E200" s="19">
        <v>1</v>
      </c>
      <c r="F200" s="19">
        <v>1700</v>
      </c>
      <c r="G200" s="20">
        <f>F200*E200</f>
        <v>1700</v>
      </c>
      <c r="H200" s="603"/>
    </row>
    <row r="201" spans="1:8" ht="19.5" thickBot="1">
      <c r="A201" s="100"/>
      <c r="B201" s="101" t="s">
        <v>1598</v>
      </c>
      <c r="C201" s="102"/>
      <c r="D201" s="102"/>
      <c r="E201" s="102"/>
      <c r="F201" s="102"/>
      <c r="G201" s="103">
        <f>SUM(G198:G200)</f>
        <v>1700</v>
      </c>
      <c r="H201" s="104"/>
    </row>
    <row r="202" spans="1:8" ht="31.5">
      <c r="A202" s="41">
        <v>9</v>
      </c>
      <c r="B202" s="15" t="s">
        <v>892</v>
      </c>
      <c r="C202" s="16" t="s">
        <v>893</v>
      </c>
      <c r="D202" s="19"/>
      <c r="E202" s="17"/>
      <c r="F202" s="17"/>
      <c r="G202" s="20"/>
      <c r="H202" s="21">
        <v>40912</v>
      </c>
    </row>
    <row r="203" spans="1:8" ht="15.75">
      <c r="A203" s="602">
        <v>117</v>
      </c>
      <c r="B203" s="592" t="s">
        <v>620</v>
      </c>
      <c r="C203" s="46" t="s">
        <v>2782</v>
      </c>
      <c r="D203" s="19"/>
      <c r="E203" s="19"/>
      <c r="F203" s="17"/>
      <c r="G203" s="20"/>
      <c r="H203" s="595">
        <v>40935</v>
      </c>
    </row>
    <row r="204" spans="1:8" ht="15.75">
      <c r="A204" s="596"/>
      <c r="B204" s="593"/>
      <c r="C204" s="15" t="s">
        <v>2783</v>
      </c>
      <c r="D204" s="19" t="s">
        <v>1588</v>
      </c>
      <c r="E204" s="19">
        <v>0.23</v>
      </c>
      <c r="F204" s="17">
        <v>1350</v>
      </c>
      <c r="G204" s="20">
        <f>F204*E204</f>
        <v>310.5</v>
      </c>
      <c r="H204" s="605"/>
    </row>
    <row r="205" spans="1:8" ht="15.75">
      <c r="A205" s="597"/>
      <c r="B205" s="594"/>
      <c r="C205" s="15" t="s">
        <v>3440</v>
      </c>
      <c r="D205" s="19" t="s">
        <v>1585</v>
      </c>
      <c r="E205" s="19">
        <v>0.12</v>
      </c>
      <c r="F205" s="17">
        <v>48.05</v>
      </c>
      <c r="G205" s="20">
        <f>F205*E205</f>
        <v>5.77</v>
      </c>
      <c r="H205" s="603"/>
    </row>
    <row r="206" spans="1:8" ht="15.75">
      <c r="A206" s="41">
        <v>89</v>
      </c>
      <c r="B206" s="15" t="s">
        <v>620</v>
      </c>
      <c r="C206" s="46" t="s">
        <v>2436</v>
      </c>
      <c r="D206" s="598" t="s">
        <v>621</v>
      </c>
      <c r="E206" s="599"/>
      <c r="F206" s="600"/>
      <c r="G206" s="20"/>
      <c r="H206" s="21">
        <v>40927</v>
      </c>
    </row>
    <row r="207" spans="1:8" ht="19.5" thickBot="1">
      <c r="A207" s="100"/>
      <c r="B207" s="101" t="s">
        <v>1598</v>
      </c>
      <c r="C207" s="102"/>
      <c r="D207" s="102"/>
      <c r="E207" s="102"/>
      <c r="F207" s="102"/>
      <c r="G207" s="103">
        <f>SUM(G202:G206)</f>
        <v>316.27</v>
      </c>
      <c r="H207" s="104"/>
    </row>
    <row r="208" spans="1:8" ht="31.5">
      <c r="A208" s="41">
        <v>20</v>
      </c>
      <c r="B208" s="15" t="s">
        <v>1870</v>
      </c>
      <c r="C208" s="46" t="s">
        <v>1871</v>
      </c>
      <c r="D208" s="598" t="s">
        <v>1869</v>
      </c>
      <c r="E208" s="599"/>
      <c r="F208" s="600"/>
      <c r="G208" s="20"/>
      <c r="H208" s="21">
        <v>40917</v>
      </c>
    </row>
    <row r="209" spans="1:8" ht="47.25">
      <c r="A209" s="602">
        <v>51</v>
      </c>
      <c r="B209" s="592" t="s">
        <v>3566</v>
      </c>
      <c r="C209" s="46" t="s">
        <v>3567</v>
      </c>
      <c r="D209" s="19"/>
      <c r="E209" s="17"/>
      <c r="F209" s="17"/>
      <c r="G209" s="20"/>
      <c r="H209" s="595">
        <v>40918</v>
      </c>
    </row>
    <row r="210" spans="1:8" ht="15.75">
      <c r="A210" s="596"/>
      <c r="B210" s="593"/>
      <c r="C210" s="15" t="s">
        <v>3568</v>
      </c>
      <c r="D210" s="19" t="s">
        <v>1049</v>
      </c>
      <c r="E210" s="19">
        <v>38</v>
      </c>
      <c r="F210" s="19">
        <v>92.39</v>
      </c>
      <c r="G210" s="20">
        <f t="shared" ref="G210:G217" si="3">F210*E210</f>
        <v>3510.82</v>
      </c>
      <c r="H210" s="605"/>
    </row>
    <row r="211" spans="1:8" ht="15.75">
      <c r="A211" s="596"/>
      <c r="B211" s="593"/>
      <c r="C211" s="15" t="s">
        <v>3569</v>
      </c>
      <c r="D211" s="19" t="s">
        <v>1049</v>
      </c>
      <c r="E211" s="17">
        <v>18</v>
      </c>
      <c r="F211" s="17">
        <v>117.58</v>
      </c>
      <c r="G211" s="20">
        <f t="shared" si="3"/>
        <v>2116.44</v>
      </c>
      <c r="H211" s="605"/>
    </row>
    <row r="212" spans="1:8" ht="15.75">
      <c r="A212" s="596"/>
      <c r="B212" s="593"/>
      <c r="C212" s="15" t="s">
        <v>2478</v>
      </c>
      <c r="D212" s="19" t="s">
        <v>1046</v>
      </c>
      <c r="E212" s="19">
        <v>9.1</v>
      </c>
      <c r="F212" s="19">
        <v>816</v>
      </c>
      <c r="G212" s="20">
        <f t="shared" si="3"/>
        <v>7425.6</v>
      </c>
      <c r="H212" s="605"/>
    </row>
    <row r="213" spans="1:8" ht="15.75">
      <c r="A213" s="596"/>
      <c r="B213" s="593"/>
      <c r="C213" s="15" t="s">
        <v>1556</v>
      </c>
      <c r="D213" s="19" t="s">
        <v>1109</v>
      </c>
      <c r="E213" s="17">
        <v>5</v>
      </c>
      <c r="F213" s="17">
        <v>59</v>
      </c>
      <c r="G213" s="20">
        <f t="shared" si="3"/>
        <v>295</v>
      </c>
      <c r="H213" s="605"/>
    </row>
    <row r="214" spans="1:8" ht="15.75">
      <c r="A214" s="596"/>
      <c r="B214" s="593"/>
      <c r="C214" s="15" t="s">
        <v>2286</v>
      </c>
      <c r="D214" s="19" t="s">
        <v>2968</v>
      </c>
      <c r="E214" s="19">
        <v>1</v>
      </c>
      <c r="F214" s="19">
        <v>1260</v>
      </c>
      <c r="G214" s="20">
        <f t="shared" si="3"/>
        <v>1260</v>
      </c>
      <c r="H214" s="605"/>
    </row>
    <row r="215" spans="1:8" ht="15.75">
      <c r="A215" s="596"/>
      <c r="B215" s="593"/>
      <c r="C215" s="15" t="s">
        <v>2286</v>
      </c>
      <c r="D215" s="19" t="s">
        <v>2968</v>
      </c>
      <c r="E215" s="17">
        <v>1</v>
      </c>
      <c r="F215" s="17">
        <v>470</v>
      </c>
      <c r="G215" s="20">
        <f t="shared" si="3"/>
        <v>470</v>
      </c>
      <c r="H215" s="605"/>
    </row>
    <row r="216" spans="1:8" ht="15.75">
      <c r="A216" s="596"/>
      <c r="B216" s="593"/>
      <c r="C216" s="15" t="s">
        <v>2479</v>
      </c>
      <c r="D216" s="19" t="s">
        <v>2480</v>
      </c>
      <c r="E216" s="17">
        <v>2</v>
      </c>
      <c r="F216" s="19">
        <v>126</v>
      </c>
      <c r="G216" s="20">
        <f t="shared" si="3"/>
        <v>252</v>
      </c>
      <c r="H216" s="605"/>
    </row>
    <row r="217" spans="1:8" ht="15.75">
      <c r="A217" s="597"/>
      <c r="B217" s="594"/>
      <c r="C217" s="15" t="s">
        <v>2481</v>
      </c>
      <c r="D217" s="19" t="s">
        <v>2968</v>
      </c>
      <c r="E217" s="17">
        <v>8</v>
      </c>
      <c r="F217" s="19">
        <v>340</v>
      </c>
      <c r="G217" s="20">
        <f t="shared" si="3"/>
        <v>2720</v>
      </c>
      <c r="H217" s="603"/>
    </row>
    <row r="218" spans="1:8" ht="15.75">
      <c r="A218" s="602">
        <v>56</v>
      </c>
      <c r="B218" s="592" t="s">
        <v>1870</v>
      </c>
      <c r="C218" s="46" t="s">
        <v>1964</v>
      </c>
      <c r="D218" s="19"/>
      <c r="E218" s="19"/>
      <c r="F218" s="19"/>
      <c r="G218" s="20"/>
      <c r="H218" s="595">
        <v>40924</v>
      </c>
    </row>
    <row r="219" spans="1:8" ht="15.75">
      <c r="A219" s="596"/>
      <c r="B219" s="593"/>
      <c r="C219" s="15" t="s">
        <v>3382</v>
      </c>
      <c r="D219" s="19" t="s">
        <v>1049</v>
      </c>
      <c r="E219" s="19">
        <v>15</v>
      </c>
      <c r="F219" s="19">
        <v>59</v>
      </c>
      <c r="G219" s="20">
        <f>F219*E219</f>
        <v>885</v>
      </c>
      <c r="H219" s="605"/>
    </row>
    <row r="220" spans="1:8" ht="15.75">
      <c r="A220" s="596"/>
      <c r="B220" s="593"/>
      <c r="C220" s="15" t="s">
        <v>1397</v>
      </c>
      <c r="D220" s="19" t="s">
        <v>2968</v>
      </c>
      <c r="E220" s="19">
        <v>2</v>
      </c>
      <c r="F220" s="19">
        <v>115</v>
      </c>
      <c r="G220" s="20">
        <f>F220*E220</f>
        <v>230</v>
      </c>
      <c r="H220" s="605"/>
    </row>
    <row r="221" spans="1:8" ht="15.75">
      <c r="A221" s="597"/>
      <c r="B221" s="594"/>
      <c r="C221" s="15" t="s">
        <v>1183</v>
      </c>
      <c r="D221" s="19" t="s">
        <v>2968</v>
      </c>
      <c r="E221" s="17">
        <v>1</v>
      </c>
      <c r="F221" s="17">
        <v>123</v>
      </c>
      <c r="G221" s="20">
        <f>F221*E221</f>
        <v>123</v>
      </c>
      <c r="H221" s="603"/>
    </row>
    <row r="222" spans="1:8" ht="15.75">
      <c r="A222" s="41">
        <v>96</v>
      </c>
      <c r="B222" s="15" t="s">
        <v>2677</v>
      </c>
      <c r="C222" s="46" t="s">
        <v>690</v>
      </c>
      <c r="D222" s="606" t="s">
        <v>1869</v>
      </c>
      <c r="E222" s="606"/>
      <c r="F222" s="606"/>
      <c r="G222" s="20"/>
      <c r="H222" s="21">
        <v>40932</v>
      </c>
    </row>
    <row r="223" spans="1:8" ht="19.5" thickBot="1">
      <c r="A223" s="100"/>
      <c r="B223" s="101" t="s">
        <v>1598</v>
      </c>
      <c r="C223" s="102"/>
      <c r="D223" s="102"/>
      <c r="E223" s="102"/>
      <c r="F223" s="102"/>
      <c r="G223" s="103">
        <f>SUM(G208:G222)</f>
        <v>19287.86</v>
      </c>
      <c r="H223" s="104"/>
    </row>
    <row r="224" spans="1:8" ht="15.75">
      <c r="A224" s="602">
        <v>3</v>
      </c>
      <c r="B224" s="592" t="s">
        <v>2861</v>
      </c>
      <c r="C224" s="16" t="s">
        <v>2862</v>
      </c>
      <c r="D224" s="19"/>
      <c r="E224" s="17"/>
      <c r="F224" s="17"/>
      <c r="G224" s="44"/>
      <c r="H224" s="595">
        <v>40912</v>
      </c>
    </row>
    <row r="225" spans="1:8" ht="15.75">
      <c r="A225" s="597"/>
      <c r="B225" s="594"/>
      <c r="C225" s="17" t="s">
        <v>1933</v>
      </c>
      <c r="D225" s="19" t="s">
        <v>2968</v>
      </c>
      <c r="E225" s="19">
        <v>1</v>
      </c>
      <c r="F225" s="17">
        <v>162.5</v>
      </c>
      <c r="G225" s="20">
        <f>F225*E225</f>
        <v>162.5</v>
      </c>
      <c r="H225" s="603"/>
    </row>
    <row r="226" spans="1:8" ht="15.75">
      <c r="A226" s="41">
        <v>18</v>
      </c>
      <c r="B226" s="15" t="s">
        <v>1347</v>
      </c>
      <c r="C226" s="46" t="s">
        <v>1348</v>
      </c>
      <c r="D226" s="598" t="s">
        <v>1349</v>
      </c>
      <c r="E226" s="599"/>
      <c r="F226" s="600"/>
      <c r="G226" s="20"/>
      <c r="H226" s="21">
        <v>40917</v>
      </c>
    </row>
    <row r="227" spans="1:8" ht="15.75">
      <c r="A227" s="602">
        <v>123</v>
      </c>
      <c r="B227" s="592" t="s">
        <v>3443</v>
      </c>
      <c r="C227" s="46" t="s">
        <v>2782</v>
      </c>
      <c r="D227" s="19"/>
      <c r="E227" s="19"/>
      <c r="F227" s="17"/>
      <c r="G227" s="20"/>
      <c r="H227" s="595">
        <v>40935</v>
      </c>
    </row>
    <row r="228" spans="1:8" ht="15.75">
      <c r="A228" s="596"/>
      <c r="B228" s="593"/>
      <c r="C228" s="15" t="s">
        <v>2783</v>
      </c>
      <c r="D228" s="19" t="s">
        <v>1588</v>
      </c>
      <c r="E228" s="19">
        <v>0.23</v>
      </c>
      <c r="F228" s="17">
        <v>1350</v>
      </c>
      <c r="G228" s="20">
        <f>F228*E228</f>
        <v>310.5</v>
      </c>
      <c r="H228" s="605"/>
    </row>
    <row r="229" spans="1:8" ht="15.75">
      <c r="A229" s="597"/>
      <c r="B229" s="594"/>
      <c r="C229" s="15" t="s">
        <v>3440</v>
      </c>
      <c r="D229" s="19" t="s">
        <v>1585</v>
      </c>
      <c r="E229" s="19">
        <v>0.12</v>
      </c>
      <c r="F229" s="17">
        <v>48.05</v>
      </c>
      <c r="G229" s="20">
        <f>F229*E229</f>
        <v>5.77</v>
      </c>
      <c r="H229" s="603"/>
    </row>
    <row r="230" spans="1:8" ht="15.75">
      <c r="A230" s="602">
        <v>77</v>
      </c>
      <c r="B230" s="592" t="s">
        <v>514</v>
      </c>
      <c r="C230" s="46" t="s">
        <v>515</v>
      </c>
      <c r="D230" s="15"/>
      <c r="E230" s="19"/>
      <c r="F230" s="19"/>
      <c r="G230" s="20"/>
      <c r="H230" s="595">
        <v>40932</v>
      </c>
    </row>
    <row r="231" spans="1:8" ht="15.75">
      <c r="A231" s="597"/>
      <c r="B231" s="594"/>
      <c r="C231" s="15" t="s">
        <v>516</v>
      </c>
      <c r="D231" s="19" t="s">
        <v>2968</v>
      </c>
      <c r="E231" s="17">
        <v>1</v>
      </c>
      <c r="F231" s="17">
        <v>35</v>
      </c>
      <c r="G231" s="20">
        <f>F231*E231</f>
        <v>35</v>
      </c>
      <c r="H231" s="603"/>
    </row>
    <row r="232" spans="1:8" ht="19.5" thickBot="1">
      <c r="A232" s="100"/>
      <c r="B232" s="101" t="s">
        <v>1598</v>
      </c>
      <c r="C232" s="102"/>
      <c r="D232" s="102"/>
      <c r="E232" s="102"/>
      <c r="F232" s="102"/>
      <c r="G232" s="103">
        <f>SUM(G224:G231)</f>
        <v>513.77</v>
      </c>
      <c r="H232" s="104"/>
    </row>
    <row r="233" spans="1:8" ht="15.75">
      <c r="A233" s="602">
        <v>74</v>
      </c>
      <c r="B233" s="592" t="s">
        <v>2035</v>
      </c>
      <c r="C233" s="46" t="s">
        <v>2036</v>
      </c>
      <c r="D233" s="19"/>
      <c r="E233" s="17"/>
      <c r="F233" s="17"/>
      <c r="G233" s="20"/>
      <c r="H233" s="595">
        <v>40928</v>
      </c>
    </row>
    <row r="234" spans="1:8" ht="15.75">
      <c r="A234" s="596"/>
      <c r="B234" s="593"/>
      <c r="C234" s="15" t="s">
        <v>1570</v>
      </c>
      <c r="D234" s="19" t="s">
        <v>2968</v>
      </c>
      <c r="E234" s="17">
        <v>4</v>
      </c>
      <c r="F234" s="17">
        <v>65.5</v>
      </c>
      <c r="G234" s="20">
        <f>F234*E234</f>
        <v>262</v>
      </c>
      <c r="H234" s="605"/>
    </row>
    <row r="235" spans="1:8" ht="15.75">
      <c r="A235" s="596"/>
      <c r="B235" s="593"/>
      <c r="C235" s="15" t="s">
        <v>678</v>
      </c>
      <c r="D235" s="19" t="s">
        <v>2968</v>
      </c>
      <c r="E235" s="17">
        <v>1</v>
      </c>
      <c r="F235" s="17">
        <v>82</v>
      </c>
      <c r="G235" s="20">
        <f>F235*E235</f>
        <v>82</v>
      </c>
      <c r="H235" s="605"/>
    </row>
    <row r="236" spans="1:8" ht="15.75">
      <c r="A236" s="596"/>
      <c r="B236" s="593"/>
      <c r="C236" s="15" t="s">
        <v>3382</v>
      </c>
      <c r="D236" s="19" t="s">
        <v>1049</v>
      </c>
      <c r="E236" s="17">
        <v>7</v>
      </c>
      <c r="F236" s="17">
        <v>60</v>
      </c>
      <c r="G236" s="20">
        <f>F236*E236</f>
        <v>420</v>
      </c>
      <c r="H236" s="605"/>
    </row>
    <row r="237" spans="1:8" ht="15.75">
      <c r="A237" s="597"/>
      <c r="B237" s="594"/>
      <c r="C237" s="15" t="s">
        <v>1183</v>
      </c>
      <c r="D237" s="19" t="s">
        <v>2968</v>
      </c>
      <c r="E237" s="17">
        <v>1</v>
      </c>
      <c r="F237" s="17">
        <v>21</v>
      </c>
      <c r="G237" s="20">
        <f>F237*E237</f>
        <v>21</v>
      </c>
      <c r="H237" s="603"/>
    </row>
    <row r="238" spans="1:8" ht="15.75">
      <c r="A238" s="41">
        <v>75</v>
      </c>
      <c r="B238" s="15" t="s">
        <v>509</v>
      </c>
      <c r="C238" s="46" t="s">
        <v>510</v>
      </c>
      <c r="D238" s="598" t="s">
        <v>1050</v>
      </c>
      <c r="E238" s="599"/>
      <c r="F238" s="600"/>
      <c r="G238" s="20"/>
      <c r="H238" s="21">
        <v>40931</v>
      </c>
    </row>
    <row r="239" spans="1:8" ht="19.5" thickBot="1">
      <c r="A239" s="100"/>
      <c r="B239" s="101" t="s">
        <v>1598</v>
      </c>
      <c r="C239" s="102"/>
      <c r="D239" s="102"/>
      <c r="E239" s="102"/>
      <c r="F239" s="102"/>
      <c r="G239" s="103">
        <f>SUM(G233:G238)</f>
        <v>785</v>
      </c>
      <c r="H239" s="104"/>
    </row>
    <row r="240" spans="1:8" ht="63">
      <c r="A240" s="602">
        <v>108</v>
      </c>
      <c r="B240" s="592" t="s">
        <v>1684</v>
      </c>
      <c r="C240" s="46" t="s">
        <v>3088</v>
      </c>
      <c r="D240" s="17"/>
      <c r="E240" s="17"/>
      <c r="F240" s="17"/>
      <c r="G240" s="20"/>
      <c r="H240" s="595">
        <v>40934</v>
      </c>
    </row>
    <row r="241" spans="1:8" ht="15.75">
      <c r="A241" s="596"/>
      <c r="B241" s="593"/>
      <c r="C241" s="15" t="s">
        <v>1459</v>
      </c>
      <c r="D241" s="19" t="s">
        <v>2968</v>
      </c>
      <c r="E241" s="17">
        <v>2</v>
      </c>
      <c r="F241" s="17">
        <v>111.5</v>
      </c>
      <c r="G241" s="20">
        <f t="shared" ref="G241:G247" si="4">F241*E241</f>
        <v>223</v>
      </c>
      <c r="H241" s="605"/>
    </row>
    <row r="242" spans="1:8" ht="15.75">
      <c r="A242" s="596"/>
      <c r="B242" s="593"/>
      <c r="C242" s="15" t="s">
        <v>316</v>
      </c>
      <c r="D242" s="19" t="s">
        <v>2968</v>
      </c>
      <c r="E242" s="17">
        <v>2</v>
      </c>
      <c r="F242" s="17">
        <v>21</v>
      </c>
      <c r="G242" s="20">
        <f t="shared" si="4"/>
        <v>42</v>
      </c>
      <c r="H242" s="605"/>
    </row>
    <row r="243" spans="1:8" ht="15.75">
      <c r="A243" s="596"/>
      <c r="B243" s="593"/>
      <c r="C243" s="15" t="s">
        <v>1460</v>
      </c>
      <c r="D243" s="19" t="s">
        <v>2968</v>
      </c>
      <c r="E243" s="17">
        <v>1</v>
      </c>
      <c r="F243" s="17">
        <v>85</v>
      </c>
      <c r="G243" s="20">
        <f t="shared" si="4"/>
        <v>85</v>
      </c>
      <c r="H243" s="605"/>
    </row>
    <row r="244" spans="1:8" ht="15.75">
      <c r="A244" s="596"/>
      <c r="B244" s="593"/>
      <c r="C244" s="15" t="s">
        <v>3089</v>
      </c>
      <c r="D244" s="19" t="s">
        <v>2968</v>
      </c>
      <c r="E244" s="17">
        <v>1</v>
      </c>
      <c r="F244" s="17">
        <v>110</v>
      </c>
      <c r="G244" s="20">
        <f t="shared" si="4"/>
        <v>110</v>
      </c>
      <c r="H244" s="605"/>
    </row>
    <row r="245" spans="1:8" ht="15.75">
      <c r="A245" s="596"/>
      <c r="B245" s="593"/>
      <c r="C245" s="15" t="s">
        <v>1570</v>
      </c>
      <c r="D245" s="19" t="s">
        <v>2968</v>
      </c>
      <c r="E245" s="17">
        <v>1</v>
      </c>
      <c r="F245" s="17">
        <v>50</v>
      </c>
      <c r="G245" s="20">
        <f t="shared" si="4"/>
        <v>50</v>
      </c>
      <c r="H245" s="605"/>
    </row>
    <row r="246" spans="1:8" ht="15.75">
      <c r="A246" s="596"/>
      <c r="B246" s="593"/>
      <c r="C246" s="15" t="s">
        <v>1183</v>
      </c>
      <c r="D246" s="19" t="s">
        <v>2968</v>
      </c>
      <c r="E246" s="19">
        <v>2</v>
      </c>
      <c r="F246" s="17">
        <v>21</v>
      </c>
      <c r="G246" s="20">
        <f t="shared" si="4"/>
        <v>42</v>
      </c>
      <c r="H246" s="605"/>
    </row>
    <row r="247" spans="1:8" ht="15.75">
      <c r="A247" s="597"/>
      <c r="B247" s="594"/>
      <c r="C247" s="15" t="s">
        <v>3090</v>
      </c>
      <c r="D247" s="19" t="s">
        <v>2968</v>
      </c>
      <c r="E247" s="19">
        <v>1</v>
      </c>
      <c r="F247" s="17">
        <v>96</v>
      </c>
      <c r="G247" s="20">
        <f t="shared" si="4"/>
        <v>96</v>
      </c>
      <c r="H247" s="603"/>
    </row>
    <row r="248" spans="1:8" ht="19.5" thickBot="1">
      <c r="A248" s="100"/>
      <c r="B248" s="101" t="s">
        <v>1598</v>
      </c>
      <c r="C248" s="102"/>
      <c r="D248" s="102"/>
      <c r="E248" s="102"/>
      <c r="F248" s="102"/>
      <c r="G248" s="103">
        <f>SUM(G240:G247)</f>
        <v>648</v>
      </c>
      <c r="H248" s="104"/>
    </row>
    <row r="249" spans="1:8" ht="31.5">
      <c r="A249" s="602">
        <v>55</v>
      </c>
      <c r="B249" s="592" t="s">
        <v>2289</v>
      </c>
      <c r="C249" s="46" t="s">
        <v>2290</v>
      </c>
      <c r="D249" s="19"/>
      <c r="E249" s="17"/>
      <c r="F249" s="17"/>
      <c r="G249" s="20"/>
      <c r="H249" s="595">
        <v>40920</v>
      </c>
    </row>
    <row r="250" spans="1:8" ht="15.75">
      <c r="A250" s="596"/>
      <c r="B250" s="593"/>
      <c r="C250" s="15" t="s">
        <v>1581</v>
      </c>
      <c r="D250" s="19" t="s">
        <v>1109</v>
      </c>
      <c r="E250" s="19">
        <v>2</v>
      </c>
      <c r="F250" s="19">
        <v>90</v>
      </c>
      <c r="G250" s="20">
        <f>F250*E250</f>
        <v>180</v>
      </c>
      <c r="H250" s="605"/>
    </row>
    <row r="251" spans="1:8" ht="15.75">
      <c r="A251" s="596"/>
      <c r="B251" s="593"/>
      <c r="C251" s="15" t="s">
        <v>1875</v>
      </c>
      <c r="D251" s="19" t="s">
        <v>2968</v>
      </c>
      <c r="E251" s="17">
        <v>1</v>
      </c>
      <c r="F251" s="19">
        <v>120</v>
      </c>
      <c r="G251" s="20">
        <f>F251*E251</f>
        <v>120</v>
      </c>
      <c r="H251" s="605"/>
    </row>
    <row r="252" spans="1:8" ht="15.75">
      <c r="A252" s="597"/>
      <c r="B252" s="594"/>
      <c r="C252" s="17" t="s">
        <v>1048</v>
      </c>
      <c r="D252" s="19" t="s">
        <v>2968</v>
      </c>
      <c r="E252" s="17">
        <v>2</v>
      </c>
      <c r="F252" s="17">
        <v>35</v>
      </c>
      <c r="G252" s="17">
        <f>F252*E252</f>
        <v>70</v>
      </c>
      <c r="H252" s="603"/>
    </row>
    <row r="253" spans="1:8" ht="19.5" thickBot="1">
      <c r="A253" s="100"/>
      <c r="B253" s="101" t="s">
        <v>1598</v>
      </c>
      <c r="C253" s="102"/>
      <c r="D253" s="102"/>
      <c r="E253" s="102"/>
      <c r="F253" s="102"/>
      <c r="G253" s="103">
        <f>SUM(G249:G252)</f>
        <v>370</v>
      </c>
      <c r="H253" s="104"/>
    </row>
    <row r="254" spans="1:8" ht="15.75">
      <c r="A254" s="41">
        <v>58</v>
      </c>
      <c r="B254" s="15" t="s">
        <v>2984</v>
      </c>
      <c r="C254" s="46" t="s">
        <v>690</v>
      </c>
      <c r="D254" s="598" t="s">
        <v>1869</v>
      </c>
      <c r="E254" s="599"/>
      <c r="F254" s="600"/>
      <c r="G254" s="20"/>
      <c r="H254" s="21">
        <v>40926</v>
      </c>
    </row>
    <row r="255" spans="1:8" ht="19.5" thickBot="1">
      <c r="A255" s="100"/>
      <c r="B255" s="101" t="s">
        <v>1598</v>
      </c>
      <c r="C255" s="102"/>
      <c r="D255" s="102"/>
      <c r="E255" s="102"/>
      <c r="F255" s="102"/>
      <c r="G255" s="103">
        <f>SUM(G254)</f>
        <v>0</v>
      </c>
      <c r="H255" s="104"/>
    </row>
    <row r="256" spans="1:8" ht="15.75">
      <c r="A256" s="602">
        <v>81</v>
      </c>
      <c r="B256" s="592" t="s">
        <v>3245</v>
      </c>
      <c r="C256" s="46" t="s">
        <v>3246</v>
      </c>
      <c r="D256" s="19"/>
      <c r="E256" s="19"/>
      <c r="F256" s="19"/>
      <c r="G256" s="20"/>
      <c r="H256" s="660">
        <v>40931</v>
      </c>
    </row>
    <row r="257" spans="1:8" ht="15.75">
      <c r="A257" s="597"/>
      <c r="B257" s="594"/>
      <c r="C257" s="15" t="s">
        <v>1556</v>
      </c>
      <c r="D257" s="19" t="s">
        <v>1109</v>
      </c>
      <c r="E257" s="17">
        <v>0.2</v>
      </c>
      <c r="F257" s="17">
        <v>58</v>
      </c>
      <c r="G257" s="20">
        <f>F257*E257</f>
        <v>11.6</v>
      </c>
      <c r="H257" s="662"/>
    </row>
    <row r="258" spans="1:8" ht="31.5">
      <c r="A258" s="602">
        <v>98</v>
      </c>
      <c r="B258" s="592" t="s">
        <v>3473</v>
      </c>
      <c r="C258" s="46" t="s">
        <v>2681</v>
      </c>
      <c r="D258" s="17"/>
      <c r="E258" s="17"/>
      <c r="F258" s="19"/>
      <c r="G258" s="20"/>
      <c r="H258" s="595" t="s">
        <v>3475</v>
      </c>
    </row>
    <row r="259" spans="1:8" ht="15.75">
      <c r="A259" s="596"/>
      <c r="B259" s="593"/>
      <c r="C259" s="15" t="s">
        <v>1963</v>
      </c>
      <c r="D259" s="19" t="s">
        <v>2968</v>
      </c>
      <c r="E259" s="17">
        <v>6</v>
      </c>
      <c r="F259" s="17">
        <v>135.34</v>
      </c>
      <c r="G259" s="20">
        <f t="shared" ref="G259:G265" si="5">F259*E259</f>
        <v>812.04</v>
      </c>
      <c r="H259" s="605"/>
    </row>
    <row r="260" spans="1:8" ht="15.75">
      <c r="A260" s="596"/>
      <c r="B260" s="593"/>
      <c r="C260" s="15" t="s">
        <v>1397</v>
      </c>
      <c r="D260" s="19" t="s">
        <v>2968</v>
      </c>
      <c r="E260" s="17">
        <v>5</v>
      </c>
      <c r="F260" s="17">
        <v>107.2</v>
      </c>
      <c r="G260" s="20">
        <f t="shared" si="5"/>
        <v>536</v>
      </c>
      <c r="H260" s="605"/>
    </row>
    <row r="261" spans="1:8" ht="15.75">
      <c r="A261" s="596"/>
      <c r="B261" s="593"/>
      <c r="C261" s="15" t="s">
        <v>1462</v>
      </c>
      <c r="D261" s="19" t="s">
        <v>1049</v>
      </c>
      <c r="E261" s="17">
        <v>8</v>
      </c>
      <c r="F261" s="19">
        <v>92</v>
      </c>
      <c r="G261" s="20">
        <f t="shared" si="5"/>
        <v>736</v>
      </c>
      <c r="H261" s="605"/>
    </row>
    <row r="262" spans="1:8" ht="15.75">
      <c r="A262" s="596"/>
      <c r="B262" s="593"/>
      <c r="C262" s="15" t="s">
        <v>1183</v>
      </c>
      <c r="D262" s="19" t="s">
        <v>2968</v>
      </c>
      <c r="E262" s="19">
        <v>3</v>
      </c>
      <c r="F262" s="19">
        <v>21</v>
      </c>
      <c r="G262" s="20">
        <f t="shared" si="5"/>
        <v>63</v>
      </c>
      <c r="H262" s="605"/>
    </row>
    <row r="263" spans="1:8" ht="15.75">
      <c r="A263" s="596"/>
      <c r="B263" s="593"/>
      <c r="C263" s="15" t="s">
        <v>518</v>
      </c>
      <c r="D263" s="19" t="s">
        <v>2968</v>
      </c>
      <c r="E263" s="19">
        <v>2</v>
      </c>
      <c r="F263" s="19">
        <v>31</v>
      </c>
      <c r="G263" s="20">
        <f t="shared" si="5"/>
        <v>62</v>
      </c>
      <c r="H263" s="605"/>
    </row>
    <row r="264" spans="1:8" ht="15.75">
      <c r="A264" s="596"/>
      <c r="B264" s="593"/>
      <c r="C264" s="15" t="s">
        <v>1963</v>
      </c>
      <c r="D264" s="19" t="s">
        <v>2968</v>
      </c>
      <c r="E264" s="17">
        <v>1</v>
      </c>
      <c r="F264" s="17">
        <v>156</v>
      </c>
      <c r="G264" s="20">
        <f t="shared" si="5"/>
        <v>156</v>
      </c>
      <c r="H264" s="605"/>
    </row>
    <row r="265" spans="1:8" ht="15.75">
      <c r="A265" s="597"/>
      <c r="B265" s="594"/>
      <c r="C265" s="15" t="s">
        <v>3474</v>
      </c>
      <c r="D265" s="19" t="s">
        <v>2968</v>
      </c>
      <c r="E265" s="17">
        <v>2</v>
      </c>
      <c r="F265" s="17">
        <v>156</v>
      </c>
      <c r="G265" s="20">
        <f t="shared" si="5"/>
        <v>312</v>
      </c>
      <c r="H265" s="603"/>
    </row>
    <row r="266" spans="1:8" ht="15.75">
      <c r="A266" s="41">
        <v>62</v>
      </c>
      <c r="B266" s="15" t="s">
        <v>2026</v>
      </c>
      <c r="C266" s="46" t="s">
        <v>2027</v>
      </c>
      <c r="D266" s="598" t="s">
        <v>1399</v>
      </c>
      <c r="E266" s="599"/>
      <c r="F266" s="600"/>
      <c r="G266" s="20"/>
      <c r="H266" s="21">
        <v>40926</v>
      </c>
    </row>
    <row r="267" spans="1:8" ht="15.75">
      <c r="A267" s="602">
        <v>118</v>
      </c>
      <c r="B267" s="592" t="s">
        <v>3442</v>
      </c>
      <c r="C267" s="46" t="s">
        <v>2782</v>
      </c>
      <c r="D267" s="19"/>
      <c r="E267" s="19"/>
      <c r="F267" s="17"/>
      <c r="G267" s="20"/>
      <c r="H267" s="595">
        <v>40935</v>
      </c>
    </row>
    <row r="268" spans="1:8" ht="15.75">
      <c r="A268" s="596"/>
      <c r="B268" s="593"/>
      <c r="C268" s="15" t="s">
        <v>2783</v>
      </c>
      <c r="D268" s="19" t="s">
        <v>1588</v>
      </c>
      <c r="E268" s="19">
        <v>0.23</v>
      </c>
      <c r="F268" s="17">
        <v>1350</v>
      </c>
      <c r="G268" s="20">
        <f>F268*E268</f>
        <v>310.5</v>
      </c>
      <c r="H268" s="605"/>
    </row>
    <row r="269" spans="1:8" ht="15.75">
      <c r="A269" s="597"/>
      <c r="B269" s="594"/>
      <c r="C269" s="15" t="s">
        <v>3440</v>
      </c>
      <c r="D269" s="19" t="s">
        <v>1585</v>
      </c>
      <c r="E269" s="19">
        <v>0.12</v>
      </c>
      <c r="F269" s="17">
        <v>48.05</v>
      </c>
      <c r="G269" s="20">
        <f>F269*E269</f>
        <v>5.77</v>
      </c>
      <c r="H269" s="603"/>
    </row>
    <row r="270" spans="1:8" ht="31.5">
      <c r="A270" s="41">
        <v>125</v>
      </c>
      <c r="B270" s="134" t="s">
        <v>3442</v>
      </c>
      <c r="C270" s="46" t="s">
        <v>2185</v>
      </c>
      <c r="D270" s="598" t="s">
        <v>3459</v>
      </c>
      <c r="E270" s="599"/>
      <c r="F270" s="600"/>
      <c r="G270" s="20"/>
      <c r="H270" s="133">
        <v>40938</v>
      </c>
    </row>
    <row r="271" spans="1:8" ht="31.5">
      <c r="A271" s="41">
        <v>102</v>
      </c>
      <c r="B271" s="15" t="s">
        <v>3473</v>
      </c>
      <c r="C271" s="46" t="s">
        <v>893</v>
      </c>
      <c r="D271" s="598" t="s">
        <v>151</v>
      </c>
      <c r="E271" s="599"/>
      <c r="F271" s="600"/>
      <c r="G271" s="20"/>
      <c r="H271" s="21">
        <v>40933</v>
      </c>
    </row>
    <row r="272" spans="1:8" ht="19.5" thickBot="1">
      <c r="A272" s="100"/>
      <c r="B272" s="101" t="s">
        <v>1598</v>
      </c>
      <c r="C272" s="102"/>
      <c r="D272" s="102"/>
      <c r="E272" s="102"/>
      <c r="F272" s="102"/>
      <c r="G272" s="103">
        <f>SUM(G256:G271)</f>
        <v>3004.91</v>
      </c>
      <c r="H272" s="104"/>
    </row>
    <row r="273" spans="1:8" ht="31.5">
      <c r="A273" s="602">
        <v>22</v>
      </c>
      <c r="B273" s="15" t="s">
        <v>1874</v>
      </c>
      <c r="C273" s="46" t="s">
        <v>1396</v>
      </c>
      <c r="D273" s="17"/>
      <c r="E273" s="17"/>
      <c r="F273" s="17"/>
      <c r="G273" s="20"/>
      <c r="H273" s="595">
        <v>40919</v>
      </c>
    </row>
    <row r="274" spans="1:8" ht="15.75">
      <c r="A274" s="596"/>
      <c r="B274" s="19" t="s">
        <v>2029</v>
      </c>
      <c r="C274" s="15" t="s">
        <v>678</v>
      </c>
      <c r="D274" s="19" t="s">
        <v>2968</v>
      </c>
      <c r="E274" s="17">
        <v>2</v>
      </c>
      <c r="F274" s="17">
        <v>82</v>
      </c>
      <c r="G274" s="20">
        <f t="shared" ref="G274:G280" si="6">F274*E274</f>
        <v>164</v>
      </c>
      <c r="H274" s="605"/>
    </row>
    <row r="275" spans="1:8" ht="15.75">
      <c r="A275" s="596"/>
      <c r="B275" s="19"/>
      <c r="C275" s="15" t="s">
        <v>2030</v>
      </c>
      <c r="D275" s="19" t="s">
        <v>2968</v>
      </c>
      <c r="E275" s="17">
        <v>1</v>
      </c>
      <c r="F275" s="17">
        <v>69</v>
      </c>
      <c r="G275" s="20">
        <f t="shared" si="6"/>
        <v>69</v>
      </c>
      <c r="H275" s="605"/>
    </row>
    <row r="276" spans="1:8" ht="15.75">
      <c r="A276" s="596"/>
      <c r="B276" s="15"/>
      <c r="C276" s="15" t="s">
        <v>1875</v>
      </c>
      <c r="D276" s="19" t="s">
        <v>2968</v>
      </c>
      <c r="E276" s="17">
        <v>1</v>
      </c>
      <c r="F276" s="19">
        <v>120</v>
      </c>
      <c r="G276" s="20">
        <f t="shared" si="6"/>
        <v>120</v>
      </c>
      <c r="H276" s="605"/>
    </row>
    <row r="277" spans="1:8" ht="15.75">
      <c r="A277" s="596"/>
      <c r="B277" s="615" t="s">
        <v>676</v>
      </c>
      <c r="C277" s="15" t="s">
        <v>677</v>
      </c>
      <c r="D277" s="19" t="s">
        <v>1049</v>
      </c>
      <c r="E277" s="17">
        <v>5</v>
      </c>
      <c r="F277" s="19">
        <v>160.6</v>
      </c>
      <c r="G277" s="20">
        <f t="shared" si="6"/>
        <v>803</v>
      </c>
      <c r="H277" s="605"/>
    </row>
    <row r="278" spans="1:8" ht="15.75">
      <c r="A278" s="596"/>
      <c r="B278" s="618"/>
      <c r="C278" s="15" t="s">
        <v>678</v>
      </c>
      <c r="D278" s="19" t="s">
        <v>2968</v>
      </c>
      <c r="E278" s="17">
        <v>2</v>
      </c>
      <c r="F278" s="17">
        <v>82</v>
      </c>
      <c r="G278" s="20">
        <f t="shared" si="6"/>
        <v>164</v>
      </c>
      <c r="H278" s="605"/>
    </row>
    <row r="279" spans="1:8" ht="31.5">
      <c r="A279" s="596"/>
      <c r="B279" s="618"/>
      <c r="C279" s="15" t="s">
        <v>679</v>
      </c>
      <c r="D279" s="19" t="s">
        <v>2968</v>
      </c>
      <c r="E279" s="19">
        <v>3</v>
      </c>
      <c r="F279" s="19">
        <v>85</v>
      </c>
      <c r="G279" s="20">
        <f t="shared" si="6"/>
        <v>255</v>
      </c>
      <c r="H279" s="605"/>
    </row>
    <row r="280" spans="1:8" ht="15.75">
      <c r="A280" s="597"/>
      <c r="B280" s="616"/>
      <c r="C280" s="15" t="s">
        <v>680</v>
      </c>
      <c r="D280" s="19" t="s">
        <v>2968</v>
      </c>
      <c r="E280" s="17">
        <v>1</v>
      </c>
      <c r="F280" s="17">
        <v>51</v>
      </c>
      <c r="G280" s="20">
        <f t="shared" si="6"/>
        <v>51</v>
      </c>
      <c r="H280" s="603"/>
    </row>
    <row r="281" spans="1:8" ht="15.75">
      <c r="A281" s="41">
        <v>106</v>
      </c>
      <c r="B281" s="15" t="s">
        <v>2987</v>
      </c>
      <c r="C281" s="46" t="s">
        <v>2988</v>
      </c>
      <c r="D281" s="598" t="s">
        <v>67</v>
      </c>
      <c r="E281" s="599"/>
      <c r="F281" s="600"/>
      <c r="G281" s="20"/>
      <c r="H281" s="21">
        <v>40935</v>
      </c>
    </row>
    <row r="282" spans="1:8" ht="15.75">
      <c r="A282" s="602">
        <v>119</v>
      </c>
      <c r="B282" s="592" t="s">
        <v>274</v>
      </c>
      <c r="C282" s="46" t="s">
        <v>2782</v>
      </c>
      <c r="D282" s="19"/>
      <c r="E282" s="19"/>
      <c r="F282" s="17"/>
      <c r="G282" s="20"/>
      <c r="H282" s="595">
        <v>40935</v>
      </c>
    </row>
    <row r="283" spans="1:8" ht="15.75">
      <c r="A283" s="596"/>
      <c r="B283" s="593"/>
      <c r="C283" s="15" t="s">
        <v>2783</v>
      </c>
      <c r="D283" s="19" t="s">
        <v>1588</v>
      </c>
      <c r="E283" s="19">
        <v>0.23</v>
      </c>
      <c r="F283" s="17">
        <v>1350</v>
      </c>
      <c r="G283" s="20">
        <f>F283*E283</f>
        <v>310.5</v>
      </c>
      <c r="H283" s="605"/>
    </row>
    <row r="284" spans="1:8" ht="15.75">
      <c r="A284" s="597"/>
      <c r="B284" s="594"/>
      <c r="C284" s="15" t="s">
        <v>3440</v>
      </c>
      <c r="D284" s="19" t="s">
        <v>1585</v>
      </c>
      <c r="E284" s="19">
        <v>0.12</v>
      </c>
      <c r="F284" s="17">
        <v>48.05</v>
      </c>
      <c r="G284" s="20">
        <f>F284*E284</f>
        <v>5.77</v>
      </c>
      <c r="H284" s="603"/>
    </row>
    <row r="285" spans="1:8" ht="47.25">
      <c r="A285" s="41">
        <v>126</v>
      </c>
      <c r="B285" s="134" t="s">
        <v>3464</v>
      </c>
      <c r="C285" s="46" t="s">
        <v>3465</v>
      </c>
      <c r="D285" s="598" t="s">
        <v>67</v>
      </c>
      <c r="E285" s="599"/>
      <c r="F285" s="600"/>
      <c r="G285" s="20"/>
      <c r="H285" s="133">
        <v>40940</v>
      </c>
    </row>
    <row r="286" spans="1:8" ht="31.5">
      <c r="A286" s="41">
        <v>47</v>
      </c>
      <c r="B286" s="15" t="s">
        <v>274</v>
      </c>
      <c r="C286" s="46" t="s">
        <v>893</v>
      </c>
      <c r="D286" s="19"/>
      <c r="E286" s="17"/>
      <c r="F286" s="17"/>
      <c r="G286" s="20"/>
      <c r="H286" s="21">
        <v>40917</v>
      </c>
    </row>
    <row r="287" spans="1:8" ht="19.5" thickBot="1">
      <c r="A287" s="100"/>
      <c r="B287" s="101" t="s">
        <v>1598</v>
      </c>
      <c r="C287" s="102"/>
      <c r="D287" s="102"/>
      <c r="E287" s="102"/>
      <c r="F287" s="102"/>
      <c r="G287" s="103">
        <f>SUM(G273:G286)</f>
        <v>1942.27</v>
      </c>
      <c r="H287" s="104"/>
    </row>
    <row r="288" spans="1:8" ht="47.25">
      <c r="A288" s="602">
        <v>52</v>
      </c>
      <c r="B288" s="592" t="s">
        <v>2482</v>
      </c>
      <c r="C288" s="46" t="s">
        <v>3567</v>
      </c>
      <c r="D288" s="19"/>
      <c r="E288" s="17"/>
      <c r="F288" s="17"/>
      <c r="G288" s="20"/>
      <c r="H288" s="595">
        <v>40899</v>
      </c>
    </row>
    <row r="289" spans="1:8" ht="15.75">
      <c r="A289" s="596"/>
      <c r="B289" s="593"/>
      <c r="C289" s="15" t="s">
        <v>2481</v>
      </c>
      <c r="D289" s="19" t="s">
        <v>2968</v>
      </c>
      <c r="E289" s="17">
        <v>4</v>
      </c>
      <c r="F289" s="19">
        <v>340</v>
      </c>
      <c r="G289" s="20">
        <f>F289*E289</f>
        <v>1360</v>
      </c>
      <c r="H289" s="605"/>
    </row>
    <row r="290" spans="1:8" ht="15.75">
      <c r="A290" s="597"/>
      <c r="B290" s="594"/>
      <c r="C290" s="15" t="s">
        <v>2479</v>
      </c>
      <c r="D290" s="19" t="s">
        <v>1109</v>
      </c>
      <c r="E290" s="17">
        <v>3</v>
      </c>
      <c r="F290" s="19">
        <v>126</v>
      </c>
      <c r="G290" s="20">
        <f>F290*E290</f>
        <v>378</v>
      </c>
      <c r="H290" s="603"/>
    </row>
    <row r="291" spans="1:8" ht="19.5" thickBot="1">
      <c r="A291" s="100"/>
      <c r="B291" s="101" t="s">
        <v>1598</v>
      </c>
      <c r="C291" s="102"/>
      <c r="D291" s="102"/>
      <c r="E291" s="102"/>
      <c r="F291" s="102"/>
      <c r="G291" s="103">
        <f>SUM(G288:G290)</f>
        <v>1738</v>
      </c>
      <c r="H291" s="104"/>
    </row>
    <row r="292" spans="1:8" ht="31.5">
      <c r="A292" s="602">
        <v>16</v>
      </c>
      <c r="B292" s="592" t="s">
        <v>3627</v>
      </c>
      <c r="C292" s="16" t="s">
        <v>1396</v>
      </c>
      <c r="D292" s="19"/>
      <c r="E292" s="17"/>
      <c r="F292" s="17"/>
      <c r="G292" s="20"/>
      <c r="H292" s="595">
        <v>40917</v>
      </c>
    </row>
    <row r="293" spans="1:8" ht="15.75">
      <c r="A293" s="596"/>
      <c r="B293" s="593"/>
      <c r="C293" s="15" t="s">
        <v>1397</v>
      </c>
      <c r="D293" s="19" t="s">
        <v>2968</v>
      </c>
      <c r="E293" s="17">
        <v>2</v>
      </c>
      <c r="F293" s="19">
        <v>89.5</v>
      </c>
      <c r="G293" s="20">
        <f>F293*E293</f>
        <v>179</v>
      </c>
      <c r="H293" s="605"/>
    </row>
    <row r="294" spans="1:8" ht="15.75">
      <c r="A294" s="597"/>
      <c r="B294" s="594"/>
      <c r="C294" s="17" t="s">
        <v>1045</v>
      </c>
      <c r="D294" s="19" t="s">
        <v>2968</v>
      </c>
      <c r="E294" s="17">
        <v>1</v>
      </c>
      <c r="F294" s="17">
        <v>21</v>
      </c>
      <c r="G294" s="20">
        <f>F294*E294</f>
        <v>21</v>
      </c>
      <c r="H294" s="603"/>
    </row>
    <row r="295" spans="1:8" ht="31.5">
      <c r="A295" s="602">
        <v>25</v>
      </c>
      <c r="B295" s="592" t="s">
        <v>3383</v>
      </c>
      <c r="C295" s="46" t="s">
        <v>3384</v>
      </c>
      <c r="D295" s="15"/>
      <c r="E295" s="19"/>
      <c r="F295" s="19"/>
      <c r="G295" s="20"/>
      <c r="H295" s="595">
        <v>40920</v>
      </c>
    </row>
    <row r="296" spans="1:8" ht="15.75">
      <c r="A296" s="596"/>
      <c r="B296" s="593"/>
      <c r="C296" s="17" t="s">
        <v>2552</v>
      </c>
      <c r="D296" s="19" t="s">
        <v>2968</v>
      </c>
      <c r="E296" s="17">
        <v>2</v>
      </c>
      <c r="F296" s="17">
        <v>60</v>
      </c>
      <c r="G296" s="17">
        <f>F296*E296</f>
        <v>120</v>
      </c>
      <c r="H296" s="605"/>
    </row>
    <row r="297" spans="1:8" ht="15.75">
      <c r="A297" s="597"/>
      <c r="B297" s="594"/>
      <c r="C297" s="17" t="s">
        <v>1581</v>
      </c>
      <c r="D297" s="19" t="s">
        <v>1109</v>
      </c>
      <c r="E297" s="17">
        <v>2</v>
      </c>
      <c r="F297" s="17">
        <v>90</v>
      </c>
      <c r="G297" s="17">
        <f>F297*E297</f>
        <v>180</v>
      </c>
      <c r="H297" s="603"/>
    </row>
    <row r="298" spans="1:8" ht="15.75">
      <c r="A298" s="43">
        <v>30</v>
      </c>
      <c r="B298" s="140" t="s">
        <v>1182</v>
      </c>
      <c r="C298" s="46" t="s">
        <v>3386</v>
      </c>
      <c r="D298" s="598" t="s">
        <v>67</v>
      </c>
      <c r="E298" s="599"/>
      <c r="F298" s="600"/>
      <c r="G298" s="20"/>
      <c r="H298" s="139">
        <v>40925</v>
      </c>
    </row>
    <row r="299" spans="1:8" ht="31.5">
      <c r="A299" s="41">
        <v>48</v>
      </c>
      <c r="B299" s="15" t="s">
        <v>1763</v>
      </c>
      <c r="C299" s="46" t="s">
        <v>893</v>
      </c>
      <c r="D299" s="19"/>
      <c r="E299" s="17"/>
      <c r="F299" s="17"/>
      <c r="G299" s="20"/>
      <c r="H299" s="21">
        <v>40917</v>
      </c>
    </row>
    <row r="300" spans="1:8" ht="31.5">
      <c r="A300" s="41">
        <v>68</v>
      </c>
      <c r="B300" s="15" t="s">
        <v>662</v>
      </c>
      <c r="C300" s="46" t="s">
        <v>893</v>
      </c>
      <c r="D300" s="598" t="s">
        <v>412</v>
      </c>
      <c r="E300" s="599"/>
      <c r="F300" s="600"/>
      <c r="G300" s="20"/>
      <c r="H300" s="21">
        <v>40925</v>
      </c>
    </row>
    <row r="301" spans="1:8" ht="31.5">
      <c r="A301" s="41">
        <v>86</v>
      </c>
      <c r="B301" s="15" t="s">
        <v>662</v>
      </c>
      <c r="C301" s="46" t="s">
        <v>893</v>
      </c>
      <c r="D301" s="598" t="s">
        <v>412</v>
      </c>
      <c r="E301" s="599"/>
      <c r="F301" s="600"/>
      <c r="G301" s="20"/>
      <c r="H301" s="21">
        <v>40931</v>
      </c>
    </row>
    <row r="302" spans="1:8" ht="31.5">
      <c r="A302" s="41">
        <v>87</v>
      </c>
      <c r="B302" s="15" t="s">
        <v>3759</v>
      </c>
      <c r="C302" s="46" t="s">
        <v>893</v>
      </c>
      <c r="D302" s="598" t="s">
        <v>412</v>
      </c>
      <c r="E302" s="599"/>
      <c r="F302" s="600"/>
      <c r="G302" s="20"/>
      <c r="H302" s="21">
        <v>40932</v>
      </c>
    </row>
    <row r="303" spans="1:8" ht="15.75">
      <c r="A303" s="41">
        <v>92</v>
      </c>
      <c r="B303" s="15" t="s">
        <v>2592</v>
      </c>
      <c r="C303" s="46" t="s">
        <v>2270</v>
      </c>
      <c r="D303" s="598" t="s">
        <v>1582</v>
      </c>
      <c r="E303" s="599"/>
      <c r="F303" s="600"/>
      <c r="G303" s="20"/>
      <c r="H303" s="21">
        <v>40931</v>
      </c>
    </row>
    <row r="304" spans="1:8" ht="47.25">
      <c r="A304" s="41">
        <v>31</v>
      </c>
      <c r="B304" s="15" t="s">
        <v>1185</v>
      </c>
      <c r="C304" s="46" t="s">
        <v>1184</v>
      </c>
      <c r="D304" s="598" t="s">
        <v>1050</v>
      </c>
      <c r="E304" s="599"/>
      <c r="F304" s="600"/>
      <c r="G304" s="20"/>
      <c r="H304" s="21">
        <v>40917</v>
      </c>
    </row>
    <row r="305" spans="1:8" ht="31.5">
      <c r="A305" s="41">
        <v>107</v>
      </c>
      <c r="B305" s="17" t="s">
        <v>2991</v>
      </c>
      <c r="C305" s="16" t="s">
        <v>1683</v>
      </c>
      <c r="D305" s="598" t="s">
        <v>67</v>
      </c>
      <c r="E305" s="599"/>
      <c r="F305" s="600"/>
      <c r="G305" s="84"/>
      <c r="H305" s="21">
        <v>40935</v>
      </c>
    </row>
    <row r="306" spans="1:8" ht="31.5">
      <c r="A306" s="41">
        <v>100</v>
      </c>
      <c r="B306" s="15" t="s">
        <v>317</v>
      </c>
      <c r="C306" s="46" t="s">
        <v>318</v>
      </c>
      <c r="D306" s="598" t="s">
        <v>67</v>
      </c>
      <c r="E306" s="599"/>
      <c r="F306" s="600"/>
      <c r="G306" s="20"/>
      <c r="H306" s="21">
        <v>40933</v>
      </c>
    </row>
    <row r="307" spans="1:8" ht="31.5">
      <c r="A307" s="41">
        <v>127</v>
      </c>
      <c r="B307" s="134" t="s">
        <v>2991</v>
      </c>
      <c r="C307" s="46" t="s">
        <v>3418</v>
      </c>
      <c r="D307" s="598" t="s">
        <v>67</v>
      </c>
      <c r="E307" s="599"/>
      <c r="F307" s="600"/>
      <c r="G307" s="20"/>
      <c r="H307" s="133">
        <v>40935</v>
      </c>
    </row>
    <row r="308" spans="1:8" ht="19.5" thickBot="1">
      <c r="A308" s="100"/>
      <c r="B308" s="101" t="s">
        <v>1598</v>
      </c>
      <c r="C308" s="102"/>
      <c r="D308" s="102"/>
      <c r="E308" s="102"/>
      <c r="F308" s="102"/>
      <c r="G308" s="103">
        <f>SUM(G292:G306)</f>
        <v>500</v>
      </c>
      <c r="H308" s="104"/>
    </row>
    <row r="309" spans="1:8" ht="15.75">
      <c r="A309" s="602">
        <v>109</v>
      </c>
      <c r="B309" s="592" t="s">
        <v>3094</v>
      </c>
      <c r="C309" s="46" t="s">
        <v>3626</v>
      </c>
      <c r="D309" s="15"/>
      <c r="E309" s="15"/>
      <c r="F309" s="17"/>
      <c r="G309" s="20"/>
      <c r="H309" s="595">
        <v>40899</v>
      </c>
    </row>
    <row r="310" spans="1:8" ht="15.75">
      <c r="A310" s="596"/>
      <c r="B310" s="593"/>
      <c r="C310" s="15" t="s">
        <v>1462</v>
      </c>
      <c r="D310" s="19" t="s">
        <v>1049</v>
      </c>
      <c r="E310" s="19">
        <v>3</v>
      </c>
      <c r="F310" s="17">
        <v>81</v>
      </c>
      <c r="G310" s="20">
        <f>F310*E310</f>
        <v>243</v>
      </c>
      <c r="H310" s="605"/>
    </row>
    <row r="311" spans="1:8" ht="15.75">
      <c r="A311" s="596"/>
      <c r="B311" s="593"/>
      <c r="C311" s="15" t="s">
        <v>1183</v>
      </c>
      <c r="D311" s="19" t="s">
        <v>2968</v>
      </c>
      <c r="E311" s="19">
        <v>2</v>
      </c>
      <c r="F311" s="17">
        <v>21</v>
      </c>
      <c r="G311" s="20">
        <f>F311*E311</f>
        <v>42</v>
      </c>
      <c r="H311" s="605"/>
    </row>
    <row r="312" spans="1:8" ht="15.75">
      <c r="A312" s="597"/>
      <c r="B312" s="594"/>
      <c r="C312" s="15" t="s">
        <v>1570</v>
      </c>
      <c r="D312" s="19" t="s">
        <v>2968</v>
      </c>
      <c r="E312" s="17">
        <v>4</v>
      </c>
      <c r="F312" s="17">
        <v>75</v>
      </c>
      <c r="G312" s="20">
        <f>F312*E312</f>
        <v>300</v>
      </c>
      <c r="H312" s="603"/>
    </row>
    <row r="313" spans="1:8" ht="15.75">
      <c r="A313" s="602">
        <v>41</v>
      </c>
      <c r="B313" s="592" t="s">
        <v>335</v>
      </c>
      <c r="C313" s="46" t="s">
        <v>336</v>
      </c>
      <c r="D313" s="19"/>
      <c r="E313" s="17"/>
      <c r="F313" s="17"/>
      <c r="G313" s="20"/>
      <c r="H313" s="595">
        <v>40917</v>
      </c>
    </row>
    <row r="314" spans="1:8" ht="15.75">
      <c r="A314" s="597"/>
      <c r="B314" s="594"/>
      <c r="C314" s="15" t="s">
        <v>1600</v>
      </c>
      <c r="D314" s="19" t="s">
        <v>1588</v>
      </c>
      <c r="E314" s="17">
        <v>1</v>
      </c>
      <c r="F314" s="17">
        <v>1550</v>
      </c>
      <c r="G314" s="20">
        <f>F314*E314</f>
        <v>1550</v>
      </c>
      <c r="H314" s="603"/>
    </row>
    <row r="315" spans="1:8" ht="19.5" thickBot="1">
      <c r="A315" s="100"/>
      <c r="B315" s="101" t="s">
        <v>1598</v>
      </c>
      <c r="C315" s="102"/>
      <c r="D315" s="102"/>
      <c r="E315" s="102"/>
      <c r="F315" s="102"/>
      <c r="G315" s="103">
        <f>SUM(G309:G314)</f>
        <v>2135</v>
      </c>
      <c r="H315" s="104"/>
    </row>
    <row r="316" spans="1:8" ht="31.5">
      <c r="A316" s="602">
        <v>8</v>
      </c>
      <c r="B316" s="592" t="s">
        <v>885</v>
      </c>
      <c r="C316" s="46" t="s">
        <v>886</v>
      </c>
      <c r="D316" s="19"/>
      <c r="E316" s="17"/>
      <c r="F316" s="19"/>
      <c r="G316" s="20"/>
      <c r="H316" s="595">
        <v>40912</v>
      </c>
    </row>
    <row r="317" spans="1:8" ht="15.75">
      <c r="A317" s="596"/>
      <c r="B317" s="593"/>
      <c r="C317" s="17" t="s">
        <v>888</v>
      </c>
      <c r="D317" s="19" t="s">
        <v>1585</v>
      </c>
      <c r="E317" s="17">
        <v>0.25</v>
      </c>
      <c r="F317" s="17">
        <v>8500</v>
      </c>
      <c r="G317" s="20">
        <f>F317*E317</f>
        <v>2125</v>
      </c>
      <c r="H317" s="596"/>
    </row>
    <row r="318" spans="1:8" ht="15.75">
      <c r="A318" s="596"/>
      <c r="B318" s="593"/>
      <c r="C318" s="17" t="s">
        <v>889</v>
      </c>
      <c r="D318" s="19" t="s">
        <v>1585</v>
      </c>
      <c r="E318" s="17">
        <v>0.16</v>
      </c>
      <c r="F318" s="17">
        <v>8500</v>
      </c>
      <c r="G318" s="20">
        <f>F318*E318</f>
        <v>1360</v>
      </c>
      <c r="H318" s="596"/>
    </row>
    <row r="319" spans="1:8" ht="15.75">
      <c r="A319" s="596"/>
      <c r="B319" s="593"/>
      <c r="C319" s="17" t="s">
        <v>890</v>
      </c>
      <c r="D319" s="19" t="s">
        <v>1109</v>
      </c>
      <c r="E319" s="17">
        <v>0.2</v>
      </c>
      <c r="F319" s="17">
        <v>120</v>
      </c>
      <c r="G319" s="20">
        <f>F319*E319</f>
        <v>24</v>
      </c>
      <c r="H319" s="596"/>
    </row>
    <row r="320" spans="1:8" ht="15.75">
      <c r="A320" s="597"/>
      <c r="B320" s="594"/>
      <c r="C320" s="17" t="s">
        <v>891</v>
      </c>
      <c r="D320" s="19" t="s">
        <v>1109</v>
      </c>
      <c r="E320" s="17">
        <v>0.2</v>
      </c>
      <c r="F320" s="19">
        <v>135</v>
      </c>
      <c r="G320" s="20">
        <f>F320*E320</f>
        <v>27</v>
      </c>
      <c r="H320" s="597"/>
    </row>
    <row r="321" spans="1:8" ht="31.5">
      <c r="A321" s="41">
        <v>49</v>
      </c>
      <c r="B321" s="15" t="s">
        <v>273</v>
      </c>
      <c r="C321" s="46" t="s">
        <v>893</v>
      </c>
      <c r="D321" s="19"/>
      <c r="E321" s="17"/>
      <c r="F321" s="17"/>
      <c r="G321" s="20"/>
      <c r="H321" s="21">
        <v>40917</v>
      </c>
    </row>
    <row r="322" spans="1:8" ht="31.5">
      <c r="A322" s="41">
        <v>72</v>
      </c>
      <c r="B322" s="15" t="s">
        <v>2031</v>
      </c>
      <c r="C322" s="46" t="s">
        <v>3381</v>
      </c>
      <c r="D322" s="598" t="s">
        <v>1050</v>
      </c>
      <c r="E322" s="599"/>
      <c r="F322" s="600"/>
      <c r="G322" s="20"/>
      <c r="H322" s="21">
        <v>40931</v>
      </c>
    </row>
    <row r="323" spans="1:8" ht="15.75">
      <c r="A323" s="602">
        <v>120</v>
      </c>
      <c r="B323" s="592" t="s">
        <v>273</v>
      </c>
      <c r="C323" s="46" t="s">
        <v>2782</v>
      </c>
      <c r="D323" s="19"/>
      <c r="E323" s="19"/>
      <c r="F323" s="17"/>
      <c r="G323" s="20"/>
      <c r="H323" s="595">
        <v>40935</v>
      </c>
    </row>
    <row r="324" spans="1:8" ht="15.75">
      <c r="A324" s="596"/>
      <c r="B324" s="593"/>
      <c r="C324" s="15" t="s">
        <v>2783</v>
      </c>
      <c r="D324" s="19" t="s">
        <v>1588</v>
      </c>
      <c r="E324" s="19">
        <v>0.23</v>
      </c>
      <c r="F324" s="17">
        <v>1350</v>
      </c>
      <c r="G324" s="20">
        <f>F324*E324</f>
        <v>310.5</v>
      </c>
      <c r="H324" s="605"/>
    </row>
    <row r="325" spans="1:8" ht="15.75">
      <c r="A325" s="597"/>
      <c r="B325" s="594"/>
      <c r="C325" s="15" t="s">
        <v>3440</v>
      </c>
      <c r="D325" s="19" t="s">
        <v>1585</v>
      </c>
      <c r="E325" s="19">
        <v>0.12</v>
      </c>
      <c r="F325" s="17">
        <v>48.05</v>
      </c>
      <c r="G325" s="20">
        <f>F325*E325</f>
        <v>5.77</v>
      </c>
      <c r="H325" s="603"/>
    </row>
    <row r="326" spans="1:8" ht="31.5">
      <c r="A326" s="41">
        <v>88</v>
      </c>
      <c r="B326" s="15" t="s">
        <v>3760</v>
      </c>
      <c r="C326" s="46" t="s">
        <v>893</v>
      </c>
      <c r="D326" s="598" t="s">
        <v>412</v>
      </c>
      <c r="E326" s="599"/>
      <c r="F326" s="600"/>
      <c r="G326" s="20"/>
      <c r="H326" s="21">
        <v>40932</v>
      </c>
    </row>
    <row r="327" spans="1:8" ht="19.5" thickBot="1">
      <c r="A327" s="100"/>
      <c r="B327" s="101" t="s">
        <v>1598</v>
      </c>
      <c r="C327" s="102"/>
      <c r="D327" s="102"/>
      <c r="E327" s="102"/>
      <c r="F327" s="102"/>
      <c r="G327" s="103">
        <f>SUM(G316:G326)</f>
        <v>3852.27</v>
      </c>
      <c r="H327" s="104"/>
    </row>
    <row r="328" spans="1:8" ht="31.5">
      <c r="A328" s="41">
        <v>4</v>
      </c>
      <c r="B328" s="15" t="s">
        <v>1657</v>
      </c>
      <c r="C328" s="16" t="s">
        <v>2863</v>
      </c>
      <c r="D328" s="598" t="s">
        <v>1050</v>
      </c>
      <c r="E328" s="599"/>
      <c r="F328" s="600"/>
      <c r="G328" s="20"/>
      <c r="H328" s="21">
        <v>40912</v>
      </c>
    </row>
    <row r="329" spans="1:8" ht="15.75">
      <c r="A329" s="41">
        <v>128</v>
      </c>
      <c r="B329" s="134" t="s">
        <v>1442</v>
      </c>
      <c r="C329" s="46" t="s">
        <v>1443</v>
      </c>
      <c r="D329" s="598" t="s">
        <v>1050</v>
      </c>
      <c r="E329" s="599"/>
      <c r="F329" s="600"/>
      <c r="G329" s="20"/>
      <c r="H329" s="133">
        <v>40938</v>
      </c>
    </row>
    <row r="330" spans="1:8" ht="15.75">
      <c r="A330" s="602">
        <v>19</v>
      </c>
      <c r="B330" s="592" t="s">
        <v>1350</v>
      </c>
      <c r="C330" s="46" t="s">
        <v>1868</v>
      </c>
      <c r="D330" s="598" t="s">
        <v>1869</v>
      </c>
      <c r="E330" s="599"/>
      <c r="F330" s="600"/>
      <c r="G330" s="20"/>
      <c r="H330" s="595">
        <v>40918</v>
      </c>
    </row>
    <row r="331" spans="1:8" ht="15.75">
      <c r="A331" s="597"/>
      <c r="B331" s="594"/>
      <c r="C331" s="15" t="s">
        <v>1581</v>
      </c>
      <c r="D331" s="19" t="s">
        <v>1109</v>
      </c>
      <c r="E331" s="17">
        <v>2</v>
      </c>
      <c r="F331" s="19">
        <v>90</v>
      </c>
      <c r="G331" s="20">
        <f>F331*E331</f>
        <v>180</v>
      </c>
      <c r="H331" s="603"/>
    </row>
    <row r="332" spans="1:8" ht="19.5" thickBot="1">
      <c r="A332" s="100"/>
      <c r="B332" s="101" t="s">
        <v>1598</v>
      </c>
      <c r="C332" s="102"/>
      <c r="D332" s="102"/>
      <c r="E332" s="102"/>
      <c r="F332" s="102"/>
      <c r="G332" s="103">
        <f>SUM(G328:G331)</f>
        <v>180</v>
      </c>
      <c r="H332" s="104"/>
    </row>
    <row r="333" spans="1:8" ht="63">
      <c r="A333" s="41">
        <v>33</v>
      </c>
      <c r="B333" s="15" t="s">
        <v>2271</v>
      </c>
      <c r="C333" s="46" t="s">
        <v>3078</v>
      </c>
      <c r="D333" s="598" t="s">
        <v>67</v>
      </c>
      <c r="E333" s="599"/>
      <c r="F333" s="600"/>
      <c r="G333" s="20"/>
      <c r="H333" s="21">
        <v>40918</v>
      </c>
    </row>
    <row r="334" spans="1:8" ht="19.5" thickBot="1">
      <c r="A334" s="100"/>
      <c r="B334" s="101" t="s">
        <v>1598</v>
      </c>
      <c r="C334" s="102"/>
      <c r="D334" s="102"/>
      <c r="E334" s="102"/>
      <c r="F334" s="102"/>
      <c r="G334" s="103">
        <f>SUM(G333)</f>
        <v>0</v>
      </c>
      <c r="H334" s="104"/>
    </row>
    <row r="335" spans="1:8">
      <c r="G335" s="42">
        <f>G334+G332+G327+G315+G308+G291+G287+G272+G255+G253+G248+G239+G232+G223+G207+G201+G197+G189+G185+G147+G133+G128+G112+G100+G95+G92+G88+G84+G78+G64+G59+G47+G29</f>
        <v>63609.53</v>
      </c>
    </row>
    <row r="336" spans="1:8" ht="15.75">
      <c r="G336" s="147">
        <f>G335-G201</f>
        <v>61909.53</v>
      </c>
    </row>
    <row r="409" spans="1:8" ht="18.75">
      <c r="A409" s="869" t="s">
        <v>1044</v>
      </c>
      <c r="B409" s="869"/>
      <c r="C409" s="869"/>
      <c r="D409" s="869"/>
      <c r="E409" s="869"/>
      <c r="F409" s="869"/>
      <c r="G409" s="869"/>
      <c r="H409" s="869"/>
    </row>
    <row r="410" spans="1:8" ht="18.75">
      <c r="A410" s="604" t="s">
        <v>3336</v>
      </c>
      <c r="B410" s="604"/>
      <c r="C410" s="2"/>
      <c r="D410" s="2"/>
      <c r="E410" s="2"/>
      <c r="F410" s="2"/>
      <c r="G410" s="1"/>
      <c r="H410" s="1"/>
    </row>
    <row r="411" spans="1:8" ht="37.5">
      <c r="A411" s="131" t="s">
        <v>1033</v>
      </c>
      <c r="B411" s="131" t="s">
        <v>1034</v>
      </c>
      <c r="C411" s="131" t="s">
        <v>1035</v>
      </c>
      <c r="D411" s="131" t="s">
        <v>1036</v>
      </c>
      <c r="E411" s="131" t="s">
        <v>1334</v>
      </c>
      <c r="F411" s="131" t="s">
        <v>1335</v>
      </c>
      <c r="G411" s="131" t="s">
        <v>1555</v>
      </c>
      <c r="H411" s="58" t="s">
        <v>1586</v>
      </c>
    </row>
    <row r="412" spans="1:8" ht="31.5">
      <c r="A412" s="168">
        <v>2</v>
      </c>
      <c r="B412" s="17" t="s">
        <v>3582</v>
      </c>
      <c r="C412" s="46" t="s">
        <v>893</v>
      </c>
      <c r="D412" s="606" t="s">
        <v>3581</v>
      </c>
      <c r="E412" s="606"/>
      <c r="F412" s="606"/>
      <c r="G412" s="168"/>
      <c r="H412" s="21">
        <v>40940</v>
      </c>
    </row>
    <row r="413" spans="1:8" ht="15.75">
      <c r="A413" s="919">
        <v>45</v>
      </c>
      <c r="B413" s="592" t="s">
        <v>3841</v>
      </c>
      <c r="C413" s="16" t="s">
        <v>2844</v>
      </c>
      <c r="D413" s="598" t="s">
        <v>1562</v>
      </c>
      <c r="E413" s="599"/>
      <c r="F413" s="600"/>
      <c r="G413" s="169"/>
      <c r="H413" s="21">
        <v>40949</v>
      </c>
    </row>
    <row r="414" spans="1:8" ht="15.75">
      <c r="A414" s="921"/>
      <c r="B414" s="594"/>
      <c r="C414" s="15" t="s">
        <v>1563</v>
      </c>
      <c r="D414" s="19" t="s">
        <v>2968</v>
      </c>
      <c r="E414" s="17">
        <v>1</v>
      </c>
      <c r="F414" s="29">
        <v>10</v>
      </c>
      <c r="G414" s="169">
        <f>F414*E414</f>
        <v>10</v>
      </c>
      <c r="H414" s="21">
        <v>40949</v>
      </c>
    </row>
    <row r="415" spans="1:8" ht="15.75">
      <c r="A415" s="919">
        <v>82</v>
      </c>
      <c r="B415" s="592" t="s">
        <v>338</v>
      </c>
      <c r="C415" s="16" t="s">
        <v>2782</v>
      </c>
      <c r="D415" s="19"/>
      <c r="E415" s="17"/>
      <c r="F415" s="17"/>
      <c r="G415" s="169"/>
      <c r="H415" s="595">
        <v>40955</v>
      </c>
    </row>
    <row r="416" spans="1:8" ht="15.75">
      <c r="A416" s="920"/>
      <c r="B416" s="593"/>
      <c r="C416" s="17" t="s">
        <v>2049</v>
      </c>
      <c r="D416" s="19" t="s">
        <v>1588</v>
      </c>
      <c r="E416" s="17">
        <v>0.16</v>
      </c>
      <c r="F416" s="17">
        <v>1350</v>
      </c>
      <c r="G416" s="169">
        <f>F416*E416</f>
        <v>216</v>
      </c>
      <c r="H416" s="596"/>
    </row>
    <row r="417" spans="1:8" ht="15.75">
      <c r="A417" s="921"/>
      <c r="B417" s="594"/>
      <c r="C417" s="17" t="s">
        <v>2656</v>
      </c>
      <c r="D417" s="19" t="s">
        <v>1585</v>
      </c>
      <c r="E417" s="17">
        <v>0.16</v>
      </c>
      <c r="F417" s="17">
        <v>48.05</v>
      </c>
      <c r="G417" s="169">
        <f>F417*E417</f>
        <v>7.69</v>
      </c>
      <c r="H417" s="597"/>
    </row>
    <row r="418" spans="1:8" ht="18.75">
      <c r="A418" s="167"/>
      <c r="B418" s="161" t="s">
        <v>1598</v>
      </c>
      <c r="C418" s="160"/>
      <c r="D418" s="160"/>
      <c r="E418" s="160"/>
      <c r="F418" s="160"/>
      <c r="G418" s="166">
        <f>SUM(G412:G417)</f>
        <v>233.69</v>
      </c>
      <c r="H418" s="163"/>
    </row>
    <row r="419" spans="1:8" ht="15.75">
      <c r="A419" s="920">
        <v>18</v>
      </c>
      <c r="B419" s="593" t="s">
        <v>517</v>
      </c>
      <c r="C419" s="170" t="s">
        <v>3386</v>
      </c>
      <c r="D419" s="922" t="s">
        <v>1050</v>
      </c>
      <c r="E419" s="923"/>
      <c r="F419" s="924"/>
      <c r="G419" s="171"/>
      <c r="H419" s="133">
        <v>40939</v>
      </c>
    </row>
    <row r="420" spans="1:8" ht="15.75">
      <c r="A420" s="920"/>
      <c r="B420" s="593"/>
      <c r="C420" s="15" t="s">
        <v>1570</v>
      </c>
      <c r="D420" s="19" t="s">
        <v>2968</v>
      </c>
      <c r="E420" s="19">
        <v>1</v>
      </c>
      <c r="F420" s="19">
        <v>98.75</v>
      </c>
      <c r="G420" s="169">
        <f>F420*E420</f>
        <v>98.75</v>
      </c>
      <c r="H420" s="595">
        <v>40945</v>
      </c>
    </row>
    <row r="421" spans="1:8" ht="15.75">
      <c r="A421" s="920"/>
      <c r="B421" s="593"/>
      <c r="C421" s="17" t="s">
        <v>512</v>
      </c>
      <c r="D421" s="19" t="s">
        <v>2968</v>
      </c>
      <c r="E421" s="17">
        <v>1</v>
      </c>
      <c r="F421" s="17">
        <v>50</v>
      </c>
      <c r="G421" s="172">
        <f>E421*F421</f>
        <v>50</v>
      </c>
      <c r="H421" s="605"/>
    </row>
    <row r="422" spans="1:8" ht="15.75">
      <c r="A422" s="921"/>
      <c r="B422" s="594"/>
      <c r="C422" s="17" t="s">
        <v>513</v>
      </c>
      <c r="D422" s="19" t="s">
        <v>2968</v>
      </c>
      <c r="E422" s="17">
        <v>1</v>
      </c>
      <c r="F422" s="17">
        <v>25</v>
      </c>
      <c r="G422" s="172">
        <f>E422*F422</f>
        <v>25</v>
      </c>
      <c r="H422" s="603"/>
    </row>
    <row r="423" spans="1:8" ht="31.5">
      <c r="A423" s="919">
        <v>27</v>
      </c>
      <c r="B423" s="592" t="s">
        <v>3719</v>
      </c>
      <c r="C423" s="36" t="s">
        <v>2532</v>
      </c>
      <c r="D423" s="17"/>
      <c r="E423" s="17"/>
      <c r="F423" s="17"/>
      <c r="G423" s="172"/>
      <c r="H423" s="595">
        <v>40945</v>
      </c>
    </row>
    <row r="424" spans="1:8" ht="15.75">
      <c r="A424" s="920"/>
      <c r="B424" s="593"/>
      <c r="C424" s="63" t="s">
        <v>2846</v>
      </c>
      <c r="D424" s="19" t="s">
        <v>1049</v>
      </c>
      <c r="E424" s="17">
        <v>5</v>
      </c>
      <c r="F424" s="19">
        <v>15</v>
      </c>
      <c r="G424" s="169">
        <f>F424*E424</f>
        <v>75</v>
      </c>
      <c r="H424" s="605"/>
    </row>
    <row r="425" spans="1:8" ht="15.75">
      <c r="A425" s="920"/>
      <c r="B425" s="593"/>
      <c r="C425" s="15" t="s">
        <v>2856</v>
      </c>
      <c r="D425" s="19" t="s">
        <v>2968</v>
      </c>
      <c r="E425" s="19">
        <v>5</v>
      </c>
      <c r="F425" s="19">
        <v>9</v>
      </c>
      <c r="G425" s="173">
        <f>E425*F425</f>
        <v>45</v>
      </c>
      <c r="H425" s="605"/>
    </row>
    <row r="426" spans="1:8" ht="31.5">
      <c r="A426" s="920"/>
      <c r="B426" s="593"/>
      <c r="C426" s="63" t="s">
        <v>2847</v>
      </c>
      <c r="D426" s="19" t="s">
        <v>2968</v>
      </c>
      <c r="E426" s="17">
        <v>3</v>
      </c>
      <c r="F426" s="19">
        <v>18</v>
      </c>
      <c r="G426" s="169">
        <f>F426*E426</f>
        <v>54</v>
      </c>
      <c r="H426" s="605"/>
    </row>
    <row r="427" spans="1:8" ht="15.75">
      <c r="A427" s="921"/>
      <c r="B427" s="594"/>
      <c r="C427" s="17" t="s">
        <v>2854</v>
      </c>
      <c r="D427" s="19" t="s">
        <v>2968</v>
      </c>
      <c r="E427" s="17">
        <v>1</v>
      </c>
      <c r="F427" s="17">
        <v>25</v>
      </c>
      <c r="G427" s="169">
        <f>F427*E427</f>
        <v>25</v>
      </c>
      <c r="H427" s="603"/>
    </row>
    <row r="428" spans="1:8" ht="47.25">
      <c r="A428" s="168">
        <v>46</v>
      </c>
      <c r="B428" s="15" t="s">
        <v>1654</v>
      </c>
      <c r="C428" s="46" t="s">
        <v>1655</v>
      </c>
      <c r="D428" s="598" t="s">
        <v>67</v>
      </c>
      <c r="E428" s="599"/>
      <c r="F428" s="600"/>
      <c r="G428" s="169"/>
      <c r="H428" s="21">
        <v>40949</v>
      </c>
    </row>
    <row r="429" spans="1:8" ht="31.5">
      <c r="A429" s="919">
        <v>61</v>
      </c>
      <c r="B429" s="592" t="s">
        <v>517</v>
      </c>
      <c r="C429" s="16" t="s">
        <v>2655</v>
      </c>
      <c r="D429" s="19"/>
      <c r="E429" s="17"/>
      <c r="F429" s="17"/>
      <c r="G429" s="169"/>
      <c r="H429" s="595">
        <v>40953</v>
      </c>
    </row>
    <row r="430" spans="1:8" ht="15.75">
      <c r="A430" s="921"/>
      <c r="B430" s="594"/>
      <c r="C430" s="28" t="s">
        <v>3382</v>
      </c>
      <c r="D430" s="19" t="s">
        <v>1049</v>
      </c>
      <c r="E430" s="17">
        <v>1</v>
      </c>
      <c r="F430" s="29">
        <v>79.2</v>
      </c>
      <c r="G430" s="172">
        <f>F430*E430</f>
        <v>79.2</v>
      </c>
      <c r="H430" s="603"/>
    </row>
    <row r="431" spans="1:8" ht="31.5">
      <c r="A431" s="168">
        <v>66</v>
      </c>
      <c r="B431" s="15" t="s">
        <v>2135</v>
      </c>
      <c r="C431" s="16" t="s">
        <v>2136</v>
      </c>
      <c r="D431" s="598" t="s">
        <v>67</v>
      </c>
      <c r="E431" s="599"/>
      <c r="F431" s="600"/>
      <c r="G431" s="169"/>
      <c r="H431" s="21">
        <v>40954</v>
      </c>
    </row>
    <row r="432" spans="1:8" ht="15.75">
      <c r="A432" s="919">
        <v>83</v>
      </c>
      <c r="B432" s="592" t="s">
        <v>2660</v>
      </c>
      <c r="C432" s="16" t="s">
        <v>2782</v>
      </c>
      <c r="D432" s="19"/>
      <c r="E432" s="17"/>
      <c r="F432" s="17"/>
      <c r="G432" s="169"/>
      <c r="H432" s="595">
        <v>40955</v>
      </c>
    </row>
    <row r="433" spans="1:8" ht="15.75">
      <c r="A433" s="920"/>
      <c r="B433" s="593"/>
      <c r="C433" s="17" t="s">
        <v>2049</v>
      </c>
      <c r="D433" s="19" t="s">
        <v>1588</v>
      </c>
      <c r="E433" s="17">
        <v>0.16</v>
      </c>
      <c r="F433" s="17">
        <v>1350</v>
      </c>
      <c r="G433" s="169">
        <f>F433*E433</f>
        <v>216</v>
      </c>
      <c r="H433" s="596"/>
    </row>
    <row r="434" spans="1:8" ht="15.75">
      <c r="A434" s="921"/>
      <c r="B434" s="594"/>
      <c r="C434" s="17" t="s">
        <v>2656</v>
      </c>
      <c r="D434" s="19" t="s">
        <v>1585</v>
      </c>
      <c r="E434" s="17">
        <v>0.16</v>
      </c>
      <c r="F434" s="17">
        <v>48.05</v>
      </c>
      <c r="G434" s="169">
        <f>F434*E434</f>
        <v>7.69</v>
      </c>
      <c r="H434" s="597"/>
    </row>
    <row r="435" spans="1:8" ht="15.75">
      <c r="A435" s="168">
        <v>91</v>
      </c>
      <c r="B435" s="15" t="s">
        <v>2135</v>
      </c>
      <c r="C435" s="46" t="s">
        <v>109</v>
      </c>
      <c r="D435" s="598" t="s">
        <v>2435</v>
      </c>
      <c r="E435" s="599"/>
      <c r="F435" s="600"/>
      <c r="G435" s="169"/>
      <c r="H435" s="21">
        <v>40955</v>
      </c>
    </row>
    <row r="436" spans="1:8" ht="15.75">
      <c r="A436" s="168">
        <v>104</v>
      </c>
      <c r="B436" s="15" t="s">
        <v>1618</v>
      </c>
      <c r="C436" s="16" t="s">
        <v>2270</v>
      </c>
      <c r="D436" s="598" t="s">
        <v>1619</v>
      </c>
      <c r="E436" s="599"/>
      <c r="F436" s="600"/>
      <c r="G436" s="169"/>
      <c r="H436" s="21">
        <v>40956</v>
      </c>
    </row>
    <row r="437" spans="1:8" ht="31.5">
      <c r="A437" s="168">
        <v>133</v>
      </c>
      <c r="B437" s="17" t="s">
        <v>167</v>
      </c>
      <c r="C437" s="16" t="s">
        <v>168</v>
      </c>
      <c r="D437" s="598" t="s">
        <v>67</v>
      </c>
      <c r="E437" s="599"/>
      <c r="F437" s="600"/>
      <c r="G437" s="169"/>
      <c r="H437" s="21">
        <v>40968</v>
      </c>
    </row>
    <row r="438" spans="1:8" ht="15.75">
      <c r="A438" s="168">
        <v>135</v>
      </c>
      <c r="B438" s="17" t="s">
        <v>171</v>
      </c>
      <c r="C438" s="16" t="s">
        <v>2177</v>
      </c>
      <c r="D438" s="598" t="s">
        <v>67</v>
      </c>
      <c r="E438" s="599"/>
      <c r="F438" s="600"/>
      <c r="G438" s="169"/>
      <c r="H438" s="21">
        <v>40969</v>
      </c>
    </row>
    <row r="439" spans="1:8" ht="18.75">
      <c r="A439" s="167"/>
      <c r="B439" s="161" t="s">
        <v>1598</v>
      </c>
      <c r="C439" s="160"/>
      <c r="D439" s="160"/>
      <c r="E439" s="160"/>
      <c r="F439" s="160"/>
      <c r="G439" s="166">
        <f>SUM(G419:G438)</f>
        <v>675.64</v>
      </c>
      <c r="H439" s="163"/>
    </row>
    <row r="440" spans="1:8" ht="15.75">
      <c r="A440" s="168">
        <v>64</v>
      </c>
      <c r="B440" s="41" t="s">
        <v>2134</v>
      </c>
      <c r="C440" s="16" t="s">
        <v>1584</v>
      </c>
      <c r="D440" s="606" t="s">
        <v>67</v>
      </c>
      <c r="E440" s="606"/>
      <c r="F440" s="606"/>
      <c r="G440" s="169"/>
      <c r="H440" s="21">
        <v>40953</v>
      </c>
    </row>
    <row r="441" spans="1:8" ht="15.75">
      <c r="A441" s="919">
        <v>84</v>
      </c>
      <c r="B441" s="592" t="s">
        <v>2134</v>
      </c>
      <c r="C441" s="16" t="s">
        <v>2782</v>
      </c>
      <c r="D441" s="19"/>
      <c r="E441" s="17"/>
      <c r="F441" s="17"/>
      <c r="G441" s="169"/>
      <c r="H441" s="595">
        <v>40955</v>
      </c>
    </row>
    <row r="442" spans="1:8" ht="15.75">
      <c r="A442" s="920"/>
      <c r="B442" s="593"/>
      <c r="C442" s="17" t="s">
        <v>2049</v>
      </c>
      <c r="D442" s="19" t="s">
        <v>1588</v>
      </c>
      <c r="E442" s="17">
        <v>0.16</v>
      </c>
      <c r="F442" s="17">
        <v>1350</v>
      </c>
      <c r="G442" s="169">
        <f>F442*E442</f>
        <v>216</v>
      </c>
      <c r="H442" s="596"/>
    </row>
    <row r="443" spans="1:8" ht="15.75">
      <c r="A443" s="921"/>
      <c r="B443" s="594"/>
      <c r="C443" s="17" t="s">
        <v>2656</v>
      </c>
      <c r="D443" s="19" t="s">
        <v>1585</v>
      </c>
      <c r="E443" s="17">
        <v>0.16</v>
      </c>
      <c r="F443" s="17">
        <v>48.05</v>
      </c>
      <c r="G443" s="169">
        <f>F443*E443</f>
        <v>7.69</v>
      </c>
      <c r="H443" s="597"/>
    </row>
    <row r="444" spans="1:8" ht="31.5">
      <c r="A444" s="919">
        <v>112</v>
      </c>
      <c r="B444" s="592" t="s">
        <v>3148</v>
      </c>
      <c r="C444" s="16" t="s">
        <v>1683</v>
      </c>
      <c r="D444" s="17"/>
      <c r="E444" s="17"/>
      <c r="F444" s="29"/>
      <c r="G444" s="169"/>
      <c r="H444" s="595">
        <v>40969</v>
      </c>
    </row>
    <row r="445" spans="1:8" ht="15.75">
      <c r="A445" s="920"/>
      <c r="B445" s="593"/>
      <c r="C445" s="17" t="s">
        <v>2680</v>
      </c>
      <c r="D445" s="19" t="s">
        <v>2968</v>
      </c>
      <c r="E445" s="17">
        <v>1</v>
      </c>
      <c r="F445" s="29">
        <v>197</v>
      </c>
      <c r="G445" s="169">
        <f>F445*E445</f>
        <v>197</v>
      </c>
      <c r="H445" s="605"/>
    </row>
    <row r="446" spans="1:8" ht="15.75">
      <c r="A446" s="920"/>
      <c r="B446" s="593"/>
      <c r="C446" s="17" t="s">
        <v>1190</v>
      </c>
      <c r="D446" s="19" t="s">
        <v>2968</v>
      </c>
      <c r="E446" s="17">
        <v>1</v>
      </c>
      <c r="F446" s="29">
        <v>36</v>
      </c>
      <c r="G446" s="169">
        <f>F446*E446</f>
        <v>36</v>
      </c>
      <c r="H446" s="605"/>
    </row>
    <row r="447" spans="1:8" ht="15.75">
      <c r="A447" s="920"/>
      <c r="B447" s="593"/>
      <c r="C447" s="17" t="s">
        <v>1669</v>
      </c>
      <c r="D447" s="19" t="s">
        <v>1049</v>
      </c>
      <c r="E447" s="17">
        <v>6.75</v>
      </c>
      <c r="F447" s="29">
        <v>162.08000000000001</v>
      </c>
      <c r="G447" s="169">
        <f>F447*E447</f>
        <v>1094.04</v>
      </c>
      <c r="H447" s="605"/>
    </row>
    <row r="448" spans="1:8" ht="15.75">
      <c r="A448" s="920"/>
      <c r="B448" s="593"/>
      <c r="C448" s="17" t="s">
        <v>1191</v>
      </c>
      <c r="D448" s="19" t="s">
        <v>2968</v>
      </c>
      <c r="E448" s="17">
        <v>1</v>
      </c>
      <c r="F448" s="17">
        <v>125</v>
      </c>
      <c r="G448" s="169">
        <f>F448*E448</f>
        <v>125</v>
      </c>
      <c r="H448" s="605"/>
    </row>
    <row r="449" spans="1:8" ht="15.75">
      <c r="A449" s="921"/>
      <c r="B449" s="594"/>
      <c r="C449" s="15" t="s">
        <v>3144</v>
      </c>
      <c r="D449" s="19" t="s">
        <v>2968</v>
      </c>
      <c r="E449" s="19">
        <v>2</v>
      </c>
      <c r="F449" s="19">
        <v>72</v>
      </c>
      <c r="G449" s="174">
        <f>F449*E449</f>
        <v>144</v>
      </c>
      <c r="H449" s="603"/>
    </row>
    <row r="450" spans="1:8" ht="15.75">
      <c r="A450" s="919">
        <v>130</v>
      </c>
      <c r="B450" s="592" t="s">
        <v>1761</v>
      </c>
      <c r="C450" s="16" t="s">
        <v>2782</v>
      </c>
      <c r="D450" s="19"/>
      <c r="E450" s="17"/>
      <c r="F450" s="17"/>
      <c r="G450" s="169"/>
      <c r="H450" s="595">
        <v>40967</v>
      </c>
    </row>
    <row r="451" spans="1:8" ht="15.75">
      <c r="A451" s="920"/>
      <c r="B451" s="593"/>
      <c r="C451" s="17" t="s">
        <v>2049</v>
      </c>
      <c r="D451" s="19" t="s">
        <v>1588</v>
      </c>
      <c r="E451" s="17">
        <v>0.23</v>
      </c>
      <c r="F451" s="17">
        <v>1350</v>
      </c>
      <c r="G451" s="169">
        <f>F451*E451</f>
        <v>310.5</v>
      </c>
      <c r="H451" s="605"/>
    </row>
    <row r="452" spans="1:8" ht="15.75">
      <c r="A452" s="921"/>
      <c r="B452" s="594"/>
      <c r="C452" s="17" t="s">
        <v>2050</v>
      </c>
      <c r="D452" s="19" t="s">
        <v>1585</v>
      </c>
      <c r="E452" s="17">
        <v>0.23</v>
      </c>
      <c r="F452" s="17">
        <v>48.05</v>
      </c>
      <c r="G452" s="169">
        <f>F452*E452</f>
        <v>11.05</v>
      </c>
      <c r="H452" s="603"/>
    </row>
    <row r="453" spans="1:8" ht="18.75">
      <c r="A453" s="167"/>
      <c r="B453" s="161" t="s">
        <v>1598</v>
      </c>
      <c r="C453" s="160"/>
      <c r="D453" s="160"/>
      <c r="E453" s="160"/>
      <c r="F453" s="160"/>
      <c r="G453" s="166">
        <f>SUM(G440:G452)</f>
        <v>2141.2800000000002</v>
      </c>
      <c r="H453" s="163"/>
    </row>
    <row r="454" spans="1:8" ht="15.75">
      <c r="A454" s="919">
        <v>93</v>
      </c>
      <c r="B454" s="592" t="s">
        <v>2870</v>
      </c>
      <c r="C454" s="16" t="s">
        <v>2184</v>
      </c>
      <c r="D454" s="17"/>
      <c r="E454" s="17"/>
      <c r="F454" s="17"/>
      <c r="G454" s="169"/>
      <c r="H454" s="595">
        <v>40963</v>
      </c>
    </row>
    <row r="455" spans="1:8" ht="15.75">
      <c r="A455" s="920"/>
      <c r="B455" s="593"/>
      <c r="C455" s="17" t="s">
        <v>1600</v>
      </c>
      <c r="D455" s="19" t="s">
        <v>1588</v>
      </c>
      <c r="E455" s="17">
        <v>4</v>
      </c>
      <c r="F455" s="17">
        <v>1700</v>
      </c>
      <c r="G455" s="173">
        <f>F455*E455</f>
        <v>6800</v>
      </c>
      <c r="H455" s="605"/>
    </row>
    <row r="456" spans="1:8" ht="15.75">
      <c r="A456" s="920"/>
      <c r="B456" s="593"/>
      <c r="C456" s="15" t="s">
        <v>677</v>
      </c>
      <c r="D456" s="19" t="s">
        <v>1049</v>
      </c>
      <c r="E456" s="17">
        <v>0.3</v>
      </c>
      <c r="F456" s="19">
        <v>630</v>
      </c>
      <c r="G456" s="169">
        <f>F456*E456</f>
        <v>189</v>
      </c>
      <c r="H456" s="605"/>
    </row>
    <row r="457" spans="1:8" ht="15.75">
      <c r="A457" s="921"/>
      <c r="B457" s="594"/>
      <c r="C457" s="15" t="s">
        <v>345</v>
      </c>
      <c r="D457" s="19" t="s">
        <v>1049</v>
      </c>
      <c r="E457" s="17">
        <v>0.3</v>
      </c>
      <c r="F457" s="17">
        <v>390</v>
      </c>
      <c r="G457" s="173">
        <f>F457*E457</f>
        <v>117</v>
      </c>
      <c r="H457" s="603"/>
    </row>
    <row r="458" spans="1:8" ht="31.5">
      <c r="A458" s="168">
        <v>102</v>
      </c>
      <c r="B458" s="15" t="s">
        <v>2128</v>
      </c>
      <c r="C458" s="16" t="s">
        <v>1238</v>
      </c>
      <c r="D458" s="598" t="s">
        <v>1239</v>
      </c>
      <c r="E458" s="599"/>
      <c r="F458" s="600"/>
      <c r="G458" s="169"/>
      <c r="H458" s="21">
        <v>40963</v>
      </c>
    </row>
    <row r="459" spans="1:8" ht="18.75">
      <c r="A459" s="167"/>
      <c r="B459" s="161" t="s">
        <v>1598</v>
      </c>
      <c r="C459" s="160"/>
      <c r="D459" s="160"/>
      <c r="E459" s="160"/>
      <c r="F459" s="160"/>
      <c r="G459" s="166">
        <f>SUM(G454:G458)</f>
        <v>7106</v>
      </c>
      <c r="H459" s="163"/>
    </row>
    <row r="460" spans="1:8" ht="31.5">
      <c r="A460" s="168">
        <v>50</v>
      </c>
      <c r="B460" s="17" t="s">
        <v>1918</v>
      </c>
      <c r="C460" s="16" t="s">
        <v>2270</v>
      </c>
      <c r="D460" s="598" t="s">
        <v>1050</v>
      </c>
      <c r="E460" s="599"/>
      <c r="F460" s="600"/>
      <c r="G460" s="169"/>
      <c r="H460" s="21">
        <v>40952</v>
      </c>
    </row>
    <row r="461" spans="1:8" ht="31.5">
      <c r="A461" s="168">
        <v>65</v>
      </c>
      <c r="B461" s="15" t="s">
        <v>1918</v>
      </c>
      <c r="C461" s="16" t="s">
        <v>2270</v>
      </c>
      <c r="D461" s="606" t="s">
        <v>619</v>
      </c>
      <c r="E461" s="606"/>
      <c r="F461" s="606"/>
      <c r="G461" s="169"/>
      <c r="H461" s="21">
        <v>40952</v>
      </c>
    </row>
    <row r="462" spans="1:8" ht="15.75">
      <c r="A462" s="168">
        <v>113</v>
      </c>
      <c r="B462" s="17" t="s">
        <v>1192</v>
      </c>
      <c r="C462" s="16" t="s">
        <v>1193</v>
      </c>
      <c r="D462" s="598" t="s">
        <v>1050</v>
      </c>
      <c r="E462" s="599"/>
      <c r="F462" s="600"/>
      <c r="G462" s="169"/>
      <c r="H462" s="21">
        <v>40967</v>
      </c>
    </row>
    <row r="463" spans="1:8" ht="31.5">
      <c r="A463" s="168">
        <v>117</v>
      </c>
      <c r="B463" s="15" t="s">
        <v>1762</v>
      </c>
      <c r="C463" s="16" t="s">
        <v>893</v>
      </c>
      <c r="D463" s="598" t="s">
        <v>1400</v>
      </c>
      <c r="E463" s="599"/>
      <c r="F463" s="600"/>
      <c r="G463" s="169"/>
      <c r="H463" s="21">
        <v>40966</v>
      </c>
    </row>
    <row r="464" spans="1:8" ht="15.75">
      <c r="A464" s="919">
        <v>131</v>
      </c>
      <c r="B464" s="592" t="s">
        <v>1762</v>
      </c>
      <c r="C464" s="16" t="s">
        <v>2782</v>
      </c>
      <c r="D464" s="19"/>
      <c r="E464" s="17"/>
      <c r="F464" s="17"/>
      <c r="G464" s="169"/>
      <c r="H464" s="595">
        <v>40967</v>
      </c>
    </row>
    <row r="465" spans="1:8" ht="15.75">
      <c r="A465" s="920"/>
      <c r="B465" s="593"/>
      <c r="C465" s="17" t="s">
        <v>2049</v>
      </c>
      <c r="D465" s="19" t="s">
        <v>1588</v>
      </c>
      <c r="E465" s="17">
        <v>0.23</v>
      </c>
      <c r="F465" s="17">
        <v>1350</v>
      </c>
      <c r="G465" s="169">
        <f>F465*E465</f>
        <v>310.5</v>
      </c>
      <c r="H465" s="605"/>
    </row>
    <row r="466" spans="1:8" ht="15.75">
      <c r="A466" s="921"/>
      <c r="B466" s="594"/>
      <c r="C466" s="17" t="s">
        <v>2050</v>
      </c>
      <c r="D466" s="19" t="s">
        <v>1585</v>
      </c>
      <c r="E466" s="17">
        <v>0.23</v>
      </c>
      <c r="F466" s="17">
        <v>48.05</v>
      </c>
      <c r="G466" s="169">
        <f>F466*E466</f>
        <v>11.05</v>
      </c>
      <c r="H466" s="603"/>
    </row>
    <row r="467" spans="1:8" ht="31.5">
      <c r="A467" s="168">
        <v>134</v>
      </c>
      <c r="B467" s="17" t="s">
        <v>169</v>
      </c>
      <c r="C467" s="16" t="s">
        <v>170</v>
      </c>
      <c r="D467" s="598" t="s">
        <v>67</v>
      </c>
      <c r="E467" s="599"/>
      <c r="F467" s="600"/>
      <c r="G467" s="169"/>
      <c r="H467" s="21">
        <v>40968</v>
      </c>
    </row>
    <row r="468" spans="1:8" ht="18.75">
      <c r="A468" s="167"/>
      <c r="B468" s="161" t="s">
        <v>1598</v>
      </c>
      <c r="C468" s="160"/>
      <c r="D468" s="160"/>
      <c r="E468" s="160"/>
      <c r="F468" s="160"/>
      <c r="G468" s="166">
        <f>SUM(G460:G467)</f>
        <v>321.55</v>
      </c>
      <c r="H468" s="163"/>
    </row>
    <row r="469" spans="1:8" ht="31.5">
      <c r="A469" s="919">
        <v>29</v>
      </c>
      <c r="B469" s="592" t="s">
        <v>2017</v>
      </c>
      <c r="C469" s="16" t="s">
        <v>2015</v>
      </c>
      <c r="D469" s="19"/>
      <c r="E469" s="17"/>
      <c r="F469" s="17"/>
      <c r="G469" s="172"/>
      <c r="H469" s="595">
        <v>40945</v>
      </c>
    </row>
    <row r="470" spans="1:8" ht="15.75">
      <c r="A470" s="920"/>
      <c r="B470" s="593"/>
      <c r="C470" s="17" t="s">
        <v>107</v>
      </c>
      <c r="D470" s="19" t="s">
        <v>2968</v>
      </c>
      <c r="E470" s="17">
        <v>4</v>
      </c>
      <c r="F470" s="17">
        <v>0.35</v>
      </c>
      <c r="G470" s="169">
        <f>E470*F470</f>
        <v>1.4</v>
      </c>
      <c r="H470" s="605"/>
    </row>
    <row r="471" spans="1:8" ht="15.75">
      <c r="A471" s="920"/>
      <c r="B471" s="593"/>
      <c r="C471" s="17" t="s">
        <v>108</v>
      </c>
      <c r="D471" s="19" t="s">
        <v>2968</v>
      </c>
      <c r="E471" s="17">
        <v>1</v>
      </c>
      <c r="F471" s="17">
        <v>102</v>
      </c>
      <c r="G471" s="169">
        <f>E471*F471</f>
        <v>102</v>
      </c>
      <c r="H471" s="605"/>
    </row>
    <row r="472" spans="1:8" ht="15.75">
      <c r="A472" s="920"/>
      <c r="B472" s="593"/>
      <c r="C472" s="17" t="s">
        <v>1339</v>
      </c>
      <c r="D472" s="19" t="s">
        <v>2968</v>
      </c>
      <c r="E472" s="17">
        <v>1</v>
      </c>
      <c r="F472" s="17">
        <v>156</v>
      </c>
      <c r="G472" s="169">
        <f>E472*F472</f>
        <v>156</v>
      </c>
      <c r="H472" s="605"/>
    </row>
    <row r="473" spans="1:8" ht="15.75">
      <c r="A473" s="921"/>
      <c r="B473" s="594"/>
      <c r="C473" s="17" t="s">
        <v>2204</v>
      </c>
      <c r="D473" s="19" t="s">
        <v>2968</v>
      </c>
      <c r="E473" s="17">
        <v>1</v>
      </c>
      <c r="F473" s="17">
        <v>10</v>
      </c>
      <c r="G473" s="172">
        <f>F473*E473</f>
        <v>10</v>
      </c>
      <c r="H473" s="603"/>
    </row>
    <row r="474" spans="1:8" ht="31.5">
      <c r="A474" s="168">
        <v>56</v>
      </c>
      <c r="B474" s="17" t="s">
        <v>984</v>
      </c>
      <c r="C474" s="16" t="s">
        <v>893</v>
      </c>
      <c r="D474" s="598" t="s">
        <v>980</v>
      </c>
      <c r="E474" s="599"/>
      <c r="F474" s="600"/>
      <c r="G474" s="169"/>
      <c r="H474" s="21">
        <v>40948</v>
      </c>
    </row>
    <row r="475" spans="1:8" ht="31.5">
      <c r="A475" s="168">
        <v>87</v>
      </c>
      <c r="B475" s="17" t="s">
        <v>2661</v>
      </c>
      <c r="C475" s="16" t="s">
        <v>893</v>
      </c>
      <c r="D475" s="598" t="s">
        <v>2662</v>
      </c>
      <c r="E475" s="599"/>
      <c r="F475" s="600"/>
      <c r="G475" s="169"/>
      <c r="H475" s="21">
        <v>40955</v>
      </c>
    </row>
    <row r="476" spans="1:8" ht="31.5">
      <c r="A476" s="168">
        <v>118</v>
      </c>
      <c r="B476" s="15" t="s">
        <v>1401</v>
      </c>
      <c r="C476" s="16" t="s">
        <v>893</v>
      </c>
      <c r="D476" s="598" t="s">
        <v>1400</v>
      </c>
      <c r="E476" s="599"/>
      <c r="F476" s="600"/>
      <c r="G476" s="169"/>
      <c r="H476" s="21">
        <v>40966</v>
      </c>
    </row>
    <row r="477" spans="1:8" ht="18.75">
      <c r="A477" s="167"/>
      <c r="B477" s="161" t="s">
        <v>1598</v>
      </c>
      <c r="C477" s="160"/>
      <c r="D477" s="160"/>
      <c r="E477" s="160"/>
      <c r="F477" s="160"/>
      <c r="G477" s="166">
        <f>SUM(G469:G476)</f>
        <v>269.39999999999998</v>
      </c>
      <c r="H477" s="163"/>
    </row>
    <row r="478" spans="1:8" ht="31.5">
      <c r="A478" s="919">
        <v>38</v>
      </c>
      <c r="B478" s="592" t="s">
        <v>2407</v>
      </c>
      <c r="C478" s="16" t="s">
        <v>2408</v>
      </c>
      <c r="D478" s="19"/>
      <c r="E478" s="17"/>
      <c r="F478" s="17"/>
      <c r="G478" s="172"/>
      <c r="H478" s="595">
        <v>40948</v>
      </c>
    </row>
    <row r="479" spans="1:8" ht="15.75">
      <c r="A479" s="920"/>
      <c r="B479" s="593"/>
      <c r="C479" s="28" t="s">
        <v>1397</v>
      </c>
      <c r="D479" s="19" t="s">
        <v>2968</v>
      </c>
      <c r="E479" s="17">
        <v>1</v>
      </c>
      <c r="F479" s="17">
        <v>144</v>
      </c>
      <c r="G479" s="172">
        <f>F479*E479</f>
        <v>144</v>
      </c>
      <c r="H479" s="605"/>
    </row>
    <row r="480" spans="1:8" ht="15.75">
      <c r="A480" s="920"/>
      <c r="B480" s="593"/>
      <c r="C480" s="17" t="s">
        <v>1289</v>
      </c>
      <c r="D480" s="19" t="s">
        <v>2968</v>
      </c>
      <c r="E480" s="17">
        <v>1</v>
      </c>
      <c r="F480" s="17">
        <v>31</v>
      </c>
      <c r="G480" s="172">
        <f>F480*E480</f>
        <v>31</v>
      </c>
      <c r="H480" s="605"/>
    </row>
    <row r="481" spans="1:8" ht="15.75">
      <c r="A481" s="921"/>
      <c r="B481" s="594"/>
      <c r="C481" s="28" t="s">
        <v>1462</v>
      </c>
      <c r="D481" s="19" t="s">
        <v>1049</v>
      </c>
      <c r="E481" s="19">
        <v>7</v>
      </c>
      <c r="F481" s="29">
        <v>92</v>
      </c>
      <c r="G481" s="172">
        <f>F481*E481</f>
        <v>644</v>
      </c>
      <c r="H481" s="603"/>
    </row>
    <row r="482" spans="1:8" ht="47.25">
      <c r="A482" s="919">
        <v>39</v>
      </c>
      <c r="B482" s="592" t="s">
        <v>1052</v>
      </c>
      <c r="C482" s="16" t="s">
        <v>2813</v>
      </c>
      <c r="D482" s="598" t="s">
        <v>2814</v>
      </c>
      <c r="E482" s="599"/>
      <c r="F482" s="600"/>
      <c r="G482" s="172"/>
      <c r="H482" s="595">
        <v>40948</v>
      </c>
    </row>
    <row r="483" spans="1:8" ht="15.75">
      <c r="A483" s="920"/>
      <c r="B483" s="593"/>
      <c r="C483" s="15" t="s">
        <v>1581</v>
      </c>
      <c r="D483" s="19" t="s">
        <v>1109</v>
      </c>
      <c r="E483" s="19">
        <v>2</v>
      </c>
      <c r="F483" s="19">
        <v>90</v>
      </c>
      <c r="G483" s="169">
        <f>F483*E483</f>
        <v>180</v>
      </c>
      <c r="H483" s="605"/>
    </row>
    <row r="484" spans="1:8" ht="15.75">
      <c r="A484" s="920"/>
      <c r="B484" s="593"/>
      <c r="C484" s="17" t="s">
        <v>689</v>
      </c>
      <c r="D484" s="19" t="s">
        <v>2968</v>
      </c>
      <c r="E484" s="17">
        <v>2</v>
      </c>
      <c r="F484" s="17">
        <v>500</v>
      </c>
      <c r="G484" s="172">
        <f>E484*F484</f>
        <v>1000</v>
      </c>
      <c r="H484" s="605"/>
    </row>
    <row r="485" spans="1:8" ht="15.75">
      <c r="A485" s="921"/>
      <c r="B485" s="594"/>
      <c r="C485" s="17" t="s">
        <v>1462</v>
      </c>
      <c r="D485" s="19" t="s">
        <v>1049</v>
      </c>
      <c r="E485" s="19">
        <v>2</v>
      </c>
      <c r="F485" s="17">
        <v>92</v>
      </c>
      <c r="G485" s="169">
        <f>F485*E485</f>
        <v>184</v>
      </c>
      <c r="H485" s="603"/>
    </row>
    <row r="486" spans="1:8" ht="31.5">
      <c r="A486" s="168">
        <v>57</v>
      </c>
      <c r="B486" s="17" t="s">
        <v>985</v>
      </c>
      <c r="C486" s="16" t="s">
        <v>893</v>
      </c>
      <c r="D486" s="598" t="s">
        <v>980</v>
      </c>
      <c r="E486" s="599"/>
      <c r="F486" s="600"/>
      <c r="G486" s="169"/>
      <c r="H486" s="21">
        <v>40948</v>
      </c>
    </row>
    <row r="487" spans="1:8" ht="31.5">
      <c r="A487" s="168">
        <v>88</v>
      </c>
      <c r="B487" s="17" t="s">
        <v>2663</v>
      </c>
      <c r="C487" s="16" t="s">
        <v>893</v>
      </c>
      <c r="D487" s="598" t="s">
        <v>2662</v>
      </c>
      <c r="E487" s="599"/>
      <c r="F487" s="600"/>
      <c r="G487" s="169"/>
      <c r="H487" s="21">
        <v>40955</v>
      </c>
    </row>
    <row r="488" spans="1:8" ht="47.25">
      <c r="A488" s="919">
        <v>100</v>
      </c>
      <c r="B488" s="592" t="s">
        <v>3244</v>
      </c>
      <c r="C488" s="16" t="s">
        <v>1484</v>
      </c>
      <c r="D488" s="17"/>
      <c r="E488" s="17"/>
      <c r="F488" s="17"/>
      <c r="G488" s="169"/>
      <c r="H488" s="595">
        <v>40960</v>
      </c>
    </row>
    <row r="489" spans="1:8" ht="15.75">
      <c r="A489" s="921"/>
      <c r="B489" s="594"/>
      <c r="C489" s="17" t="s">
        <v>764</v>
      </c>
      <c r="D489" s="17" t="s">
        <v>1109</v>
      </c>
      <c r="E489" s="17">
        <v>0.1</v>
      </c>
      <c r="F489" s="17">
        <v>56</v>
      </c>
      <c r="G489" s="169">
        <f>F489*E489</f>
        <v>5.6</v>
      </c>
      <c r="H489" s="603"/>
    </row>
    <row r="490" spans="1:8" ht="31.5">
      <c r="A490" s="919">
        <v>110</v>
      </c>
      <c r="B490" s="592" t="s">
        <v>347</v>
      </c>
      <c r="C490" s="16" t="s">
        <v>692</v>
      </c>
      <c r="D490" s="17"/>
      <c r="E490" s="17"/>
      <c r="F490" s="29"/>
      <c r="G490" s="169"/>
      <c r="H490" s="595">
        <v>40966</v>
      </c>
    </row>
    <row r="491" spans="1:8" ht="15.75">
      <c r="A491" s="920"/>
      <c r="B491" s="593"/>
      <c r="C491" s="15" t="s">
        <v>1570</v>
      </c>
      <c r="D491" s="19" t="s">
        <v>2968</v>
      </c>
      <c r="E491" s="17">
        <v>3</v>
      </c>
      <c r="F491" s="17">
        <v>65.5</v>
      </c>
      <c r="G491" s="169">
        <f>F491*E491</f>
        <v>196.5</v>
      </c>
      <c r="H491" s="605"/>
    </row>
    <row r="492" spans="1:8" ht="15.75">
      <c r="A492" s="920"/>
      <c r="B492" s="593"/>
      <c r="C492" s="17" t="s">
        <v>1462</v>
      </c>
      <c r="D492" s="19" t="s">
        <v>1049</v>
      </c>
      <c r="E492" s="19">
        <v>0.5</v>
      </c>
      <c r="F492" s="19">
        <v>92</v>
      </c>
      <c r="G492" s="169">
        <f>F492*E492</f>
        <v>46</v>
      </c>
      <c r="H492" s="605"/>
    </row>
    <row r="493" spans="1:8" ht="15.75">
      <c r="A493" s="920"/>
      <c r="B493" s="593"/>
      <c r="C493" s="17" t="s">
        <v>513</v>
      </c>
      <c r="D493" s="19" t="s">
        <v>2968</v>
      </c>
      <c r="E493" s="17">
        <v>2</v>
      </c>
      <c r="F493" s="17">
        <v>25</v>
      </c>
      <c r="G493" s="172">
        <f>E493*F493</f>
        <v>50</v>
      </c>
      <c r="H493" s="605"/>
    </row>
    <row r="494" spans="1:8" ht="15.75">
      <c r="A494" s="921"/>
      <c r="B494" s="594"/>
      <c r="C494" s="17" t="s">
        <v>2682</v>
      </c>
      <c r="D494" s="19" t="s">
        <v>2968</v>
      </c>
      <c r="E494" s="17">
        <v>1</v>
      </c>
      <c r="F494" s="29">
        <v>35</v>
      </c>
      <c r="G494" s="169">
        <f>F494*E494</f>
        <v>35</v>
      </c>
      <c r="H494" s="603"/>
    </row>
    <row r="495" spans="1:8" ht="31.5">
      <c r="A495" s="168">
        <v>119</v>
      </c>
      <c r="B495" s="15" t="s">
        <v>2129</v>
      </c>
      <c r="C495" s="16" t="s">
        <v>893</v>
      </c>
      <c r="D495" s="598" t="s">
        <v>1400</v>
      </c>
      <c r="E495" s="599"/>
      <c r="F495" s="600"/>
      <c r="G495" s="169"/>
      <c r="H495" s="21">
        <v>40966</v>
      </c>
    </row>
    <row r="496" spans="1:8" ht="18.75">
      <c r="A496" s="167"/>
      <c r="B496" s="161" t="s">
        <v>1598</v>
      </c>
      <c r="C496" s="160"/>
      <c r="D496" s="160"/>
      <c r="E496" s="160"/>
      <c r="F496" s="160"/>
      <c r="G496" s="166">
        <f>SUM(G478:G495)</f>
        <v>2516.1</v>
      </c>
      <c r="H496" s="163"/>
    </row>
    <row r="497" spans="1:8" ht="31.5">
      <c r="A497" s="168">
        <v>6</v>
      </c>
      <c r="B497" s="17" t="s">
        <v>1446</v>
      </c>
      <c r="C497" s="36" t="s">
        <v>865</v>
      </c>
      <c r="D497" s="606" t="s">
        <v>67</v>
      </c>
      <c r="E497" s="606"/>
      <c r="F497" s="606"/>
      <c r="G497" s="172"/>
      <c r="H497" s="21">
        <v>40940</v>
      </c>
    </row>
    <row r="498" spans="1:8" ht="31.5">
      <c r="A498" s="919">
        <v>114</v>
      </c>
      <c r="B498" s="592" t="s">
        <v>1529</v>
      </c>
      <c r="C498" s="16" t="s">
        <v>3381</v>
      </c>
      <c r="D498" s="19"/>
      <c r="E498" s="17"/>
      <c r="F498" s="17"/>
      <c r="G498" s="169"/>
      <c r="H498" s="595">
        <v>40968</v>
      </c>
    </row>
    <row r="499" spans="1:8" ht="15.75">
      <c r="A499" s="920"/>
      <c r="B499" s="593"/>
      <c r="C499" s="15" t="s">
        <v>1570</v>
      </c>
      <c r="D499" s="19" t="s">
        <v>2968</v>
      </c>
      <c r="E499" s="17">
        <v>2</v>
      </c>
      <c r="F499" s="17">
        <v>65.5</v>
      </c>
      <c r="G499" s="169">
        <f>F499*E499</f>
        <v>131</v>
      </c>
      <c r="H499" s="605"/>
    </row>
    <row r="500" spans="1:8" ht="15.75">
      <c r="A500" s="920"/>
      <c r="B500" s="593"/>
      <c r="C500" s="17" t="s">
        <v>512</v>
      </c>
      <c r="D500" s="19" t="s">
        <v>2968</v>
      </c>
      <c r="E500" s="17">
        <v>1</v>
      </c>
      <c r="F500" s="17">
        <v>50</v>
      </c>
      <c r="G500" s="172">
        <f>E500*F500</f>
        <v>50</v>
      </c>
      <c r="H500" s="605"/>
    </row>
    <row r="501" spans="1:8" ht="15.75">
      <c r="A501" s="921"/>
      <c r="B501" s="594"/>
      <c r="C501" s="15" t="s">
        <v>3144</v>
      </c>
      <c r="D501" s="19" t="s">
        <v>2968</v>
      </c>
      <c r="E501" s="19">
        <v>1</v>
      </c>
      <c r="F501" s="19">
        <v>72</v>
      </c>
      <c r="G501" s="174">
        <f>F501*E501</f>
        <v>72</v>
      </c>
      <c r="H501" s="603"/>
    </row>
    <row r="502" spans="1:8" ht="18.75">
      <c r="A502" s="167"/>
      <c r="B502" s="161" t="s">
        <v>1598</v>
      </c>
      <c r="C502" s="160"/>
      <c r="D502" s="160"/>
      <c r="E502" s="160"/>
      <c r="F502" s="160"/>
      <c r="G502" s="166">
        <f>SUM(G497:G501)</f>
        <v>253</v>
      </c>
      <c r="H502" s="163"/>
    </row>
    <row r="503" spans="1:8" ht="31.5">
      <c r="A503" s="168">
        <v>67</v>
      </c>
      <c r="B503" s="15" t="s">
        <v>3738</v>
      </c>
      <c r="C503" s="16" t="s">
        <v>893</v>
      </c>
      <c r="D503" s="598" t="s">
        <v>1188</v>
      </c>
      <c r="E503" s="599"/>
      <c r="F503" s="600"/>
      <c r="G503" s="169"/>
      <c r="H503" s="21">
        <v>40952</v>
      </c>
    </row>
    <row r="504" spans="1:8" ht="18.75">
      <c r="A504" s="167"/>
      <c r="B504" s="161" t="s">
        <v>1598</v>
      </c>
      <c r="C504" s="160"/>
      <c r="D504" s="160"/>
      <c r="E504" s="160"/>
      <c r="F504" s="160"/>
      <c r="G504" s="166">
        <f>SUM(G503)</f>
        <v>0</v>
      </c>
      <c r="H504" s="163"/>
    </row>
    <row r="505" spans="1:8" ht="31.5">
      <c r="A505" s="168">
        <v>16</v>
      </c>
      <c r="B505" s="17" t="s">
        <v>2384</v>
      </c>
      <c r="C505" s="16" t="s">
        <v>692</v>
      </c>
      <c r="D505" s="606" t="s">
        <v>1050</v>
      </c>
      <c r="E505" s="606"/>
      <c r="F505" s="606"/>
      <c r="G505" s="172"/>
      <c r="H505" s="21">
        <v>40945</v>
      </c>
    </row>
    <row r="506" spans="1:8" ht="31.5">
      <c r="A506" s="919">
        <v>103</v>
      </c>
      <c r="B506" s="592" t="s">
        <v>1960</v>
      </c>
      <c r="C506" s="16" t="s">
        <v>893</v>
      </c>
      <c r="D506" s="17"/>
      <c r="E506" s="17"/>
      <c r="F506" s="29"/>
      <c r="G506" s="169"/>
      <c r="H506" s="595">
        <v>40963</v>
      </c>
    </row>
    <row r="507" spans="1:8" ht="15.75">
      <c r="A507" s="921"/>
      <c r="B507" s="594"/>
      <c r="C507" s="17" t="s">
        <v>1600</v>
      </c>
      <c r="D507" s="19" t="s">
        <v>1588</v>
      </c>
      <c r="E507" s="17">
        <v>0.67</v>
      </c>
      <c r="F507" s="17">
        <v>1700</v>
      </c>
      <c r="G507" s="173">
        <f>F507*E507</f>
        <v>1139</v>
      </c>
      <c r="H507" s="603"/>
    </row>
    <row r="508" spans="1:8" ht="18.75">
      <c r="A508" s="167"/>
      <c r="B508" s="161" t="s">
        <v>1598</v>
      </c>
      <c r="C508" s="160"/>
      <c r="D508" s="160"/>
      <c r="E508" s="160"/>
      <c r="F508" s="160"/>
      <c r="G508" s="166">
        <f>SUM(G505:G507)</f>
        <v>1139</v>
      </c>
      <c r="H508" s="163"/>
    </row>
    <row r="509" spans="1:8" ht="31.5">
      <c r="A509" s="918">
        <v>13</v>
      </c>
      <c r="B509" s="606" t="s">
        <v>2718</v>
      </c>
      <c r="C509" s="16" t="s">
        <v>3381</v>
      </c>
      <c r="D509" s="19"/>
      <c r="E509" s="17"/>
      <c r="F509" s="17"/>
      <c r="G509" s="172"/>
      <c r="H509" s="611">
        <v>40941</v>
      </c>
    </row>
    <row r="510" spans="1:8" ht="15.75">
      <c r="A510" s="918"/>
      <c r="B510" s="606"/>
      <c r="C510" s="28" t="s">
        <v>2719</v>
      </c>
      <c r="D510" s="19" t="s">
        <v>2968</v>
      </c>
      <c r="E510" s="17">
        <v>1</v>
      </c>
      <c r="F510" s="29">
        <v>60</v>
      </c>
      <c r="G510" s="172">
        <f>F510*E510</f>
        <v>60</v>
      </c>
      <c r="H510" s="611"/>
    </row>
    <row r="511" spans="1:8" ht="31.5">
      <c r="A511" s="168">
        <v>15</v>
      </c>
      <c r="B511" s="17" t="s">
        <v>846</v>
      </c>
      <c r="C511" s="16" t="s">
        <v>2724</v>
      </c>
      <c r="D511" s="606" t="s">
        <v>2383</v>
      </c>
      <c r="E511" s="606"/>
      <c r="F511" s="606"/>
      <c r="G511" s="172"/>
      <c r="H511" s="21">
        <v>40942</v>
      </c>
    </row>
    <row r="512" spans="1:8" ht="15.75">
      <c r="A512" s="168">
        <v>33</v>
      </c>
      <c r="B512" s="17" t="s">
        <v>2718</v>
      </c>
      <c r="C512" s="16" t="s">
        <v>332</v>
      </c>
      <c r="D512" s="598" t="s">
        <v>146</v>
      </c>
      <c r="E512" s="599"/>
      <c r="F512" s="600"/>
      <c r="G512" s="172"/>
      <c r="H512" s="21">
        <v>40947</v>
      </c>
    </row>
    <row r="513" spans="1:8" ht="18.75">
      <c r="A513" s="167"/>
      <c r="B513" s="161" t="s">
        <v>1598</v>
      </c>
      <c r="C513" s="160"/>
      <c r="D513" s="160"/>
      <c r="E513" s="160"/>
      <c r="F513" s="160"/>
      <c r="G513" s="166">
        <f>SUM(G509:G512)</f>
        <v>60</v>
      </c>
      <c r="H513" s="163"/>
    </row>
    <row r="514" spans="1:8" ht="15.75">
      <c r="A514" s="168">
        <v>11</v>
      </c>
      <c r="B514" s="17" t="s">
        <v>814</v>
      </c>
      <c r="C514" s="16" t="s">
        <v>2270</v>
      </c>
      <c r="D514" s="606" t="s">
        <v>815</v>
      </c>
      <c r="E514" s="606"/>
      <c r="F514" s="606"/>
      <c r="G514" s="172"/>
      <c r="H514" s="21">
        <v>40941</v>
      </c>
    </row>
    <row r="515" spans="1:8" ht="15.75" customHeight="1">
      <c r="A515" s="168">
        <v>52</v>
      </c>
      <c r="B515" s="17" t="s">
        <v>979</v>
      </c>
      <c r="C515" s="16" t="s">
        <v>893</v>
      </c>
      <c r="D515" s="598" t="s">
        <v>980</v>
      </c>
      <c r="E515" s="599"/>
      <c r="F515" s="600"/>
      <c r="G515" s="169"/>
      <c r="H515" s="21">
        <v>40948</v>
      </c>
    </row>
    <row r="516" spans="1:8" ht="31.5">
      <c r="A516" s="168">
        <v>72</v>
      </c>
      <c r="B516" s="17" t="s">
        <v>2781</v>
      </c>
      <c r="C516" s="16" t="s">
        <v>893</v>
      </c>
      <c r="D516" s="598" t="s">
        <v>326</v>
      </c>
      <c r="E516" s="599"/>
      <c r="F516" s="600"/>
      <c r="G516" s="169"/>
      <c r="H516" s="21">
        <v>40954</v>
      </c>
    </row>
    <row r="517" spans="1:8" ht="15.75">
      <c r="A517" s="919">
        <v>125</v>
      </c>
      <c r="B517" s="592" t="s">
        <v>2781</v>
      </c>
      <c r="C517" s="16" t="s">
        <v>2782</v>
      </c>
      <c r="D517" s="19"/>
      <c r="E517" s="17"/>
      <c r="F517" s="17"/>
      <c r="G517" s="169"/>
      <c r="H517" s="595">
        <v>40967</v>
      </c>
    </row>
    <row r="518" spans="1:8" ht="15.75">
      <c r="A518" s="920"/>
      <c r="B518" s="593"/>
      <c r="C518" s="17" t="s">
        <v>2049</v>
      </c>
      <c r="D518" s="19" t="s">
        <v>1588</v>
      </c>
      <c r="E518" s="17">
        <v>0.23</v>
      </c>
      <c r="F518" s="17">
        <v>1350</v>
      </c>
      <c r="G518" s="169">
        <f>F518*E518</f>
        <v>310.5</v>
      </c>
      <c r="H518" s="605"/>
    </row>
    <row r="519" spans="1:8" ht="15.75">
      <c r="A519" s="921"/>
      <c r="B519" s="594"/>
      <c r="C519" s="17" t="s">
        <v>2050</v>
      </c>
      <c r="D519" s="19" t="s">
        <v>1585</v>
      </c>
      <c r="E519" s="17">
        <v>0.23</v>
      </c>
      <c r="F519" s="17">
        <v>48.05</v>
      </c>
      <c r="G519" s="169">
        <f>F519*E519</f>
        <v>11.05</v>
      </c>
      <c r="H519" s="603"/>
    </row>
    <row r="520" spans="1:8" ht="31.5">
      <c r="A520" s="168">
        <v>69</v>
      </c>
      <c r="B520" s="17" t="s">
        <v>2781</v>
      </c>
      <c r="C520" s="16" t="s">
        <v>893</v>
      </c>
      <c r="D520" s="598" t="s">
        <v>1188</v>
      </c>
      <c r="E520" s="599"/>
      <c r="F520" s="600"/>
      <c r="G520" s="169"/>
      <c r="H520" s="21">
        <v>40952</v>
      </c>
    </row>
    <row r="521" spans="1:8" ht="15.75">
      <c r="A521" s="919">
        <v>75</v>
      </c>
      <c r="B521" s="592" t="s">
        <v>2781</v>
      </c>
      <c r="C521" s="16" t="s">
        <v>2782</v>
      </c>
      <c r="D521" s="19"/>
      <c r="E521" s="17"/>
      <c r="F521" s="17"/>
      <c r="G521" s="169"/>
      <c r="H521" s="595">
        <v>40955</v>
      </c>
    </row>
    <row r="522" spans="1:8" ht="15.75">
      <c r="A522" s="920"/>
      <c r="B522" s="593"/>
      <c r="C522" s="17" t="s">
        <v>2049</v>
      </c>
      <c r="D522" s="19" t="s">
        <v>1588</v>
      </c>
      <c r="E522" s="17">
        <v>0.16</v>
      </c>
      <c r="F522" s="17">
        <v>1350</v>
      </c>
      <c r="G522" s="169">
        <f>F522*E522</f>
        <v>216</v>
      </c>
      <c r="H522" s="596"/>
    </row>
    <row r="523" spans="1:8" ht="15.75">
      <c r="A523" s="921"/>
      <c r="B523" s="594"/>
      <c r="C523" s="17" t="s">
        <v>2656</v>
      </c>
      <c r="D523" s="19" t="s">
        <v>1585</v>
      </c>
      <c r="E523" s="17">
        <v>0.16</v>
      </c>
      <c r="F523" s="17">
        <v>48.05</v>
      </c>
      <c r="G523" s="169">
        <f>F523*E523</f>
        <v>7.69</v>
      </c>
      <c r="H523" s="597"/>
    </row>
    <row r="524" spans="1:8" ht="15.75">
      <c r="A524" s="168">
        <v>105</v>
      </c>
      <c r="B524" s="15" t="s">
        <v>339</v>
      </c>
      <c r="C524" s="16" t="s">
        <v>340</v>
      </c>
      <c r="D524" s="606" t="s">
        <v>67</v>
      </c>
      <c r="E524" s="606"/>
      <c r="F524" s="606"/>
      <c r="G524" s="169"/>
      <c r="H524" s="21">
        <v>40961</v>
      </c>
    </row>
    <row r="525" spans="1:8" ht="15.75">
      <c r="A525" s="168">
        <v>106</v>
      </c>
      <c r="B525" s="15" t="s">
        <v>2176</v>
      </c>
      <c r="C525" s="16" t="s">
        <v>1621</v>
      </c>
      <c r="D525" s="606" t="s">
        <v>619</v>
      </c>
      <c r="E525" s="606"/>
      <c r="F525" s="606"/>
      <c r="G525" s="169"/>
      <c r="H525" s="21">
        <v>40963</v>
      </c>
    </row>
    <row r="526" spans="1:8" ht="31.5">
      <c r="A526" s="168">
        <v>116</v>
      </c>
      <c r="B526" s="17" t="s">
        <v>2781</v>
      </c>
      <c r="C526" s="16" t="s">
        <v>893</v>
      </c>
      <c r="D526" s="598" t="s">
        <v>1400</v>
      </c>
      <c r="E526" s="599"/>
      <c r="F526" s="600"/>
      <c r="G526" s="169"/>
      <c r="H526" s="21">
        <v>40966</v>
      </c>
    </row>
    <row r="527" spans="1:8" ht="18.75">
      <c r="A527" s="167"/>
      <c r="B527" s="161" t="s">
        <v>1598</v>
      </c>
      <c r="C527" s="160"/>
      <c r="D527" s="160"/>
      <c r="E527" s="160"/>
      <c r="F527" s="160"/>
      <c r="G527" s="166">
        <f>SUM(G514:G526)</f>
        <v>545.24</v>
      </c>
      <c r="H527" s="163"/>
    </row>
    <row r="528" spans="1:8" ht="31.5">
      <c r="A528" s="918">
        <v>5</v>
      </c>
      <c r="B528" s="606" t="s">
        <v>3118</v>
      </c>
      <c r="C528" s="16" t="s">
        <v>1436</v>
      </c>
      <c r="D528" s="19"/>
      <c r="E528" s="17"/>
      <c r="F528" s="17"/>
      <c r="G528" s="169"/>
      <c r="H528" s="611">
        <v>40940</v>
      </c>
    </row>
    <row r="529" spans="1:8" ht="15.75">
      <c r="A529" s="918"/>
      <c r="B529" s="606"/>
      <c r="C529" s="17" t="s">
        <v>1437</v>
      </c>
      <c r="D529" s="19" t="s">
        <v>1585</v>
      </c>
      <c r="E529" s="17">
        <v>0.15</v>
      </c>
      <c r="F529" s="17">
        <v>8500</v>
      </c>
      <c r="G529" s="172">
        <f t="shared" ref="G529:G535" si="7">F529*E529</f>
        <v>1275</v>
      </c>
      <c r="H529" s="611"/>
    </row>
    <row r="530" spans="1:8" ht="15.75">
      <c r="A530" s="918"/>
      <c r="B530" s="606"/>
      <c r="C530" s="17" t="s">
        <v>1438</v>
      </c>
      <c r="D530" s="19" t="s">
        <v>2968</v>
      </c>
      <c r="E530" s="17">
        <v>2</v>
      </c>
      <c r="F530" s="17">
        <v>38</v>
      </c>
      <c r="G530" s="172">
        <f t="shared" si="7"/>
        <v>76</v>
      </c>
      <c r="H530" s="611"/>
    </row>
    <row r="531" spans="1:8" ht="15.75">
      <c r="A531" s="918"/>
      <c r="B531" s="606"/>
      <c r="C531" s="17" t="s">
        <v>2982</v>
      </c>
      <c r="D531" s="19" t="s">
        <v>2968</v>
      </c>
      <c r="E531" s="17">
        <v>20</v>
      </c>
      <c r="F531" s="17">
        <v>0.5</v>
      </c>
      <c r="G531" s="172">
        <f t="shared" si="7"/>
        <v>10</v>
      </c>
      <c r="H531" s="611"/>
    </row>
    <row r="532" spans="1:8" ht="15.75">
      <c r="A532" s="918"/>
      <c r="B532" s="606"/>
      <c r="C532" s="17" t="s">
        <v>1439</v>
      </c>
      <c r="D532" s="19" t="s">
        <v>1109</v>
      </c>
      <c r="E532" s="17">
        <v>0.1</v>
      </c>
      <c r="F532" s="17">
        <v>58</v>
      </c>
      <c r="G532" s="172">
        <f t="shared" si="7"/>
        <v>5.8</v>
      </c>
      <c r="H532" s="611"/>
    </row>
    <row r="533" spans="1:8" ht="15.75">
      <c r="A533" s="918"/>
      <c r="B533" s="606"/>
      <c r="C533" s="17" t="s">
        <v>1440</v>
      </c>
      <c r="D533" s="19" t="s">
        <v>1109</v>
      </c>
      <c r="E533" s="17">
        <v>0.1</v>
      </c>
      <c r="F533" s="17">
        <v>56</v>
      </c>
      <c r="G533" s="172">
        <f t="shared" si="7"/>
        <v>5.6</v>
      </c>
      <c r="H533" s="611"/>
    </row>
    <row r="534" spans="1:8" ht="15.75">
      <c r="A534" s="918"/>
      <c r="B534" s="606"/>
      <c r="C534" s="17" t="s">
        <v>1441</v>
      </c>
      <c r="D534" s="19" t="s">
        <v>1046</v>
      </c>
      <c r="E534" s="44">
        <v>1.2</v>
      </c>
      <c r="F534" s="17">
        <v>380</v>
      </c>
      <c r="G534" s="172">
        <f t="shared" si="7"/>
        <v>456</v>
      </c>
      <c r="H534" s="611"/>
    </row>
    <row r="535" spans="1:8" ht="15.75">
      <c r="A535" s="918"/>
      <c r="B535" s="606"/>
      <c r="C535" s="17" t="s">
        <v>2292</v>
      </c>
      <c r="D535" s="19" t="s">
        <v>1046</v>
      </c>
      <c r="E535" s="17">
        <v>0.51</v>
      </c>
      <c r="F535" s="17">
        <v>450</v>
      </c>
      <c r="G535" s="172">
        <f t="shared" si="7"/>
        <v>229.5</v>
      </c>
      <c r="H535" s="611"/>
    </row>
    <row r="536" spans="1:8" ht="31.5">
      <c r="A536" s="168">
        <v>90</v>
      </c>
      <c r="B536" s="15" t="s">
        <v>105</v>
      </c>
      <c r="C536" s="46" t="s">
        <v>2015</v>
      </c>
      <c r="D536" s="598" t="s">
        <v>106</v>
      </c>
      <c r="E536" s="599"/>
      <c r="F536" s="600"/>
      <c r="G536" s="169"/>
      <c r="H536" s="21">
        <v>40955</v>
      </c>
    </row>
    <row r="537" spans="1:8" ht="15.75">
      <c r="A537" s="919">
        <v>115</v>
      </c>
      <c r="B537" s="592" t="s">
        <v>1980</v>
      </c>
      <c r="C537" s="16" t="s">
        <v>1981</v>
      </c>
      <c r="D537" s="17"/>
      <c r="E537" s="17"/>
      <c r="F537" s="17"/>
      <c r="G537" s="169"/>
      <c r="H537" s="595">
        <v>40968</v>
      </c>
    </row>
    <row r="538" spans="1:8" ht="15.75">
      <c r="A538" s="920"/>
      <c r="B538" s="593"/>
      <c r="C538" s="17" t="s">
        <v>1462</v>
      </c>
      <c r="D538" s="19" t="s">
        <v>1049</v>
      </c>
      <c r="E538" s="19">
        <v>1.5</v>
      </c>
      <c r="F538" s="19">
        <v>92</v>
      </c>
      <c r="G538" s="169">
        <f>F538*E538</f>
        <v>138</v>
      </c>
      <c r="H538" s="605"/>
    </row>
    <row r="539" spans="1:8" ht="15.75">
      <c r="A539" s="921"/>
      <c r="B539" s="594"/>
      <c r="C539" s="15" t="s">
        <v>1581</v>
      </c>
      <c r="D539" s="19" t="s">
        <v>1109</v>
      </c>
      <c r="E539" s="19">
        <v>2</v>
      </c>
      <c r="F539" s="19">
        <v>90</v>
      </c>
      <c r="G539" s="169">
        <f>F539*E539</f>
        <v>180</v>
      </c>
      <c r="H539" s="603"/>
    </row>
    <row r="540" spans="1:8" ht="18.75">
      <c r="A540" s="167"/>
      <c r="B540" s="161" t="s">
        <v>1598</v>
      </c>
      <c r="C540" s="160"/>
      <c r="D540" s="160"/>
      <c r="E540" s="160"/>
      <c r="F540" s="160"/>
      <c r="G540" s="166">
        <f>SUM(G528:G539)</f>
        <v>2375.9</v>
      </c>
      <c r="H540" s="163"/>
    </row>
    <row r="541" spans="1:8" ht="15.75">
      <c r="A541" s="168">
        <v>30</v>
      </c>
      <c r="B541" s="17" t="s">
        <v>2021</v>
      </c>
      <c r="C541" s="16" t="s">
        <v>2022</v>
      </c>
      <c r="D541" s="598" t="s">
        <v>2023</v>
      </c>
      <c r="E541" s="599"/>
      <c r="F541" s="600"/>
      <c r="G541" s="172"/>
      <c r="H541" s="21">
        <v>40946</v>
      </c>
    </row>
    <row r="542" spans="1:8" ht="31.5">
      <c r="A542" s="168">
        <v>53</v>
      </c>
      <c r="B542" s="17" t="s">
        <v>981</v>
      </c>
      <c r="C542" s="16" t="s">
        <v>893</v>
      </c>
      <c r="D542" s="598" t="s">
        <v>980</v>
      </c>
      <c r="E542" s="599"/>
      <c r="F542" s="600"/>
      <c r="G542" s="169"/>
      <c r="H542" s="21">
        <v>40948</v>
      </c>
    </row>
    <row r="543" spans="1:8" ht="31.5">
      <c r="A543" s="168">
        <v>70</v>
      </c>
      <c r="B543" s="17" t="s">
        <v>2595</v>
      </c>
      <c r="C543" s="16" t="s">
        <v>893</v>
      </c>
      <c r="D543" s="598" t="s">
        <v>1188</v>
      </c>
      <c r="E543" s="599"/>
      <c r="F543" s="600"/>
      <c r="G543" s="169"/>
      <c r="H543" s="21">
        <v>40952</v>
      </c>
    </row>
    <row r="544" spans="1:8" ht="31.5">
      <c r="A544" s="168">
        <v>73</v>
      </c>
      <c r="B544" s="17" t="s">
        <v>2595</v>
      </c>
      <c r="C544" s="16" t="s">
        <v>893</v>
      </c>
      <c r="D544" s="598" t="s">
        <v>326</v>
      </c>
      <c r="E544" s="599"/>
      <c r="F544" s="600"/>
      <c r="G544" s="169"/>
      <c r="H544" s="21">
        <v>40954</v>
      </c>
    </row>
    <row r="545" spans="1:8" ht="31.5">
      <c r="A545" s="168">
        <v>98</v>
      </c>
      <c r="B545" s="15" t="s">
        <v>2595</v>
      </c>
      <c r="C545" s="16" t="s">
        <v>893</v>
      </c>
      <c r="D545" s="598" t="s">
        <v>1483</v>
      </c>
      <c r="E545" s="599"/>
      <c r="F545" s="600"/>
      <c r="G545" s="169"/>
      <c r="H545" s="21">
        <v>40959</v>
      </c>
    </row>
    <row r="546" spans="1:8" ht="18.75">
      <c r="A546" s="167"/>
      <c r="B546" s="161" t="s">
        <v>1598</v>
      </c>
      <c r="C546" s="160"/>
      <c r="D546" s="160"/>
      <c r="E546" s="160"/>
      <c r="F546" s="160"/>
      <c r="G546" s="166">
        <f>SUM(G541:G545)</f>
        <v>0</v>
      </c>
      <c r="H546" s="163"/>
    </row>
    <row r="547" spans="1:8" ht="31.5">
      <c r="A547" s="918">
        <v>12</v>
      </c>
      <c r="B547" s="606" t="s">
        <v>3441</v>
      </c>
      <c r="C547" s="16" t="s">
        <v>2716</v>
      </c>
      <c r="D547" s="19"/>
      <c r="E547" s="17"/>
      <c r="F547" s="17"/>
      <c r="G547" s="172"/>
      <c r="H547" s="611">
        <v>40941</v>
      </c>
    </row>
    <row r="548" spans="1:8" ht="15.75">
      <c r="A548" s="918"/>
      <c r="B548" s="606"/>
      <c r="C548" s="17" t="s">
        <v>1048</v>
      </c>
      <c r="D548" s="19" t="s">
        <v>2968</v>
      </c>
      <c r="E548" s="17">
        <v>1</v>
      </c>
      <c r="F548" s="17">
        <v>35</v>
      </c>
      <c r="G548" s="173">
        <f>F548*E548</f>
        <v>35</v>
      </c>
      <c r="H548" s="611"/>
    </row>
    <row r="549" spans="1:8" ht="15.75">
      <c r="A549" s="918"/>
      <c r="B549" s="606"/>
      <c r="C549" s="15" t="s">
        <v>1581</v>
      </c>
      <c r="D549" s="19" t="s">
        <v>1109</v>
      </c>
      <c r="E549" s="19">
        <v>2</v>
      </c>
      <c r="F549" s="19">
        <v>90</v>
      </c>
      <c r="G549" s="169">
        <f>F549*E549</f>
        <v>180</v>
      </c>
      <c r="H549" s="611"/>
    </row>
    <row r="550" spans="1:8" ht="15.75">
      <c r="A550" s="918"/>
      <c r="B550" s="606"/>
      <c r="C550" s="15" t="s">
        <v>1462</v>
      </c>
      <c r="D550" s="19" t="s">
        <v>1049</v>
      </c>
      <c r="E550" s="19">
        <v>1</v>
      </c>
      <c r="F550" s="19">
        <v>79.2</v>
      </c>
      <c r="G550" s="169">
        <f>F550*E550</f>
        <v>79.2</v>
      </c>
      <c r="H550" s="611"/>
    </row>
    <row r="551" spans="1:8" ht="94.5">
      <c r="A551" s="918">
        <v>47</v>
      </c>
      <c r="B551" s="606" t="s">
        <v>1656</v>
      </c>
      <c r="C551" s="46" t="s">
        <v>1053</v>
      </c>
      <c r="D551" s="19"/>
      <c r="E551" s="17"/>
      <c r="F551" s="17"/>
      <c r="G551" s="169"/>
      <c r="H551" s="611">
        <v>40948</v>
      </c>
    </row>
    <row r="552" spans="1:8" ht="15.75">
      <c r="A552" s="918"/>
      <c r="B552" s="606"/>
      <c r="C552" s="63" t="s">
        <v>2846</v>
      </c>
      <c r="D552" s="19" t="s">
        <v>1049</v>
      </c>
      <c r="E552" s="17">
        <v>160</v>
      </c>
      <c r="F552" s="19">
        <v>15</v>
      </c>
      <c r="G552" s="169">
        <f>F552*E552</f>
        <v>2400</v>
      </c>
      <c r="H552" s="611"/>
    </row>
    <row r="553" spans="1:8" ht="15.75">
      <c r="A553" s="918"/>
      <c r="B553" s="606"/>
      <c r="C553" s="15" t="s">
        <v>2856</v>
      </c>
      <c r="D553" s="19" t="s">
        <v>2968</v>
      </c>
      <c r="E553" s="19">
        <v>4</v>
      </c>
      <c r="F553" s="19">
        <v>9</v>
      </c>
      <c r="G553" s="173">
        <f>E553*F553</f>
        <v>36</v>
      </c>
      <c r="H553" s="611"/>
    </row>
    <row r="554" spans="1:8" ht="15.75">
      <c r="A554" s="918"/>
      <c r="B554" s="606"/>
      <c r="C554" s="17" t="s">
        <v>2854</v>
      </c>
      <c r="D554" s="19" t="s">
        <v>2968</v>
      </c>
      <c r="E554" s="17">
        <v>3</v>
      </c>
      <c r="F554" s="17">
        <v>25</v>
      </c>
      <c r="G554" s="169">
        <f t="shared" ref="G554:G559" si="8">F554*E554</f>
        <v>75</v>
      </c>
      <c r="H554" s="611"/>
    </row>
    <row r="555" spans="1:8" ht="15.75">
      <c r="A555" s="918"/>
      <c r="B555" s="606"/>
      <c r="C555" s="17" t="s">
        <v>672</v>
      </c>
      <c r="D555" s="19" t="s">
        <v>1049</v>
      </c>
      <c r="E555" s="17">
        <v>5</v>
      </c>
      <c r="F555" s="17">
        <v>27</v>
      </c>
      <c r="G555" s="169">
        <f t="shared" si="8"/>
        <v>135</v>
      </c>
      <c r="H555" s="611" t="s">
        <v>2131</v>
      </c>
    </row>
    <row r="556" spans="1:8" ht="15.75">
      <c r="A556" s="918"/>
      <c r="B556" s="606"/>
      <c r="C556" s="17" t="s">
        <v>673</v>
      </c>
      <c r="D556" s="19" t="s">
        <v>2968</v>
      </c>
      <c r="E556" s="17">
        <v>30</v>
      </c>
      <c r="F556" s="17">
        <v>0.5</v>
      </c>
      <c r="G556" s="169">
        <f t="shared" si="8"/>
        <v>15</v>
      </c>
      <c r="H556" s="611"/>
    </row>
    <row r="557" spans="1:8" ht="15.75">
      <c r="A557" s="918"/>
      <c r="B557" s="606"/>
      <c r="C557" s="17" t="s">
        <v>674</v>
      </c>
      <c r="D557" s="19" t="s">
        <v>2968</v>
      </c>
      <c r="E557" s="17">
        <v>30</v>
      </c>
      <c r="F557" s="17">
        <v>2</v>
      </c>
      <c r="G557" s="169">
        <f t="shared" si="8"/>
        <v>60</v>
      </c>
      <c r="H557" s="611"/>
    </row>
    <row r="558" spans="1:8" ht="15.75">
      <c r="A558" s="918"/>
      <c r="B558" s="606"/>
      <c r="C558" s="17" t="s">
        <v>2130</v>
      </c>
      <c r="D558" s="19" t="s">
        <v>1046</v>
      </c>
      <c r="E558" s="17">
        <v>1</v>
      </c>
      <c r="F558" s="17">
        <v>488.37</v>
      </c>
      <c r="G558" s="169">
        <f t="shared" si="8"/>
        <v>488.37</v>
      </c>
      <c r="H558" s="611"/>
    </row>
    <row r="559" spans="1:8" ht="15.75">
      <c r="A559" s="918"/>
      <c r="B559" s="606"/>
      <c r="C559" s="63" t="s">
        <v>3619</v>
      </c>
      <c r="D559" s="19" t="s">
        <v>1049</v>
      </c>
      <c r="E559" s="17">
        <v>75</v>
      </c>
      <c r="F559" s="19">
        <v>5</v>
      </c>
      <c r="G559" s="169">
        <f t="shared" si="8"/>
        <v>375</v>
      </c>
      <c r="H559" s="611"/>
    </row>
    <row r="560" spans="1:8" ht="15.75">
      <c r="A560" s="918"/>
      <c r="B560" s="606"/>
      <c r="C560" s="17" t="s">
        <v>2028</v>
      </c>
      <c r="D560" s="165" t="s">
        <v>2968</v>
      </c>
      <c r="E560" s="17">
        <v>5</v>
      </c>
      <c r="F560" s="17">
        <v>20</v>
      </c>
      <c r="G560" s="173">
        <f>E560*F560</f>
        <v>100</v>
      </c>
      <c r="H560" s="611"/>
    </row>
    <row r="561" spans="1:8" ht="31.5">
      <c r="A561" s="918">
        <v>47</v>
      </c>
      <c r="B561" s="606" t="s">
        <v>1656</v>
      </c>
      <c r="C561" s="63" t="s">
        <v>2847</v>
      </c>
      <c r="D561" s="19" t="s">
        <v>2968</v>
      </c>
      <c r="E561" s="17">
        <v>20</v>
      </c>
      <c r="F561" s="19">
        <v>18</v>
      </c>
      <c r="G561" s="169">
        <f t="shared" ref="G561:G566" si="9">F561*E561</f>
        <v>360</v>
      </c>
      <c r="H561" s="611" t="s">
        <v>978</v>
      </c>
    </row>
    <row r="562" spans="1:8" ht="15.75">
      <c r="A562" s="918"/>
      <c r="B562" s="606"/>
      <c r="C562" s="63" t="s">
        <v>1961</v>
      </c>
      <c r="D562" s="19" t="s">
        <v>2968</v>
      </c>
      <c r="E562" s="17">
        <v>5</v>
      </c>
      <c r="F562" s="19">
        <v>35</v>
      </c>
      <c r="G562" s="169">
        <f t="shared" si="9"/>
        <v>175</v>
      </c>
      <c r="H562" s="611"/>
    </row>
    <row r="563" spans="1:8" ht="15.75">
      <c r="A563" s="918"/>
      <c r="B563" s="606"/>
      <c r="C563" s="63" t="s">
        <v>2848</v>
      </c>
      <c r="D563" s="19" t="s">
        <v>2968</v>
      </c>
      <c r="E563" s="17">
        <v>5</v>
      </c>
      <c r="F563" s="19">
        <v>9</v>
      </c>
      <c r="G563" s="169">
        <f t="shared" si="9"/>
        <v>45</v>
      </c>
      <c r="H563" s="611"/>
    </row>
    <row r="564" spans="1:8" ht="15.75">
      <c r="A564" s="918"/>
      <c r="B564" s="606"/>
      <c r="C564" s="63" t="s">
        <v>2849</v>
      </c>
      <c r="D564" s="19" t="s">
        <v>2968</v>
      </c>
      <c r="E564" s="17">
        <v>39</v>
      </c>
      <c r="F564" s="19">
        <v>2.5</v>
      </c>
      <c r="G564" s="169">
        <f t="shared" si="9"/>
        <v>97.5</v>
      </c>
      <c r="H564" s="611"/>
    </row>
    <row r="565" spans="1:8" ht="15.75">
      <c r="A565" s="918"/>
      <c r="B565" s="606"/>
      <c r="C565" s="17" t="s">
        <v>2850</v>
      </c>
      <c r="D565" s="19" t="s">
        <v>2968</v>
      </c>
      <c r="E565" s="17">
        <v>39</v>
      </c>
      <c r="F565" s="17">
        <v>1</v>
      </c>
      <c r="G565" s="169">
        <f t="shared" si="9"/>
        <v>39</v>
      </c>
      <c r="H565" s="611"/>
    </row>
    <row r="566" spans="1:8" ht="15.75">
      <c r="A566" s="918"/>
      <c r="B566" s="606"/>
      <c r="C566" s="63" t="s">
        <v>2851</v>
      </c>
      <c r="D566" s="19" t="s">
        <v>2968</v>
      </c>
      <c r="E566" s="19">
        <v>78</v>
      </c>
      <c r="F566" s="19">
        <v>0.5</v>
      </c>
      <c r="G566" s="169">
        <f t="shared" si="9"/>
        <v>39</v>
      </c>
      <c r="H566" s="611"/>
    </row>
    <row r="567" spans="1:8" ht="15.75">
      <c r="A567" s="918"/>
      <c r="B567" s="606"/>
      <c r="C567" s="17" t="s">
        <v>2857</v>
      </c>
      <c r="D567" s="19" t="s">
        <v>2968</v>
      </c>
      <c r="E567" s="17">
        <v>13</v>
      </c>
      <c r="F567" s="17">
        <v>4</v>
      </c>
      <c r="G567" s="173">
        <f>F567*E567</f>
        <v>52</v>
      </c>
      <c r="H567" s="611"/>
    </row>
    <row r="568" spans="1:8" ht="15.75">
      <c r="A568" s="918"/>
      <c r="B568" s="606"/>
      <c r="C568" s="17" t="s">
        <v>2859</v>
      </c>
      <c r="D568" s="19" t="s">
        <v>2968</v>
      </c>
      <c r="E568" s="17">
        <v>26</v>
      </c>
      <c r="F568" s="17">
        <v>1</v>
      </c>
      <c r="G568" s="173">
        <f>F568*E568</f>
        <v>26</v>
      </c>
      <c r="H568" s="611"/>
    </row>
    <row r="569" spans="1:8" ht="15.75">
      <c r="A569" s="918"/>
      <c r="B569" s="606"/>
      <c r="C569" s="17" t="s">
        <v>2855</v>
      </c>
      <c r="D569" s="19" t="s">
        <v>2968</v>
      </c>
      <c r="E569" s="17">
        <v>20</v>
      </c>
      <c r="F569" s="17">
        <v>50</v>
      </c>
      <c r="G569" s="169">
        <f>F569*E569</f>
        <v>1000</v>
      </c>
      <c r="H569" s="611"/>
    </row>
    <row r="570" spans="1:8" ht="15.75">
      <c r="A570" s="918"/>
      <c r="B570" s="606"/>
      <c r="C570" s="17" t="s">
        <v>2853</v>
      </c>
      <c r="D570" s="19" t="s">
        <v>2968</v>
      </c>
      <c r="E570" s="17">
        <v>12</v>
      </c>
      <c r="F570" s="17">
        <v>110</v>
      </c>
      <c r="G570" s="173">
        <f>F570*E570</f>
        <v>1320</v>
      </c>
      <c r="H570" s="611"/>
    </row>
    <row r="571" spans="1:8" ht="31.5">
      <c r="A571" s="168">
        <v>54</v>
      </c>
      <c r="B571" s="17" t="s">
        <v>982</v>
      </c>
      <c r="C571" s="16" t="s">
        <v>893</v>
      </c>
      <c r="D571" s="598" t="s">
        <v>980</v>
      </c>
      <c r="E571" s="599"/>
      <c r="F571" s="600"/>
      <c r="G571" s="169"/>
      <c r="H571" s="21">
        <v>40948</v>
      </c>
    </row>
    <row r="572" spans="1:8" ht="31.5">
      <c r="A572" s="168">
        <v>71</v>
      </c>
      <c r="B572" s="17" t="s">
        <v>3441</v>
      </c>
      <c r="C572" s="16" t="s">
        <v>893</v>
      </c>
      <c r="D572" s="598" t="s">
        <v>1188</v>
      </c>
      <c r="E572" s="599"/>
      <c r="F572" s="600"/>
      <c r="G572" s="169"/>
      <c r="H572" s="21">
        <v>40952</v>
      </c>
    </row>
    <row r="573" spans="1:8" ht="31.5">
      <c r="A573" s="168">
        <v>99</v>
      </c>
      <c r="B573" s="15" t="s">
        <v>3441</v>
      </c>
      <c r="C573" s="16" t="s">
        <v>893</v>
      </c>
      <c r="D573" s="598" t="s">
        <v>1483</v>
      </c>
      <c r="E573" s="599"/>
      <c r="F573" s="600"/>
      <c r="G573" s="169"/>
      <c r="H573" s="21">
        <v>40959</v>
      </c>
    </row>
    <row r="574" spans="1:8" ht="15.75">
      <c r="A574" s="168">
        <v>109</v>
      </c>
      <c r="B574" s="15" t="s">
        <v>343</v>
      </c>
      <c r="C574" s="16" t="s">
        <v>1584</v>
      </c>
      <c r="D574" s="598" t="s">
        <v>67</v>
      </c>
      <c r="E574" s="599"/>
      <c r="F574" s="600"/>
      <c r="G574" s="169"/>
      <c r="H574" s="21">
        <v>40966</v>
      </c>
    </row>
    <row r="575" spans="1:8" ht="15.75">
      <c r="A575" s="919">
        <v>74</v>
      </c>
      <c r="B575" s="592" t="s">
        <v>3441</v>
      </c>
      <c r="C575" s="16" t="s">
        <v>2782</v>
      </c>
      <c r="D575" s="19"/>
      <c r="E575" s="17"/>
      <c r="F575" s="17"/>
      <c r="G575" s="169"/>
      <c r="H575" s="595">
        <v>40955</v>
      </c>
    </row>
    <row r="576" spans="1:8" ht="15.75">
      <c r="A576" s="920"/>
      <c r="B576" s="593"/>
      <c r="C576" s="17" t="s">
        <v>2049</v>
      </c>
      <c r="D576" s="19" t="s">
        <v>1588</v>
      </c>
      <c r="E576" s="17">
        <v>0.16</v>
      </c>
      <c r="F576" s="17">
        <v>1350</v>
      </c>
      <c r="G576" s="169">
        <f>F576*E576</f>
        <v>216</v>
      </c>
      <c r="H576" s="596"/>
    </row>
    <row r="577" spans="1:8" ht="15.75">
      <c r="A577" s="921"/>
      <c r="B577" s="594"/>
      <c r="C577" s="17" t="s">
        <v>2656</v>
      </c>
      <c r="D577" s="19" t="s">
        <v>1585</v>
      </c>
      <c r="E577" s="17">
        <v>0.16</v>
      </c>
      <c r="F577" s="17">
        <v>48.05</v>
      </c>
      <c r="G577" s="169">
        <f>F577*E577</f>
        <v>7.69</v>
      </c>
      <c r="H577" s="597"/>
    </row>
    <row r="578" spans="1:8" ht="15.75">
      <c r="A578" s="919">
        <v>126</v>
      </c>
      <c r="B578" s="592" t="s">
        <v>3441</v>
      </c>
      <c r="C578" s="16" t="s">
        <v>2782</v>
      </c>
      <c r="D578" s="19"/>
      <c r="E578" s="17"/>
      <c r="F578" s="17"/>
      <c r="G578" s="169"/>
      <c r="H578" s="595">
        <v>40967</v>
      </c>
    </row>
    <row r="579" spans="1:8" ht="15.75">
      <c r="A579" s="920"/>
      <c r="B579" s="593"/>
      <c r="C579" s="17" t="s">
        <v>2049</v>
      </c>
      <c r="D579" s="19" t="s">
        <v>1588</v>
      </c>
      <c r="E579" s="17">
        <v>0.23</v>
      </c>
      <c r="F579" s="17">
        <v>1350</v>
      </c>
      <c r="G579" s="169">
        <f>F579*E579</f>
        <v>310.5</v>
      </c>
      <c r="H579" s="605"/>
    </row>
    <row r="580" spans="1:8" ht="15.75">
      <c r="A580" s="921"/>
      <c r="B580" s="594"/>
      <c r="C580" s="17" t="s">
        <v>2050</v>
      </c>
      <c r="D580" s="19" t="s">
        <v>1585</v>
      </c>
      <c r="E580" s="17">
        <v>0.23</v>
      </c>
      <c r="F580" s="17">
        <v>48.05</v>
      </c>
      <c r="G580" s="169">
        <f>F580*E580</f>
        <v>11.05</v>
      </c>
      <c r="H580" s="603"/>
    </row>
    <row r="581" spans="1:8" ht="18.75">
      <c r="A581" s="167"/>
      <c r="B581" s="161" t="s">
        <v>1598</v>
      </c>
      <c r="C581" s="160"/>
      <c r="D581" s="160"/>
      <c r="E581" s="160"/>
      <c r="F581" s="160"/>
      <c r="G581" s="166">
        <f>SUM(G547:G580)</f>
        <v>7677.31</v>
      </c>
      <c r="H581" s="163"/>
    </row>
    <row r="582" spans="1:8" ht="31.5">
      <c r="A582" s="168">
        <v>58</v>
      </c>
      <c r="B582" s="17" t="s">
        <v>986</v>
      </c>
      <c r="C582" s="16" t="s">
        <v>893</v>
      </c>
      <c r="D582" s="598" t="s">
        <v>980</v>
      </c>
      <c r="E582" s="599"/>
      <c r="F582" s="600"/>
      <c r="G582" s="169"/>
      <c r="H582" s="21">
        <v>40948</v>
      </c>
    </row>
    <row r="583" spans="1:8" ht="63">
      <c r="A583" s="919">
        <v>97</v>
      </c>
      <c r="B583" s="592" t="s">
        <v>1159</v>
      </c>
      <c r="C583" s="16" t="s">
        <v>1482</v>
      </c>
      <c r="D583" s="17"/>
      <c r="E583" s="17"/>
      <c r="F583" s="17"/>
      <c r="G583" s="169"/>
      <c r="H583" s="595">
        <v>40960</v>
      </c>
    </row>
    <row r="584" spans="1:8" ht="15.75">
      <c r="A584" s="921"/>
      <c r="B584" s="594"/>
      <c r="C584" s="17" t="s">
        <v>764</v>
      </c>
      <c r="D584" s="17" t="s">
        <v>1109</v>
      </c>
      <c r="E584" s="17">
        <v>0.2</v>
      </c>
      <c r="F584" s="17">
        <v>56</v>
      </c>
      <c r="G584" s="169">
        <f>F584*E584</f>
        <v>11.2</v>
      </c>
      <c r="H584" s="603"/>
    </row>
    <row r="585" spans="1:8" ht="18.75">
      <c r="A585" s="167"/>
      <c r="B585" s="161" t="s">
        <v>1598</v>
      </c>
      <c r="C585" s="160"/>
      <c r="D585" s="160"/>
      <c r="E585" s="160"/>
      <c r="F585" s="160"/>
      <c r="G585" s="166">
        <f>SUM(G582:G584)</f>
        <v>11.2</v>
      </c>
      <c r="H585" s="163"/>
    </row>
    <row r="586" spans="1:8" ht="31.5">
      <c r="A586" s="168">
        <v>55</v>
      </c>
      <c r="B586" s="17" t="s">
        <v>983</v>
      </c>
      <c r="C586" s="16" t="s">
        <v>893</v>
      </c>
      <c r="D586" s="598" t="s">
        <v>980</v>
      </c>
      <c r="E586" s="599"/>
      <c r="F586" s="600"/>
      <c r="G586" s="169"/>
      <c r="H586" s="21">
        <v>40948</v>
      </c>
    </row>
    <row r="587" spans="1:8" ht="15.75">
      <c r="A587" s="919">
        <v>123</v>
      </c>
      <c r="B587" s="592" t="s">
        <v>2657</v>
      </c>
      <c r="C587" s="16" t="s">
        <v>2782</v>
      </c>
      <c r="D587" s="19"/>
      <c r="E587" s="17"/>
      <c r="F587" s="17"/>
      <c r="G587" s="169"/>
      <c r="H587" s="595">
        <v>40967</v>
      </c>
    </row>
    <row r="588" spans="1:8" ht="15.75">
      <c r="A588" s="920"/>
      <c r="B588" s="593"/>
      <c r="C588" s="17" t="s">
        <v>2049</v>
      </c>
      <c r="D588" s="19" t="s">
        <v>1588</v>
      </c>
      <c r="E588" s="17">
        <v>0.23</v>
      </c>
      <c r="F588" s="17">
        <v>1350</v>
      </c>
      <c r="G588" s="169">
        <f>F588*E588</f>
        <v>310.5</v>
      </c>
      <c r="H588" s="605"/>
    </row>
    <row r="589" spans="1:8" ht="15.75">
      <c r="A589" s="921"/>
      <c r="B589" s="594"/>
      <c r="C589" s="17" t="s">
        <v>2050</v>
      </c>
      <c r="D589" s="19" t="s">
        <v>1585</v>
      </c>
      <c r="E589" s="17">
        <v>0.23</v>
      </c>
      <c r="F589" s="17">
        <v>48.05</v>
      </c>
      <c r="G589" s="169">
        <f>F589*E589</f>
        <v>11.05</v>
      </c>
      <c r="H589" s="603"/>
    </row>
    <row r="590" spans="1:8" ht="15.75">
      <c r="A590" s="919">
        <v>76</v>
      </c>
      <c r="B590" s="592" t="s">
        <v>2657</v>
      </c>
      <c r="C590" s="16" t="s">
        <v>2782</v>
      </c>
      <c r="D590" s="19"/>
      <c r="E590" s="17"/>
      <c r="F590" s="17"/>
      <c r="G590" s="169"/>
      <c r="H590" s="595">
        <v>40955</v>
      </c>
    </row>
    <row r="591" spans="1:8" ht="15.75">
      <c r="A591" s="920"/>
      <c r="B591" s="593"/>
      <c r="C591" s="17" t="s">
        <v>2049</v>
      </c>
      <c r="D591" s="19" t="s">
        <v>1588</v>
      </c>
      <c r="E591" s="17">
        <v>0.16</v>
      </c>
      <c r="F591" s="17">
        <v>1350</v>
      </c>
      <c r="G591" s="169">
        <f>F591*E591</f>
        <v>216</v>
      </c>
      <c r="H591" s="596"/>
    </row>
    <row r="592" spans="1:8" ht="15.75">
      <c r="A592" s="921"/>
      <c r="B592" s="594"/>
      <c r="C592" s="17" t="s">
        <v>2656</v>
      </c>
      <c r="D592" s="19" t="s">
        <v>1585</v>
      </c>
      <c r="E592" s="17">
        <v>0.16</v>
      </c>
      <c r="F592" s="17">
        <v>48.05</v>
      </c>
      <c r="G592" s="169">
        <f>F592*E592</f>
        <v>7.69</v>
      </c>
      <c r="H592" s="597"/>
    </row>
    <row r="593" spans="1:8" ht="18.75">
      <c r="A593" s="167"/>
      <c r="B593" s="161" t="s">
        <v>1598</v>
      </c>
      <c r="C593" s="160"/>
      <c r="D593" s="160"/>
      <c r="E593" s="160"/>
      <c r="F593" s="160"/>
      <c r="G593" s="166">
        <f>SUM(G586:G592)</f>
        <v>545.24</v>
      </c>
      <c r="H593" s="163"/>
    </row>
    <row r="594" spans="1:8" ht="31.5">
      <c r="A594" s="918">
        <v>17</v>
      </c>
      <c r="B594" s="606" t="s">
        <v>1666</v>
      </c>
      <c r="C594" s="16" t="s">
        <v>1667</v>
      </c>
      <c r="D594" s="19"/>
      <c r="E594" s="17"/>
      <c r="F594" s="17"/>
      <c r="G594" s="172"/>
      <c r="H594" s="611">
        <v>40945</v>
      </c>
    </row>
    <row r="595" spans="1:8" ht="15.75">
      <c r="A595" s="918"/>
      <c r="B595" s="606"/>
      <c r="C595" s="17" t="s">
        <v>1397</v>
      </c>
      <c r="D595" s="19" t="s">
        <v>2968</v>
      </c>
      <c r="E595" s="17">
        <v>2</v>
      </c>
      <c r="F595" s="17">
        <v>104</v>
      </c>
      <c r="G595" s="172">
        <f t="shared" ref="G595:G603" si="10">F595*E595</f>
        <v>208</v>
      </c>
      <c r="H595" s="611"/>
    </row>
    <row r="596" spans="1:8" ht="15.75">
      <c r="A596" s="918"/>
      <c r="B596" s="606"/>
      <c r="C596" s="28" t="s">
        <v>1181</v>
      </c>
      <c r="D596" s="19" t="s">
        <v>2968</v>
      </c>
      <c r="E596" s="19">
        <v>2</v>
      </c>
      <c r="F596" s="29">
        <v>58</v>
      </c>
      <c r="G596" s="172">
        <f t="shared" si="10"/>
        <v>116</v>
      </c>
      <c r="H596" s="611"/>
    </row>
    <row r="597" spans="1:8" ht="15.75">
      <c r="A597" s="918">
        <v>17</v>
      </c>
      <c r="B597" s="606" t="s">
        <v>1666</v>
      </c>
      <c r="C597" s="17" t="s">
        <v>1668</v>
      </c>
      <c r="D597" s="19" t="s">
        <v>2968</v>
      </c>
      <c r="E597" s="17">
        <v>1</v>
      </c>
      <c r="F597" s="17">
        <v>186</v>
      </c>
      <c r="G597" s="172">
        <f t="shared" si="10"/>
        <v>186</v>
      </c>
      <c r="H597" s="611">
        <v>40945</v>
      </c>
    </row>
    <row r="598" spans="1:8" ht="15.75">
      <c r="A598" s="918"/>
      <c r="B598" s="606"/>
      <c r="C598" s="17" t="s">
        <v>1048</v>
      </c>
      <c r="D598" s="19" t="s">
        <v>2968</v>
      </c>
      <c r="E598" s="17">
        <v>1</v>
      </c>
      <c r="F598" s="17">
        <v>35</v>
      </c>
      <c r="G598" s="173">
        <f t="shared" si="10"/>
        <v>35</v>
      </c>
      <c r="H598" s="611"/>
    </row>
    <row r="599" spans="1:8" ht="15.75">
      <c r="A599" s="918"/>
      <c r="B599" s="606"/>
      <c r="C599" s="15" t="s">
        <v>1875</v>
      </c>
      <c r="D599" s="19" t="s">
        <v>2968</v>
      </c>
      <c r="E599" s="17">
        <v>1</v>
      </c>
      <c r="F599" s="19">
        <v>120</v>
      </c>
      <c r="G599" s="169">
        <f t="shared" si="10"/>
        <v>120</v>
      </c>
      <c r="H599" s="611"/>
    </row>
    <row r="600" spans="1:8" ht="15.75">
      <c r="A600" s="918"/>
      <c r="B600" s="606"/>
      <c r="C600" s="15" t="s">
        <v>1581</v>
      </c>
      <c r="D600" s="19" t="s">
        <v>1109</v>
      </c>
      <c r="E600" s="19">
        <v>2</v>
      </c>
      <c r="F600" s="19">
        <v>90</v>
      </c>
      <c r="G600" s="169">
        <f t="shared" si="10"/>
        <v>180</v>
      </c>
      <c r="H600" s="611"/>
    </row>
    <row r="601" spans="1:8" ht="15.75">
      <c r="A601" s="918"/>
      <c r="B601" s="606"/>
      <c r="C601" s="15" t="s">
        <v>1462</v>
      </c>
      <c r="D601" s="19" t="s">
        <v>1049</v>
      </c>
      <c r="E601" s="19">
        <v>5</v>
      </c>
      <c r="F601" s="29">
        <v>92</v>
      </c>
      <c r="G601" s="172">
        <f t="shared" si="10"/>
        <v>460</v>
      </c>
      <c r="H601" s="611"/>
    </row>
    <row r="602" spans="1:8" ht="15.75">
      <c r="A602" s="918"/>
      <c r="B602" s="606"/>
      <c r="C602" s="28" t="s">
        <v>1669</v>
      </c>
      <c r="D602" s="19" t="s">
        <v>1049</v>
      </c>
      <c r="E602" s="19">
        <v>3</v>
      </c>
      <c r="F602" s="29">
        <v>157.34</v>
      </c>
      <c r="G602" s="172">
        <f t="shared" si="10"/>
        <v>472</v>
      </c>
      <c r="H602" s="611"/>
    </row>
    <row r="603" spans="1:8" ht="31.5">
      <c r="A603" s="918"/>
      <c r="B603" s="606"/>
      <c r="C603" s="15" t="s">
        <v>679</v>
      </c>
      <c r="D603" s="19" t="s">
        <v>2968</v>
      </c>
      <c r="E603" s="19">
        <v>1</v>
      </c>
      <c r="F603" s="19">
        <v>85</v>
      </c>
      <c r="G603" s="169">
        <f t="shared" si="10"/>
        <v>85</v>
      </c>
      <c r="H603" s="611"/>
    </row>
    <row r="604" spans="1:8" ht="15.75">
      <c r="A604" s="168">
        <v>63</v>
      </c>
      <c r="B604" s="15" t="s">
        <v>2132</v>
      </c>
      <c r="C604" s="16" t="s">
        <v>2133</v>
      </c>
      <c r="D604" s="598" t="s">
        <v>1050</v>
      </c>
      <c r="E604" s="599"/>
      <c r="F604" s="600"/>
      <c r="G604" s="169"/>
      <c r="H604" s="21">
        <v>40949</v>
      </c>
    </row>
    <row r="605" spans="1:8" ht="15.75">
      <c r="A605" s="919">
        <v>77</v>
      </c>
      <c r="B605" s="592" t="s">
        <v>2658</v>
      </c>
      <c r="C605" s="16" t="s">
        <v>2782</v>
      </c>
      <c r="D605" s="19"/>
      <c r="E605" s="17"/>
      <c r="F605" s="17"/>
      <c r="G605" s="169"/>
      <c r="H605" s="595">
        <v>40955</v>
      </c>
    </row>
    <row r="606" spans="1:8" ht="15.75">
      <c r="A606" s="920"/>
      <c r="B606" s="593"/>
      <c r="C606" s="17" t="s">
        <v>2049</v>
      </c>
      <c r="D606" s="19" t="s">
        <v>1588</v>
      </c>
      <c r="E606" s="17">
        <v>0.16</v>
      </c>
      <c r="F606" s="17">
        <v>1350</v>
      </c>
      <c r="G606" s="169">
        <f>F606*E606</f>
        <v>216</v>
      </c>
      <c r="H606" s="596"/>
    </row>
    <row r="607" spans="1:8" ht="15.75">
      <c r="A607" s="921"/>
      <c r="B607" s="594"/>
      <c r="C607" s="17" t="s">
        <v>2656</v>
      </c>
      <c r="D607" s="19" t="s">
        <v>1585</v>
      </c>
      <c r="E607" s="17">
        <v>0.16</v>
      </c>
      <c r="F607" s="17">
        <v>48.05</v>
      </c>
      <c r="G607" s="169">
        <f>F607*E607</f>
        <v>7.69</v>
      </c>
      <c r="H607" s="597"/>
    </row>
    <row r="608" spans="1:8" ht="15.75">
      <c r="A608" s="168">
        <v>94</v>
      </c>
      <c r="B608" s="15" t="s">
        <v>2002</v>
      </c>
      <c r="C608" s="16" t="s">
        <v>1348</v>
      </c>
      <c r="D608" s="598" t="s">
        <v>1050</v>
      </c>
      <c r="E608" s="599"/>
      <c r="F608" s="600"/>
      <c r="G608" s="169"/>
      <c r="H608" s="21">
        <v>40961</v>
      </c>
    </row>
    <row r="609" spans="1:8" ht="31.5">
      <c r="A609" s="919">
        <v>132</v>
      </c>
      <c r="B609" s="592" t="s">
        <v>2002</v>
      </c>
      <c r="C609" s="16" t="s">
        <v>57</v>
      </c>
      <c r="D609" s="17"/>
      <c r="E609" s="17"/>
      <c r="F609" s="17"/>
      <c r="G609" s="169"/>
      <c r="H609" s="595">
        <v>40968</v>
      </c>
    </row>
    <row r="610" spans="1:8" ht="15.75">
      <c r="A610" s="921"/>
      <c r="B610" s="594"/>
      <c r="C610" s="17" t="s">
        <v>2286</v>
      </c>
      <c r="D610" s="19" t="s">
        <v>2968</v>
      </c>
      <c r="E610" s="17">
        <v>2</v>
      </c>
      <c r="F610" s="17">
        <v>130</v>
      </c>
      <c r="G610" s="169">
        <f>F610*E610</f>
        <v>260</v>
      </c>
      <c r="H610" s="603"/>
    </row>
    <row r="611" spans="1:8" ht="18.75">
      <c r="A611" s="167"/>
      <c r="B611" s="161" t="s">
        <v>1598</v>
      </c>
      <c r="C611" s="160"/>
      <c r="D611" s="160"/>
      <c r="E611" s="160"/>
      <c r="F611" s="160"/>
      <c r="G611" s="166">
        <f>SUM(G594:G610)</f>
        <v>2345.69</v>
      </c>
      <c r="H611" s="163"/>
    </row>
    <row r="612" spans="1:8" ht="15.75">
      <c r="A612" s="919">
        <v>78</v>
      </c>
      <c r="B612" s="592" t="s">
        <v>2659</v>
      </c>
      <c r="C612" s="16" t="s">
        <v>2782</v>
      </c>
      <c r="D612" s="19"/>
      <c r="E612" s="17"/>
      <c r="F612" s="17"/>
      <c r="G612" s="169"/>
      <c r="H612" s="595">
        <v>40955</v>
      </c>
    </row>
    <row r="613" spans="1:8" ht="15.75">
      <c r="A613" s="920"/>
      <c r="B613" s="593"/>
      <c r="C613" s="17" t="s">
        <v>2049</v>
      </c>
      <c r="D613" s="19" t="s">
        <v>1588</v>
      </c>
      <c r="E613" s="17">
        <v>0.16</v>
      </c>
      <c r="F613" s="17">
        <v>1350</v>
      </c>
      <c r="G613" s="169">
        <f>F613*E613</f>
        <v>216</v>
      </c>
      <c r="H613" s="596"/>
    </row>
    <row r="614" spans="1:8" ht="15.75">
      <c r="A614" s="921"/>
      <c r="B614" s="594"/>
      <c r="C614" s="17" t="s">
        <v>2656</v>
      </c>
      <c r="D614" s="19" t="s">
        <v>1585</v>
      </c>
      <c r="E614" s="17">
        <v>0.16</v>
      </c>
      <c r="F614" s="17">
        <v>48.05</v>
      </c>
      <c r="G614" s="169">
        <f>F614*E614</f>
        <v>7.69</v>
      </c>
      <c r="H614" s="597"/>
    </row>
    <row r="615" spans="1:8" ht="15.75">
      <c r="A615" s="919">
        <v>111</v>
      </c>
      <c r="B615" s="592" t="s">
        <v>3143</v>
      </c>
      <c r="C615" s="16" t="s">
        <v>863</v>
      </c>
      <c r="D615" s="17"/>
      <c r="E615" s="17"/>
      <c r="F615" s="29"/>
      <c r="G615" s="169"/>
      <c r="H615" s="595">
        <v>40966</v>
      </c>
    </row>
    <row r="616" spans="1:8" ht="15.75">
      <c r="A616" s="921"/>
      <c r="B616" s="594"/>
      <c r="C616" s="15" t="s">
        <v>3144</v>
      </c>
      <c r="D616" s="19" t="s">
        <v>2968</v>
      </c>
      <c r="E616" s="19">
        <v>1</v>
      </c>
      <c r="F616" s="19">
        <v>72</v>
      </c>
      <c r="G616" s="174">
        <f>F616*E616</f>
        <v>72</v>
      </c>
      <c r="H616" s="603"/>
    </row>
    <row r="617" spans="1:8" ht="15.75">
      <c r="A617" s="919">
        <v>124</v>
      </c>
      <c r="B617" s="592" t="s">
        <v>2659</v>
      </c>
      <c r="C617" s="16" t="s">
        <v>2782</v>
      </c>
      <c r="D617" s="19"/>
      <c r="E617" s="17"/>
      <c r="F617" s="17"/>
      <c r="G617" s="169"/>
      <c r="H617" s="595">
        <v>40967</v>
      </c>
    </row>
    <row r="618" spans="1:8" ht="15.75">
      <c r="A618" s="920"/>
      <c r="B618" s="593"/>
      <c r="C618" s="17" t="s">
        <v>2049</v>
      </c>
      <c r="D618" s="19" t="s">
        <v>1588</v>
      </c>
      <c r="E618" s="17">
        <v>0.23</v>
      </c>
      <c r="F618" s="17">
        <v>1350</v>
      </c>
      <c r="G618" s="169">
        <f>F618*E618</f>
        <v>310.5</v>
      </c>
      <c r="H618" s="605"/>
    </row>
    <row r="619" spans="1:8" ht="15.75">
      <c r="A619" s="921"/>
      <c r="B619" s="594"/>
      <c r="C619" s="17" t="s">
        <v>2050</v>
      </c>
      <c r="D619" s="19" t="s">
        <v>1585</v>
      </c>
      <c r="E619" s="17">
        <v>0.23</v>
      </c>
      <c r="F619" s="17">
        <v>48.05</v>
      </c>
      <c r="G619" s="169">
        <f>F619*E619</f>
        <v>11.05</v>
      </c>
      <c r="H619" s="603"/>
    </row>
    <row r="620" spans="1:8" ht="18.75">
      <c r="A620" s="167"/>
      <c r="B620" s="161" t="s">
        <v>1598</v>
      </c>
      <c r="C620" s="160"/>
      <c r="D620" s="160"/>
      <c r="E620" s="160"/>
      <c r="F620" s="160"/>
      <c r="G620" s="166">
        <f>SUM(G612:G619)</f>
        <v>617.24</v>
      </c>
      <c r="H620" s="163"/>
    </row>
    <row r="621" spans="1:8" ht="31.5">
      <c r="A621" s="168">
        <v>41</v>
      </c>
      <c r="B621" s="17" t="s">
        <v>2817</v>
      </c>
      <c r="C621" s="16" t="s">
        <v>2818</v>
      </c>
      <c r="D621" s="598" t="s">
        <v>67</v>
      </c>
      <c r="E621" s="599"/>
      <c r="F621" s="600"/>
      <c r="G621" s="169"/>
      <c r="H621" s="21">
        <v>40952</v>
      </c>
    </row>
    <row r="622" spans="1:8" ht="15.75">
      <c r="A622" s="919">
        <v>59</v>
      </c>
      <c r="B622" s="592" t="s">
        <v>987</v>
      </c>
      <c r="C622" s="16" t="s">
        <v>988</v>
      </c>
      <c r="D622" s="19"/>
      <c r="E622" s="17"/>
      <c r="F622" s="17"/>
      <c r="G622" s="169"/>
      <c r="H622" s="595">
        <v>40952</v>
      </c>
    </row>
    <row r="623" spans="1:8" ht="15.75">
      <c r="A623" s="920"/>
      <c r="B623" s="593"/>
      <c r="C623" s="17" t="s">
        <v>989</v>
      </c>
      <c r="D623" s="19" t="s">
        <v>1585</v>
      </c>
      <c r="E623" s="17">
        <v>0.04</v>
      </c>
      <c r="F623" s="17">
        <v>8500</v>
      </c>
      <c r="G623" s="169">
        <f>F623*E623</f>
        <v>340</v>
      </c>
      <c r="H623" s="605"/>
    </row>
    <row r="624" spans="1:8" ht="15.75">
      <c r="A624" s="921"/>
      <c r="B624" s="594"/>
      <c r="C624" s="17" t="s">
        <v>990</v>
      </c>
      <c r="D624" s="19" t="s">
        <v>1109</v>
      </c>
      <c r="E624" s="17">
        <v>1</v>
      </c>
      <c r="F624" s="17">
        <v>87</v>
      </c>
      <c r="G624" s="169">
        <f>F624*E624</f>
        <v>87</v>
      </c>
      <c r="H624" s="603"/>
    </row>
    <row r="625" spans="1:8" ht="31.5">
      <c r="A625" s="168">
        <v>68</v>
      </c>
      <c r="B625" s="15" t="s">
        <v>1870</v>
      </c>
      <c r="C625" s="16" t="s">
        <v>893</v>
      </c>
      <c r="D625" s="598" t="s">
        <v>1188</v>
      </c>
      <c r="E625" s="599"/>
      <c r="F625" s="600"/>
      <c r="G625" s="169"/>
      <c r="H625" s="21">
        <v>40952</v>
      </c>
    </row>
    <row r="626" spans="1:8" ht="15.75">
      <c r="A626" s="919">
        <v>79</v>
      </c>
      <c r="B626" s="592" t="s">
        <v>1870</v>
      </c>
      <c r="C626" s="16" t="s">
        <v>2782</v>
      </c>
      <c r="D626" s="19"/>
      <c r="E626" s="17"/>
      <c r="F626" s="17"/>
      <c r="G626" s="169"/>
      <c r="H626" s="595">
        <v>40955</v>
      </c>
    </row>
    <row r="627" spans="1:8" ht="15.75">
      <c r="A627" s="920"/>
      <c r="B627" s="593"/>
      <c r="C627" s="17" t="s">
        <v>2049</v>
      </c>
      <c r="D627" s="19" t="s">
        <v>1588</v>
      </c>
      <c r="E627" s="17">
        <v>0.16</v>
      </c>
      <c r="F627" s="17">
        <v>1350</v>
      </c>
      <c r="G627" s="169">
        <f>F627*E627</f>
        <v>216</v>
      </c>
      <c r="H627" s="596"/>
    </row>
    <row r="628" spans="1:8" ht="15.75">
      <c r="A628" s="921"/>
      <c r="B628" s="594"/>
      <c r="C628" s="17" t="s">
        <v>2656</v>
      </c>
      <c r="D628" s="19" t="s">
        <v>1585</v>
      </c>
      <c r="E628" s="17">
        <v>0.16</v>
      </c>
      <c r="F628" s="17">
        <v>48.05</v>
      </c>
      <c r="G628" s="169">
        <f>F628*E628</f>
        <v>7.69</v>
      </c>
      <c r="H628" s="597"/>
    </row>
    <row r="629" spans="1:8" ht="31.5">
      <c r="A629" s="919">
        <v>89</v>
      </c>
      <c r="B629" s="592" t="s">
        <v>1870</v>
      </c>
      <c r="C629" s="16" t="s">
        <v>2664</v>
      </c>
      <c r="D629" s="17"/>
      <c r="E629" s="17"/>
      <c r="F629" s="29"/>
      <c r="G629" s="169"/>
      <c r="H629" s="595"/>
    </row>
    <row r="630" spans="1:8" ht="15.75">
      <c r="A630" s="920"/>
      <c r="B630" s="593"/>
      <c r="C630" s="15" t="s">
        <v>2665</v>
      </c>
      <c r="D630" s="19" t="s">
        <v>1049</v>
      </c>
      <c r="E630" s="19">
        <v>18</v>
      </c>
      <c r="F630" s="29">
        <v>240.34</v>
      </c>
      <c r="G630" s="169">
        <f t="shared" ref="G630:G637" si="11">F630*E630</f>
        <v>4326.12</v>
      </c>
      <c r="H630" s="605"/>
    </row>
    <row r="631" spans="1:8" ht="15.75">
      <c r="A631" s="920"/>
      <c r="B631" s="593"/>
      <c r="C631" s="28" t="s">
        <v>2479</v>
      </c>
      <c r="D631" s="29" t="s">
        <v>1109</v>
      </c>
      <c r="E631" s="29">
        <v>2</v>
      </c>
      <c r="F631" s="29">
        <v>141</v>
      </c>
      <c r="G631" s="169">
        <f t="shared" si="11"/>
        <v>282</v>
      </c>
      <c r="H631" s="605"/>
    </row>
    <row r="632" spans="1:8" ht="15.75">
      <c r="A632" s="920"/>
      <c r="B632" s="593"/>
      <c r="C632" s="17" t="s">
        <v>764</v>
      </c>
      <c r="D632" s="19" t="s">
        <v>1109</v>
      </c>
      <c r="E632" s="17">
        <v>2</v>
      </c>
      <c r="F632" s="29">
        <v>58</v>
      </c>
      <c r="G632" s="169">
        <f t="shared" si="11"/>
        <v>116</v>
      </c>
      <c r="H632" s="605"/>
    </row>
    <row r="633" spans="1:8" ht="15.75">
      <c r="A633" s="920"/>
      <c r="B633" s="593"/>
      <c r="C633" s="15" t="s">
        <v>3382</v>
      </c>
      <c r="D633" s="19" t="s">
        <v>1049</v>
      </c>
      <c r="E633" s="17">
        <v>25.3</v>
      </c>
      <c r="F633" s="29">
        <v>70.98</v>
      </c>
      <c r="G633" s="169">
        <f t="shared" si="11"/>
        <v>1795.79</v>
      </c>
      <c r="H633" s="605"/>
    </row>
    <row r="634" spans="1:8" ht="15.75">
      <c r="A634" s="920"/>
      <c r="B634" s="593"/>
      <c r="C634" s="15" t="s">
        <v>2666</v>
      </c>
      <c r="D634" s="19" t="s">
        <v>1585</v>
      </c>
      <c r="E634" s="17">
        <v>0.32</v>
      </c>
      <c r="F634" s="29">
        <v>8500</v>
      </c>
      <c r="G634" s="169">
        <f t="shared" si="11"/>
        <v>2720</v>
      </c>
      <c r="H634" s="605"/>
    </row>
    <row r="635" spans="1:8" ht="15.75">
      <c r="A635" s="920"/>
      <c r="B635" s="593"/>
      <c r="C635" s="17" t="s">
        <v>2667</v>
      </c>
      <c r="D635" s="19" t="s">
        <v>1109</v>
      </c>
      <c r="E635" s="17">
        <v>1.74</v>
      </c>
      <c r="F635" s="17">
        <v>83.34</v>
      </c>
      <c r="G635" s="169">
        <f t="shared" si="11"/>
        <v>145.01</v>
      </c>
      <c r="H635" s="605"/>
    </row>
    <row r="636" spans="1:8" ht="15.75">
      <c r="A636" s="920"/>
      <c r="B636" s="593"/>
      <c r="C636" s="15" t="s">
        <v>2668</v>
      </c>
      <c r="D636" s="19" t="s">
        <v>1109</v>
      </c>
      <c r="E636" s="17">
        <v>0.4</v>
      </c>
      <c r="F636" s="29">
        <v>62.8</v>
      </c>
      <c r="G636" s="169">
        <f t="shared" si="11"/>
        <v>25.12</v>
      </c>
      <c r="H636" s="605"/>
    </row>
    <row r="637" spans="1:8" ht="15.75">
      <c r="A637" s="921"/>
      <c r="B637" s="594"/>
      <c r="C637" s="17" t="s">
        <v>1110</v>
      </c>
      <c r="D637" s="19" t="s">
        <v>1109</v>
      </c>
      <c r="E637" s="17">
        <v>0.12</v>
      </c>
      <c r="F637" s="17">
        <v>20.399999999999999</v>
      </c>
      <c r="G637" s="169">
        <f t="shared" si="11"/>
        <v>2.4500000000000002</v>
      </c>
      <c r="H637" s="603"/>
    </row>
    <row r="638" spans="1:8" ht="18.75">
      <c r="A638" s="167"/>
      <c r="B638" s="161" t="s">
        <v>1598</v>
      </c>
      <c r="C638" s="160"/>
      <c r="D638" s="160"/>
      <c r="E638" s="160"/>
      <c r="F638" s="160"/>
      <c r="G638" s="166">
        <f>SUM(G621:G637)</f>
        <v>10063.18</v>
      </c>
      <c r="H638" s="163"/>
    </row>
    <row r="639" spans="1:8" ht="15.75">
      <c r="A639" s="919">
        <v>80</v>
      </c>
      <c r="B639" s="592" t="s">
        <v>3443</v>
      </c>
      <c r="C639" s="16" t="s">
        <v>2782</v>
      </c>
      <c r="D639" s="19"/>
      <c r="E639" s="17"/>
      <c r="F639" s="17"/>
      <c r="G639" s="169"/>
      <c r="H639" s="595">
        <v>40955</v>
      </c>
    </row>
    <row r="640" spans="1:8" ht="15.75">
      <c r="A640" s="920"/>
      <c r="B640" s="593"/>
      <c r="C640" s="17" t="s">
        <v>2049</v>
      </c>
      <c r="D640" s="19" t="s">
        <v>1588</v>
      </c>
      <c r="E640" s="17">
        <v>0.16</v>
      </c>
      <c r="F640" s="17">
        <v>1350</v>
      </c>
      <c r="G640" s="169">
        <f>F640*E640</f>
        <v>216</v>
      </c>
      <c r="H640" s="596"/>
    </row>
    <row r="641" spans="1:8" ht="15.75">
      <c r="A641" s="921"/>
      <c r="B641" s="594"/>
      <c r="C641" s="17" t="s">
        <v>2656</v>
      </c>
      <c r="D641" s="19" t="s">
        <v>1585</v>
      </c>
      <c r="E641" s="17">
        <v>0.16</v>
      </c>
      <c r="F641" s="17">
        <v>48.05</v>
      </c>
      <c r="G641" s="169">
        <f>F641*E641</f>
        <v>7.69</v>
      </c>
      <c r="H641" s="597"/>
    </row>
    <row r="642" spans="1:8" ht="31.5">
      <c r="A642" s="919">
        <v>92</v>
      </c>
      <c r="B642" s="592" t="s">
        <v>1347</v>
      </c>
      <c r="C642" s="16" t="s">
        <v>2189</v>
      </c>
      <c r="D642" s="17"/>
      <c r="E642" s="17"/>
      <c r="F642" s="17"/>
      <c r="G642" s="169"/>
      <c r="H642" s="595">
        <v>40956</v>
      </c>
    </row>
    <row r="643" spans="1:8" ht="15.75">
      <c r="A643" s="920"/>
      <c r="B643" s="593"/>
      <c r="C643" s="17" t="s">
        <v>2190</v>
      </c>
      <c r="D643" s="19" t="s">
        <v>2968</v>
      </c>
      <c r="E643" s="17">
        <v>1</v>
      </c>
      <c r="F643" s="17">
        <v>85</v>
      </c>
      <c r="G643" s="169">
        <f t="shared" ref="G643:G649" si="12">F643*E643</f>
        <v>85</v>
      </c>
      <c r="H643" s="605"/>
    </row>
    <row r="644" spans="1:8" ht="15.75">
      <c r="A644" s="920"/>
      <c r="B644" s="593"/>
      <c r="C644" s="17" t="s">
        <v>2191</v>
      </c>
      <c r="D644" s="19" t="s">
        <v>2968</v>
      </c>
      <c r="E644" s="17">
        <v>2</v>
      </c>
      <c r="F644" s="17">
        <v>38</v>
      </c>
      <c r="G644" s="169">
        <f t="shared" si="12"/>
        <v>76</v>
      </c>
      <c r="H644" s="605"/>
    </row>
    <row r="645" spans="1:8" ht="31.5">
      <c r="A645" s="920"/>
      <c r="B645" s="593"/>
      <c r="C645" s="17" t="s">
        <v>2864</v>
      </c>
      <c r="D645" s="19" t="s">
        <v>2968</v>
      </c>
      <c r="E645" s="17">
        <v>2</v>
      </c>
      <c r="F645" s="17">
        <v>58</v>
      </c>
      <c r="G645" s="169">
        <f t="shared" si="12"/>
        <v>116</v>
      </c>
      <c r="H645" s="605"/>
    </row>
    <row r="646" spans="1:8" ht="15.75">
      <c r="A646" s="920"/>
      <c r="B646" s="593"/>
      <c r="C646" s="17" t="s">
        <v>2294</v>
      </c>
      <c r="D646" s="19" t="s">
        <v>2968</v>
      </c>
      <c r="E646" s="17">
        <v>1</v>
      </c>
      <c r="F646" s="17">
        <v>85</v>
      </c>
      <c r="G646" s="169">
        <f t="shared" si="12"/>
        <v>85</v>
      </c>
      <c r="H646" s="605"/>
    </row>
    <row r="647" spans="1:8" ht="15.75">
      <c r="A647" s="920"/>
      <c r="B647" s="593"/>
      <c r="C647" s="17" t="s">
        <v>680</v>
      </c>
      <c r="D647" s="19" t="s">
        <v>2968</v>
      </c>
      <c r="E647" s="17">
        <v>3</v>
      </c>
      <c r="F647" s="17">
        <v>34</v>
      </c>
      <c r="G647" s="169">
        <f t="shared" si="12"/>
        <v>102</v>
      </c>
      <c r="H647" s="605"/>
    </row>
    <row r="648" spans="1:8" ht="15.75">
      <c r="A648" s="920"/>
      <c r="B648" s="593"/>
      <c r="C648" s="17" t="s">
        <v>1669</v>
      </c>
      <c r="D648" s="19" t="s">
        <v>2968</v>
      </c>
      <c r="E648" s="17">
        <v>7</v>
      </c>
      <c r="F648" s="17">
        <v>75</v>
      </c>
      <c r="G648" s="169">
        <f t="shared" si="12"/>
        <v>525</v>
      </c>
      <c r="H648" s="605"/>
    </row>
    <row r="649" spans="1:8" ht="15.75">
      <c r="A649" s="921"/>
      <c r="B649" s="594"/>
      <c r="C649" s="17" t="s">
        <v>2865</v>
      </c>
      <c r="D649" s="19" t="s">
        <v>2968</v>
      </c>
      <c r="E649" s="17">
        <v>7</v>
      </c>
      <c r="F649" s="17">
        <v>15</v>
      </c>
      <c r="G649" s="169">
        <f t="shared" si="12"/>
        <v>105</v>
      </c>
      <c r="H649" s="603"/>
    </row>
    <row r="650" spans="1:8" ht="15.75">
      <c r="A650" s="919">
        <v>129</v>
      </c>
      <c r="B650" s="592" t="s">
        <v>3443</v>
      </c>
      <c r="C650" s="16" t="s">
        <v>2782</v>
      </c>
      <c r="D650" s="19"/>
      <c r="E650" s="17"/>
      <c r="F650" s="17"/>
      <c r="G650" s="169"/>
      <c r="H650" s="595">
        <v>40967</v>
      </c>
    </row>
    <row r="651" spans="1:8" ht="15.75">
      <c r="A651" s="920"/>
      <c r="B651" s="593"/>
      <c r="C651" s="17" t="s">
        <v>2049</v>
      </c>
      <c r="D651" s="19" t="s">
        <v>1588</v>
      </c>
      <c r="E651" s="17">
        <v>0.23</v>
      </c>
      <c r="F651" s="17">
        <v>1350</v>
      </c>
      <c r="G651" s="169">
        <f>F651*E651</f>
        <v>310.5</v>
      </c>
      <c r="H651" s="605"/>
    </row>
    <row r="652" spans="1:8" ht="15.75">
      <c r="A652" s="921"/>
      <c r="B652" s="594"/>
      <c r="C652" s="17" t="s">
        <v>2050</v>
      </c>
      <c r="D652" s="19" t="s">
        <v>1585</v>
      </c>
      <c r="E652" s="17">
        <v>0.23</v>
      </c>
      <c r="F652" s="17">
        <v>48.05</v>
      </c>
      <c r="G652" s="169">
        <f>F652*E652</f>
        <v>11.05</v>
      </c>
      <c r="H652" s="603"/>
    </row>
    <row r="653" spans="1:8" ht="18.75">
      <c r="A653" s="167"/>
      <c r="B653" s="161" t="s">
        <v>1598</v>
      </c>
      <c r="C653" s="160"/>
      <c r="D653" s="160"/>
      <c r="E653" s="160"/>
      <c r="F653" s="160"/>
      <c r="G653" s="166">
        <f>SUM(G639:G652)</f>
        <v>1639.24</v>
      </c>
      <c r="H653" s="163"/>
    </row>
    <row r="654" spans="1:8" ht="15.75">
      <c r="A654" s="168">
        <v>108</v>
      </c>
      <c r="B654" s="15" t="s">
        <v>342</v>
      </c>
      <c r="C654" s="16" t="s">
        <v>2436</v>
      </c>
      <c r="D654" s="598" t="s">
        <v>619</v>
      </c>
      <c r="E654" s="599"/>
      <c r="F654" s="600"/>
      <c r="G654" s="169"/>
      <c r="H654" s="21">
        <v>40963</v>
      </c>
    </row>
    <row r="655" spans="1:8" ht="18.75">
      <c r="A655" s="167"/>
      <c r="B655" s="161" t="s">
        <v>1598</v>
      </c>
      <c r="C655" s="160"/>
      <c r="D655" s="160"/>
      <c r="E655" s="160"/>
      <c r="F655" s="160"/>
      <c r="G655" s="166">
        <f>SUM(G654)</f>
        <v>0</v>
      </c>
      <c r="H655" s="163"/>
    </row>
    <row r="656" spans="1:8" ht="31.5">
      <c r="A656" s="168">
        <v>8</v>
      </c>
      <c r="B656" s="17" t="s">
        <v>1684</v>
      </c>
      <c r="C656" s="16" t="s">
        <v>810</v>
      </c>
      <c r="D656" s="606" t="s">
        <v>67</v>
      </c>
      <c r="E656" s="606"/>
      <c r="F656" s="606"/>
      <c r="G656" s="172"/>
      <c r="H656" s="21">
        <v>40940</v>
      </c>
    </row>
    <row r="657" spans="1:8" ht="15.75">
      <c r="A657" s="602">
        <v>136</v>
      </c>
      <c r="B657" s="592" t="s">
        <v>2838</v>
      </c>
      <c r="C657" s="16" t="s">
        <v>3626</v>
      </c>
      <c r="D657" s="19"/>
      <c r="E657" s="17"/>
      <c r="F657" s="17"/>
      <c r="G657" s="20"/>
      <c r="H657" s="595">
        <v>40948</v>
      </c>
    </row>
    <row r="658" spans="1:8" ht="15.75">
      <c r="A658" s="596"/>
      <c r="B658" s="593"/>
      <c r="C658" s="17" t="s">
        <v>1581</v>
      </c>
      <c r="D658" s="19" t="s">
        <v>1109</v>
      </c>
      <c r="E658" s="17">
        <v>1</v>
      </c>
      <c r="F658" s="17">
        <v>90</v>
      </c>
      <c r="G658" s="44">
        <f>F658*E658</f>
        <v>90</v>
      </c>
      <c r="H658" s="596"/>
    </row>
    <row r="659" spans="1:8" ht="15.75">
      <c r="A659" s="597"/>
      <c r="B659" s="594"/>
      <c r="C659" s="15" t="s">
        <v>884</v>
      </c>
      <c r="D659" s="19" t="s">
        <v>2968</v>
      </c>
      <c r="E659" s="19">
        <v>1</v>
      </c>
      <c r="F659" s="19">
        <v>58</v>
      </c>
      <c r="G659" s="84">
        <f>F659*E659</f>
        <v>58</v>
      </c>
      <c r="H659" s="597"/>
    </row>
    <row r="660" spans="1:8" ht="15.75">
      <c r="A660" s="919">
        <v>81</v>
      </c>
      <c r="B660" s="592" t="s">
        <v>1684</v>
      </c>
      <c r="C660" s="16" t="s">
        <v>2782</v>
      </c>
      <c r="D660" s="19"/>
      <c r="E660" s="17"/>
      <c r="F660" s="17"/>
      <c r="G660" s="169"/>
      <c r="H660" s="595">
        <v>40955</v>
      </c>
    </row>
    <row r="661" spans="1:8" ht="15.75">
      <c r="A661" s="920"/>
      <c r="B661" s="593"/>
      <c r="C661" s="17" t="s">
        <v>2049</v>
      </c>
      <c r="D661" s="19" t="s">
        <v>1588</v>
      </c>
      <c r="E661" s="17">
        <v>0.16</v>
      </c>
      <c r="F661" s="17">
        <v>1350</v>
      </c>
      <c r="G661" s="169">
        <f>F661*E661</f>
        <v>216</v>
      </c>
      <c r="H661" s="596"/>
    </row>
    <row r="662" spans="1:8" ht="15.75">
      <c r="A662" s="921"/>
      <c r="B662" s="594"/>
      <c r="C662" s="17" t="s">
        <v>2656</v>
      </c>
      <c r="D662" s="19" t="s">
        <v>1585</v>
      </c>
      <c r="E662" s="17">
        <v>0.16</v>
      </c>
      <c r="F662" s="17">
        <v>48.05</v>
      </c>
      <c r="G662" s="169">
        <f>F662*E662</f>
        <v>7.69</v>
      </c>
      <c r="H662" s="597"/>
    </row>
    <row r="663" spans="1:8" ht="18.75">
      <c r="A663" s="167"/>
      <c r="B663" s="161" t="s">
        <v>1598</v>
      </c>
      <c r="C663" s="160"/>
      <c r="D663" s="160"/>
      <c r="E663" s="160"/>
      <c r="F663" s="160"/>
      <c r="G663" s="166">
        <f>SUM(G656:G662)</f>
        <v>371.69</v>
      </c>
      <c r="H663" s="163"/>
    </row>
    <row r="664" spans="1:8" ht="15.75">
      <c r="A664" s="919">
        <v>127</v>
      </c>
      <c r="B664" s="592" t="s">
        <v>2836</v>
      </c>
      <c r="C664" s="16" t="s">
        <v>2782</v>
      </c>
      <c r="D664" s="19"/>
      <c r="E664" s="17"/>
      <c r="F664" s="17"/>
      <c r="G664" s="169"/>
      <c r="H664" s="595">
        <v>40967</v>
      </c>
    </row>
    <row r="665" spans="1:8" ht="15.75">
      <c r="A665" s="920"/>
      <c r="B665" s="593"/>
      <c r="C665" s="17" t="s">
        <v>2049</v>
      </c>
      <c r="D665" s="19" t="s">
        <v>1588</v>
      </c>
      <c r="E665" s="17">
        <v>0.23</v>
      </c>
      <c r="F665" s="17">
        <v>1350</v>
      </c>
      <c r="G665" s="169">
        <f>F665*E665</f>
        <v>310.5</v>
      </c>
      <c r="H665" s="605"/>
    </row>
    <row r="666" spans="1:8" ht="15.75">
      <c r="A666" s="921"/>
      <c r="B666" s="594"/>
      <c r="C666" s="17" t="s">
        <v>2050</v>
      </c>
      <c r="D666" s="19" t="s">
        <v>1585</v>
      </c>
      <c r="E666" s="17">
        <v>0.23</v>
      </c>
      <c r="F666" s="17">
        <v>48.05</v>
      </c>
      <c r="G666" s="169">
        <f>F666*E666</f>
        <v>11.05</v>
      </c>
      <c r="H666" s="603"/>
    </row>
    <row r="667" spans="1:8" ht="18.75">
      <c r="A667" s="167"/>
      <c r="B667" s="161" t="s">
        <v>1598</v>
      </c>
      <c r="C667" s="160"/>
      <c r="D667" s="160"/>
      <c r="E667" s="160"/>
      <c r="F667" s="160"/>
      <c r="G667" s="166">
        <f>SUM(G664:G666)</f>
        <v>321.55</v>
      </c>
      <c r="H667" s="163"/>
    </row>
    <row r="668" spans="1:8" ht="31.5">
      <c r="A668" s="168">
        <v>1</v>
      </c>
      <c r="B668" s="17" t="s">
        <v>3580</v>
      </c>
      <c r="C668" s="46" t="s">
        <v>893</v>
      </c>
      <c r="D668" s="606" t="s">
        <v>3581</v>
      </c>
      <c r="E668" s="606"/>
      <c r="F668" s="606"/>
      <c r="G668" s="168"/>
      <c r="H668" s="21">
        <v>40940</v>
      </c>
    </row>
    <row r="669" spans="1:8" ht="31.5">
      <c r="A669" s="168">
        <v>7</v>
      </c>
      <c r="B669" s="15" t="s">
        <v>866</v>
      </c>
      <c r="C669" s="36" t="s">
        <v>2978</v>
      </c>
      <c r="D669" s="606" t="s">
        <v>1050</v>
      </c>
      <c r="E669" s="606"/>
      <c r="F669" s="606"/>
      <c r="G669" s="172"/>
      <c r="H669" s="21">
        <v>40939</v>
      </c>
    </row>
    <row r="670" spans="1:8" ht="31.5">
      <c r="A670" s="168">
        <v>10</v>
      </c>
      <c r="B670" s="17" t="s">
        <v>812</v>
      </c>
      <c r="C670" s="16" t="s">
        <v>813</v>
      </c>
      <c r="D670" s="606" t="s">
        <v>1050</v>
      </c>
      <c r="E670" s="606"/>
      <c r="F670" s="606"/>
      <c r="G670" s="172"/>
      <c r="H670" s="21">
        <v>40941</v>
      </c>
    </row>
    <row r="671" spans="1:8" ht="31.5">
      <c r="A671" s="168">
        <v>19</v>
      </c>
      <c r="B671" s="17" t="s">
        <v>2580</v>
      </c>
      <c r="C671" s="46" t="s">
        <v>2581</v>
      </c>
      <c r="D671" s="598" t="s">
        <v>67</v>
      </c>
      <c r="E671" s="599"/>
      <c r="F671" s="600"/>
      <c r="G671" s="172"/>
      <c r="H671" s="21">
        <v>40946</v>
      </c>
    </row>
    <row r="672" spans="1:8" ht="31.5">
      <c r="A672" s="168">
        <v>21</v>
      </c>
      <c r="B672" s="17" t="s">
        <v>3442</v>
      </c>
      <c r="C672" s="16" t="s">
        <v>893</v>
      </c>
      <c r="D672" s="598" t="s">
        <v>261</v>
      </c>
      <c r="E672" s="599"/>
      <c r="F672" s="600"/>
      <c r="G672" s="172"/>
      <c r="H672" s="21">
        <v>40941</v>
      </c>
    </row>
    <row r="673" spans="1:8" ht="31.5">
      <c r="A673" s="168">
        <v>24</v>
      </c>
      <c r="B673" s="17" t="s">
        <v>3442</v>
      </c>
      <c r="C673" s="16" t="s">
        <v>893</v>
      </c>
      <c r="D673" s="598" t="s">
        <v>2051</v>
      </c>
      <c r="E673" s="599"/>
      <c r="F673" s="600"/>
      <c r="G673" s="172"/>
      <c r="H673" s="21">
        <v>40946</v>
      </c>
    </row>
    <row r="674" spans="1:8" ht="31.5">
      <c r="A674" s="168">
        <v>28</v>
      </c>
      <c r="B674" s="17" t="s">
        <v>2016</v>
      </c>
      <c r="C674" s="16" t="s">
        <v>2015</v>
      </c>
      <c r="D674" s="598" t="s">
        <v>1050</v>
      </c>
      <c r="E674" s="599"/>
      <c r="F674" s="600"/>
      <c r="G674" s="172"/>
      <c r="H674" s="21">
        <v>40945</v>
      </c>
    </row>
    <row r="675" spans="1:8" ht="15.75">
      <c r="A675" s="168">
        <v>31</v>
      </c>
      <c r="B675" s="17" t="s">
        <v>328</v>
      </c>
      <c r="C675" s="16" t="s">
        <v>329</v>
      </c>
      <c r="D675" s="598" t="s">
        <v>67</v>
      </c>
      <c r="E675" s="599"/>
      <c r="F675" s="600"/>
      <c r="G675" s="172"/>
      <c r="H675" s="21">
        <v>40946</v>
      </c>
    </row>
    <row r="676" spans="1:8" ht="31.5">
      <c r="A676" s="919">
        <v>36</v>
      </c>
      <c r="B676" s="592" t="s">
        <v>328</v>
      </c>
      <c r="C676" s="16" t="s">
        <v>1683</v>
      </c>
      <c r="D676" s="19"/>
      <c r="E676" s="17"/>
      <c r="F676" s="17"/>
      <c r="G676" s="172"/>
      <c r="H676" s="595">
        <v>40948</v>
      </c>
    </row>
    <row r="677" spans="1:8" ht="15.75">
      <c r="A677" s="921"/>
      <c r="B677" s="594"/>
      <c r="C677" s="15" t="s">
        <v>884</v>
      </c>
      <c r="D677" s="19" t="s">
        <v>2968</v>
      </c>
      <c r="E677" s="19">
        <v>1</v>
      </c>
      <c r="F677" s="19">
        <v>58</v>
      </c>
      <c r="G677" s="174">
        <f>F677*E677</f>
        <v>58</v>
      </c>
      <c r="H677" s="597"/>
    </row>
    <row r="678" spans="1:8" ht="15.75">
      <c r="A678" s="168">
        <v>44</v>
      </c>
      <c r="B678" s="17" t="s">
        <v>1379</v>
      </c>
      <c r="C678" s="16" t="s">
        <v>2844</v>
      </c>
      <c r="D678" s="598" t="s">
        <v>1378</v>
      </c>
      <c r="E678" s="599"/>
      <c r="F678" s="600"/>
      <c r="G678" s="169"/>
      <c r="H678" s="21">
        <v>40949</v>
      </c>
    </row>
    <row r="679" spans="1:8" ht="31.5">
      <c r="A679" s="168">
        <v>62</v>
      </c>
      <c r="B679" s="17" t="s">
        <v>866</v>
      </c>
      <c r="C679" s="16" t="s">
        <v>1463</v>
      </c>
      <c r="D679" s="598" t="s">
        <v>67</v>
      </c>
      <c r="E679" s="599"/>
      <c r="F679" s="600"/>
      <c r="G679" s="169"/>
      <c r="H679" s="21">
        <v>40954</v>
      </c>
    </row>
    <row r="680" spans="1:8" ht="15.75">
      <c r="A680" s="919">
        <v>85</v>
      </c>
      <c r="B680" s="592" t="s">
        <v>3442</v>
      </c>
      <c r="C680" s="16" t="s">
        <v>2782</v>
      </c>
      <c r="D680" s="19"/>
      <c r="E680" s="17"/>
      <c r="F680" s="17"/>
      <c r="G680" s="169"/>
      <c r="H680" s="595">
        <v>40955</v>
      </c>
    </row>
    <row r="681" spans="1:8" ht="15.75">
      <c r="A681" s="920"/>
      <c r="B681" s="593"/>
      <c r="C681" s="17" t="s">
        <v>2049</v>
      </c>
      <c r="D681" s="19" t="s">
        <v>1588</v>
      </c>
      <c r="E681" s="17">
        <v>0.16</v>
      </c>
      <c r="F681" s="17">
        <v>1350</v>
      </c>
      <c r="G681" s="169">
        <f>F681*E681</f>
        <v>216</v>
      </c>
      <c r="H681" s="596"/>
    </row>
    <row r="682" spans="1:8" ht="15.75">
      <c r="A682" s="921"/>
      <c r="B682" s="594"/>
      <c r="C682" s="17" t="s">
        <v>2656</v>
      </c>
      <c r="D682" s="19" t="s">
        <v>1585</v>
      </c>
      <c r="E682" s="17">
        <v>0.16</v>
      </c>
      <c r="F682" s="17">
        <v>48.05</v>
      </c>
      <c r="G682" s="169">
        <f>F682*E682</f>
        <v>7.69</v>
      </c>
      <c r="H682" s="597"/>
    </row>
    <row r="683" spans="1:8" ht="31.5">
      <c r="A683" s="168">
        <v>101</v>
      </c>
      <c r="B683" s="15" t="s">
        <v>3442</v>
      </c>
      <c r="C683" s="16" t="s">
        <v>893</v>
      </c>
      <c r="D683" s="598" t="s">
        <v>1733</v>
      </c>
      <c r="E683" s="599"/>
      <c r="F683" s="600"/>
      <c r="G683" s="169"/>
      <c r="H683" s="21">
        <v>40960</v>
      </c>
    </row>
    <row r="684" spans="1:8" ht="31.5">
      <c r="A684" s="168">
        <v>120</v>
      </c>
      <c r="B684" s="15" t="s">
        <v>3442</v>
      </c>
      <c r="C684" s="16" t="s">
        <v>893</v>
      </c>
      <c r="D684" s="598" t="s">
        <v>1400</v>
      </c>
      <c r="E684" s="599"/>
      <c r="F684" s="600"/>
      <c r="G684" s="169"/>
      <c r="H684" s="21">
        <v>40966</v>
      </c>
    </row>
    <row r="685" spans="1:8" ht="18.75">
      <c r="A685" s="167"/>
      <c r="B685" s="161" t="s">
        <v>1598</v>
      </c>
      <c r="C685" s="160"/>
      <c r="D685" s="160"/>
      <c r="E685" s="160"/>
      <c r="F685" s="160"/>
      <c r="G685" s="166">
        <f>SUM(G668:G684)</f>
        <v>281.69</v>
      </c>
      <c r="H685" s="163"/>
    </row>
    <row r="686" spans="1:8" ht="15.75">
      <c r="A686" s="918">
        <v>9</v>
      </c>
      <c r="B686" s="606" t="s">
        <v>811</v>
      </c>
      <c r="C686" s="36" t="s">
        <v>1584</v>
      </c>
      <c r="D686" s="17"/>
      <c r="E686" s="17"/>
      <c r="F686" s="29"/>
      <c r="G686" s="172"/>
      <c r="H686" s="611">
        <v>40941</v>
      </c>
    </row>
    <row r="687" spans="1:8" ht="15.75">
      <c r="A687" s="918"/>
      <c r="B687" s="606"/>
      <c r="C687" s="17" t="s">
        <v>2717</v>
      </c>
      <c r="D687" s="17" t="s">
        <v>1049</v>
      </c>
      <c r="E687" s="17">
        <v>5</v>
      </c>
      <c r="F687" s="17">
        <v>5</v>
      </c>
      <c r="G687" s="172">
        <f>F687*E687</f>
        <v>25</v>
      </c>
      <c r="H687" s="611"/>
    </row>
    <row r="688" spans="1:8" ht="31.5">
      <c r="A688" s="918">
        <v>14</v>
      </c>
      <c r="B688" s="606" t="s">
        <v>2720</v>
      </c>
      <c r="C688" s="16" t="s">
        <v>3381</v>
      </c>
      <c r="D688" s="19"/>
      <c r="E688" s="17"/>
      <c r="F688" s="17"/>
      <c r="G688" s="172"/>
      <c r="H688" s="611">
        <v>40942</v>
      </c>
    </row>
    <row r="689" spans="1:8" ht="15.75">
      <c r="A689" s="918"/>
      <c r="B689" s="606"/>
      <c r="C689" s="15" t="s">
        <v>1462</v>
      </c>
      <c r="D689" s="19" t="s">
        <v>1049</v>
      </c>
      <c r="E689" s="19">
        <v>2</v>
      </c>
      <c r="F689" s="19">
        <v>79.2</v>
      </c>
      <c r="G689" s="169">
        <f>F689*E689</f>
        <v>158.4</v>
      </c>
      <c r="H689" s="611"/>
    </row>
    <row r="690" spans="1:8" ht="15.75">
      <c r="A690" s="918"/>
      <c r="B690" s="606"/>
      <c r="C690" s="15" t="s">
        <v>2721</v>
      </c>
      <c r="D690" s="19" t="s">
        <v>2968</v>
      </c>
      <c r="E690" s="17">
        <v>4</v>
      </c>
      <c r="F690" s="17">
        <v>50</v>
      </c>
      <c r="G690" s="172">
        <f>F690*E690</f>
        <v>200</v>
      </c>
      <c r="H690" s="611"/>
    </row>
    <row r="691" spans="1:8" ht="15.75">
      <c r="A691" s="918"/>
      <c r="B691" s="606"/>
      <c r="C691" s="17" t="s">
        <v>2722</v>
      </c>
      <c r="D691" s="19" t="s">
        <v>2968</v>
      </c>
      <c r="E691" s="17">
        <v>4</v>
      </c>
      <c r="F691" s="17">
        <v>42</v>
      </c>
      <c r="G691" s="173">
        <f>F691*E691</f>
        <v>168</v>
      </c>
      <c r="H691" s="611"/>
    </row>
    <row r="692" spans="1:8" ht="15.75">
      <c r="A692" s="918"/>
      <c r="B692" s="606"/>
      <c r="C692" s="15" t="s">
        <v>2723</v>
      </c>
      <c r="D692" s="19" t="s">
        <v>1049</v>
      </c>
      <c r="E692" s="17">
        <v>4</v>
      </c>
      <c r="F692" s="17">
        <v>146.4</v>
      </c>
      <c r="G692" s="172">
        <f>F692*E692</f>
        <v>585.6</v>
      </c>
      <c r="H692" s="611"/>
    </row>
    <row r="693" spans="1:8" ht="15.75">
      <c r="A693" s="918"/>
      <c r="B693" s="606"/>
      <c r="C693" s="15" t="s">
        <v>1581</v>
      </c>
      <c r="D693" s="19" t="s">
        <v>1109</v>
      </c>
      <c r="E693" s="19">
        <v>3</v>
      </c>
      <c r="F693" s="19">
        <v>90</v>
      </c>
      <c r="G693" s="169">
        <f>F693*E693</f>
        <v>270</v>
      </c>
      <c r="H693" s="611"/>
    </row>
    <row r="694" spans="1:8" ht="31.5">
      <c r="A694" s="168">
        <v>23</v>
      </c>
      <c r="B694" s="17" t="s">
        <v>274</v>
      </c>
      <c r="C694" s="46" t="s">
        <v>893</v>
      </c>
      <c r="D694" s="598" t="s">
        <v>3581</v>
      </c>
      <c r="E694" s="599"/>
      <c r="F694" s="600"/>
      <c r="G694" s="172"/>
      <c r="H694" s="21">
        <v>40945</v>
      </c>
    </row>
    <row r="695" spans="1:8" ht="31.5">
      <c r="A695" s="919">
        <v>40</v>
      </c>
      <c r="B695" s="592" t="s">
        <v>2815</v>
      </c>
      <c r="C695" s="16" t="s">
        <v>1659</v>
      </c>
      <c r="D695" s="19"/>
      <c r="E695" s="17"/>
      <c r="F695" s="17"/>
      <c r="G695" s="172"/>
      <c r="H695" s="595"/>
    </row>
    <row r="696" spans="1:8" ht="31.5">
      <c r="A696" s="920"/>
      <c r="B696" s="593"/>
      <c r="C696" s="28" t="s">
        <v>1180</v>
      </c>
      <c r="D696" s="19" t="s">
        <v>1049</v>
      </c>
      <c r="E696" s="17">
        <v>2</v>
      </c>
      <c r="F696" s="19">
        <v>300.7</v>
      </c>
      <c r="G696" s="172">
        <f>F696*E696</f>
        <v>601.4</v>
      </c>
      <c r="H696" s="605"/>
    </row>
    <row r="697" spans="1:8" ht="31.5">
      <c r="A697" s="920"/>
      <c r="B697" s="593"/>
      <c r="C697" s="15" t="s">
        <v>679</v>
      </c>
      <c r="D697" s="19" t="s">
        <v>2968</v>
      </c>
      <c r="E697" s="17">
        <v>1</v>
      </c>
      <c r="F697" s="29">
        <v>119.31</v>
      </c>
      <c r="G697" s="169">
        <f>F697*E697</f>
        <v>119.31</v>
      </c>
      <c r="H697" s="605"/>
    </row>
    <row r="698" spans="1:8" ht="31.5">
      <c r="A698" s="921"/>
      <c r="B698" s="594"/>
      <c r="C698" s="15" t="s">
        <v>2816</v>
      </c>
      <c r="D698" s="19" t="s">
        <v>2968</v>
      </c>
      <c r="E698" s="17">
        <v>1</v>
      </c>
      <c r="F698" s="19">
        <v>31</v>
      </c>
      <c r="G698" s="169">
        <f>F698*E698</f>
        <v>31</v>
      </c>
      <c r="H698" s="603"/>
    </row>
    <row r="699" spans="1:8" ht="15.75">
      <c r="A699" s="168">
        <v>95</v>
      </c>
      <c r="B699" s="15" t="s">
        <v>2987</v>
      </c>
      <c r="C699" s="16" t="s">
        <v>2188</v>
      </c>
      <c r="D699" s="598" t="s">
        <v>1050</v>
      </c>
      <c r="E699" s="599"/>
      <c r="F699" s="600"/>
      <c r="G699" s="169"/>
      <c r="H699" s="21">
        <v>40961</v>
      </c>
    </row>
    <row r="700" spans="1:8" ht="15.75">
      <c r="A700" s="919">
        <v>128</v>
      </c>
      <c r="B700" s="592" t="s">
        <v>274</v>
      </c>
      <c r="C700" s="16" t="s">
        <v>2782</v>
      </c>
      <c r="D700" s="19"/>
      <c r="E700" s="17"/>
      <c r="F700" s="17"/>
      <c r="G700" s="169"/>
      <c r="H700" s="595">
        <v>40967</v>
      </c>
    </row>
    <row r="701" spans="1:8" ht="15.75">
      <c r="A701" s="920"/>
      <c r="B701" s="593"/>
      <c r="C701" s="17" t="s">
        <v>2049</v>
      </c>
      <c r="D701" s="19" t="s">
        <v>1588</v>
      </c>
      <c r="E701" s="17">
        <v>0.23</v>
      </c>
      <c r="F701" s="17">
        <v>1350</v>
      </c>
      <c r="G701" s="169">
        <f>F701*E701</f>
        <v>310.5</v>
      </c>
      <c r="H701" s="605"/>
    </row>
    <row r="702" spans="1:8" ht="15.75">
      <c r="A702" s="921"/>
      <c r="B702" s="594"/>
      <c r="C702" s="17" t="s">
        <v>2050</v>
      </c>
      <c r="D702" s="19" t="s">
        <v>1585</v>
      </c>
      <c r="E702" s="17">
        <v>0.23</v>
      </c>
      <c r="F702" s="17">
        <v>48.05</v>
      </c>
      <c r="G702" s="169">
        <f>F702*E702</f>
        <v>11.05</v>
      </c>
      <c r="H702" s="603"/>
    </row>
    <row r="703" spans="1:8" ht="18.75">
      <c r="A703" s="167"/>
      <c r="B703" s="161" t="s">
        <v>1598</v>
      </c>
      <c r="C703" s="160"/>
      <c r="D703" s="160"/>
      <c r="E703" s="160"/>
      <c r="F703" s="160"/>
      <c r="G703" s="166">
        <f>SUM(G686:G702)</f>
        <v>2480.2600000000002</v>
      </c>
      <c r="H703" s="163"/>
    </row>
    <row r="704" spans="1:8" ht="31.5">
      <c r="A704" s="919">
        <v>32</v>
      </c>
      <c r="B704" s="592" t="s">
        <v>330</v>
      </c>
      <c r="C704" s="16" t="s">
        <v>331</v>
      </c>
      <c r="D704" s="17"/>
      <c r="E704" s="17"/>
      <c r="F704" s="17"/>
      <c r="G704" s="172"/>
      <c r="H704" s="595">
        <v>40947</v>
      </c>
    </row>
    <row r="705" spans="1:8" ht="15.75">
      <c r="A705" s="921"/>
      <c r="B705" s="594"/>
      <c r="C705" s="28" t="s">
        <v>2204</v>
      </c>
      <c r="D705" s="19" t="s">
        <v>2968</v>
      </c>
      <c r="E705" s="17">
        <v>1</v>
      </c>
      <c r="F705" s="29">
        <v>10</v>
      </c>
      <c r="G705" s="172">
        <f>F705*E705</f>
        <v>10</v>
      </c>
      <c r="H705" s="603"/>
    </row>
    <row r="706" spans="1:8" ht="15.75">
      <c r="A706" s="918">
        <v>35</v>
      </c>
      <c r="B706" s="17" t="s">
        <v>148</v>
      </c>
      <c r="C706" s="16" t="s">
        <v>3240</v>
      </c>
      <c r="D706" s="17"/>
      <c r="E706" s="17"/>
      <c r="F706" s="17"/>
      <c r="G706" s="172"/>
      <c r="H706" s="611">
        <v>40948</v>
      </c>
    </row>
    <row r="707" spans="1:8" ht="15.75">
      <c r="A707" s="918"/>
      <c r="B707" s="668" t="s">
        <v>149</v>
      </c>
      <c r="C707" s="17" t="s">
        <v>150</v>
      </c>
      <c r="D707" s="19" t="s">
        <v>2968</v>
      </c>
      <c r="E707" s="17">
        <v>2</v>
      </c>
      <c r="F707" s="17">
        <v>8</v>
      </c>
      <c r="G707" s="172">
        <f t="shared" ref="G707:G712" si="13">F707*E707</f>
        <v>16</v>
      </c>
      <c r="H707" s="611"/>
    </row>
    <row r="708" spans="1:8" ht="15.75">
      <c r="A708" s="918"/>
      <c r="B708" s="668"/>
      <c r="C708" s="17" t="s">
        <v>1289</v>
      </c>
      <c r="D708" s="19" t="s">
        <v>2968</v>
      </c>
      <c r="E708" s="17">
        <v>6</v>
      </c>
      <c r="F708" s="17">
        <v>31</v>
      </c>
      <c r="G708" s="172">
        <f t="shared" si="13"/>
        <v>186</v>
      </c>
      <c r="H708" s="611"/>
    </row>
    <row r="709" spans="1:8" ht="15.75">
      <c r="A709" s="919">
        <v>35</v>
      </c>
      <c r="B709" s="615" t="s">
        <v>149</v>
      </c>
      <c r="C709" s="28" t="s">
        <v>1290</v>
      </c>
      <c r="D709" s="19" t="s">
        <v>2968</v>
      </c>
      <c r="E709" s="19">
        <v>2</v>
      </c>
      <c r="F709" s="19">
        <v>74</v>
      </c>
      <c r="G709" s="172">
        <f t="shared" si="13"/>
        <v>148</v>
      </c>
      <c r="H709" s="595">
        <v>40948</v>
      </c>
    </row>
    <row r="710" spans="1:8" ht="15.75">
      <c r="A710" s="920"/>
      <c r="B710" s="618"/>
      <c r="C710" s="28" t="s">
        <v>1397</v>
      </c>
      <c r="D710" s="19" t="s">
        <v>2968</v>
      </c>
      <c r="E710" s="17">
        <v>16</v>
      </c>
      <c r="F710" s="29">
        <v>72.5</v>
      </c>
      <c r="G710" s="172">
        <f t="shared" si="13"/>
        <v>1160</v>
      </c>
      <c r="H710" s="605"/>
    </row>
    <row r="711" spans="1:8" ht="15.75">
      <c r="A711" s="920"/>
      <c r="B711" s="618"/>
      <c r="C711" s="28" t="s">
        <v>1462</v>
      </c>
      <c r="D711" s="19" t="s">
        <v>1049</v>
      </c>
      <c r="E711" s="19">
        <v>4</v>
      </c>
      <c r="F711" s="29">
        <v>60</v>
      </c>
      <c r="G711" s="172">
        <f t="shared" si="13"/>
        <v>240</v>
      </c>
      <c r="H711" s="605"/>
    </row>
    <row r="712" spans="1:8" ht="15.75">
      <c r="A712" s="920"/>
      <c r="B712" s="616"/>
      <c r="C712" s="28" t="s">
        <v>1045</v>
      </c>
      <c r="D712" s="19" t="s">
        <v>2968</v>
      </c>
      <c r="E712" s="17">
        <v>4</v>
      </c>
      <c r="F712" s="19">
        <v>21</v>
      </c>
      <c r="G712" s="172">
        <f t="shared" si="13"/>
        <v>84</v>
      </c>
      <c r="H712" s="605"/>
    </row>
    <row r="713" spans="1:8" ht="31.5">
      <c r="A713" s="919">
        <v>37</v>
      </c>
      <c r="B713" s="592" t="s">
        <v>2406</v>
      </c>
      <c r="C713" s="16" t="s">
        <v>3381</v>
      </c>
      <c r="D713" s="19"/>
      <c r="E713" s="17"/>
      <c r="F713" s="17"/>
      <c r="G713" s="172"/>
      <c r="H713" s="595">
        <v>40947</v>
      </c>
    </row>
    <row r="714" spans="1:8" ht="15.75">
      <c r="A714" s="921"/>
      <c r="B714" s="594"/>
      <c r="C714" s="17" t="s">
        <v>2265</v>
      </c>
      <c r="D714" s="19" t="s">
        <v>1109</v>
      </c>
      <c r="E714" s="17">
        <v>0.02</v>
      </c>
      <c r="F714" s="17">
        <v>178</v>
      </c>
      <c r="G714" s="172">
        <f>F714*E714</f>
        <v>3.6</v>
      </c>
      <c r="H714" s="603"/>
    </row>
    <row r="715" spans="1:8" ht="15.75">
      <c r="A715" s="168">
        <v>42</v>
      </c>
      <c r="B715" s="17" t="s">
        <v>1737</v>
      </c>
      <c r="C715" s="16" t="s">
        <v>863</v>
      </c>
      <c r="D715" s="598" t="s">
        <v>3098</v>
      </c>
      <c r="E715" s="599"/>
      <c r="F715" s="600"/>
      <c r="G715" s="169"/>
      <c r="H715" s="21">
        <v>40949</v>
      </c>
    </row>
    <row r="716" spans="1:8" ht="15.75">
      <c r="A716" s="919">
        <v>43</v>
      </c>
      <c r="B716" s="592" t="s">
        <v>3640</v>
      </c>
      <c r="C716" s="16" t="s">
        <v>690</v>
      </c>
      <c r="D716" s="598" t="s">
        <v>1869</v>
      </c>
      <c r="E716" s="599"/>
      <c r="F716" s="600"/>
      <c r="G716" s="169"/>
      <c r="H716" s="595">
        <v>40949</v>
      </c>
    </row>
    <row r="717" spans="1:8" ht="15.75">
      <c r="A717" s="921"/>
      <c r="B717" s="594"/>
      <c r="C717" s="17" t="s">
        <v>3641</v>
      </c>
      <c r="D717" s="19" t="s">
        <v>3642</v>
      </c>
      <c r="E717" s="17">
        <v>2</v>
      </c>
      <c r="F717" s="17">
        <v>900</v>
      </c>
      <c r="G717" s="169">
        <f>F717*E717</f>
        <v>1800</v>
      </c>
      <c r="H717" s="603"/>
    </row>
    <row r="718" spans="1:8" ht="31.5">
      <c r="A718" s="919">
        <v>51</v>
      </c>
      <c r="B718" s="592" t="s">
        <v>1919</v>
      </c>
      <c r="C718" s="16" t="s">
        <v>1920</v>
      </c>
      <c r="D718" s="598" t="s">
        <v>64</v>
      </c>
      <c r="E718" s="599"/>
      <c r="F718" s="600"/>
      <c r="G718" s="169"/>
      <c r="H718" s="595"/>
    </row>
    <row r="719" spans="1:8" ht="15.75">
      <c r="A719" s="920"/>
      <c r="B719" s="593"/>
      <c r="C719" s="17" t="s">
        <v>1921</v>
      </c>
      <c r="D719" s="19" t="s">
        <v>1585</v>
      </c>
      <c r="E719" s="17">
        <v>0.03</v>
      </c>
      <c r="F719" s="17">
        <v>8500</v>
      </c>
      <c r="G719" s="169">
        <f>F719*E719</f>
        <v>255</v>
      </c>
      <c r="H719" s="605"/>
    </row>
    <row r="720" spans="1:8" ht="15.75">
      <c r="A720" s="921"/>
      <c r="B720" s="594"/>
      <c r="C720" s="17" t="s">
        <v>1602</v>
      </c>
      <c r="D720" s="19" t="s">
        <v>1109</v>
      </c>
      <c r="E720" s="17">
        <v>0.2</v>
      </c>
      <c r="F720" s="17">
        <v>68</v>
      </c>
      <c r="G720" s="169">
        <f>F720*E720</f>
        <v>13.6</v>
      </c>
      <c r="H720" s="603"/>
    </row>
    <row r="721" spans="1:8" ht="31.5">
      <c r="A721" s="919">
        <v>60</v>
      </c>
      <c r="B721" s="592" t="s">
        <v>3115</v>
      </c>
      <c r="C721" s="16" t="s">
        <v>2581</v>
      </c>
      <c r="D721" s="19"/>
      <c r="E721" s="17"/>
      <c r="F721" s="17"/>
      <c r="G721" s="169"/>
      <c r="H721" s="595">
        <v>40954</v>
      </c>
    </row>
    <row r="722" spans="1:8" ht="15.75">
      <c r="A722" s="920"/>
      <c r="B722" s="593"/>
      <c r="C722" s="28" t="s">
        <v>1290</v>
      </c>
      <c r="D722" s="19" t="s">
        <v>2968</v>
      </c>
      <c r="E722" s="19">
        <v>2</v>
      </c>
      <c r="F722" s="19">
        <v>74</v>
      </c>
      <c r="G722" s="172">
        <f>F722*E722</f>
        <v>148</v>
      </c>
      <c r="H722" s="605"/>
    </row>
    <row r="723" spans="1:8" ht="15.75">
      <c r="A723" s="920"/>
      <c r="B723" s="593"/>
      <c r="C723" s="28" t="s">
        <v>1570</v>
      </c>
      <c r="D723" s="19" t="s">
        <v>2968</v>
      </c>
      <c r="E723" s="17">
        <v>16</v>
      </c>
      <c r="F723" s="29">
        <v>72.5</v>
      </c>
      <c r="G723" s="172">
        <f>F723*E723</f>
        <v>1160</v>
      </c>
      <c r="H723" s="605"/>
    </row>
    <row r="724" spans="1:8" ht="15.75">
      <c r="A724" s="920"/>
      <c r="B724" s="593"/>
      <c r="C724" s="17" t="s">
        <v>1289</v>
      </c>
      <c r="D724" s="19" t="s">
        <v>2968</v>
      </c>
      <c r="E724" s="17">
        <v>4</v>
      </c>
      <c r="F724" s="17">
        <v>31</v>
      </c>
      <c r="G724" s="172">
        <f>F724*E724</f>
        <v>124</v>
      </c>
      <c r="H724" s="605"/>
    </row>
    <row r="725" spans="1:8" ht="15.75">
      <c r="A725" s="920"/>
      <c r="B725" s="593"/>
      <c r="C725" s="28" t="s">
        <v>1462</v>
      </c>
      <c r="D725" s="19" t="s">
        <v>1049</v>
      </c>
      <c r="E725" s="19">
        <v>5</v>
      </c>
      <c r="F725" s="29">
        <v>60</v>
      </c>
      <c r="G725" s="172">
        <f>F725*E725</f>
        <v>300</v>
      </c>
      <c r="H725" s="605"/>
    </row>
    <row r="726" spans="1:8" ht="15.75">
      <c r="A726" s="921"/>
      <c r="B726" s="594"/>
      <c r="C726" s="28" t="s">
        <v>1045</v>
      </c>
      <c r="D726" s="19" t="s">
        <v>2968</v>
      </c>
      <c r="E726" s="17">
        <v>3</v>
      </c>
      <c r="F726" s="19">
        <v>21</v>
      </c>
      <c r="G726" s="172">
        <f>F726*E726</f>
        <v>63</v>
      </c>
      <c r="H726" s="603"/>
    </row>
    <row r="727" spans="1:8" ht="31.5">
      <c r="A727" s="168">
        <v>121</v>
      </c>
      <c r="B727" s="17" t="s">
        <v>1402</v>
      </c>
      <c r="C727" s="16" t="s">
        <v>893</v>
      </c>
      <c r="D727" s="598" t="s">
        <v>1400</v>
      </c>
      <c r="E727" s="599"/>
      <c r="F727" s="600"/>
      <c r="G727" s="169"/>
      <c r="H727" s="21">
        <v>40966</v>
      </c>
    </row>
    <row r="728" spans="1:8" ht="18.75">
      <c r="A728" s="167"/>
      <c r="B728" s="161" t="s">
        <v>1598</v>
      </c>
      <c r="C728" s="160"/>
      <c r="D728" s="160"/>
      <c r="E728" s="160"/>
      <c r="F728" s="160"/>
      <c r="G728" s="166">
        <f>SUM(G704:G727)</f>
        <v>5711.2</v>
      </c>
      <c r="H728" s="163"/>
    </row>
    <row r="729" spans="1:8" ht="31.5">
      <c r="A729" s="168">
        <v>4</v>
      </c>
      <c r="B729" s="17" t="s">
        <v>662</v>
      </c>
      <c r="C729" s="46" t="s">
        <v>893</v>
      </c>
      <c r="D729" s="606" t="s">
        <v>3581</v>
      </c>
      <c r="E729" s="606"/>
      <c r="F729" s="606"/>
      <c r="G729" s="168"/>
      <c r="H729" s="21">
        <v>40940</v>
      </c>
    </row>
    <row r="730" spans="1:8" ht="47.25">
      <c r="A730" s="168">
        <v>22</v>
      </c>
      <c r="B730" s="17" t="s">
        <v>2046</v>
      </c>
      <c r="C730" s="16" t="s">
        <v>2047</v>
      </c>
      <c r="D730" s="598" t="s">
        <v>2048</v>
      </c>
      <c r="E730" s="599"/>
      <c r="F730" s="600"/>
      <c r="G730" s="172"/>
      <c r="H730" s="21">
        <v>40945</v>
      </c>
    </row>
    <row r="731" spans="1:8" ht="31.5">
      <c r="A731" s="168">
        <v>25</v>
      </c>
      <c r="B731" s="17" t="s">
        <v>1763</v>
      </c>
      <c r="C731" s="16" t="s">
        <v>893</v>
      </c>
      <c r="D731" s="598" t="s">
        <v>2051</v>
      </c>
      <c r="E731" s="599"/>
      <c r="F731" s="600"/>
      <c r="G731" s="172"/>
      <c r="H731" s="21">
        <v>40946</v>
      </c>
    </row>
    <row r="732" spans="1:8" ht="47.25">
      <c r="A732" s="919">
        <v>26</v>
      </c>
      <c r="B732" s="592" t="s">
        <v>429</v>
      </c>
      <c r="C732" s="16" t="s">
        <v>2291</v>
      </c>
      <c r="D732" s="19"/>
      <c r="E732" s="17"/>
      <c r="F732" s="17"/>
      <c r="G732" s="172"/>
      <c r="H732" s="595">
        <v>40946</v>
      </c>
    </row>
    <row r="733" spans="1:8" ht="15.75">
      <c r="A733" s="920"/>
      <c r="B733" s="593"/>
      <c r="C733" s="17" t="s">
        <v>2293</v>
      </c>
      <c r="D733" s="19" t="s">
        <v>2968</v>
      </c>
      <c r="E733" s="17">
        <v>1</v>
      </c>
      <c r="F733" s="17">
        <v>54</v>
      </c>
      <c r="G733" s="169">
        <f>E733*F733</f>
        <v>54</v>
      </c>
      <c r="H733" s="596"/>
    </row>
    <row r="734" spans="1:8" ht="15.75">
      <c r="A734" s="920"/>
      <c r="B734" s="593"/>
      <c r="C734" s="28" t="s">
        <v>2294</v>
      </c>
      <c r="D734" s="19" t="s">
        <v>2968</v>
      </c>
      <c r="E734" s="29">
        <v>1</v>
      </c>
      <c r="F734" s="29">
        <v>89.64</v>
      </c>
      <c r="G734" s="169">
        <f>E734*F734</f>
        <v>89.64</v>
      </c>
      <c r="H734" s="596"/>
    </row>
    <row r="735" spans="1:8" ht="15.75">
      <c r="A735" s="920"/>
      <c r="B735" s="593"/>
      <c r="C735" s="17" t="s">
        <v>49</v>
      </c>
      <c r="D735" s="19" t="s">
        <v>2968</v>
      </c>
      <c r="E735" s="17">
        <v>1</v>
      </c>
      <c r="F735" s="17">
        <v>174</v>
      </c>
      <c r="G735" s="173">
        <f>E735*F735</f>
        <v>174</v>
      </c>
      <c r="H735" s="596"/>
    </row>
    <row r="736" spans="1:8" ht="15.75">
      <c r="A736" s="920"/>
      <c r="B736" s="593"/>
      <c r="C736" s="17" t="s">
        <v>677</v>
      </c>
      <c r="D736" s="19" t="s">
        <v>1049</v>
      </c>
      <c r="E736" s="17">
        <v>1</v>
      </c>
      <c r="F736" s="17">
        <v>581.70000000000005</v>
      </c>
      <c r="G736" s="169">
        <f>F736*E736</f>
        <v>581.70000000000005</v>
      </c>
      <c r="H736" s="596"/>
    </row>
    <row r="737" spans="1:8" ht="15.75">
      <c r="A737" s="921"/>
      <c r="B737" s="594"/>
      <c r="C737" s="15" t="s">
        <v>1181</v>
      </c>
      <c r="D737" s="19" t="s">
        <v>2968</v>
      </c>
      <c r="E737" s="17">
        <v>1</v>
      </c>
      <c r="F737" s="19">
        <v>24</v>
      </c>
      <c r="G737" s="169">
        <f>F737*E737</f>
        <v>24</v>
      </c>
      <c r="H737" s="597"/>
    </row>
    <row r="738" spans="1:8" ht="31.5">
      <c r="A738" s="919">
        <v>48</v>
      </c>
      <c r="B738" s="592" t="s">
        <v>1341</v>
      </c>
      <c r="C738" s="16" t="s">
        <v>3113</v>
      </c>
      <c r="D738" s="19"/>
      <c r="E738" s="17"/>
      <c r="F738" s="17"/>
      <c r="G738" s="169"/>
      <c r="H738" s="595">
        <v>40952</v>
      </c>
    </row>
    <row r="739" spans="1:8" ht="15.75">
      <c r="A739" s="920"/>
      <c r="B739" s="593"/>
      <c r="C739" s="17" t="s">
        <v>1339</v>
      </c>
      <c r="D739" s="19" t="s">
        <v>2968</v>
      </c>
      <c r="E739" s="17">
        <v>2</v>
      </c>
      <c r="F739" s="17">
        <v>156</v>
      </c>
      <c r="G739" s="169">
        <f>E739*F739</f>
        <v>312</v>
      </c>
      <c r="H739" s="605"/>
    </row>
    <row r="740" spans="1:8" ht="15.75">
      <c r="A740" s="920"/>
      <c r="B740" s="593"/>
      <c r="C740" s="15" t="s">
        <v>1340</v>
      </c>
      <c r="D740" s="19" t="s">
        <v>2968</v>
      </c>
      <c r="E740" s="17">
        <v>1</v>
      </c>
      <c r="F740" s="19">
        <v>5</v>
      </c>
      <c r="G740" s="169">
        <f>F740*E740</f>
        <v>5</v>
      </c>
      <c r="H740" s="605"/>
    </row>
    <row r="741" spans="1:8" ht="15.75">
      <c r="A741" s="921"/>
      <c r="B741" s="594"/>
      <c r="C741" s="15" t="s">
        <v>2204</v>
      </c>
      <c r="D741" s="19" t="s">
        <v>2968</v>
      </c>
      <c r="E741" s="19">
        <v>1</v>
      </c>
      <c r="F741" s="29">
        <v>10</v>
      </c>
      <c r="G741" s="169">
        <f>F741*E741</f>
        <v>10</v>
      </c>
      <c r="H741" s="603"/>
    </row>
    <row r="742" spans="1:8" ht="31.5">
      <c r="A742" s="168">
        <v>49</v>
      </c>
      <c r="B742" s="17" t="s">
        <v>2592</v>
      </c>
      <c r="C742" s="16" t="s">
        <v>1342</v>
      </c>
      <c r="D742" s="598" t="s">
        <v>67</v>
      </c>
      <c r="E742" s="599"/>
      <c r="F742" s="600"/>
      <c r="G742" s="169"/>
      <c r="H742" s="21">
        <v>40952</v>
      </c>
    </row>
    <row r="743" spans="1:8" ht="31.5">
      <c r="A743" s="919">
        <v>96</v>
      </c>
      <c r="B743" s="592" t="s">
        <v>2004</v>
      </c>
      <c r="C743" s="16" t="s">
        <v>1627</v>
      </c>
      <c r="D743" s="17"/>
      <c r="E743" s="17"/>
      <c r="F743" s="17"/>
      <c r="G743" s="169"/>
      <c r="H743" s="595">
        <v>40963</v>
      </c>
    </row>
    <row r="744" spans="1:8" ht="15.75">
      <c r="A744" s="920"/>
      <c r="B744" s="593"/>
      <c r="C744" s="15" t="s">
        <v>3382</v>
      </c>
      <c r="D744" s="19" t="s">
        <v>1049</v>
      </c>
      <c r="E744" s="17">
        <v>2</v>
      </c>
      <c r="F744" s="17">
        <v>79.2</v>
      </c>
      <c r="G744" s="169">
        <f>F744*E744</f>
        <v>158.4</v>
      </c>
      <c r="H744" s="605"/>
    </row>
    <row r="745" spans="1:8" ht="15.75">
      <c r="A745" s="921"/>
      <c r="B745" s="594"/>
      <c r="C745" s="17" t="s">
        <v>1344</v>
      </c>
      <c r="D745" s="19" t="s">
        <v>2968</v>
      </c>
      <c r="E745" s="17">
        <v>2</v>
      </c>
      <c r="F745" s="17">
        <v>60</v>
      </c>
      <c r="G745" s="173">
        <f>E745*F745</f>
        <v>120</v>
      </c>
      <c r="H745" s="603"/>
    </row>
    <row r="746" spans="1:8" ht="54.75" customHeight="1">
      <c r="A746" s="168">
        <v>107</v>
      </c>
      <c r="B746" s="15" t="s">
        <v>1182</v>
      </c>
      <c r="C746" s="16" t="s">
        <v>2270</v>
      </c>
      <c r="D746" s="598" t="s">
        <v>341</v>
      </c>
      <c r="E746" s="599"/>
      <c r="F746" s="600"/>
      <c r="G746" s="169"/>
      <c r="H746" s="21"/>
    </row>
    <row r="747" spans="1:8" ht="31.5">
      <c r="A747" s="168">
        <v>122</v>
      </c>
      <c r="B747" s="17" t="s">
        <v>1763</v>
      </c>
      <c r="C747" s="16" t="s">
        <v>893</v>
      </c>
      <c r="D747" s="598" t="s">
        <v>1400</v>
      </c>
      <c r="E747" s="599"/>
      <c r="F747" s="600"/>
      <c r="G747" s="169"/>
      <c r="H747" s="21">
        <v>40966</v>
      </c>
    </row>
    <row r="748" spans="1:8" ht="18.75">
      <c r="A748" s="167"/>
      <c r="B748" s="161" t="s">
        <v>1598</v>
      </c>
      <c r="C748" s="160"/>
      <c r="D748" s="160"/>
      <c r="E748" s="160"/>
      <c r="F748" s="160"/>
      <c r="G748" s="166">
        <f>SUM(G729:G747)</f>
        <v>1528.74</v>
      </c>
      <c r="H748" s="163"/>
    </row>
    <row r="749" spans="1:8" ht="31.5">
      <c r="A749" s="919">
        <v>20</v>
      </c>
      <c r="B749" s="592" t="s">
        <v>273</v>
      </c>
      <c r="C749" s="16" t="s">
        <v>1074</v>
      </c>
      <c r="D749" s="17"/>
      <c r="E749" s="17"/>
      <c r="F749" s="17"/>
      <c r="G749" s="172"/>
      <c r="H749" s="595">
        <v>40941</v>
      </c>
    </row>
    <row r="750" spans="1:8" ht="15.75">
      <c r="A750" s="921"/>
      <c r="B750" s="594"/>
      <c r="C750" s="17" t="s">
        <v>1455</v>
      </c>
      <c r="D750" s="19" t="s">
        <v>2968</v>
      </c>
      <c r="E750" s="17">
        <v>1</v>
      </c>
      <c r="F750" s="17">
        <v>120</v>
      </c>
      <c r="G750" s="172">
        <f>F750*E750</f>
        <v>120</v>
      </c>
      <c r="H750" s="603"/>
    </row>
    <row r="751" spans="1:8" ht="15.75">
      <c r="A751" s="168">
        <v>34</v>
      </c>
      <c r="B751" s="17" t="s">
        <v>147</v>
      </c>
      <c r="C751" s="16" t="s">
        <v>2860</v>
      </c>
      <c r="D751" s="606" t="s">
        <v>67</v>
      </c>
      <c r="E751" s="606"/>
      <c r="F751" s="606"/>
      <c r="G751" s="172"/>
      <c r="H751" s="21">
        <v>40947</v>
      </c>
    </row>
    <row r="752" spans="1:8" ht="15.75">
      <c r="A752" s="919">
        <v>86</v>
      </c>
      <c r="B752" s="592" t="s">
        <v>273</v>
      </c>
      <c r="C752" s="16" t="s">
        <v>2782</v>
      </c>
      <c r="D752" s="19"/>
      <c r="E752" s="17"/>
      <c r="F752" s="17"/>
      <c r="G752" s="169"/>
      <c r="H752" s="595">
        <v>40955</v>
      </c>
    </row>
    <row r="753" spans="1:8" ht="15.75">
      <c r="A753" s="920"/>
      <c r="B753" s="593"/>
      <c r="C753" s="17" t="s">
        <v>2049</v>
      </c>
      <c r="D753" s="19" t="s">
        <v>1588</v>
      </c>
      <c r="E753" s="17">
        <v>0.16</v>
      </c>
      <c r="F753" s="17">
        <v>1350</v>
      </c>
      <c r="G753" s="169">
        <f>F753*E753</f>
        <v>216</v>
      </c>
      <c r="H753" s="605"/>
    </row>
    <row r="754" spans="1:8" ht="15.75">
      <c r="A754" s="921"/>
      <c r="B754" s="594"/>
      <c r="C754" s="17" t="s">
        <v>2656</v>
      </c>
      <c r="D754" s="19" t="s">
        <v>1585</v>
      </c>
      <c r="E754" s="17">
        <v>0.16</v>
      </c>
      <c r="F754" s="17">
        <v>48.05</v>
      </c>
      <c r="G754" s="169">
        <f>F754*E754</f>
        <v>7.69</v>
      </c>
      <c r="H754" s="603"/>
    </row>
    <row r="755" spans="1:8" ht="31.5">
      <c r="A755" s="168">
        <v>3</v>
      </c>
      <c r="B755" s="17" t="s">
        <v>1435</v>
      </c>
      <c r="C755" s="46" t="s">
        <v>893</v>
      </c>
      <c r="D755" s="606" t="s">
        <v>3581</v>
      </c>
      <c r="E755" s="606"/>
      <c r="F755" s="606"/>
      <c r="G755" s="168"/>
      <c r="H755" s="21">
        <v>40940</v>
      </c>
    </row>
    <row r="756" spans="1:8" ht="18.75">
      <c r="A756" s="160"/>
      <c r="B756" s="161" t="s">
        <v>1598</v>
      </c>
      <c r="C756" s="160"/>
      <c r="D756" s="160"/>
      <c r="E756" s="160"/>
      <c r="F756" s="160"/>
      <c r="G756" s="162">
        <f>SUM(G749:G755)</f>
        <v>343.69</v>
      </c>
      <c r="H756" s="163"/>
    </row>
    <row r="757" spans="1:8">
      <c r="G757" s="42">
        <f>G756+G748+G728+G703+G685+G667+G663+G655+G653+G638+G620+G611+G593+G585+G581+G546+G540+G527+G513+G508+G504+G502+G496+G477+G468+G459+G453+G439+G418</f>
        <v>51574.720000000001</v>
      </c>
    </row>
    <row r="758" spans="1:8">
      <c r="G758" s="42">
        <f>G756+G748+G728+G703+G685+G667+G663+G655+G653+G638+G620+G611+G593+G585+G581+G546+G540+G527+G513+G508+G504+G502+G496+G477+G468+G459+G453+G439+G418</f>
        <v>51574.720000000001</v>
      </c>
    </row>
    <row r="759" spans="1:8">
      <c r="G759" s="42">
        <f>G758-G611</f>
        <v>49229.03</v>
      </c>
    </row>
    <row r="838" spans="1:8" ht="18.75">
      <c r="A838" s="869" t="s">
        <v>1044</v>
      </c>
      <c r="B838" s="869"/>
      <c r="C838" s="869"/>
      <c r="D838" s="869"/>
      <c r="E838" s="869"/>
      <c r="F838" s="869"/>
      <c r="G838" s="869"/>
      <c r="H838" s="869"/>
    </row>
    <row r="839" spans="1:8" ht="18.75">
      <c r="A839" s="604" t="s">
        <v>1537</v>
      </c>
      <c r="B839" s="604"/>
      <c r="C839" s="2"/>
      <c r="D839" s="2"/>
      <c r="E839" s="2"/>
      <c r="F839" s="2"/>
      <c r="G839" s="1"/>
      <c r="H839" s="1"/>
    </row>
    <row r="840" spans="1:8" ht="37.5">
      <c r="A840" s="131" t="s">
        <v>1033</v>
      </c>
      <c r="B840" s="131" t="s">
        <v>1034</v>
      </c>
      <c r="C840" s="131" t="s">
        <v>1035</v>
      </c>
      <c r="D840" s="131" t="s">
        <v>1036</v>
      </c>
      <c r="E840" s="131" t="s">
        <v>1334</v>
      </c>
      <c r="F840" s="131" t="s">
        <v>1335</v>
      </c>
      <c r="G840" s="131" t="s">
        <v>1555</v>
      </c>
      <c r="H840" s="58" t="s">
        <v>1586</v>
      </c>
    </row>
    <row r="841" spans="1:8" ht="15" customHeight="1">
      <c r="A841" s="630">
        <v>19</v>
      </c>
      <c r="B841" s="592" t="s">
        <v>1000</v>
      </c>
      <c r="C841" s="16" t="s">
        <v>1627</v>
      </c>
      <c r="D841" s="598" t="s">
        <v>67</v>
      </c>
      <c r="E841" s="599"/>
      <c r="F841" s="600"/>
      <c r="G841" s="17"/>
      <c r="H841" s="595">
        <v>40977</v>
      </c>
    </row>
    <row r="842" spans="1:8" ht="15" customHeight="1">
      <c r="A842" s="632"/>
      <c r="B842" s="594"/>
      <c r="C842" s="15" t="s">
        <v>2265</v>
      </c>
      <c r="D842" s="19" t="s">
        <v>1109</v>
      </c>
      <c r="E842" s="17">
        <v>0.01</v>
      </c>
      <c r="F842" s="17">
        <v>178</v>
      </c>
      <c r="G842" s="17">
        <f>E842*F842</f>
        <v>1.78</v>
      </c>
      <c r="H842" s="603"/>
    </row>
    <row r="843" spans="1:8" ht="33.75" customHeight="1">
      <c r="A843" s="64">
        <v>60</v>
      </c>
      <c r="B843" s="17" t="s">
        <v>338</v>
      </c>
      <c r="C843" s="46" t="s">
        <v>893</v>
      </c>
      <c r="D843" s="915" t="s">
        <v>732</v>
      </c>
      <c r="E843" s="916"/>
      <c r="F843" s="917"/>
      <c r="G843" s="17"/>
      <c r="H843" s="21">
        <v>40981</v>
      </c>
    </row>
    <row r="844" spans="1:8" ht="90" customHeight="1">
      <c r="A844" s="630">
        <v>70</v>
      </c>
      <c r="B844" s="592" t="s">
        <v>338</v>
      </c>
      <c r="C844" s="46" t="s">
        <v>1053</v>
      </c>
      <c r="D844" s="17"/>
      <c r="E844" s="17"/>
      <c r="F844" s="17"/>
      <c r="G844" s="17"/>
      <c r="H844" s="595">
        <v>40983</v>
      </c>
    </row>
    <row r="845" spans="1:8" ht="15" customHeight="1">
      <c r="A845" s="631"/>
      <c r="B845" s="593"/>
      <c r="C845" s="17" t="s">
        <v>2613</v>
      </c>
      <c r="D845" s="17" t="s">
        <v>2968</v>
      </c>
      <c r="E845" s="17">
        <v>1</v>
      </c>
      <c r="F845" s="17">
        <v>265</v>
      </c>
      <c r="G845" s="17">
        <f>E845*F845</f>
        <v>265</v>
      </c>
      <c r="H845" s="605"/>
    </row>
    <row r="846" spans="1:8" ht="15" customHeight="1">
      <c r="A846" s="632"/>
      <c r="B846" s="594"/>
      <c r="C846" s="17" t="s">
        <v>2614</v>
      </c>
      <c r="D846" s="17" t="s">
        <v>1109</v>
      </c>
      <c r="E846" s="17">
        <v>0.9</v>
      </c>
      <c r="F846" s="17">
        <v>171.12</v>
      </c>
      <c r="G846" s="20">
        <f>E846*F846</f>
        <v>154.01</v>
      </c>
      <c r="H846" s="603"/>
    </row>
    <row r="847" spans="1:8" ht="15" customHeight="1">
      <c r="A847" s="630">
        <v>82</v>
      </c>
      <c r="B847" s="873" t="s">
        <v>338</v>
      </c>
      <c r="C847" s="203" t="s">
        <v>418</v>
      </c>
      <c r="D847" s="204"/>
      <c r="E847" s="204"/>
      <c r="F847" s="204"/>
      <c r="G847" s="204"/>
      <c r="H847" s="898"/>
    </row>
    <row r="848" spans="1:8" ht="15" customHeight="1">
      <c r="A848" s="631"/>
      <c r="B848" s="874"/>
      <c r="C848" s="204" t="s">
        <v>3382</v>
      </c>
      <c r="D848" s="205" t="s">
        <v>1049</v>
      </c>
      <c r="E848" s="204">
        <v>32</v>
      </c>
      <c r="F848" s="204">
        <v>73.44</v>
      </c>
      <c r="G848" s="204">
        <f>E848*F848</f>
        <v>2350.08</v>
      </c>
      <c r="H848" s="900"/>
    </row>
    <row r="849" spans="1:8" ht="15" customHeight="1">
      <c r="A849" s="631"/>
      <c r="B849" s="874"/>
      <c r="C849" s="204" t="s">
        <v>3561</v>
      </c>
      <c r="D849" s="205" t="s">
        <v>1585</v>
      </c>
      <c r="E849" s="205">
        <v>0.4</v>
      </c>
      <c r="F849" s="204">
        <v>8500</v>
      </c>
      <c r="G849" s="204">
        <f>E849*F849</f>
        <v>3400</v>
      </c>
      <c r="H849" s="900"/>
    </row>
    <row r="850" spans="1:8" ht="15" customHeight="1">
      <c r="A850" s="631"/>
      <c r="B850" s="874"/>
      <c r="C850" s="204" t="s">
        <v>3562</v>
      </c>
      <c r="D850" s="205" t="s">
        <v>2968</v>
      </c>
      <c r="E850" s="205">
        <v>40</v>
      </c>
      <c r="F850" s="204">
        <v>4.5</v>
      </c>
      <c r="G850" s="204">
        <f>E850*F850</f>
        <v>180</v>
      </c>
      <c r="H850" s="900"/>
    </row>
    <row r="851" spans="1:8" ht="15" customHeight="1">
      <c r="A851" s="631"/>
      <c r="B851" s="874"/>
      <c r="C851" s="204" t="s">
        <v>3561</v>
      </c>
      <c r="D851" s="205" t="s">
        <v>1585</v>
      </c>
      <c r="E851" s="205"/>
      <c r="F851" s="204"/>
      <c r="G851" s="204"/>
      <c r="H851" s="900"/>
    </row>
    <row r="852" spans="1:8" ht="15" customHeight="1">
      <c r="A852" s="631"/>
      <c r="B852" s="874"/>
      <c r="C852" s="204" t="s">
        <v>2665</v>
      </c>
      <c r="D852" s="205" t="s">
        <v>1049</v>
      </c>
      <c r="E852" s="205">
        <v>28</v>
      </c>
      <c r="F852" s="204">
        <v>238.72</v>
      </c>
      <c r="G852" s="206">
        <f>E852*F852</f>
        <v>6684.2</v>
      </c>
      <c r="H852" s="900"/>
    </row>
    <row r="853" spans="1:8" ht="15" customHeight="1">
      <c r="A853" s="631"/>
      <c r="B853" s="874"/>
      <c r="C853" s="204" t="s">
        <v>3562</v>
      </c>
      <c r="D853" s="205" t="s">
        <v>1109</v>
      </c>
      <c r="E853" s="205">
        <v>2.4</v>
      </c>
      <c r="F853" s="204">
        <v>145</v>
      </c>
      <c r="G853" s="204">
        <f>E853*F853</f>
        <v>348</v>
      </c>
      <c r="H853" s="900"/>
    </row>
    <row r="854" spans="1:8" ht="15" customHeight="1">
      <c r="A854" s="631"/>
      <c r="B854" s="874"/>
      <c r="C854" s="204" t="s">
        <v>2858</v>
      </c>
      <c r="D854" s="205" t="s">
        <v>1109</v>
      </c>
      <c r="E854" s="205">
        <v>0.5</v>
      </c>
      <c r="F854" s="204">
        <v>157</v>
      </c>
      <c r="G854" s="204">
        <f>E854*F854</f>
        <v>78.5</v>
      </c>
      <c r="H854" s="900"/>
    </row>
    <row r="855" spans="1:8" ht="15" customHeight="1">
      <c r="A855" s="631"/>
      <c r="B855" s="874"/>
      <c r="C855" s="204" t="s">
        <v>3568</v>
      </c>
      <c r="D855" s="205" t="s">
        <v>1049</v>
      </c>
      <c r="E855" s="205">
        <v>12</v>
      </c>
      <c r="F855" s="204">
        <v>80</v>
      </c>
      <c r="G855" s="204">
        <f>E855*F855</f>
        <v>960</v>
      </c>
      <c r="H855" s="900"/>
    </row>
    <row r="856" spans="1:8" ht="15" customHeight="1">
      <c r="A856" s="632"/>
      <c r="B856" s="875"/>
      <c r="C856" s="204" t="s">
        <v>2479</v>
      </c>
      <c r="D856" s="205" t="s">
        <v>419</v>
      </c>
      <c r="E856" s="205">
        <v>3</v>
      </c>
      <c r="F856" s="204">
        <v>131</v>
      </c>
      <c r="G856" s="204">
        <f>E856*F856</f>
        <v>393</v>
      </c>
      <c r="H856" s="899"/>
    </row>
    <row r="857" spans="1:8" ht="15" customHeight="1">
      <c r="A857" s="64">
        <v>101</v>
      </c>
      <c r="B857" s="17" t="s">
        <v>338</v>
      </c>
      <c r="C857" s="16" t="s">
        <v>893</v>
      </c>
      <c r="D857" s="598" t="s">
        <v>833</v>
      </c>
      <c r="E857" s="599"/>
      <c r="F857" s="600"/>
      <c r="G857" s="17"/>
      <c r="H857" s="21">
        <v>40984</v>
      </c>
    </row>
    <row r="858" spans="1:8" ht="15" customHeight="1">
      <c r="A858" s="630">
        <v>73</v>
      </c>
      <c r="B858" s="592" t="s">
        <v>399</v>
      </c>
      <c r="C858" s="16" t="s">
        <v>3381</v>
      </c>
      <c r="D858" s="17"/>
      <c r="E858" s="17"/>
      <c r="F858" s="17"/>
      <c r="G858" s="17"/>
      <c r="H858" s="595">
        <v>40984</v>
      </c>
    </row>
    <row r="859" spans="1:8" ht="15" customHeight="1">
      <c r="A859" s="631"/>
      <c r="B859" s="593"/>
      <c r="C859" s="17" t="s">
        <v>3382</v>
      </c>
      <c r="D859" s="19" t="s">
        <v>1049</v>
      </c>
      <c r="E859" s="17">
        <v>1</v>
      </c>
      <c r="F859" s="17">
        <v>79.2</v>
      </c>
      <c r="G859" s="17">
        <f>E859*F859</f>
        <v>79.2</v>
      </c>
      <c r="H859" s="605"/>
    </row>
    <row r="860" spans="1:8" ht="15" customHeight="1">
      <c r="A860" s="632"/>
      <c r="B860" s="594"/>
      <c r="C860" s="17" t="s">
        <v>1344</v>
      </c>
      <c r="D860" s="19" t="s">
        <v>2968</v>
      </c>
      <c r="E860" s="17">
        <v>2</v>
      </c>
      <c r="F860" s="17">
        <v>60</v>
      </c>
      <c r="G860" s="17">
        <f>E860*F860</f>
        <v>120</v>
      </c>
      <c r="H860" s="603"/>
    </row>
    <row r="861" spans="1:8" ht="38.25" customHeight="1">
      <c r="A861" s="64">
        <v>120</v>
      </c>
      <c r="B861" s="204" t="s">
        <v>618</v>
      </c>
      <c r="C861" s="203" t="s">
        <v>3741</v>
      </c>
      <c r="D861" s="901" t="s">
        <v>67</v>
      </c>
      <c r="E861" s="902"/>
      <c r="F861" s="903"/>
      <c r="G861" s="204"/>
      <c r="H861" s="208">
        <v>40991</v>
      </c>
    </row>
    <row r="862" spans="1:8" ht="15" customHeight="1">
      <c r="A862" s="633">
        <v>138</v>
      </c>
      <c r="B862" s="887" t="s">
        <v>338</v>
      </c>
      <c r="C862" s="203" t="s">
        <v>34</v>
      </c>
      <c r="D862" s="205"/>
      <c r="E862" s="204"/>
      <c r="F862" s="204"/>
      <c r="G862" s="204"/>
      <c r="H862" s="928">
        <v>40994</v>
      </c>
    </row>
    <row r="863" spans="1:8" ht="15" customHeight="1">
      <c r="A863" s="633"/>
      <c r="B863" s="887"/>
      <c r="C863" s="204" t="s">
        <v>32</v>
      </c>
      <c r="D863" s="205" t="s">
        <v>1588</v>
      </c>
      <c r="E863" s="204">
        <v>1.75</v>
      </c>
      <c r="F863" s="204">
        <v>1500</v>
      </c>
      <c r="G863" s="204">
        <f>E863*F863</f>
        <v>2625</v>
      </c>
      <c r="H863" s="928"/>
    </row>
    <row r="864" spans="1:8" ht="15" customHeight="1">
      <c r="A864" s="633"/>
      <c r="B864" s="887"/>
      <c r="C864" s="204" t="s">
        <v>166</v>
      </c>
      <c r="D864" s="205" t="s">
        <v>1588</v>
      </c>
      <c r="E864" s="204">
        <v>1.75</v>
      </c>
      <c r="F864" s="204">
        <v>1650</v>
      </c>
      <c r="G864" s="204">
        <f>E864*F864</f>
        <v>2887.5</v>
      </c>
      <c r="H864" s="928"/>
    </row>
    <row r="865" spans="1:8" ht="15" customHeight="1">
      <c r="A865" s="633"/>
      <c r="B865" s="887"/>
      <c r="C865" s="204" t="s">
        <v>2783</v>
      </c>
      <c r="D865" s="205" t="s">
        <v>1588</v>
      </c>
      <c r="E865" s="204">
        <v>1.75</v>
      </c>
      <c r="F865" s="204">
        <v>1350</v>
      </c>
      <c r="G865" s="204">
        <f>E865*F865</f>
        <v>2362.5</v>
      </c>
      <c r="H865" s="928"/>
    </row>
    <row r="866" spans="1:8" ht="15" customHeight="1">
      <c r="A866" s="633"/>
      <c r="B866" s="887"/>
      <c r="C866" s="204" t="s">
        <v>33</v>
      </c>
      <c r="D866" s="205" t="s">
        <v>481</v>
      </c>
      <c r="E866" s="204">
        <v>1</v>
      </c>
      <c r="F866" s="204">
        <v>29</v>
      </c>
      <c r="G866" s="204">
        <f>E866*F866</f>
        <v>29</v>
      </c>
      <c r="H866" s="928"/>
    </row>
    <row r="867" spans="1:8" ht="15" customHeight="1">
      <c r="A867" s="630">
        <v>145</v>
      </c>
      <c r="B867" s="873" t="s">
        <v>3582</v>
      </c>
      <c r="C867" s="203" t="s">
        <v>2789</v>
      </c>
      <c r="D867" s="205"/>
      <c r="E867" s="204"/>
      <c r="F867" s="204"/>
      <c r="G867" s="204"/>
      <c r="H867" s="898">
        <v>40995</v>
      </c>
    </row>
    <row r="868" spans="1:8" ht="15" customHeight="1">
      <c r="A868" s="631"/>
      <c r="B868" s="874"/>
      <c r="C868" s="204" t="s">
        <v>2790</v>
      </c>
      <c r="D868" s="205" t="s">
        <v>1585</v>
      </c>
      <c r="E868" s="204">
        <v>0.02</v>
      </c>
      <c r="F868" s="204">
        <v>8500</v>
      </c>
      <c r="G868" s="204">
        <f t="shared" ref="G868:G873" si="14">E868*F868</f>
        <v>170</v>
      </c>
      <c r="H868" s="900"/>
    </row>
    <row r="869" spans="1:8" ht="15" customHeight="1">
      <c r="A869" s="631"/>
      <c r="B869" s="874"/>
      <c r="C869" s="204" t="s">
        <v>2791</v>
      </c>
      <c r="D869" s="205" t="s">
        <v>1585</v>
      </c>
      <c r="E869" s="204">
        <v>2E-3</v>
      </c>
      <c r="F869" s="205">
        <v>8500</v>
      </c>
      <c r="G869" s="204">
        <f t="shared" si="14"/>
        <v>17</v>
      </c>
      <c r="H869" s="900"/>
    </row>
    <row r="870" spans="1:8" ht="15" customHeight="1">
      <c r="A870" s="631"/>
      <c r="B870" s="874"/>
      <c r="C870" s="204" t="s">
        <v>2792</v>
      </c>
      <c r="D870" s="205" t="s">
        <v>1046</v>
      </c>
      <c r="E870" s="204">
        <v>0.9</v>
      </c>
      <c r="F870" s="204">
        <v>200</v>
      </c>
      <c r="G870" s="204">
        <f t="shared" si="14"/>
        <v>180</v>
      </c>
      <c r="H870" s="900"/>
    </row>
    <row r="871" spans="1:8" ht="15" customHeight="1">
      <c r="A871" s="631"/>
      <c r="B871" s="874"/>
      <c r="C871" s="204" t="s">
        <v>2793</v>
      </c>
      <c r="D871" s="205" t="s">
        <v>2968</v>
      </c>
      <c r="E871" s="204">
        <v>3</v>
      </c>
      <c r="F871" s="204">
        <v>16</v>
      </c>
      <c r="G871" s="204">
        <f t="shared" si="14"/>
        <v>48</v>
      </c>
      <c r="H871" s="900"/>
    </row>
    <row r="872" spans="1:8" ht="15" customHeight="1">
      <c r="A872" s="631"/>
      <c r="B872" s="874"/>
      <c r="C872" s="204" t="s">
        <v>2794</v>
      </c>
      <c r="D872" s="205" t="s">
        <v>1109</v>
      </c>
      <c r="E872" s="204">
        <v>0.1</v>
      </c>
      <c r="F872" s="204">
        <v>57</v>
      </c>
      <c r="G872" s="204">
        <f t="shared" si="14"/>
        <v>5.7</v>
      </c>
      <c r="H872" s="900"/>
    </row>
    <row r="873" spans="1:8" ht="15" customHeight="1">
      <c r="A873" s="632"/>
      <c r="B873" s="875"/>
      <c r="C873" s="209" t="s">
        <v>3162</v>
      </c>
      <c r="D873" s="205" t="s">
        <v>1109</v>
      </c>
      <c r="E873" s="204">
        <v>0.2</v>
      </c>
      <c r="F873" s="205">
        <v>54</v>
      </c>
      <c r="G873" s="204">
        <f t="shared" si="14"/>
        <v>10.8</v>
      </c>
      <c r="H873" s="899"/>
    </row>
    <row r="874" spans="1:8" ht="15" customHeight="1">
      <c r="A874" s="630">
        <v>165</v>
      </c>
      <c r="B874" s="204" t="s">
        <v>338</v>
      </c>
      <c r="C874" s="203" t="s">
        <v>2789</v>
      </c>
      <c r="D874" s="200"/>
      <c r="E874" s="200"/>
      <c r="F874" s="204"/>
      <c r="G874" s="204"/>
      <c r="H874" s="898">
        <v>40996</v>
      </c>
    </row>
    <row r="875" spans="1:8" ht="15" customHeight="1">
      <c r="A875" s="631"/>
      <c r="B875" s="929" t="s">
        <v>2415</v>
      </c>
      <c r="C875" s="204" t="s">
        <v>2790</v>
      </c>
      <c r="D875" s="205" t="s">
        <v>1585</v>
      </c>
      <c r="E875" s="205">
        <v>0.02</v>
      </c>
      <c r="F875" s="204">
        <v>8500</v>
      </c>
      <c r="G875" s="204">
        <f t="shared" ref="G875:G893" si="15">E875*F875</f>
        <v>170</v>
      </c>
      <c r="H875" s="900"/>
    </row>
    <row r="876" spans="1:8" ht="15" customHeight="1">
      <c r="A876" s="631"/>
      <c r="B876" s="930"/>
      <c r="C876" s="204" t="s">
        <v>2792</v>
      </c>
      <c r="D876" s="205" t="s">
        <v>1046</v>
      </c>
      <c r="E876" s="204">
        <v>2.7</v>
      </c>
      <c r="F876" s="204">
        <v>200</v>
      </c>
      <c r="G876" s="204">
        <f t="shared" si="15"/>
        <v>540</v>
      </c>
      <c r="H876" s="900"/>
    </row>
    <row r="877" spans="1:8" ht="15" customHeight="1">
      <c r="A877" s="631"/>
      <c r="B877" s="930"/>
      <c r="C877" s="204" t="s">
        <v>2418</v>
      </c>
      <c r="D877" s="205" t="s">
        <v>1585</v>
      </c>
      <c r="E877" s="205">
        <v>2E-3</v>
      </c>
      <c r="F877" s="204">
        <v>8500</v>
      </c>
      <c r="G877" s="204">
        <f t="shared" si="15"/>
        <v>17</v>
      </c>
      <c r="H877" s="900"/>
    </row>
    <row r="878" spans="1:8" ht="15" customHeight="1">
      <c r="A878" s="631"/>
      <c r="B878" s="930"/>
      <c r="C878" s="204" t="s">
        <v>3787</v>
      </c>
      <c r="D878" s="205" t="s">
        <v>2968</v>
      </c>
      <c r="E878" s="204">
        <v>3</v>
      </c>
      <c r="F878" s="204">
        <v>25</v>
      </c>
      <c r="G878" s="204">
        <f t="shared" si="15"/>
        <v>75</v>
      </c>
      <c r="H878" s="900"/>
    </row>
    <row r="879" spans="1:8" ht="15" customHeight="1">
      <c r="A879" s="631"/>
      <c r="B879" s="930"/>
      <c r="C879" s="204" t="s">
        <v>890</v>
      </c>
      <c r="D879" s="205" t="s">
        <v>1109</v>
      </c>
      <c r="E879" s="205">
        <v>0.2</v>
      </c>
      <c r="F879" s="204">
        <v>75</v>
      </c>
      <c r="G879" s="204">
        <f t="shared" si="15"/>
        <v>15</v>
      </c>
      <c r="H879" s="900"/>
    </row>
    <row r="880" spans="1:8" ht="15" customHeight="1">
      <c r="A880" s="631"/>
      <c r="B880" s="931"/>
      <c r="C880" s="204" t="s">
        <v>891</v>
      </c>
      <c r="D880" s="205" t="s">
        <v>1109</v>
      </c>
      <c r="E880" s="205">
        <v>0.1</v>
      </c>
      <c r="F880" s="204">
        <v>85</v>
      </c>
      <c r="G880" s="204">
        <f t="shared" si="15"/>
        <v>8.5</v>
      </c>
      <c r="H880" s="900"/>
    </row>
    <row r="881" spans="1:8" ht="15" customHeight="1">
      <c r="A881" s="631"/>
      <c r="B881" s="929" t="s">
        <v>2416</v>
      </c>
      <c r="C881" s="204" t="s">
        <v>2790</v>
      </c>
      <c r="D881" s="205" t="s">
        <v>1585</v>
      </c>
      <c r="E881" s="205">
        <v>0.02</v>
      </c>
      <c r="F881" s="204">
        <v>8500</v>
      </c>
      <c r="G881" s="204">
        <f t="shared" si="15"/>
        <v>170</v>
      </c>
      <c r="H881" s="900"/>
    </row>
    <row r="882" spans="1:8" ht="15" customHeight="1">
      <c r="A882" s="631"/>
      <c r="B882" s="930"/>
      <c r="C882" s="204" t="s">
        <v>2792</v>
      </c>
      <c r="D882" s="205" t="s">
        <v>2968</v>
      </c>
      <c r="E882" s="204">
        <v>2.7</v>
      </c>
      <c r="F882" s="204">
        <v>200</v>
      </c>
      <c r="G882" s="204">
        <f t="shared" si="15"/>
        <v>540</v>
      </c>
      <c r="H882" s="900"/>
    </row>
    <row r="883" spans="1:8" ht="15" customHeight="1">
      <c r="A883" s="631"/>
      <c r="B883" s="930"/>
      <c r="C883" s="204" t="s">
        <v>2790</v>
      </c>
      <c r="D883" s="205" t="s">
        <v>1585</v>
      </c>
      <c r="E883" s="205">
        <v>2E-3</v>
      </c>
      <c r="F883" s="204">
        <v>8500</v>
      </c>
      <c r="G883" s="204">
        <f t="shared" si="15"/>
        <v>17</v>
      </c>
      <c r="H883" s="900"/>
    </row>
    <row r="884" spans="1:8" ht="15" customHeight="1">
      <c r="A884" s="631"/>
      <c r="B884" s="930"/>
      <c r="C884" s="204" t="s">
        <v>3787</v>
      </c>
      <c r="D884" s="205" t="s">
        <v>2968</v>
      </c>
      <c r="E884" s="204">
        <v>3</v>
      </c>
      <c r="F884" s="204">
        <v>25</v>
      </c>
      <c r="G884" s="204">
        <f t="shared" si="15"/>
        <v>75</v>
      </c>
      <c r="H884" s="900"/>
    </row>
    <row r="885" spans="1:8" ht="15" customHeight="1">
      <c r="A885" s="631"/>
      <c r="B885" s="930"/>
      <c r="C885" s="204" t="s">
        <v>890</v>
      </c>
      <c r="D885" s="205" t="s">
        <v>1109</v>
      </c>
      <c r="E885" s="205">
        <v>0.2</v>
      </c>
      <c r="F885" s="204">
        <v>75</v>
      </c>
      <c r="G885" s="204">
        <f t="shared" si="15"/>
        <v>15</v>
      </c>
      <c r="H885" s="900"/>
    </row>
    <row r="886" spans="1:8" ht="15" customHeight="1">
      <c r="A886" s="631"/>
      <c r="B886" s="931"/>
      <c r="C886" s="204" t="s">
        <v>891</v>
      </c>
      <c r="D886" s="205" t="s">
        <v>1109</v>
      </c>
      <c r="E886" s="205">
        <v>0.1</v>
      </c>
      <c r="F886" s="204">
        <v>85</v>
      </c>
      <c r="G886" s="204">
        <f t="shared" si="15"/>
        <v>8.5</v>
      </c>
      <c r="H886" s="900"/>
    </row>
    <row r="887" spans="1:8" ht="15" customHeight="1">
      <c r="A887" s="631"/>
      <c r="B887" s="929" t="s">
        <v>2417</v>
      </c>
      <c r="C887" s="204" t="s">
        <v>2790</v>
      </c>
      <c r="D887" s="205" t="s">
        <v>1585</v>
      </c>
      <c r="E887" s="205">
        <v>0.08</v>
      </c>
      <c r="F887" s="204">
        <v>8500</v>
      </c>
      <c r="G887" s="204">
        <f t="shared" si="15"/>
        <v>680</v>
      </c>
      <c r="H887" s="900"/>
    </row>
    <row r="888" spans="1:8" ht="15" customHeight="1">
      <c r="A888" s="631"/>
      <c r="B888" s="930"/>
      <c r="C888" s="204" t="s">
        <v>2792</v>
      </c>
      <c r="D888" s="205" t="s">
        <v>1046</v>
      </c>
      <c r="E888" s="204">
        <v>2.7</v>
      </c>
      <c r="F888" s="204">
        <v>200</v>
      </c>
      <c r="G888" s="204">
        <f t="shared" si="15"/>
        <v>540</v>
      </c>
      <c r="H888" s="900"/>
    </row>
    <row r="889" spans="1:8" ht="15" customHeight="1">
      <c r="A889" s="631"/>
      <c r="B889" s="930"/>
      <c r="C889" s="204" t="s">
        <v>2418</v>
      </c>
      <c r="D889" s="205" t="s">
        <v>1585</v>
      </c>
      <c r="E889" s="205">
        <v>2E-3</v>
      </c>
      <c r="F889" s="204">
        <v>8500</v>
      </c>
      <c r="G889" s="204">
        <f t="shared" si="15"/>
        <v>17</v>
      </c>
      <c r="H889" s="899"/>
    </row>
    <row r="890" spans="1:8" ht="15" customHeight="1">
      <c r="A890" s="631"/>
      <c r="B890" s="929" t="s">
        <v>2417</v>
      </c>
      <c r="C890" s="204" t="s">
        <v>3787</v>
      </c>
      <c r="D890" s="205" t="s">
        <v>2968</v>
      </c>
      <c r="E890" s="204">
        <v>3</v>
      </c>
      <c r="F890" s="204">
        <v>25</v>
      </c>
      <c r="G890" s="204">
        <f t="shared" si="15"/>
        <v>75</v>
      </c>
      <c r="H890" s="898">
        <v>40996</v>
      </c>
    </row>
    <row r="891" spans="1:8" ht="15" customHeight="1">
      <c r="A891" s="631"/>
      <c r="B891" s="930"/>
      <c r="C891" s="204" t="s">
        <v>890</v>
      </c>
      <c r="D891" s="205" t="s">
        <v>1109</v>
      </c>
      <c r="E891" s="205">
        <v>0.25</v>
      </c>
      <c r="F891" s="204">
        <v>75</v>
      </c>
      <c r="G891" s="204">
        <f t="shared" si="15"/>
        <v>18.75</v>
      </c>
      <c r="H891" s="900"/>
    </row>
    <row r="892" spans="1:8" ht="15" customHeight="1">
      <c r="A892" s="631"/>
      <c r="B892" s="930"/>
      <c r="C892" s="204" t="s">
        <v>891</v>
      </c>
      <c r="D892" s="205" t="s">
        <v>1109</v>
      </c>
      <c r="E892" s="205">
        <v>0.1</v>
      </c>
      <c r="F892" s="204">
        <v>85</v>
      </c>
      <c r="G892" s="204">
        <f t="shared" si="15"/>
        <v>8.5</v>
      </c>
      <c r="H892" s="900"/>
    </row>
    <row r="893" spans="1:8" ht="15" customHeight="1">
      <c r="A893" s="632"/>
      <c r="B893" s="200" t="s">
        <v>3216</v>
      </c>
      <c r="C893" s="204" t="s">
        <v>2792</v>
      </c>
      <c r="D893" s="205" t="s">
        <v>1046</v>
      </c>
      <c r="E893" s="204">
        <v>1</v>
      </c>
      <c r="F893" s="204">
        <v>200</v>
      </c>
      <c r="G893" s="204">
        <f t="shared" si="15"/>
        <v>200</v>
      </c>
      <c r="H893" s="899"/>
    </row>
    <row r="894" spans="1:8" ht="15" customHeight="1">
      <c r="A894" s="64">
        <v>166</v>
      </c>
      <c r="B894" s="194" t="s">
        <v>338</v>
      </c>
      <c r="C894" s="203" t="s">
        <v>893</v>
      </c>
      <c r="D894" s="901" t="s">
        <v>3581</v>
      </c>
      <c r="E894" s="902"/>
      <c r="F894" s="903"/>
      <c r="G894" s="204"/>
      <c r="H894" s="208">
        <v>40996</v>
      </c>
    </row>
    <row r="895" spans="1:8" ht="18.75" customHeight="1">
      <c r="A895" s="160"/>
      <c r="B895" s="161" t="s">
        <v>1598</v>
      </c>
      <c r="C895" s="160"/>
      <c r="D895" s="160"/>
      <c r="E895" s="160"/>
      <c r="F895" s="160"/>
      <c r="G895" s="162">
        <f>SUM(G841:G894)</f>
        <v>26539.52</v>
      </c>
      <c r="H895" s="163"/>
    </row>
    <row r="896" spans="1:8" ht="15" customHeight="1">
      <c r="A896" s="64">
        <v>115</v>
      </c>
      <c r="B896" s="204" t="s">
        <v>603</v>
      </c>
      <c r="C896" s="210" t="s">
        <v>2844</v>
      </c>
      <c r="D896" s="901" t="s">
        <v>604</v>
      </c>
      <c r="E896" s="902"/>
      <c r="F896" s="903"/>
      <c r="G896" s="204"/>
      <c r="H896" s="208">
        <v>40987</v>
      </c>
    </row>
    <row r="897" spans="1:8" ht="15" customHeight="1">
      <c r="A897" s="631">
        <v>146</v>
      </c>
      <c r="B897" s="874" t="s">
        <v>2660</v>
      </c>
      <c r="C897" s="211" t="s">
        <v>3166</v>
      </c>
      <c r="D897" s="212"/>
      <c r="E897" s="212"/>
      <c r="F897" s="212"/>
      <c r="G897" s="212"/>
      <c r="H897" s="898">
        <v>40995</v>
      </c>
    </row>
    <row r="898" spans="1:8" ht="15" customHeight="1">
      <c r="A898" s="632"/>
      <c r="B898" s="875"/>
      <c r="C898" s="204" t="s">
        <v>2783</v>
      </c>
      <c r="D898" s="205" t="s">
        <v>1588</v>
      </c>
      <c r="E898" s="204">
        <v>3</v>
      </c>
      <c r="F898" s="204">
        <v>1350</v>
      </c>
      <c r="G898" s="204">
        <f>E898*F898</f>
        <v>4050</v>
      </c>
      <c r="H898" s="899"/>
    </row>
    <row r="899" spans="1:8" ht="34.5" customHeight="1">
      <c r="A899" s="630">
        <v>157</v>
      </c>
      <c r="B899" s="873" t="s">
        <v>285</v>
      </c>
      <c r="C899" s="210" t="s">
        <v>1396</v>
      </c>
      <c r="D899" s="205"/>
      <c r="E899" s="205"/>
      <c r="F899" s="205"/>
      <c r="G899" s="204"/>
      <c r="H899" s="898">
        <v>40996</v>
      </c>
    </row>
    <row r="900" spans="1:8" ht="15" customHeight="1">
      <c r="A900" s="631"/>
      <c r="B900" s="874"/>
      <c r="C900" s="204" t="s">
        <v>3382</v>
      </c>
      <c r="D900" s="205" t="s">
        <v>1049</v>
      </c>
      <c r="E900" s="204">
        <v>3</v>
      </c>
      <c r="F900" s="204">
        <v>35</v>
      </c>
      <c r="G900" s="204">
        <f>E900*F900</f>
        <v>105</v>
      </c>
      <c r="H900" s="900"/>
    </row>
    <row r="901" spans="1:8" ht="18.75" customHeight="1">
      <c r="A901" s="632"/>
      <c r="B901" s="875"/>
      <c r="C901" s="204" t="s">
        <v>1570</v>
      </c>
      <c r="D901" s="205" t="s">
        <v>2968</v>
      </c>
      <c r="E901" s="204">
        <v>2</v>
      </c>
      <c r="F901" s="204">
        <v>51</v>
      </c>
      <c r="G901" s="204">
        <f>E901*F901</f>
        <v>102</v>
      </c>
      <c r="H901" s="899"/>
    </row>
    <row r="902" spans="1:8" ht="15" customHeight="1">
      <c r="A902" s="199">
        <v>167</v>
      </c>
      <c r="B902" s="200" t="s">
        <v>2660</v>
      </c>
      <c r="C902" s="203" t="s">
        <v>893</v>
      </c>
      <c r="D902" s="901" t="s">
        <v>3581</v>
      </c>
      <c r="E902" s="902"/>
      <c r="F902" s="903"/>
      <c r="G902" s="204"/>
      <c r="H902" s="197">
        <v>40996</v>
      </c>
    </row>
    <row r="903" spans="1:8" ht="15" customHeight="1">
      <c r="A903" s="160"/>
      <c r="B903" s="161" t="s">
        <v>1598</v>
      </c>
      <c r="C903" s="160"/>
      <c r="D903" s="160"/>
      <c r="E903" s="160"/>
      <c r="F903" s="160"/>
      <c r="G903" s="162">
        <f>SUM(G896:G902)</f>
        <v>4257</v>
      </c>
      <c r="H903" s="163"/>
    </row>
    <row r="904" spans="1:8" ht="45" customHeight="1">
      <c r="A904" s="630">
        <v>7</v>
      </c>
      <c r="B904" s="592" t="s">
        <v>177</v>
      </c>
      <c r="C904" s="16" t="s">
        <v>452</v>
      </c>
      <c r="D904" s="19"/>
      <c r="E904" s="17"/>
      <c r="F904" s="17"/>
      <c r="G904" s="17"/>
      <c r="H904" s="595">
        <v>40969</v>
      </c>
    </row>
    <row r="905" spans="1:8" ht="15" customHeight="1">
      <c r="A905" s="632"/>
      <c r="B905" s="594"/>
      <c r="C905" s="17" t="s">
        <v>2204</v>
      </c>
      <c r="D905" s="19" t="s">
        <v>2968</v>
      </c>
      <c r="E905" s="17">
        <v>2</v>
      </c>
      <c r="F905" s="17">
        <v>10</v>
      </c>
      <c r="G905" s="17">
        <f>E905*F905</f>
        <v>20</v>
      </c>
      <c r="H905" s="597"/>
    </row>
    <row r="906" spans="1:8" ht="15" customHeight="1">
      <c r="A906" s="630">
        <v>89</v>
      </c>
      <c r="B906" s="592" t="s">
        <v>1761</v>
      </c>
      <c r="C906" s="16" t="s">
        <v>2782</v>
      </c>
      <c r="D906" s="19"/>
      <c r="E906" s="17"/>
      <c r="F906" s="17"/>
      <c r="G906" s="20"/>
      <c r="H906" s="595">
        <v>40984</v>
      </c>
    </row>
    <row r="907" spans="1:8" ht="15" customHeight="1">
      <c r="A907" s="631"/>
      <c r="B907" s="593"/>
      <c r="C907" s="17" t="s">
        <v>2049</v>
      </c>
      <c r="D907" s="19" t="s">
        <v>1588</v>
      </c>
      <c r="E907" s="17">
        <v>0.23</v>
      </c>
      <c r="F907" s="17">
        <v>1350</v>
      </c>
      <c r="G907" s="20">
        <f>F907*E907</f>
        <v>310.5</v>
      </c>
      <c r="H907" s="605"/>
    </row>
    <row r="908" spans="1:8" ht="15" customHeight="1">
      <c r="A908" s="632"/>
      <c r="B908" s="594"/>
      <c r="C908" s="17" t="s">
        <v>2050</v>
      </c>
      <c r="D908" s="19" t="s">
        <v>1585</v>
      </c>
      <c r="E908" s="17">
        <v>0.23</v>
      </c>
      <c r="F908" s="17">
        <v>48.05</v>
      </c>
      <c r="G908" s="20">
        <f>F908*E908</f>
        <v>11.05</v>
      </c>
      <c r="H908" s="603"/>
    </row>
    <row r="909" spans="1:8" ht="40.5" customHeight="1">
      <c r="A909" s="630">
        <v>118</v>
      </c>
      <c r="B909" s="873" t="s">
        <v>608</v>
      </c>
      <c r="C909" s="203" t="s">
        <v>2015</v>
      </c>
      <c r="D909" s="901"/>
      <c r="E909" s="902"/>
      <c r="F909" s="903"/>
      <c r="G909" s="204"/>
      <c r="H909" s="898">
        <v>40990</v>
      </c>
    </row>
    <row r="910" spans="1:8" ht="15" customHeight="1">
      <c r="A910" s="631"/>
      <c r="B910" s="874"/>
      <c r="C910" s="204" t="s">
        <v>3163</v>
      </c>
      <c r="D910" s="205" t="s">
        <v>1049</v>
      </c>
      <c r="E910" s="204">
        <v>2</v>
      </c>
      <c r="F910" s="204">
        <v>8</v>
      </c>
      <c r="G910" s="204">
        <f>F910*E910</f>
        <v>16</v>
      </c>
      <c r="H910" s="900"/>
    </row>
    <row r="911" spans="1:8" ht="15" customHeight="1">
      <c r="A911" s="631"/>
      <c r="B911" s="874"/>
      <c r="C911" s="200" t="s">
        <v>609</v>
      </c>
      <c r="D911" s="213" t="s">
        <v>2968</v>
      </c>
      <c r="E911" s="205">
        <v>1</v>
      </c>
      <c r="F911" s="205">
        <v>170</v>
      </c>
      <c r="G911" s="205">
        <f>E911*F911</f>
        <v>170</v>
      </c>
      <c r="H911" s="900"/>
    </row>
    <row r="912" spans="1:8" ht="15" customHeight="1">
      <c r="A912" s="631"/>
      <c r="B912" s="874"/>
      <c r="C912" s="200" t="s">
        <v>1339</v>
      </c>
      <c r="D912" s="205" t="s">
        <v>2968</v>
      </c>
      <c r="E912" s="205">
        <v>1</v>
      </c>
      <c r="F912" s="205">
        <v>260</v>
      </c>
      <c r="G912" s="204">
        <f>E912*F912</f>
        <v>260</v>
      </c>
      <c r="H912" s="900"/>
    </row>
    <row r="913" spans="1:8" ht="15" customHeight="1">
      <c r="A913" s="631"/>
      <c r="B913" s="874"/>
      <c r="C913" s="204" t="s">
        <v>610</v>
      </c>
      <c r="D913" s="205" t="s">
        <v>2968</v>
      </c>
      <c r="E913" s="204">
        <v>1</v>
      </c>
      <c r="F913" s="204">
        <v>10</v>
      </c>
      <c r="G913" s="204">
        <f>E913*F913</f>
        <v>10</v>
      </c>
      <c r="H913" s="900"/>
    </row>
    <row r="914" spans="1:8" ht="15" customHeight="1">
      <c r="A914" s="632"/>
      <c r="B914" s="875"/>
      <c r="C914" s="200" t="s">
        <v>611</v>
      </c>
      <c r="D914" s="205" t="s">
        <v>2968</v>
      </c>
      <c r="E914" s="205">
        <v>4</v>
      </c>
      <c r="F914" s="205">
        <v>0.5</v>
      </c>
      <c r="G914" s="204">
        <f>E914*F914</f>
        <v>2</v>
      </c>
      <c r="H914" s="899"/>
    </row>
    <row r="915" spans="1:8" ht="32.25" customHeight="1">
      <c r="A915" s="64">
        <v>127</v>
      </c>
      <c r="B915" s="204" t="s">
        <v>1761</v>
      </c>
      <c r="C915" s="203" t="s">
        <v>893</v>
      </c>
      <c r="D915" s="901" t="s">
        <v>820</v>
      </c>
      <c r="E915" s="902"/>
      <c r="F915" s="903"/>
      <c r="G915" s="204"/>
      <c r="H915" s="208">
        <v>40989</v>
      </c>
    </row>
    <row r="916" spans="1:8" ht="15" customHeight="1">
      <c r="A916" s="160"/>
      <c r="B916" s="161" t="s">
        <v>1598</v>
      </c>
      <c r="C916" s="160"/>
      <c r="D916" s="160"/>
      <c r="E916" s="160"/>
      <c r="F916" s="160"/>
      <c r="G916" s="162">
        <f>SUM(G904:G915)</f>
        <v>799.55</v>
      </c>
      <c r="H916" s="163"/>
    </row>
    <row r="917" spans="1:8" ht="15" customHeight="1">
      <c r="A917" s="630">
        <v>5</v>
      </c>
      <c r="B917" s="592" t="s">
        <v>2128</v>
      </c>
      <c r="C917" s="16" t="s">
        <v>165</v>
      </c>
      <c r="D917" s="19"/>
      <c r="E917" s="17"/>
      <c r="F917" s="17"/>
      <c r="G917" s="17"/>
      <c r="H917" s="595">
        <v>40969</v>
      </c>
    </row>
    <row r="918" spans="1:8" ht="15" customHeight="1">
      <c r="A918" s="632"/>
      <c r="B918" s="594"/>
      <c r="C918" s="17" t="s">
        <v>166</v>
      </c>
      <c r="D918" s="19" t="s">
        <v>1588</v>
      </c>
      <c r="E918" s="17">
        <v>1</v>
      </c>
      <c r="F918" s="17">
        <v>1650</v>
      </c>
      <c r="G918" s="17">
        <f>E918*F918</f>
        <v>1650</v>
      </c>
      <c r="H918" s="603"/>
    </row>
    <row r="919" spans="1:8" ht="15" customHeight="1">
      <c r="A919" s="630">
        <v>48</v>
      </c>
      <c r="B919" s="592" t="s">
        <v>2128</v>
      </c>
      <c r="C919" s="16" t="s">
        <v>165</v>
      </c>
      <c r="D919" s="19"/>
      <c r="E919" s="17"/>
      <c r="F919" s="17"/>
      <c r="G919" s="17"/>
      <c r="H919" s="595">
        <v>40980</v>
      </c>
    </row>
    <row r="920" spans="1:8" ht="15" customHeight="1">
      <c r="A920" s="632"/>
      <c r="B920" s="594"/>
      <c r="C920" s="17" t="s">
        <v>166</v>
      </c>
      <c r="D920" s="19" t="s">
        <v>1588</v>
      </c>
      <c r="E920" s="17">
        <v>0.25</v>
      </c>
      <c r="F920" s="17">
        <v>1650</v>
      </c>
      <c r="G920" s="17">
        <f>E920*F920</f>
        <v>412.5</v>
      </c>
      <c r="H920" s="603"/>
    </row>
    <row r="921" spans="1:8" ht="15" customHeight="1">
      <c r="A921" s="160"/>
      <c r="B921" s="161" t="s">
        <v>1598</v>
      </c>
      <c r="C921" s="160"/>
      <c r="D921" s="160"/>
      <c r="E921" s="160"/>
      <c r="F921" s="160"/>
      <c r="G921" s="162">
        <f>SUM(G917:G920)</f>
        <v>2062.5</v>
      </c>
      <c r="H921" s="163"/>
    </row>
    <row r="922" spans="1:8" ht="32.25" customHeight="1">
      <c r="A922" s="64">
        <v>17</v>
      </c>
      <c r="B922" s="17" t="s">
        <v>997</v>
      </c>
      <c r="C922" s="16" t="s">
        <v>1193</v>
      </c>
      <c r="D922" s="598" t="s">
        <v>67</v>
      </c>
      <c r="E922" s="599"/>
      <c r="F922" s="600"/>
      <c r="G922" s="17"/>
      <c r="H922" s="21">
        <v>40975</v>
      </c>
    </row>
    <row r="923" spans="1:8" ht="42.75" customHeight="1">
      <c r="A923" s="64">
        <v>32</v>
      </c>
      <c r="B923" s="17" t="s">
        <v>1145</v>
      </c>
      <c r="C923" s="46" t="s">
        <v>893</v>
      </c>
      <c r="D923" s="612" t="s">
        <v>1144</v>
      </c>
      <c r="E923" s="613"/>
      <c r="F923" s="614"/>
      <c r="G923" s="17"/>
      <c r="H923" s="21">
        <v>40974</v>
      </c>
    </row>
    <row r="924" spans="1:8" ht="30" customHeight="1">
      <c r="A924" s="64">
        <v>67</v>
      </c>
      <c r="B924" s="17" t="s">
        <v>1192</v>
      </c>
      <c r="C924" s="16" t="s">
        <v>1193</v>
      </c>
      <c r="D924" s="598" t="s">
        <v>1050</v>
      </c>
      <c r="E924" s="599"/>
      <c r="F924" s="600"/>
      <c r="G924" s="17"/>
      <c r="H924" s="21">
        <v>40982</v>
      </c>
    </row>
    <row r="925" spans="1:8" ht="31.5" customHeight="1">
      <c r="A925" s="630">
        <v>85</v>
      </c>
      <c r="B925" s="592" t="s">
        <v>827</v>
      </c>
      <c r="C925" s="16" t="s">
        <v>893</v>
      </c>
      <c r="D925" s="17"/>
      <c r="E925" s="17"/>
      <c r="F925" s="29"/>
      <c r="G925" s="20"/>
      <c r="H925" s="595">
        <v>40983</v>
      </c>
    </row>
    <row r="926" spans="1:8" ht="15" customHeight="1">
      <c r="A926" s="632"/>
      <c r="B926" s="594"/>
      <c r="C926" s="17" t="s">
        <v>1600</v>
      </c>
      <c r="D926" s="19" t="s">
        <v>1588</v>
      </c>
      <c r="E926" s="17">
        <v>0.34</v>
      </c>
      <c r="F926" s="17">
        <v>1700</v>
      </c>
      <c r="G926" s="17">
        <f>F926*E926</f>
        <v>578</v>
      </c>
      <c r="H926" s="603"/>
    </row>
    <row r="927" spans="1:8" ht="32.25" customHeight="1">
      <c r="A927" s="630">
        <v>18</v>
      </c>
      <c r="B927" s="592" t="s">
        <v>999</v>
      </c>
      <c r="C927" s="16" t="s">
        <v>1627</v>
      </c>
      <c r="D927" s="19"/>
      <c r="E927" s="17"/>
      <c r="F927" s="17"/>
      <c r="G927" s="17"/>
      <c r="H927" s="595">
        <v>40977</v>
      </c>
    </row>
    <row r="928" spans="1:8" ht="15" customHeight="1">
      <c r="A928" s="631"/>
      <c r="B928" s="593"/>
      <c r="C928" s="15" t="s">
        <v>1570</v>
      </c>
      <c r="D928" s="19" t="s">
        <v>2968</v>
      </c>
      <c r="E928" s="19">
        <v>1</v>
      </c>
      <c r="F928" s="19">
        <v>54</v>
      </c>
      <c r="G928" s="20">
        <f>F928*E928</f>
        <v>54</v>
      </c>
      <c r="H928" s="605"/>
    </row>
    <row r="929" spans="1:8" ht="15" customHeight="1">
      <c r="A929" s="631"/>
      <c r="B929" s="593"/>
      <c r="C929" s="17" t="s">
        <v>512</v>
      </c>
      <c r="D929" s="19" t="s">
        <v>2968</v>
      </c>
      <c r="E929" s="17">
        <v>1</v>
      </c>
      <c r="F929" s="17">
        <v>50</v>
      </c>
      <c r="G929" s="44">
        <f>E929*F929</f>
        <v>50</v>
      </c>
      <c r="H929" s="605"/>
    </row>
    <row r="930" spans="1:8" ht="15" customHeight="1">
      <c r="A930" s="632"/>
      <c r="B930" s="594"/>
      <c r="C930" s="15" t="s">
        <v>2265</v>
      </c>
      <c r="D930" s="19" t="s">
        <v>1109</v>
      </c>
      <c r="E930" s="17">
        <v>0.01</v>
      </c>
      <c r="F930" s="17">
        <v>178</v>
      </c>
      <c r="G930" s="17">
        <f>E930*F930</f>
        <v>1.78</v>
      </c>
      <c r="H930" s="603"/>
    </row>
    <row r="931" spans="1:8" ht="31.5">
      <c r="A931" s="630">
        <v>174</v>
      </c>
      <c r="B931" s="873" t="s">
        <v>1762</v>
      </c>
      <c r="C931" s="203" t="s">
        <v>80</v>
      </c>
      <c r="D931" s="205"/>
      <c r="E931" s="204"/>
      <c r="F931" s="204"/>
      <c r="G931" s="204"/>
      <c r="H931" s="898">
        <v>40997</v>
      </c>
    </row>
    <row r="932" spans="1:8" ht="15.75">
      <c r="A932" s="631"/>
      <c r="B932" s="874"/>
      <c r="C932" s="204" t="s">
        <v>32</v>
      </c>
      <c r="D932" s="205" t="s">
        <v>1588</v>
      </c>
      <c r="E932" s="204">
        <v>3.5</v>
      </c>
      <c r="F932" s="204">
        <v>1500</v>
      </c>
      <c r="G932" s="204">
        <f>E932*F932</f>
        <v>5250</v>
      </c>
      <c r="H932" s="900"/>
    </row>
    <row r="933" spans="1:8" ht="15.75">
      <c r="A933" s="631"/>
      <c r="B933" s="874"/>
      <c r="C933" s="204" t="s">
        <v>3438</v>
      </c>
      <c r="D933" s="205" t="s">
        <v>1588</v>
      </c>
      <c r="E933" s="204">
        <v>3</v>
      </c>
      <c r="F933" s="204">
        <v>1650</v>
      </c>
      <c r="G933" s="204">
        <f>E933*F933</f>
        <v>4950</v>
      </c>
      <c r="H933" s="900"/>
    </row>
    <row r="934" spans="1:8" ht="15.75">
      <c r="A934" s="631"/>
      <c r="B934" s="874"/>
      <c r="C934" s="204" t="s">
        <v>480</v>
      </c>
      <c r="D934" s="205" t="s">
        <v>481</v>
      </c>
      <c r="E934" s="204">
        <v>2.5</v>
      </c>
      <c r="F934" s="204">
        <v>28.6</v>
      </c>
      <c r="G934" s="204">
        <f>E934*F934</f>
        <v>71.5</v>
      </c>
      <c r="H934" s="900"/>
    </row>
    <row r="935" spans="1:8" ht="18.75">
      <c r="A935" s="160"/>
      <c r="B935" s="161" t="s">
        <v>1598</v>
      </c>
      <c r="C935" s="160"/>
      <c r="D935" s="160"/>
      <c r="E935" s="160"/>
      <c r="F935" s="160"/>
      <c r="G935" s="162">
        <f>SUM(G922:G934)</f>
        <v>10955.28</v>
      </c>
      <c r="H935" s="163"/>
    </row>
    <row r="936" spans="1:8" ht="15.75">
      <c r="A936" s="630">
        <v>34</v>
      </c>
      <c r="B936" s="592" t="s">
        <v>179</v>
      </c>
      <c r="C936" s="16" t="s">
        <v>2844</v>
      </c>
      <c r="D936" s="598" t="s">
        <v>180</v>
      </c>
      <c r="E936" s="599"/>
      <c r="F936" s="600"/>
      <c r="G936" s="17"/>
      <c r="H936" s="595">
        <v>40973</v>
      </c>
    </row>
    <row r="937" spans="1:8" ht="15.75">
      <c r="A937" s="632"/>
      <c r="B937" s="594"/>
      <c r="C937" s="63" t="s">
        <v>3619</v>
      </c>
      <c r="D937" s="19" t="s">
        <v>1049</v>
      </c>
      <c r="E937" s="17">
        <v>4</v>
      </c>
      <c r="F937" s="19">
        <v>5</v>
      </c>
      <c r="G937" s="17">
        <f>E937*F937</f>
        <v>20</v>
      </c>
      <c r="H937" s="603"/>
    </row>
    <row r="938" spans="1:8" ht="31.5">
      <c r="A938" s="64">
        <v>102</v>
      </c>
      <c r="B938" s="17" t="s">
        <v>1401</v>
      </c>
      <c r="C938" s="16" t="s">
        <v>893</v>
      </c>
      <c r="D938" s="598" t="s">
        <v>833</v>
      </c>
      <c r="E938" s="599"/>
      <c r="F938" s="600"/>
      <c r="G938" s="17"/>
      <c r="H938" s="21">
        <v>40984</v>
      </c>
    </row>
    <row r="939" spans="1:8" ht="31.5">
      <c r="A939" s="64">
        <v>116</v>
      </c>
      <c r="B939" s="204" t="s">
        <v>179</v>
      </c>
      <c r="C939" s="203" t="s">
        <v>605</v>
      </c>
      <c r="D939" s="901" t="s">
        <v>606</v>
      </c>
      <c r="E939" s="902"/>
      <c r="F939" s="903"/>
      <c r="G939" s="204"/>
      <c r="H939" s="208">
        <v>40988</v>
      </c>
    </row>
    <row r="940" spans="1:8" ht="31.5">
      <c r="A940" s="64">
        <v>142</v>
      </c>
      <c r="B940" s="204" t="s">
        <v>1401</v>
      </c>
      <c r="C940" s="203" t="s">
        <v>893</v>
      </c>
      <c r="D940" s="901" t="s">
        <v>326</v>
      </c>
      <c r="E940" s="902"/>
      <c r="F940" s="903"/>
      <c r="G940" s="204"/>
      <c r="H940" s="208">
        <v>40995</v>
      </c>
    </row>
    <row r="941" spans="1:8" ht="31.5">
      <c r="A941" s="64">
        <v>161</v>
      </c>
      <c r="B941" s="204" t="s">
        <v>3707</v>
      </c>
      <c r="C941" s="203" t="s">
        <v>2988</v>
      </c>
      <c r="D941" s="901" t="s">
        <v>67</v>
      </c>
      <c r="E941" s="902"/>
      <c r="F941" s="903"/>
      <c r="G941" s="204"/>
      <c r="H941" s="208">
        <v>40997</v>
      </c>
    </row>
    <row r="942" spans="1:8" ht="18.75">
      <c r="A942" s="160"/>
      <c r="B942" s="161" t="s">
        <v>1598</v>
      </c>
      <c r="C942" s="160"/>
      <c r="D942" s="160"/>
      <c r="E942" s="160"/>
      <c r="F942" s="160"/>
      <c r="G942" s="162">
        <f>SUM(G936:G941)</f>
        <v>20</v>
      </c>
      <c r="H942" s="163"/>
    </row>
    <row r="943" spans="1:8" ht="31.5">
      <c r="A943" s="630">
        <v>14</v>
      </c>
      <c r="B943" s="592" t="s">
        <v>3069</v>
      </c>
      <c r="C943" s="16" t="s">
        <v>292</v>
      </c>
      <c r="D943" s="19"/>
      <c r="E943" s="17"/>
      <c r="F943" s="17"/>
      <c r="G943" s="17"/>
      <c r="H943" s="595">
        <v>40974</v>
      </c>
    </row>
    <row r="944" spans="1:8" ht="15.75">
      <c r="A944" s="631"/>
      <c r="B944" s="593"/>
      <c r="C944" s="15" t="s">
        <v>1570</v>
      </c>
      <c r="D944" s="19" t="s">
        <v>2968</v>
      </c>
      <c r="E944" s="19">
        <v>1</v>
      </c>
      <c r="F944" s="19">
        <v>54</v>
      </c>
      <c r="G944" s="20">
        <f>F944*E944</f>
        <v>54</v>
      </c>
      <c r="H944" s="596"/>
    </row>
    <row r="945" spans="1:8" ht="15.75">
      <c r="A945" s="631"/>
      <c r="B945" s="593"/>
      <c r="C945" s="17" t="s">
        <v>512</v>
      </c>
      <c r="D945" s="19" t="s">
        <v>2968</v>
      </c>
      <c r="E945" s="17">
        <v>1</v>
      </c>
      <c r="F945" s="17">
        <v>50</v>
      </c>
      <c r="G945" s="44">
        <f>E945*F945</f>
        <v>50</v>
      </c>
      <c r="H945" s="596"/>
    </row>
    <row r="946" spans="1:8" ht="15.75">
      <c r="A946" s="632"/>
      <c r="B946" s="594"/>
      <c r="C946" s="17" t="s">
        <v>513</v>
      </c>
      <c r="D946" s="19" t="s">
        <v>2968</v>
      </c>
      <c r="E946" s="17">
        <v>1</v>
      </c>
      <c r="F946" s="17">
        <v>25</v>
      </c>
      <c r="G946" s="44">
        <f>E946*F946</f>
        <v>25</v>
      </c>
      <c r="H946" s="597"/>
    </row>
    <row r="947" spans="1:8" ht="31.5">
      <c r="A947" s="630">
        <v>20</v>
      </c>
      <c r="B947" s="592" t="s">
        <v>1001</v>
      </c>
      <c r="C947" s="46" t="s">
        <v>1396</v>
      </c>
      <c r="D947" s="17"/>
      <c r="E947" s="17"/>
      <c r="F947" s="19"/>
      <c r="G947" s="17"/>
      <c r="H947" s="595">
        <v>40977</v>
      </c>
    </row>
    <row r="948" spans="1:8" ht="15.75">
      <c r="A948" s="631"/>
      <c r="B948" s="593"/>
      <c r="C948" s="15" t="s">
        <v>1570</v>
      </c>
      <c r="D948" s="19" t="s">
        <v>2968</v>
      </c>
      <c r="E948" s="17">
        <v>2</v>
      </c>
      <c r="F948" s="17">
        <v>54</v>
      </c>
      <c r="G948" s="17">
        <f>E948*F948</f>
        <v>108</v>
      </c>
      <c r="H948" s="605"/>
    </row>
    <row r="949" spans="1:8" ht="15.75">
      <c r="A949" s="632"/>
      <c r="B949" s="594"/>
      <c r="C949" s="17" t="s">
        <v>1462</v>
      </c>
      <c r="D949" s="19" t="s">
        <v>1049</v>
      </c>
      <c r="E949" s="17">
        <v>7</v>
      </c>
      <c r="F949" s="17">
        <v>92</v>
      </c>
      <c r="G949" s="17">
        <f>E949*F949</f>
        <v>644</v>
      </c>
      <c r="H949" s="603"/>
    </row>
    <row r="950" spans="1:8" ht="31.5">
      <c r="A950" s="64">
        <v>25</v>
      </c>
      <c r="B950" s="17" t="s">
        <v>1643</v>
      </c>
      <c r="C950" s="46" t="s">
        <v>893</v>
      </c>
      <c r="D950" s="612" t="s">
        <v>2051</v>
      </c>
      <c r="E950" s="613"/>
      <c r="F950" s="614"/>
      <c r="G950" s="17"/>
      <c r="H950" s="21">
        <v>40973</v>
      </c>
    </row>
    <row r="951" spans="1:8" ht="31.5">
      <c r="A951" s="64">
        <v>38</v>
      </c>
      <c r="B951" s="17" t="s">
        <v>3229</v>
      </c>
      <c r="C951" s="16" t="s">
        <v>2844</v>
      </c>
      <c r="D951" s="598" t="s">
        <v>1050</v>
      </c>
      <c r="E951" s="599"/>
      <c r="F951" s="600"/>
      <c r="G951" s="17"/>
      <c r="H951" s="21">
        <v>40973</v>
      </c>
    </row>
    <row r="952" spans="1:8" ht="31.5">
      <c r="A952" s="64">
        <v>75</v>
      </c>
      <c r="B952" s="17" t="s">
        <v>552</v>
      </c>
      <c r="C952" s="16" t="s">
        <v>694</v>
      </c>
      <c r="D952" s="598" t="s">
        <v>1050</v>
      </c>
      <c r="E952" s="599"/>
      <c r="F952" s="600"/>
      <c r="G952" s="17"/>
      <c r="H952" s="21">
        <v>40982</v>
      </c>
    </row>
    <row r="953" spans="1:8" ht="31.5">
      <c r="A953" s="64">
        <v>114</v>
      </c>
      <c r="B953" s="204" t="s">
        <v>602</v>
      </c>
      <c r="C953" s="203" t="s">
        <v>109</v>
      </c>
      <c r="D953" s="901" t="s">
        <v>621</v>
      </c>
      <c r="E953" s="902"/>
      <c r="F953" s="903"/>
      <c r="G953" s="204"/>
      <c r="H953" s="208">
        <v>40984</v>
      </c>
    </row>
    <row r="954" spans="1:8" ht="31.5">
      <c r="A954" s="64">
        <v>128</v>
      </c>
      <c r="B954" s="204" t="s">
        <v>2129</v>
      </c>
      <c r="C954" s="203" t="s">
        <v>893</v>
      </c>
      <c r="D954" s="901" t="s">
        <v>820</v>
      </c>
      <c r="E954" s="902"/>
      <c r="F954" s="903"/>
      <c r="G954" s="204"/>
      <c r="H954" s="208">
        <v>40989</v>
      </c>
    </row>
    <row r="955" spans="1:8" ht="31.5">
      <c r="A955" s="64">
        <v>151</v>
      </c>
      <c r="B955" s="204" t="s">
        <v>1278</v>
      </c>
      <c r="C955" s="203" t="s">
        <v>1279</v>
      </c>
      <c r="D955" s="901" t="s">
        <v>1280</v>
      </c>
      <c r="E955" s="902"/>
      <c r="F955" s="903"/>
      <c r="G955" s="204"/>
      <c r="H955" s="208">
        <v>40994</v>
      </c>
    </row>
    <row r="956" spans="1:8" ht="31.5">
      <c r="A956" s="199">
        <v>181</v>
      </c>
      <c r="B956" s="195" t="s">
        <v>2671</v>
      </c>
      <c r="C956" s="203" t="s">
        <v>3621</v>
      </c>
      <c r="D956" s="901" t="s">
        <v>67</v>
      </c>
      <c r="E956" s="902"/>
      <c r="F956" s="903"/>
      <c r="G956" s="204"/>
      <c r="H956" s="197">
        <v>40998</v>
      </c>
    </row>
    <row r="957" spans="1:8" ht="18.75">
      <c r="A957" s="160"/>
      <c r="B957" s="161" t="s">
        <v>1598</v>
      </c>
      <c r="C957" s="160"/>
      <c r="D957" s="160"/>
      <c r="E957" s="160"/>
      <c r="F957" s="160"/>
      <c r="G957" s="162">
        <f>SUM(G943:G956)</f>
        <v>881</v>
      </c>
      <c r="H957" s="163"/>
    </row>
    <row r="958" spans="1:8" ht="31.5">
      <c r="A958" s="64">
        <v>4</v>
      </c>
      <c r="B958" s="17" t="s">
        <v>164</v>
      </c>
      <c r="C958" s="16" t="s">
        <v>893</v>
      </c>
      <c r="D958" s="598" t="s">
        <v>2051</v>
      </c>
      <c r="E958" s="599"/>
      <c r="F958" s="600"/>
      <c r="G958" s="17"/>
      <c r="H958" s="21">
        <v>40969</v>
      </c>
    </row>
    <row r="959" spans="1:8" ht="15.75">
      <c r="A959" s="630">
        <v>6</v>
      </c>
      <c r="B959" s="592" t="s">
        <v>175</v>
      </c>
      <c r="C959" s="16" t="s">
        <v>176</v>
      </c>
      <c r="D959" s="19"/>
      <c r="E959" s="17"/>
      <c r="F959" s="17"/>
      <c r="G959" s="17"/>
      <c r="H959" s="595">
        <v>40969</v>
      </c>
    </row>
    <row r="960" spans="1:8" ht="15.75">
      <c r="A960" s="632"/>
      <c r="B960" s="594"/>
      <c r="C960" s="17" t="s">
        <v>2204</v>
      </c>
      <c r="D960" s="19" t="s">
        <v>2968</v>
      </c>
      <c r="E960" s="17">
        <v>1</v>
      </c>
      <c r="F960" s="17">
        <v>10</v>
      </c>
      <c r="G960" s="17">
        <f>E960*F960</f>
        <v>10</v>
      </c>
      <c r="H960" s="597"/>
    </row>
    <row r="961" spans="1:8" ht="31.5">
      <c r="A961" s="64">
        <v>103</v>
      </c>
      <c r="B961" s="17" t="s">
        <v>164</v>
      </c>
      <c r="C961" s="16" t="s">
        <v>893</v>
      </c>
      <c r="D961" s="598" t="s">
        <v>833</v>
      </c>
      <c r="E961" s="599"/>
      <c r="F961" s="600"/>
      <c r="G961" s="17"/>
      <c r="H961" s="21">
        <v>40984</v>
      </c>
    </row>
    <row r="962" spans="1:8" ht="31.5">
      <c r="A962" s="64">
        <v>129</v>
      </c>
      <c r="B962" s="204" t="s">
        <v>164</v>
      </c>
      <c r="C962" s="203" t="s">
        <v>893</v>
      </c>
      <c r="D962" s="901" t="s">
        <v>820</v>
      </c>
      <c r="E962" s="902"/>
      <c r="F962" s="903"/>
      <c r="G962" s="204"/>
      <c r="H962" s="208">
        <v>40989</v>
      </c>
    </row>
    <row r="963" spans="1:8" ht="31.5">
      <c r="A963" s="64">
        <v>143</v>
      </c>
      <c r="B963" s="204" t="s">
        <v>164</v>
      </c>
      <c r="C963" s="203" t="s">
        <v>893</v>
      </c>
      <c r="D963" s="901" t="s">
        <v>326</v>
      </c>
      <c r="E963" s="902"/>
      <c r="F963" s="903"/>
      <c r="G963" s="204"/>
      <c r="H963" s="208">
        <v>40995</v>
      </c>
    </row>
    <row r="964" spans="1:8" ht="31.5">
      <c r="A964" s="199">
        <v>178</v>
      </c>
      <c r="B964" s="195" t="s">
        <v>164</v>
      </c>
      <c r="C964" s="203" t="s">
        <v>893</v>
      </c>
      <c r="D964" s="901" t="s">
        <v>81</v>
      </c>
      <c r="E964" s="902"/>
      <c r="F964" s="903"/>
      <c r="G964" s="204"/>
      <c r="H964" s="197">
        <v>40997</v>
      </c>
    </row>
    <row r="965" spans="1:8" ht="18.75">
      <c r="A965" s="160"/>
      <c r="B965" s="161" t="s">
        <v>1598</v>
      </c>
      <c r="C965" s="160"/>
      <c r="D965" s="160"/>
      <c r="E965" s="160"/>
      <c r="F965" s="160"/>
      <c r="G965" s="162">
        <f>SUM(G958:G964)</f>
        <v>10</v>
      </c>
      <c r="H965" s="163"/>
    </row>
    <row r="966" spans="1:8" ht="31.5">
      <c r="A966" s="630">
        <v>22</v>
      </c>
      <c r="B966" s="592" t="s">
        <v>3738</v>
      </c>
      <c r="C966" s="16" t="s">
        <v>1137</v>
      </c>
      <c r="D966" s="19"/>
      <c r="E966" s="17"/>
      <c r="F966" s="17"/>
      <c r="G966" s="17"/>
      <c r="H966" s="595">
        <v>40973</v>
      </c>
    </row>
    <row r="967" spans="1:8" ht="15.75">
      <c r="A967" s="631"/>
      <c r="B967" s="593"/>
      <c r="C967" s="17" t="s">
        <v>1437</v>
      </c>
      <c r="D967" s="19" t="s">
        <v>1138</v>
      </c>
      <c r="E967" s="17">
        <v>0.03</v>
      </c>
      <c r="F967" s="17">
        <v>8500</v>
      </c>
      <c r="G967" s="17">
        <f>E967*F967</f>
        <v>255</v>
      </c>
      <c r="H967" s="605"/>
    </row>
    <row r="968" spans="1:8" ht="15.75">
      <c r="A968" s="632"/>
      <c r="B968" s="594"/>
      <c r="C968" s="17" t="s">
        <v>1637</v>
      </c>
      <c r="D968" s="19" t="s">
        <v>1109</v>
      </c>
      <c r="E968" s="17">
        <v>0.1</v>
      </c>
      <c r="F968" s="17">
        <v>65</v>
      </c>
      <c r="G968" s="17">
        <f>E968*F968</f>
        <v>6.5</v>
      </c>
      <c r="H968" s="603"/>
    </row>
    <row r="969" spans="1:8" ht="31.5">
      <c r="A969" s="64">
        <v>130</v>
      </c>
      <c r="B969" s="204" t="s">
        <v>3738</v>
      </c>
      <c r="C969" s="203" t="s">
        <v>893</v>
      </c>
      <c r="D969" s="901" t="s">
        <v>820</v>
      </c>
      <c r="E969" s="902"/>
      <c r="F969" s="903"/>
      <c r="G969" s="204"/>
      <c r="H969" s="208">
        <v>40989</v>
      </c>
    </row>
    <row r="970" spans="1:8" ht="18.75">
      <c r="A970" s="160"/>
      <c r="B970" s="161" t="s">
        <v>1598</v>
      </c>
      <c r="C970" s="160"/>
      <c r="D970" s="160"/>
      <c r="E970" s="160"/>
      <c r="F970" s="160"/>
      <c r="G970" s="162">
        <f>SUM(G966:G969)</f>
        <v>261.5</v>
      </c>
      <c r="H970" s="163"/>
    </row>
    <row r="971" spans="1:8" ht="15.75">
      <c r="A971" s="630">
        <v>49</v>
      </c>
      <c r="B971" s="592" t="s">
        <v>1960</v>
      </c>
      <c r="C971" s="16" t="s">
        <v>165</v>
      </c>
      <c r="D971" s="19"/>
      <c r="E971" s="17"/>
      <c r="F971" s="17"/>
      <c r="G971" s="17"/>
      <c r="H971" s="595">
        <v>40980</v>
      </c>
    </row>
    <row r="972" spans="1:8" ht="15.75">
      <c r="A972" s="632"/>
      <c r="B972" s="594"/>
      <c r="C972" s="17" t="s">
        <v>166</v>
      </c>
      <c r="D972" s="19" t="s">
        <v>1588</v>
      </c>
      <c r="E972" s="17">
        <v>0.25</v>
      </c>
      <c r="F972" s="17">
        <v>1650</v>
      </c>
      <c r="G972" s="17">
        <f>E972*F972</f>
        <v>412.5</v>
      </c>
      <c r="H972" s="603"/>
    </row>
    <row r="973" spans="1:8" ht="15.75" customHeight="1">
      <c r="A973" s="160"/>
      <c r="B973" s="161" t="s">
        <v>1598</v>
      </c>
      <c r="C973" s="160"/>
      <c r="D973" s="160"/>
      <c r="E973" s="160"/>
      <c r="F973" s="160"/>
      <c r="G973" s="162">
        <f>SUM(G971:G972)</f>
        <v>412.5</v>
      </c>
      <c r="H973" s="163"/>
    </row>
    <row r="974" spans="1:8" ht="15.75">
      <c r="A974" s="630">
        <v>27</v>
      </c>
      <c r="B974" s="592" t="s">
        <v>1646</v>
      </c>
      <c r="C974" s="46" t="s">
        <v>165</v>
      </c>
      <c r="D974" s="612"/>
      <c r="E974" s="613"/>
      <c r="F974" s="614"/>
      <c r="G974" s="17"/>
      <c r="H974" s="595">
        <v>40974</v>
      </c>
    </row>
    <row r="975" spans="1:8" ht="15.75" customHeight="1">
      <c r="A975" s="632"/>
      <c r="B975" s="594"/>
      <c r="C975" s="17" t="s">
        <v>166</v>
      </c>
      <c r="D975" s="19" t="s">
        <v>1588</v>
      </c>
      <c r="E975" s="17">
        <v>0.67</v>
      </c>
      <c r="F975" s="17">
        <v>1650</v>
      </c>
      <c r="G975" s="17">
        <f>E975*F975</f>
        <v>1105.5</v>
      </c>
      <c r="H975" s="603"/>
    </row>
    <row r="976" spans="1:8" ht="15.75">
      <c r="A976" s="64">
        <v>50</v>
      </c>
      <c r="B976" s="17" t="s">
        <v>1646</v>
      </c>
      <c r="C976" s="16" t="s">
        <v>165</v>
      </c>
      <c r="D976" s="19"/>
      <c r="E976" s="17"/>
      <c r="F976" s="17"/>
      <c r="G976" s="17"/>
      <c r="H976" s="21">
        <v>40980</v>
      </c>
    </row>
    <row r="977" spans="1:8" ht="15.75">
      <c r="A977" s="17"/>
      <c r="B977" s="17"/>
      <c r="C977" s="17" t="s">
        <v>166</v>
      </c>
      <c r="D977" s="19" t="s">
        <v>1588</v>
      </c>
      <c r="E977" s="17">
        <v>0.25</v>
      </c>
      <c r="F977" s="17">
        <v>1650</v>
      </c>
      <c r="G977" s="17">
        <f>E977*F977</f>
        <v>412.5</v>
      </c>
      <c r="H977" s="21"/>
    </row>
    <row r="978" spans="1:8" ht="18.75">
      <c r="A978" s="160"/>
      <c r="B978" s="161" t="s">
        <v>1598</v>
      </c>
      <c r="C978" s="160"/>
      <c r="D978" s="160"/>
      <c r="E978" s="160"/>
      <c r="F978" s="160"/>
      <c r="G978" s="162">
        <f>SUM(G974:G977)</f>
        <v>1518</v>
      </c>
      <c r="H978" s="163"/>
    </row>
    <row r="979" spans="1:8" ht="15.75">
      <c r="A979" s="64">
        <v>45</v>
      </c>
      <c r="B979" s="17" t="s">
        <v>2096</v>
      </c>
      <c r="C979" s="16" t="s">
        <v>1584</v>
      </c>
      <c r="D979" s="598" t="s">
        <v>67</v>
      </c>
      <c r="E979" s="599"/>
      <c r="F979" s="600"/>
      <c r="G979" s="17"/>
      <c r="H979" s="21">
        <v>40981</v>
      </c>
    </row>
    <row r="980" spans="1:8" ht="18.75">
      <c r="A980" s="160"/>
      <c r="B980" s="161" t="s">
        <v>1598</v>
      </c>
      <c r="C980" s="160"/>
      <c r="D980" s="160"/>
      <c r="E980" s="160"/>
      <c r="F980" s="160"/>
      <c r="G980" s="162">
        <f>SUM(G979)</f>
        <v>0</v>
      </c>
      <c r="H980" s="163"/>
    </row>
    <row r="981" spans="1:8" ht="47.25">
      <c r="A981" s="630">
        <v>21</v>
      </c>
      <c r="B981" s="592" t="s">
        <v>1134</v>
      </c>
      <c r="C981" s="16" t="s">
        <v>1135</v>
      </c>
      <c r="D981" s="17"/>
      <c r="E981" s="17"/>
      <c r="F981" s="17"/>
      <c r="G981" s="17"/>
      <c r="H981" s="595">
        <v>40970</v>
      </c>
    </row>
    <row r="982" spans="1:8" ht="31.5">
      <c r="A982" s="631"/>
      <c r="B982" s="593"/>
      <c r="C982" s="17" t="s">
        <v>1180</v>
      </c>
      <c r="D982" s="19" t="s">
        <v>1049</v>
      </c>
      <c r="E982" s="17">
        <v>2</v>
      </c>
      <c r="F982" s="17">
        <v>145.69999999999999</v>
      </c>
      <c r="G982" s="17">
        <f>E982*F982</f>
        <v>291.39999999999998</v>
      </c>
      <c r="H982" s="605"/>
    </row>
    <row r="983" spans="1:8" ht="15.75">
      <c r="A983" s="631"/>
      <c r="B983" s="593"/>
      <c r="C983" s="17" t="s">
        <v>2294</v>
      </c>
      <c r="D983" s="19" t="s">
        <v>2968</v>
      </c>
      <c r="E983" s="17">
        <v>1</v>
      </c>
      <c r="F983" s="17">
        <v>89.3</v>
      </c>
      <c r="G983" s="17">
        <f>E983*F983</f>
        <v>89.3</v>
      </c>
      <c r="H983" s="605"/>
    </row>
    <row r="984" spans="1:8" ht="15.75">
      <c r="A984" s="631"/>
      <c r="B984" s="593"/>
      <c r="C984" s="17" t="s">
        <v>1136</v>
      </c>
      <c r="D984" s="19" t="s">
        <v>2968</v>
      </c>
      <c r="E984" s="17">
        <v>2</v>
      </c>
      <c r="F984" s="17">
        <v>38.54</v>
      </c>
      <c r="G984" s="17">
        <f>E984*F984</f>
        <v>77.08</v>
      </c>
      <c r="H984" s="605"/>
    </row>
    <row r="985" spans="1:8" ht="31.5">
      <c r="A985" s="631"/>
      <c r="B985" s="593"/>
      <c r="C985" s="17" t="s">
        <v>679</v>
      </c>
      <c r="D985" s="19" t="s">
        <v>2968</v>
      </c>
      <c r="E985" s="17">
        <v>1</v>
      </c>
      <c r="F985" s="17">
        <v>115.62</v>
      </c>
      <c r="G985" s="17">
        <f>E985*F985</f>
        <v>115.62</v>
      </c>
      <c r="H985" s="605"/>
    </row>
    <row r="986" spans="1:8" ht="31.5">
      <c r="A986" s="632"/>
      <c r="B986" s="594"/>
      <c r="C986" s="17" t="s">
        <v>2864</v>
      </c>
      <c r="D986" s="19" t="s">
        <v>2968</v>
      </c>
      <c r="E986" s="17">
        <v>1</v>
      </c>
      <c r="F986" s="17">
        <v>23.5</v>
      </c>
      <c r="G986" s="17">
        <f>E986*F986</f>
        <v>23.5</v>
      </c>
      <c r="H986" s="603"/>
    </row>
    <row r="987" spans="1:8" ht="31.5">
      <c r="A987" s="64">
        <v>23</v>
      </c>
      <c r="B987" s="17" t="s">
        <v>1642</v>
      </c>
      <c r="C987" s="46" t="s">
        <v>893</v>
      </c>
      <c r="D987" s="612" t="s">
        <v>2051</v>
      </c>
      <c r="E987" s="613"/>
      <c r="F987" s="614"/>
      <c r="G987" s="17"/>
      <c r="H987" s="21">
        <v>40973</v>
      </c>
    </row>
    <row r="988" spans="1:8" ht="15.75">
      <c r="A988" s="630">
        <v>90</v>
      </c>
      <c r="B988" s="592" t="s">
        <v>2781</v>
      </c>
      <c r="C988" s="16" t="s">
        <v>2782</v>
      </c>
      <c r="D988" s="19"/>
      <c r="E988" s="17"/>
      <c r="F988" s="17"/>
      <c r="G988" s="20"/>
      <c r="H988" s="595">
        <v>40984</v>
      </c>
    </row>
    <row r="989" spans="1:8" ht="15.75">
      <c r="A989" s="631"/>
      <c r="B989" s="593"/>
      <c r="C989" s="17" t="s">
        <v>2049</v>
      </c>
      <c r="D989" s="19" t="s">
        <v>1588</v>
      </c>
      <c r="E989" s="17">
        <v>0.23</v>
      </c>
      <c r="F989" s="17">
        <v>1350</v>
      </c>
      <c r="G989" s="20">
        <f>F989*E989</f>
        <v>310.5</v>
      </c>
      <c r="H989" s="605"/>
    </row>
    <row r="990" spans="1:8" ht="15.75">
      <c r="A990" s="632"/>
      <c r="B990" s="594"/>
      <c r="C990" s="17" t="s">
        <v>2050</v>
      </c>
      <c r="D990" s="19" t="s">
        <v>1585</v>
      </c>
      <c r="E990" s="17">
        <v>0.23</v>
      </c>
      <c r="F990" s="17">
        <v>48.05</v>
      </c>
      <c r="G990" s="20">
        <f>F990*E990</f>
        <v>11.05</v>
      </c>
      <c r="H990" s="603"/>
    </row>
    <row r="991" spans="1:8" ht="31.5">
      <c r="A991" s="64">
        <v>125</v>
      </c>
      <c r="B991" s="204" t="s">
        <v>2781</v>
      </c>
      <c r="C991" s="203" t="s">
        <v>893</v>
      </c>
      <c r="D991" s="901" t="s">
        <v>820</v>
      </c>
      <c r="E991" s="902"/>
      <c r="F991" s="903"/>
      <c r="G991" s="204"/>
      <c r="H991" s="208">
        <v>40989</v>
      </c>
    </row>
    <row r="992" spans="1:8" ht="47.25">
      <c r="A992" s="630">
        <v>133</v>
      </c>
      <c r="B992" s="873" t="s">
        <v>2781</v>
      </c>
      <c r="C992" s="203" t="s">
        <v>822</v>
      </c>
      <c r="D992" s="204"/>
      <c r="E992" s="204"/>
      <c r="F992" s="204"/>
      <c r="G992" s="204"/>
      <c r="H992" s="898">
        <v>40990</v>
      </c>
    </row>
    <row r="993" spans="1:8" ht="15.75">
      <c r="A993" s="632"/>
      <c r="B993" s="875"/>
      <c r="C993" s="204" t="s">
        <v>1601</v>
      </c>
      <c r="D993" s="205" t="s">
        <v>1109</v>
      </c>
      <c r="E993" s="204">
        <v>15</v>
      </c>
      <c r="F993" s="204">
        <v>4.2</v>
      </c>
      <c r="G993" s="204">
        <f>E993*F993</f>
        <v>63</v>
      </c>
      <c r="H993" s="899"/>
    </row>
    <row r="994" spans="1:8" ht="15.75">
      <c r="A994" s="64">
        <v>154</v>
      </c>
      <c r="B994" s="204" t="s">
        <v>3794</v>
      </c>
      <c r="C994" s="214" t="s">
        <v>3793</v>
      </c>
      <c r="D994" s="901" t="s">
        <v>1050</v>
      </c>
      <c r="E994" s="902"/>
      <c r="F994" s="903"/>
      <c r="G994" s="204"/>
      <c r="H994" s="208">
        <v>40996</v>
      </c>
    </row>
    <row r="995" spans="1:8" ht="18.75">
      <c r="A995" s="160"/>
      <c r="B995" s="161" t="s">
        <v>1598</v>
      </c>
      <c r="C995" s="160"/>
      <c r="D995" s="160"/>
      <c r="E995" s="160"/>
      <c r="F995" s="160"/>
      <c r="G995" s="162">
        <f>SUM(G981:G994)</f>
        <v>981.45</v>
      </c>
      <c r="H995" s="163"/>
    </row>
    <row r="996" spans="1:8" ht="47.25">
      <c r="A996" s="64">
        <v>3</v>
      </c>
      <c r="B996" s="17" t="s">
        <v>3777</v>
      </c>
      <c r="C996" s="16" t="s">
        <v>163</v>
      </c>
      <c r="D996" s="598" t="s">
        <v>2051</v>
      </c>
      <c r="E996" s="599"/>
      <c r="F996" s="600"/>
      <c r="G996" s="17"/>
      <c r="H996" s="21">
        <v>40969</v>
      </c>
    </row>
    <row r="997" spans="1:8" ht="31.5">
      <c r="A997" s="630">
        <v>12</v>
      </c>
      <c r="B997" s="592" t="s">
        <v>3067</v>
      </c>
      <c r="C997" s="46" t="s">
        <v>1627</v>
      </c>
      <c r="D997" s="19"/>
      <c r="E997" s="17"/>
      <c r="F997" s="19"/>
      <c r="G997" s="17"/>
      <c r="H997" s="595">
        <v>40974</v>
      </c>
    </row>
    <row r="998" spans="1:8" ht="15.75">
      <c r="A998" s="632"/>
      <c r="B998" s="594"/>
      <c r="C998" s="17" t="s">
        <v>1048</v>
      </c>
      <c r="D998" s="19" t="s">
        <v>2968</v>
      </c>
      <c r="E998" s="17">
        <v>1</v>
      </c>
      <c r="F998" s="17">
        <v>35</v>
      </c>
      <c r="G998" s="17">
        <f>F998*E998</f>
        <v>35</v>
      </c>
      <c r="H998" s="603"/>
    </row>
    <row r="999" spans="1:8" ht="15.75">
      <c r="A999" s="630">
        <v>68</v>
      </c>
      <c r="B999" s="592" t="s">
        <v>747</v>
      </c>
      <c r="C999" s="16" t="s">
        <v>746</v>
      </c>
      <c r="D999" s="17"/>
      <c r="E999" s="17"/>
      <c r="F999" s="17"/>
      <c r="G999" s="17"/>
      <c r="H999" s="595">
        <v>40982</v>
      </c>
    </row>
    <row r="1000" spans="1:8" ht="15.75">
      <c r="A1000" s="631"/>
      <c r="B1000" s="593"/>
      <c r="C1000" s="17" t="s">
        <v>2967</v>
      </c>
      <c r="D1000" s="19" t="s">
        <v>2968</v>
      </c>
      <c r="E1000" s="17">
        <v>1</v>
      </c>
      <c r="F1000" s="17">
        <v>221</v>
      </c>
      <c r="G1000" s="17">
        <f>E1000*F1000</f>
        <v>221</v>
      </c>
      <c r="H1000" s="605"/>
    </row>
    <row r="1001" spans="1:8" ht="15.75">
      <c r="A1001" s="631"/>
      <c r="B1001" s="593"/>
      <c r="C1001" s="15" t="s">
        <v>1570</v>
      </c>
      <c r="D1001" s="19" t="s">
        <v>2968</v>
      </c>
      <c r="E1001" s="17">
        <v>2</v>
      </c>
      <c r="F1001" s="17">
        <v>54</v>
      </c>
      <c r="G1001" s="17">
        <f>E1001*F1001</f>
        <v>108</v>
      </c>
      <c r="H1001" s="605"/>
    </row>
    <row r="1002" spans="1:8" ht="15.75">
      <c r="A1002" s="632"/>
      <c r="B1002" s="594"/>
      <c r="C1002" s="17" t="s">
        <v>1289</v>
      </c>
      <c r="D1002" s="19" t="s">
        <v>2968</v>
      </c>
      <c r="E1002" s="17">
        <v>1</v>
      </c>
      <c r="F1002" s="17">
        <v>31</v>
      </c>
      <c r="G1002" s="44">
        <f>F1002*E1002</f>
        <v>31</v>
      </c>
      <c r="H1002" s="603"/>
    </row>
    <row r="1003" spans="1:8" ht="31.5">
      <c r="A1003" s="64">
        <v>79</v>
      </c>
      <c r="B1003" s="17" t="s">
        <v>3118</v>
      </c>
      <c r="C1003" s="16" t="s">
        <v>893</v>
      </c>
      <c r="D1003" s="598" t="s">
        <v>414</v>
      </c>
      <c r="E1003" s="599"/>
      <c r="F1003" s="600"/>
      <c r="G1003" s="17"/>
      <c r="H1003" s="21">
        <v>40982</v>
      </c>
    </row>
    <row r="1004" spans="1:8" ht="31.5">
      <c r="A1004" s="630">
        <v>83</v>
      </c>
      <c r="B1004" s="592" t="s">
        <v>420</v>
      </c>
      <c r="C1004" s="16" t="s">
        <v>893</v>
      </c>
      <c r="D1004" s="17"/>
      <c r="E1004" s="17"/>
      <c r="F1004" s="29"/>
      <c r="G1004" s="20"/>
      <c r="H1004" s="595">
        <v>40983</v>
      </c>
    </row>
    <row r="1005" spans="1:8" ht="15.75">
      <c r="A1005" s="632"/>
      <c r="B1005" s="594"/>
      <c r="C1005" s="17" t="s">
        <v>1600</v>
      </c>
      <c r="D1005" s="19" t="s">
        <v>1588</v>
      </c>
      <c r="E1005" s="17">
        <v>0.34</v>
      </c>
      <c r="F1005" s="17">
        <v>1700</v>
      </c>
      <c r="G1005" s="17">
        <f>F1005*E1005</f>
        <v>578</v>
      </c>
      <c r="H1005" s="603"/>
    </row>
    <row r="1006" spans="1:8" ht="15.75">
      <c r="A1006" s="64">
        <v>91</v>
      </c>
      <c r="B1006" s="17" t="s">
        <v>831</v>
      </c>
      <c r="C1006" s="16" t="s">
        <v>2782</v>
      </c>
      <c r="D1006" s="19"/>
      <c r="E1006" s="17"/>
      <c r="F1006" s="17"/>
      <c r="G1006" s="20"/>
      <c r="H1006" s="21">
        <v>40984</v>
      </c>
    </row>
    <row r="1007" spans="1:8" ht="15.75">
      <c r="A1007" s="633">
        <v>91</v>
      </c>
      <c r="B1007" s="606" t="s">
        <v>831</v>
      </c>
      <c r="C1007" s="17" t="s">
        <v>2049</v>
      </c>
      <c r="D1007" s="19" t="s">
        <v>1588</v>
      </c>
      <c r="E1007" s="17">
        <v>0.23</v>
      </c>
      <c r="F1007" s="17">
        <v>1350</v>
      </c>
      <c r="G1007" s="20">
        <f>F1007*E1007</f>
        <v>310.5</v>
      </c>
      <c r="H1007" s="611">
        <v>40984</v>
      </c>
    </row>
    <row r="1008" spans="1:8" ht="15.75">
      <c r="A1008" s="633"/>
      <c r="B1008" s="606"/>
      <c r="C1008" s="17" t="s">
        <v>2050</v>
      </c>
      <c r="D1008" s="19" t="s">
        <v>1585</v>
      </c>
      <c r="E1008" s="17">
        <v>0.23</v>
      </c>
      <c r="F1008" s="17">
        <v>48.05</v>
      </c>
      <c r="G1008" s="20">
        <f>F1008*E1008</f>
        <v>11.05</v>
      </c>
      <c r="H1008" s="611"/>
    </row>
    <row r="1009" spans="1:8" ht="47.25">
      <c r="A1009" s="630">
        <v>164</v>
      </c>
      <c r="B1009" s="873" t="s">
        <v>3390</v>
      </c>
      <c r="C1009" s="203" t="s">
        <v>2412</v>
      </c>
      <c r="D1009" s="204"/>
      <c r="E1009" s="204"/>
      <c r="F1009" s="204"/>
      <c r="G1009" s="204"/>
      <c r="H1009" s="898">
        <v>41001</v>
      </c>
    </row>
    <row r="1010" spans="1:8" ht="15.75">
      <c r="A1010" s="631"/>
      <c r="B1010" s="874"/>
      <c r="C1010" s="204" t="s">
        <v>2413</v>
      </c>
      <c r="D1010" s="205" t="s">
        <v>1585</v>
      </c>
      <c r="E1010" s="205">
        <v>3.5000000000000003E-2</v>
      </c>
      <c r="F1010" s="204">
        <v>8500</v>
      </c>
      <c r="G1010" s="204">
        <f>E1010*F1010</f>
        <v>297.5</v>
      </c>
      <c r="H1010" s="900"/>
    </row>
    <row r="1011" spans="1:8" ht="15.75">
      <c r="A1011" s="631"/>
      <c r="B1011" s="874"/>
      <c r="C1011" s="204" t="s">
        <v>2414</v>
      </c>
      <c r="D1011" s="205" t="s">
        <v>2968</v>
      </c>
      <c r="E1011" s="204">
        <v>2</v>
      </c>
      <c r="F1011" s="204">
        <v>42</v>
      </c>
      <c r="G1011" s="204">
        <f>E1011*F1011</f>
        <v>84</v>
      </c>
      <c r="H1011" s="900"/>
    </row>
    <row r="1012" spans="1:8" ht="15.75">
      <c r="A1012" s="631"/>
      <c r="B1012" s="874"/>
      <c r="C1012" s="204" t="s">
        <v>2205</v>
      </c>
      <c r="D1012" s="205" t="s">
        <v>2968</v>
      </c>
      <c r="E1012" s="205">
        <v>10</v>
      </c>
      <c r="F1012" s="204">
        <v>2</v>
      </c>
      <c r="G1012" s="204">
        <f>E1012*F1012</f>
        <v>20</v>
      </c>
      <c r="H1012" s="900"/>
    </row>
    <row r="1013" spans="1:8" ht="15.75">
      <c r="A1013" s="632"/>
      <c r="B1013" s="875"/>
      <c r="C1013" s="204" t="s">
        <v>891</v>
      </c>
      <c r="D1013" s="205" t="s">
        <v>1109</v>
      </c>
      <c r="E1013" s="204">
        <v>0.1</v>
      </c>
      <c r="F1013" s="204">
        <v>78</v>
      </c>
      <c r="G1013" s="204">
        <f>E1013*F1013</f>
        <v>7.8</v>
      </c>
      <c r="H1013" s="899"/>
    </row>
    <row r="1014" spans="1:8" ht="18.75">
      <c r="A1014" s="160"/>
      <c r="B1014" s="161" t="s">
        <v>1598</v>
      </c>
      <c r="C1014" s="160"/>
      <c r="D1014" s="160"/>
      <c r="E1014" s="160"/>
      <c r="F1014" s="160"/>
      <c r="G1014" s="162">
        <f>SUM(G996:G1013)</f>
        <v>1703.85</v>
      </c>
      <c r="H1014" s="163"/>
    </row>
    <row r="1015" spans="1:8" ht="47.25">
      <c r="A1015" s="630">
        <v>62</v>
      </c>
      <c r="B1015" s="592" t="s">
        <v>733</v>
      </c>
      <c r="C1015" s="16" t="s">
        <v>734</v>
      </c>
      <c r="D1015" s="17"/>
      <c r="E1015" s="17"/>
      <c r="F1015" s="17"/>
      <c r="G1015" s="17"/>
      <c r="H1015" s="595">
        <v>40981</v>
      </c>
    </row>
    <row r="1016" spans="1:8" ht="15.75">
      <c r="A1016" s="631"/>
      <c r="B1016" s="593"/>
      <c r="C1016" s="15" t="s">
        <v>3144</v>
      </c>
      <c r="D1016" s="19" t="s">
        <v>2968</v>
      </c>
      <c r="E1016" s="19">
        <v>1</v>
      </c>
      <c r="F1016" s="19">
        <v>72</v>
      </c>
      <c r="G1016" s="84">
        <f>F1016*E1016</f>
        <v>72</v>
      </c>
      <c r="H1016" s="605"/>
    </row>
    <row r="1017" spans="1:8" ht="15.75">
      <c r="A1017" s="632"/>
      <c r="B1017" s="594"/>
      <c r="C1017" s="17" t="s">
        <v>1601</v>
      </c>
      <c r="D1017" s="19" t="s">
        <v>1109</v>
      </c>
      <c r="E1017" s="17">
        <v>4</v>
      </c>
      <c r="F1017" s="17">
        <v>4</v>
      </c>
      <c r="G1017" s="17">
        <f>E1017*F1017</f>
        <v>16</v>
      </c>
      <c r="H1017" s="603"/>
    </row>
    <row r="1018" spans="1:8" ht="31.5">
      <c r="A1018" s="64">
        <v>78</v>
      </c>
      <c r="B1018" s="17" t="s">
        <v>415</v>
      </c>
      <c r="C1018" s="16" t="s">
        <v>893</v>
      </c>
      <c r="D1018" s="598" t="s">
        <v>414</v>
      </c>
      <c r="E1018" s="599"/>
      <c r="F1018" s="600"/>
      <c r="G1018" s="17"/>
      <c r="H1018" s="21">
        <v>40982</v>
      </c>
    </row>
    <row r="1019" spans="1:8" ht="15.75">
      <c r="A1019" s="630">
        <v>92</v>
      </c>
      <c r="B1019" s="592" t="s">
        <v>2595</v>
      </c>
      <c r="C1019" s="16" t="s">
        <v>2782</v>
      </c>
      <c r="D1019" s="19"/>
      <c r="E1019" s="17"/>
      <c r="F1019" s="17"/>
      <c r="G1019" s="20"/>
      <c r="H1019" s="595">
        <v>40984</v>
      </c>
    </row>
    <row r="1020" spans="1:8" ht="15.75">
      <c r="A1020" s="631"/>
      <c r="B1020" s="593"/>
      <c r="C1020" s="17" t="s">
        <v>2049</v>
      </c>
      <c r="D1020" s="19" t="s">
        <v>1588</v>
      </c>
      <c r="E1020" s="17">
        <v>0.23</v>
      </c>
      <c r="F1020" s="17">
        <v>1350</v>
      </c>
      <c r="G1020" s="20">
        <f>F1020*E1020</f>
        <v>310.5</v>
      </c>
      <c r="H1020" s="605"/>
    </row>
    <row r="1021" spans="1:8" ht="15.75">
      <c r="A1021" s="632"/>
      <c r="B1021" s="594"/>
      <c r="C1021" s="17" t="s">
        <v>2050</v>
      </c>
      <c r="D1021" s="19" t="s">
        <v>1585</v>
      </c>
      <c r="E1021" s="17">
        <v>0.23</v>
      </c>
      <c r="F1021" s="17">
        <v>48.05</v>
      </c>
      <c r="G1021" s="20">
        <f>F1021*E1021</f>
        <v>11.05</v>
      </c>
      <c r="H1021" s="603"/>
    </row>
    <row r="1022" spans="1:8" ht="47.25">
      <c r="A1022" s="630">
        <v>134</v>
      </c>
      <c r="B1022" s="873" t="s">
        <v>2595</v>
      </c>
      <c r="C1022" s="203" t="s">
        <v>822</v>
      </c>
      <c r="D1022" s="205"/>
      <c r="E1022" s="204"/>
      <c r="F1022" s="204"/>
      <c r="G1022" s="204"/>
      <c r="H1022" s="898">
        <v>40990</v>
      </c>
    </row>
    <row r="1023" spans="1:8" ht="15.75">
      <c r="A1023" s="632"/>
      <c r="B1023" s="875"/>
      <c r="C1023" s="204" t="s">
        <v>1601</v>
      </c>
      <c r="D1023" s="205" t="s">
        <v>1109</v>
      </c>
      <c r="E1023" s="204">
        <v>15</v>
      </c>
      <c r="F1023" s="204">
        <v>4.2</v>
      </c>
      <c r="G1023" s="204">
        <f>E1023*F1023</f>
        <v>63</v>
      </c>
      <c r="H1023" s="899"/>
    </row>
    <row r="1024" spans="1:8" ht="15.75">
      <c r="A1024" s="64">
        <v>149</v>
      </c>
      <c r="B1024" s="204" t="s">
        <v>2798</v>
      </c>
      <c r="C1024" s="203" t="s">
        <v>1983</v>
      </c>
      <c r="D1024" s="901" t="s">
        <v>1050</v>
      </c>
      <c r="E1024" s="902"/>
      <c r="F1024" s="903"/>
      <c r="G1024" s="204"/>
      <c r="H1024" s="208">
        <v>40994</v>
      </c>
    </row>
    <row r="1025" spans="1:8" ht="15.75">
      <c r="A1025" s="64">
        <v>153</v>
      </c>
      <c r="B1025" s="204" t="s">
        <v>1283</v>
      </c>
      <c r="C1025" s="203" t="s">
        <v>340</v>
      </c>
      <c r="D1025" s="901" t="s">
        <v>67</v>
      </c>
      <c r="E1025" s="902"/>
      <c r="F1025" s="903"/>
      <c r="G1025" s="204"/>
      <c r="H1025" s="208">
        <v>40996</v>
      </c>
    </row>
    <row r="1026" spans="1:8" ht="15.75">
      <c r="A1026" s="64">
        <v>163</v>
      </c>
      <c r="B1026" s="204" t="s">
        <v>3713</v>
      </c>
      <c r="C1026" s="203" t="s">
        <v>1983</v>
      </c>
      <c r="D1026" s="901" t="s">
        <v>1050</v>
      </c>
      <c r="E1026" s="902"/>
      <c r="F1026" s="903"/>
      <c r="G1026" s="204"/>
      <c r="H1026" s="208">
        <v>40998</v>
      </c>
    </row>
    <row r="1027" spans="1:8" ht="31.5">
      <c r="A1027" s="199">
        <v>177</v>
      </c>
      <c r="B1027" s="195" t="s">
        <v>2595</v>
      </c>
      <c r="C1027" s="203" t="s">
        <v>893</v>
      </c>
      <c r="D1027" s="901" t="s">
        <v>81</v>
      </c>
      <c r="E1027" s="902"/>
      <c r="F1027" s="903"/>
      <c r="G1027" s="204"/>
      <c r="H1027" s="197">
        <v>40997</v>
      </c>
    </row>
    <row r="1028" spans="1:8" ht="18.75">
      <c r="A1028" s="160"/>
      <c r="B1028" s="161" t="s">
        <v>1598</v>
      </c>
      <c r="C1028" s="160"/>
      <c r="D1028" s="160"/>
      <c r="E1028" s="160"/>
      <c r="F1028" s="160"/>
      <c r="G1028" s="162">
        <f>SUM(G1015:G1027)</f>
        <v>472.55</v>
      </c>
      <c r="H1028" s="163"/>
    </row>
    <row r="1029" spans="1:8" ht="94.5">
      <c r="A1029" s="633">
        <v>8</v>
      </c>
      <c r="B1029" s="606" t="s">
        <v>453</v>
      </c>
      <c r="C1029" s="46" t="s">
        <v>1053</v>
      </c>
      <c r="D1029" s="19"/>
      <c r="E1029" s="17"/>
      <c r="F1029" s="17"/>
      <c r="G1029" s="20"/>
      <c r="H1029" s="21" t="s">
        <v>1148</v>
      </c>
    </row>
    <row r="1030" spans="1:8" ht="15.75">
      <c r="A1030" s="633"/>
      <c r="B1030" s="606"/>
      <c r="C1030" s="63" t="s">
        <v>2846</v>
      </c>
      <c r="D1030" s="19" t="s">
        <v>1049</v>
      </c>
      <c r="E1030" s="17">
        <v>280</v>
      </c>
      <c r="F1030" s="19">
        <v>15</v>
      </c>
      <c r="G1030" s="20">
        <f>F1030*E1030</f>
        <v>4200</v>
      </c>
      <c r="H1030" s="611" t="s">
        <v>3792</v>
      </c>
    </row>
    <row r="1031" spans="1:8" ht="15.75">
      <c r="A1031" s="633"/>
      <c r="B1031" s="606"/>
      <c r="C1031" s="17" t="s">
        <v>2854</v>
      </c>
      <c r="D1031" s="19" t="s">
        <v>2968</v>
      </c>
      <c r="E1031" s="17">
        <v>3</v>
      </c>
      <c r="F1031" s="17">
        <v>25</v>
      </c>
      <c r="G1031" s="20">
        <f>F1031*E1031</f>
        <v>75</v>
      </c>
      <c r="H1031" s="611"/>
    </row>
    <row r="1032" spans="1:8" ht="15.75">
      <c r="A1032" s="633"/>
      <c r="B1032" s="606"/>
      <c r="C1032" s="15" t="s">
        <v>2856</v>
      </c>
      <c r="D1032" s="19" t="s">
        <v>2968</v>
      </c>
      <c r="E1032" s="19">
        <v>8</v>
      </c>
      <c r="F1032" s="19">
        <v>9</v>
      </c>
      <c r="G1032" s="17">
        <f>E1032*F1032</f>
        <v>72</v>
      </c>
      <c r="H1032" s="611"/>
    </row>
    <row r="1033" spans="1:8" ht="15.75">
      <c r="A1033" s="633"/>
      <c r="B1033" s="606"/>
      <c r="C1033" s="63" t="s">
        <v>2848</v>
      </c>
      <c r="D1033" s="19" t="s">
        <v>2968</v>
      </c>
      <c r="E1033" s="17">
        <v>4</v>
      </c>
      <c r="F1033" s="19">
        <v>9</v>
      </c>
      <c r="G1033" s="20">
        <f>F1033*E1033</f>
        <v>36</v>
      </c>
      <c r="H1033" s="611"/>
    </row>
    <row r="1034" spans="1:8" ht="31.5">
      <c r="A1034" s="633"/>
      <c r="B1034" s="606"/>
      <c r="C1034" s="63" t="s">
        <v>2847</v>
      </c>
      <c r="D1034" s="19" t="s">
        <v>2968</v>
      </c>
      <c r="E1034" s="17">
        <v>24</v>
      </c>
      <c r="F1034" s="19">
        <v>18</v>
      </c>
      <c r="G1034" s="20">
        <f>F1034*E1034</f>
        <v>432</v>
      </c>
      <c r="H1034" s="611"/>
    </row>
    <row r="1035" spans="1:8" ht="15.75">
      <c r="A1035" s="633"/>
      <c r="B1035" s="606"/>
      <c r="C1035" s="17" t="s">
        <v>2853</v>
      </c>
      <c r="D1035" s="19" t="s">
        <v>2968</v>
      </c>
      <c r="E1035" s="17">
        <v>11</v>
      </c>
      <c r="F1035" s="17">
        <v>110</v>
      </c>
      <c r="G1035" s="17">
        <f>F1035*E1035</f>
        <v>1210</v>
      </c>
      <c r="H1035" s="611"/>
    </row>
    <row r="1036" spans="1:8" ht="15.75">
      <c r="A1036" s="633"/>
      <c r="B1036" s="606"/>
      <c r="C1036" s="17" t="s">
        <v>2855</v>
      </c>
      <c r="D1036" s="19" t="s">
        <v>2968</v>
      </c>
      <c r="E1036" s="17">
        <v>31</v>
      </c>
      <c r="F1036" s="17">
        <v>50</v>
      </c>
      <c r="G1036" s="20">
        <f>F1036*E1036</f>
        <v>1550</v>
      </c>
      <c r="H1036" s="611"/>
    </row>
    <row r="1037" spans="1:8" ht="15.75">
      <c r="A1037" s="633"/>
      <c r="B1037" s="606"/>
      <c r="C1037" s="17" t="s">
        <v>1340</v>
      </c>
      <c r="D1037" s="19" t="s">
        <v>2968</v>
      </c>
      <c r="E1037" s="17">
        <v>6</v>
      </c>
      <c r="F1037" s="17">
        <v>5</v>
      </c>
      <c r="G1037" s="20">
        <f>F1037*E1037</f>
        <v>30</v>
      </c>
      <c r="H1037" s="611"/>
    </row>
    <row r="1038" spans="1:8" ht="15.75">
      <c r="A1038" s="633"/>
      <c r="B1038" s="606"/>
      <c r="C1038" s="17" t="s">
        <v>2028</v>
      </c>
      <c r="D1038" s="165" t="s">
        <v>2968</v>
      </c>
      <c r="E1038" s="17">
        <v>5</v>
      </c>
      <c r="F1038" s="17">
        <v>20</v>
      </c>
      <c r="G1038" s="17">
        <f>E1038*F1038</f>
        <v>100</v>
      </c>
      <c r="H1038" s="611"/>
    </row>
    <row r="1039" spans="1:8" ht="15.75">
      <c r="A1039" s="633"/>
      <c r="B1039" s="606"/>
      <c r="C1039" s="63" t="s">
        <v>3619</v>
      </c>
      <c r="D1039" s="19" t="s">
        <v>1049</v>
      </c>
      <c r="E1039" s="17">
        <v>75</v>
      </c>
      <c r="F1039" s="19">
        <v>5</v>
      </c>
      <c r="G1039" s="20">
        <f t="shared" ref="G1039:G1046" si="16">F1039*E1039</f>
        <v>375</v>
      </c>
      <c r="H1039" s="611"/>
    </row>
    <row r="1040" spans="1:8" ht="15.75">
      <c r="A1040" s="633"/>
      <c r="B1040" s="606"/>
      <c r="C1040" s="63" t="s">
        <v>1284</v>
      </c>
      <c r="D1040" s="19" t="s">
        <v>2968</v>
      </c>
      <c r="E1040" s="17">
        <v>1</v>
      </c>
      <c r="F1040" s="19">
        <v>620</v>
      </c>
      <c r="G1040" s="20">
        <f t="shared" si="16"/>
        <v>620</v>
      </c>
      <c r="H1040" s="611"/>
    </row>
    <row r="1041" spans="1:8" ht="47.25">
      <c r="A1041" s="633"/>
      <c r="B1041" s="606"/>
      <c r="C1041" s="63" t="s">
        <v>1285</v>
      </c>
      <c r="D1041" s="19" t="s">
        <v>2968</v>
      </c>
      <c r="E1041" s="17">
        <v>1</v>
      </c>
      <c r="F1041" s="19">
        <v>2833</v>
      </c>
      <c r="G1041" s="20">
        <f t="shared" si="16"/>
        <v>2833</v>
      </c>
      <c r="H1041" s="611"/>
    </row>
    <row r="1042" spans="1:8" ht="31.5">
      <c r="A1042" s="633"/>
      <c r="B1042" s="606"/>
      <c r="C1042" s="63" t="s">
        <v>1286</v>
      </c>
      <c r="D1042" s="19" t="s">
        <v>2968</v>
      </c>
      <c r="E1042" s="17">
        <v>5</v>
      </c>
      <c r="F1042" s="19">
        <v>3200</v>
      </c>
      <c r="G1042" s="20">
        <f t="shared" si="16"/>
        <v>16000</v>
      </c>
      <c r="H1042" s="611"/>
    </row>
    <row r="1043" spans="1:8" ht="15.75">
      <c r="A1043" s="633"/>
      <c r="B1043" s="606"/>
      <c r="C1043" s="63" t="s">
        <v>1287</v>
      </c>
      <c r="D1043" s="19" t="s">
        <v>1049</v>
      </c>
      <c r="E1043" s="17">
        <v>12</v>
      </c>
      <c r="F1043" s="19">
        <v>11</v>
      </c>
      <c r="G1043" s="20">
        <f t="shared" si="16"/>
        <v>132</v>
      </c>
      <c r="H1043" s="611"/>
    </row>
    <row r="1044" spans="1:8" ht="31.5">
      <c r="A1044" s="633"/>
      <c r="B1044" s="606"/>
      <c r="C1044" s="63" t="s">
        <v>1288</v>
      </c>
      <c r="D1044" s="19" t="s">
        <v>2968</v>
      </c>
      <c r="E1044" s="17">
        <v>3</v>
      </c>
      <c r="F1044" s="19">
        <v>120</v>
      </c>
      <c r="G1044" s="20">
        <f t="shared" si="16"/>
        <v>360</v>
      </c>
      <c r="H1044" s="611"/>
    </row>
    <row r="1045" spans="1:8" ht="31.5">
      <c r="A1045" s="633"/>
      <c r="B1045" s="606"/>
      <c r="C1045" s="63" t="s">
        <v>1527</v>
      </c>
      <c r="D1045" s="19" t="s">
        <v>2968</v>
      </c>
      <c r="E1045" s="17">
        <v>15</v>
      </c>
      <c r="F1045" s="19">
        <v>14</v>
      </c>
      <c r="G1045" s="20">
        <f t="shared" si="16"/>
        <v>210</v>
      </c>
      <c r="H1045" s="611"/>
    </row>
    <row r="1046" spans="1:8" ht="15.75">
      <c r="A1046" s="633"/>
      <c r="B1046" s="606"/>
      <c r="C1046" s="63" t="s">
        <v>3787</v>
      </c>
      <c r="D1046" s="19" t="s">
        <v>2968</v>
      </c>
      <c r="E1046" s="17">
        <v>4</v>
      </c>
      <c r="F1046" s="19">
        <v>16</v>
      </c>
      <c r="G1046" s="20">
        <f t="shared" si="16"/>
        <v>64</v>
      </c>
      <c r="H1046" s="611"/>
    </row>
    <row r="1047" spans="1:8" ht="15.75">
      <c r="A1047" s="633"/>
      <c r="B1047" s="606"/>
      <c r="C1047" s="63" t="s">
        <v>3788</v>
      </c>
      <c r="D1047" s="19" t="s">
        <v>2968</v>
      </c>
      <c r="E1047" s="17">
        <v>25</v>
      </c>
      <c r="F1047" s="19">
        <v>5</v>
      </c>
      <c r="G1047" s="20">
        <f>F1047*E1047</f>
        <v>125</v>
      </c>
      <c r="H1047" s="611"/>
    </row>
    <row r="1048" spans="1:8" ht="15.75">
      <c r="A1048" s="631">
        <v>8</v>
      </c>
      <c r="B1048" s="596"/>
      <c r="C1048" s="215" t="s">
        <v>3789</v>
      </c>
      <c r="D1048" s="185" t="s">
        <v>2968</v>
      </c>
      <c r="E1048" s="216">
        <v>25</v>
      </c>
      <c r="F1048" s="185">
        <v>0.6</v>
      </c>
      <c r="G1048" s="145">
        <f>F1048*E1048</f>
        <v>15</v>
      </c>
      <c r="H1048" s="605"/>
    </row>
    <row r="1049" spans="1:8" ht="15.75">
      <c r="A1049" s="631"/>
      <c r="B1049" s="596"/>
      <c r="C1049" s="63" t="s">
        <v>3790</v>
      </c>
      <c r="D1049" s="19" t="s">
        <v>2968</v>
      </c>
      <c r="E1049" s="17">
        <v>25</v>
      </c>
      <c r="F1049" s="19">
        <v>0.5</v>
      </c>
      <c r="G1049" s="20">
        <f>F1049*E1049</f>
        <v>12.5</v>
      </c>
      <c r="H1049" s="605"/>
    </row>
    <row r="1050" spans="1:8" ht="15.75">
      <c r="A1050" s="631"/>
      <c r="B1050" s="596"/>
      <c r="C1050" s="63" t="s">
        <v>3791</v>
      </c>
      <c r="D1050" s="19" t="s">
        <v>1049</v>
      </c>
      <c r="E1050" s="17">
        <v>150</v>
      </c>
      <c r="F1050" s="19">
        <v>85</v>
      </c>
      <c r="G1050" s="20">
        <f>F1050*E1050</f>
        <v>12750</v>
      </c>
      <c r="H1050" s="605"/>
    </row>
    <row r="1051" spans="1:8" ht="15.75">
      <c r="A1051" s="632"/>
      <c r="B1051" s="597"/>
      <c r="C1051" s="17" t="s">
        <v>2852</v>
      </c>
      <c r="D1051" s="19" t="s">
        <v>1049</v>
      </c>
      <c r="E1051" s="17">
        <v>10</v>
      </c>
      <c r="F1051" s="17">
        <v>27</v>
      </c>
      <c r="G1051" s="20">
        <f>F1051*E1051</f>
        <v>270</v>
      </c>
      <c r="H1051" s="603"/>
    </row>
    <row r="1052" spans="1:8" ht="15.75">
      <c r="A1052" s="64">
        <v>37</v>
      </c>
      <c r="B1052" s="17" t="s">
        <v>183</v>
      </c>
      <c r="C1052" s="16" t="s">
        <v>2270</v>
      </c>
      <c r="D1052" s="598" t="s">
        <v>1895</v>
      </c>
      <c r="E1052" s="599"/>
      <c r="F1052" s="600"/>
      <c r="G1052" s="17"/>
      <c r="H1052" s="21">
        <v>40974</v>
      </c>
    </row>
    <row r="1053" spans="1:8" ht="31.5">
      <c r="A1053" s="64">
        <v>58</v>
      </c>
      <c r="B1053" s="17" t="s">
        <v>3441</v>
      </c>
      <c r="C1053" s="46" t="s">
        <v>893</v>
      </c>
      <c r="D1053" s="915" t="s">
        <v>2038</v>
      </c>
      <c r="E1053" s="916"/>
      <c r="F1053" s="917"/>
      <c r="G1053" s="17"/>
      <c r="H1053" s="21">
        <v>40980</v>
      </c>
    </row>
    <row r="1054" spans="1:8" ht="47.25">
      <c r="A1054" s="64">
        <v>74</v>
      </c>
      <c r="B1054" s="17" t="s">
        <v>551</v>
      </c>
      <c r="C1054" s="16" t="s">
        <v>550</v>
      </c>
      <c r="D1054" s="598" t="s">
        <v>67</v>
      </c>
      <c r="E1054" s="599"/>
      <c r="F1054" s="600"/>
      <c r="G1054" s="17"/>
      <c r="H1054" s="21">
        <v>40982</v>
      </c>
    </row>
    <row r="1055" spans="1:8" ht="31.5">
      <c r="A1055" s="64">
        <v>77</v>
      </c>
      <c r="B1055" s="17" t="s">
        <v>1656</v>
      </c>
      <c r="C1055" s="16" t="s">
        <v>893</v>
      </c>
      <c r="D1055" s="598" t="s">
        <v>414</v>
      </c>
      <c r="E1055" s="599"/>
      <c r="F1055" s="600"/>
      <c r="G1055" s="17"/>
      <c r="H1055" s="21">
        <v>40982</v>
      </c>
    </row>
    <row r="1056" spans="1:8" ht="15.75">
      <c r="A1056" s="630">
        <v>93</v>
      </c>
      <c r="B1056" s="592" t="s">
        <v>3441</v>
      </c>
      <c r="C1056" s="16" t="s">
        <v>2782</v>
      </c>
      <c r="D1056" s="19"/>
      <c r="E1056" s="17"/>
      <c r="F1056" s="17"/>
      <c r="G1056" s="20"/>
      <c r="H1056" s="595">
        <v>40984</v>
      </c>
    </row>
    <row r="1057" spans="1:8" ht="15.75">
      <c r="A1057" s="631"/>
      <c r="B1057" s="593"/>
      <c r="C1057" s="17" t="s">
        <v>2049</v>
      </c>
      <c r="D1057" s="19" t="s">
        <v>1588</v>
      </c>
      <c r="E1057" s="17">
        <v>0.23</v>
      </c>
      <c r="F1057" s="17">
        <v>1350</v>
      </c>
      <c r="G1057" s="20">
        <f>F1057*E1057</f>
        <v>310.5</v>
      </c>
      <c r="H1057" s="605"/>
    </row>
    <row r="1058" spans="1:8" ht="15.75">
      <c r="A1058" s="632"/>
      <c r="B1058" s="594"/>
      <c r="C1058" s="17" t="s">
        <v>2050</v>
      </c>
      <c r="D1058" s="19" t="s">
        <v>1585</v>
      </c>
      <c r="E1058" s="17">
        <v>0.23</v>
      </c>
      <c r="F1058" s="17">
        <v>48.05</v>
      </c>
      <c r="G1058" s="20">
        <f>F1058*E1058</f>
        <v>11.05</v>
      </c>
      <c r="H1058" s="603"/>
    </row>
    <row r="1059" spans="1:8" ht="15.75">
      <c r="A1059" s="198">
        <v>111</v>
      </c>
      <c r="B1059" s="45" t="s">
        <v>551</v>
      </c>
      <c r="C1059" s="16" t="s">
        <v>2034</v>
      </c>
      <c r="D1059" s="17"/>
      <c r="E1059" s="17"/>
      <c r="F1059" s="19"/>
      <c r="G1059" s="17"/>
      <c r="H1059" s="139">
        <v>40988</v>
      </c>
    </row>
    <row r="1060" spans="1:8" ht="15.75">
      <c r="A1060" s="199">
        <v>111</v>
      </c>
      <c r="B1060" s="45" t="s">
        <v>551</v>
      </c>
      <c r="C1060" s="15" t="s">
        <v>884</v>
      </c>
      <c r="D1060" s="19" t="s">
        <v>2968</v>
      </c>
      <c r="E1060" s="19">
        <v>1</v>
      </c>
      <c r="F1060" s="19">
        <v>58</v>
      </c>
      <c r="G1060" s="84">
        <f>F1060*E1060</f>
        <v>58</v>
      </c>
      <c r="H1060" s="139">
        <v>40988</v>
      </c>
    </row>
    <row r="1061" spans="1:8" ht="31.5">
      <c r="A1061" s="64">
        <v>126</v>
      </c>
      <c r="B1061" s="204" t="s">
        <v>3441</v>
      </c>
      <c r="C1061" s="203" t="s">
        <v>893</v>
      </c>
      <c r="D1061" s="901" t="s">
        <v>820</v>
      </c>
      <c r="E1061" s="902"/>
      <c r="F1061" s="903"/>
      <c r="G1061" s="204"/>
      <c r="H1061" s="208">
        <v>40989</v>
      </c>
    </row>
    <row r="1062" spans="1:8" ht="15.75">
      <c r="A1062" s="630">
        <v>63</v>
      </c>
      <c r="B1062" s="592" t="s">
        <v>737</v>
      </c>
      <c r="C1062" s="16" t="s">
        <v>3626</v>
      </c>
      <c r="D1062" s="598" t="s">
        <v>67</v>
      </c>
      <c r="E1062" s="599"/>
      <c r="F1062" s="600"/>
      <c r="G1062" s="17"/>
      <c r="H1062" s="595">
        <v>40980</v>
      </c>
    </row>
    <row r="1063" spans="1:8" ht="15.75">
      <c r="A1063" s="632"/>
      <c r="B1063" s="594"/>
      <c r="C1063" s="15" t="s">
        <v>3144</v>
      </c>
      <c r="D1063" s="19" t="s">
        <v>2968</v>
      </c>
      <c r="E1063" s="19">
        <v>1</v>
      </c>
      <c r="F1063" s="19">
        <v>72</v>
      </c>
      <c r="G1063" s="84">
        <f>F1063*E1063</f>
        <v>72</v>
      </c>
      <c r="H1063" s="603"/>
    </row>
    <row r="1064" spans="1:8" ht="31.5">
      <c r="A1064" s="630">
        <v>160</v>
      </c>
      <c r="B1064" s="873" t="s">
        <v>725</v>
      </c>
      <c r="C1064" s="203" t="s">
        <v>1683</v>
      </c>
      <c r="D1064" s="204"/>
      <c r="E1064" s="204"/>
      <c r="F1064" s="204"/>
      <c r="G1064" s="204"/>
      <c r="H1064" s="898">
        <v>40997</v>
      </c>
    </row>
    <row r="1065" spans="1:8" ht="31.5">
      <c r="A1065" s="632"/>
      <c r="B1065" s="875"/>
      <c r="C1065" s="204" t="s">
        <v>1180</v>
      </c>
      <c r="D1065" s="205" t="s">
        <v>1049</v>
      </c>
      <c r="E1065" s="204">
        <v>0.5</v>
      </c>
      <c r="F1065" s="204">
        <v>230</v>
      </c>
      <c r="G1065" s="204">
        <f>E1065*F1065</f>
        <v>115</v>
      </c>
      <c r="H1065" s="899"/>
    </row>
    <row r="1066" spans="1:8" ht="18.75">
      <c r="A1066" s="160"/>
      <c r="B1066" s="161" t="s">
        <v>1598</v>
      </c>
      <c r="C1066" s="160"/>
      <c r="D1066" s="160"/>
      <c r="E1066" s="160"/>
      <c r="F1066" s="160"/>
      <c r="G1066" s="162">
        <f>SUM(G1029:G1065)</f>
        <v>42038.05</v>
      </c>
      <c r="H1066" s="163"/>
    </row>
    <row r="1067" spans="1:8" ht="31.5">
      <c r="A1067" s="630">
        <v>84</v>
      </c>
      <c r="B1067" s="592" t="s">
        <v>1159</v>
      </c>
      <c r="C1067" s="16" t="s">
        <v>893</v>
      </c>
      <c r="D1067" s="17"/>
      <c r="E1067" s="17"/>
      <c r="F1067" s="29"/>
      <c r="G1067" s="20"/>
      <c r="H1067" s="595">
        <v>40983</v>
      </c>
    </row>
    <row r="1068" spans="1:8" ht="15.75">
      <c r="A1068" s="632"/>
      <c r="B1068" s="594"/>
      <c r="C1068" s="17" t="s">
        <v>1600</v>
      </c>
      <c r="D1068" s="19" t="s">
        <v>1588</v>
      </c>
      <c r="E1068" s="17">
        <v>0.34</v>
      </c>
      <c r="F1068" s="17">
        <v>1700</v>
      </c>
      <c r="G1068" s="17">
        <f>F1068*E1068</f>
        <v>578</v>
      </c>
      <c r="H1068" s="603"/>
    </row>
    <row r="1069" spans="1:8" ht="15.75">
      <c r="A1069" s="630">
        <v>94</v>
      </c>
      <c r="B1069" s="592" t="s">
        <v>832</v>
      </c>
      <c r="C1069" s="16" t="s">
        <v>2782</v>
      </c>
      <c r="D1069" s="19"/>
      <c r="E1069" s="17"/>
      <c r="F1069" s="17"/>
      <c r="G1069" s="20"/>
      <c r="H1069" s="595">
        <v>40984</v>
      </c>
    </row>
    <row r="1070" spans="1:8" ht="15.75">
      <c r="A1070" s="631"/>
      <c r="B1070" s="593"/>
      <c r="C1070" s="17" t="s">
        <v>2049</v>
      </c>
      <c r="D1070" s="19" t="s">
        <v>1588</v>
      </c>
      <c r="E1070" s="17">
        <v>0.23</v>
      </c>
      <c r="F1070" s="17">
        <v>1350</v>
      </c>
      <c r="G1070" s="20">
        <f>F1070*E1070</f>
        <v>310.5</v>
      </c>
      <c r="H1070" s="605"/>
    </row>
    <row r="1071" spans="1:8" ht="15.75">
      <c r="A1071" s="632"/>
      <c r="B1071" s="594"/>
      <c r="C1071" s="17" t="s">
        <v>2050</v>
      </c>
      <c r="D1071" s="19" t="s">
        <v>1585</v>
      </c>
      <c r="E1071" s="17">
        <v>0.23</v>
      </c>
      <c r="F1071" s="17">
        <v>48.05</v>
      </c>
      <c r="G1071" s="20">
        <f>F1071*E1071</f>
        <v>11.05</v>
      </c>
      <c r="H1071" s="603"/>
    </row>
    <row r="1072" spans="1:8" ht="31.5">
      <c r="A1072" s="64">
        <v>122</v>
      </c>
      <c r="B1072" s="204" t="s">
        <v>832</v>
      </c>
      <c r="C1072" s="203" t="s">
        <v>893</v>
      </c>
      <c r="D1072" s="901" t="s">
        <v>820</v>
      </c>
      <c r="E1072" s="902"/>
      <c r="F1072" s="903"/>
      <c r="G1072" s="204"/>
      <c r="H1072" s="208">
        <v>40989</v>
      </c>
    </row>
    <row r="1073" spans="1:8" ht="31.5">
      <c r="A1073" s="630">
        <v>162</v>
      </c>
      <c r="B1073" s="873" t="s">
        <v>3711</v>
      </c>
      <c r="C1073" s="203" t="s">
        <v>3712</v>
      </c>
      <c r="D1073" s="200"/>
      <c r="E1073" s="200"/>
      <c r="F1073" s="204"/>
      <c r="G1073" s="204"/>
      <c r="H1073" s="898">
        <v>40997</v>
      </c>
    </row>
    <row r="1074" spans="1:8" ht="15.75">
      <c r="A1074" s="632"/>
      <c r="B1074" s="875"/>
      <c r="C1074" s="204" t="s">
        <v>2797</v>
      </c>
      <c r="D1074" s="205" t="s">
        <v>1109</v>
      </c>
      <c r="E1074" s="204">
        <v>2</v>
      </c>
      <c r="F1074" s="204">
        <v>90</v>
      </c>
      <c r="G1074" s="204">
        <f>E1074*F1074</f>
        <v>180</v>
      </c>
      <c r="H1074" s="899"/>
    </row>
    <row r="1075" spans="1:8" ht="31.5">
      <c r="A1075" s="630">
        <v>171</v>
      </c>
      <c r="B1075" s="873" t="s">
        <v>832</v>
      </c>
      <c r="C1075" s="203" t="s">
        <v>2688</v>
      </c>
      <c r="D1075" s="205"/>
      <c r="E1075" s="204"/>
      <c r="F1075" s="204"/>
      <c r="G1075" s="204"/>
      <c r="H1075" s="898">
        <v>40996</v>
      </c>
    </row>
    <row r="1076" spans="1:8" ht="15.75">
      <c r="A1076" s="631"/>
      <c r="B1076" s="874"/>
      <c r="C1076" s="204" t="s">
        <v>32</v>
      </c>
      <c r="D1076" s="205" t="s">
        <v>1588</v>
      </c>
      <c r="E1076" s="204">
        <v>6.5</v>
      </c>
      <c r="F1076" s="204">
        <v>1500</v>
      </c>
      <c r="G1076" s="204">
        <f t="shared" ref="G1076:G1082" si="17">E1076*F1076</f>
        <v>9750</v>
      </c>
      <c r="H1076" s="900"/>
    </row>
    <row r="1077" spans="1:8" ht="15.75">
      <c r="A1077" s="631"/>
      <c r="B1077" s="874"/>
      <c r="C1077" s="204" t="s">
        <v>2783</v>
      </c>
      <c r="D1077" s="205" t="s">
        <v>1588</v>
      </c>
      <c r="E1077" s="204">
        <v>6.5</v>
      </c>
      <c r="F1077" s="204">
        <v>1350</v>
      </c>
      <c r="G1077" s="204">
        <f t="shared" si="17"/>
        <v>8775</v>
      </c>
      <c r="H1077" s="900"/>
    </row>
    <row r="1078" spans="1:8" ht="15.75">
      <c r="A1078" s="631"/>
      <c r="B1078" s="874"/>
      <c r="C1078" s="204" t="s">
        <v>480</v>
      </c>
      <c r="D1078" s="205" t="s">
        <v>481</v>
      </c>
      <c r="E1078" s="204">
        <v>5</v>
      </c>
      <c r="F1078" s="204">
        <v>28.6</v>
      </c>
      <c r="G1078" s="204">
        <f t="shared" si="17"/>
        <v>143</v>
      </c>
      <c r="H1078" s="900"/>
    </row>
    <row r="1079" spans="1:8" ht="15.75">
      <c r="A1079" s="631"/>
      <c r="B1079" s="874"/>
      <c r="C1079" s="204" t="s">
        <v>2686</v>
      </c>
      <c r="D1079" s="205" t="s">
        <v>2968</v>
      </c>
      <c r="E1079" s="204">
        <v>1</v>
      </c>
      <c r="F1079" s="204">
        <v>540</v>
      </c>
      <c r="G1079" s="204">
        <f t="shared" si="17"/>
        <v>540</v>
      </c>
      <c r="H1079" s="900"/>
    </row>
    <row r="1080" spans="1:8" ht="15.75">
      <c r="A1080" s="631"/>
      <c r="B1080" s="874"/>
      <c r="C1080" s="204" t="s">
        <v>2687</v>
      </c>
      <c r="D1080" s="205" t="s">
        <v>481</v>
      </c>
      <c r="E1080" s="204">
        <v>1</v>
      </c>
      <c r="F1080" s="204">
        <v>290</v>
      </c>
      <c r="G1080" s="204">
        <f t="shared" si="17"/>
        <v>290</v>
      </c>
      <c r="H1080" s="900"/>
    </row>
    <row r="1081" spans="1:8" ht="15.75">
      <c r="A1081" s="631"/>
      <c r="B1081" s="874"/>
      <c r="C1081" s="204" t="s">
        <v>2687</v>
      </c>
      <c r="D1081" s="205" t="s">
        <v>481</v>
      </c>
      <c r="E1081" s="204">
        <v>1</v>
      </c>
      <c r="F1081" s="204">
        <v>260</v>
      </c>
      <c r="G1081" s="204">
        <f t="shared" si="17"/>
        <v>260</v>
      </c>
      <c r="H1081" s="900"/>
    </row>
    <row r="1082" spans="1:8" ht="15.75">
      <c r="A1082" s="632"/>
      <c r="B1082" s="875"/>
      <c r="C1082" s="204" t="s">
        <v>3437</v>
      </c>
      <c r="D1082" s="205"/>
      <c r="E1082" s="204">
        <v>16</v>
      </c>
      <c r="F1082" s="204">
        <v>52.5</v>
      </c>
      <c r="G1082" s="204">
        <f t="shared" si="17"/>
        <v>840</v>
      </c>
      <c r="H1082" s="899"/>
    </row>
    <row r="1083" spans="1:8" ht="18.75">
      <c r="A1083" s="160"/>
      <c r="B1083" s="161" t="s">
        <v>1598</v>
      </c>
      <c r="C1083" s="160"/>
      <c r="D1083" s="160"/>
      <c r="E1083" s="160"/>
      <c r="F1083" s="160"/>
      <c r="G1083" s="162">
        <f>SUM(G1067:G1082)</f>
        <v>21677.55</v>
      </c>
      <c r="H1083" s="163"/>
    </row>
    <row r="1084" spans="1:8">
      <c r="H1084" s="300"/>
    </row>
    <row r="1085" spans="1:8" ht="15.75">
      <c r="A1085" s="64">
        <v>1</v>
      </c>
      <c r="B1085" s="17" t="s">
        <v>1982</v>
      </c>
      <c r="C1085" s="36" t="s">
        <v>1983</v>
      </c>
      <c r="D1085" s="880" t="s">
        <v>1050</v>
      </c>
      <c r="E1085" s="881"/>
      <c r="F1085" s="882"/>
      <c r="G1085" s="217"/>
      <c r="H1085" s="21">
        <v>40969</v>
      </c>
    </row>
    <row r="1086" spans="1:8" ht="31.5">
      <c r="A1086" s="64">
        <v>11</v>
      </c>
      <c r="B1086" s="17" t="s">
        <v>2590</v>
      </c>
      <c r="C1086" s="16" t="s">
        <v>692</v>
      </c>
      <c r="D1086" s="598" t="s">
        <v>1050</v>
      </c>
      <c r="E1086" s="599"/>
      <c r="F1086" s="600"/>
      <c r="G1086" s="17"/>
      <c r="H1086" s="21">
        <v>40973</v>
      </c>
    </row>
    <row r="1087" spans="1:8" ht="31.5">
      <c r="A1087" s="64">
        <v>24</v>
      </c>
      <c r="B1087" s="17" t="s">
        <v>983</v>
      </c>
      <c r="C1087" s="46" t="s">
        <v>893</v>
      </c>
      <c r="D1087" s="612" t="s">
        <v>2051</v>
      </c>
      <c r="E1087" s="613"/>
      <c r="F1087" s="614"/>
      <c r="G1087" s="17"/>
      <c r="H1087" s="21">
        <v>40973</v>
      </c>
    </row>
    <row r="1088" spans="1:8" ht="15.75">
      <c r="A1088" s="64">
        <v>43</v>
      </c>
      <c r="B1088" s="17" t="s">
        <v>3239</v>
      </c>
      <c r="C1088" s="16" t="s">
        <v>340</v>
      </c>
      <c r="D1088" s="598" t="s">
        <v>67</v>
      </c>
      <c r="E1088" s="599"/>
      <c r="F1088" s="600"/>
      <c r="G1088" s="17"/>
      <c r="H1088" s="21">
        <v>40977</v>
      </c>
    </row>
    <row r="1089" spans="1:8" ht="15.75">
      <c r="A1089" s="64">
        <v>47</v>
      </c>
      <c r="B1089" s="17" t="s">
        <v>634</v>
      </c>
      <c r="C1089" s="16" t="s">
        <v>635</v>
      </c>
      <c r="D1089" s="598" t="s">
        <v>67</v>
      </c>
      <c r="E1089" s="599"/>
      <c r="F1089" s="600"/>
      <c r="G1089" s="17"/>
      <c r="H1089" s="21">
        <v>40981</v>
      </c>
    </row>
    <row r="1090" spans="1:8" ht="31.5">
      <c r="A1090" s="64">
        <v>81</v>
      </c>
      <c r="B1090" s="17" t="s">
        <v>983</v>
      </c>
      <c r="C1090" s="16" t="s">
        <v>893</v>
      </c>
      <c r="D1090" s="598" t="s">
        <v>414</v>
      </c>
      <c r="E1090" s="599"/>
      <c r="F1090" s="600"/>
      <c r="G1090" s="17"/>
      <c r="H1090" s="21">
        <v>40982</v>
      </c>
    </row>
    <row r="1091" spans="1:8" ht="15.75">
      <c r="A1091" s="630">
        <v>95</v>
      </c>
      <c r="B1091" s="592" t="s">
        <v>2657</v>
      </c>
      <c r="C1091" s="16" t="s">
        <v>2782</v>
      </c>
      <c r="D1091" s="19"/>
      <c r="E1091" s="17"/>
      <c r="F1091" s="17"/>
      <c r="G1091" s="20"/>
      <c r="H1091" s="595">
        <v>40984</v>
      </c>
    </row>
    <row r="1092" spans="1:8" ht="15.75">
      <c r="A1092" s="631"/>
      <c r="B1092" s="593"/>
      <c r="C1092" s="17" t="s">
        <v>2049</v>
      </c>
      <c r="D1092" s="19" t="s">
        <v>1588</v>
      </c>
      <c r="E1092" s="17">
        <v>0.23</v>
      </c>
      <c r="F1092" s="17">
        <v>1350</v>
      </c>
      <c r="G1092" s="20">
        <f>F1092*E1092</f>
        <v>310.5</v>
      </c>
      <c r="H1092" s="605"/>
    </row>
    <row r="1093" spans="1:8" ht="15.75">
      <c r="A1093" s="632"/>
      <c r="B1093" s="594"/>
      <c r="C1093" s="17" t="s">
        <v>2050</v>
      </c>
      <c r="D1093" s="19" t="s">
        <v>1585</v>
      </c>
      <c r="E1093" s="17">
        <v>0.23</v>
      </c>
      <c r="F1093" s="17">
        <v>48.05</v>
      </c>
      <c r="G1093" s="20">
        <f>F1093*E1093</f>
        <v>11.05</v>
      </c>
      <c r="H1093" s="603"/>
    </row>
    <row r="1094" spans="1:8" ht="31.5">
      <c r="A1094" s="64">
        <v>144</v>
      </c>
      <c r="B1094" s="204" t="s">
        <v>2657</v>
      </c>
      <c r="C1094" s="203" t="s">
        <v>893</v>
      </c>
      <c r="D1094" s="901" t="s">
        <v>326</v>
      </c>
      <c r="E1094" s="902"/>
      <c r="F1094" s="903"/>
      <c r="G1094" s="204"/>
      <c r="H1094" s="208">
        <v>40995</v>
      </c>
    </row>
    <row r="1095" spans="1:8" ht="31.5">
      <c r="A1095" s="630">
        <v>173</v>
      </c>
      <c r="B1095" s="873" t="s">
        <v>2657</v>
      </c>
      <c r="C1095" s="203" t="s">
        <v>3439</v>
      </c>
      <c r="D1095" s="205"/>
      <c r="E1095" s="204"/>
      <c r="F1095" s="204"/>
      <c r="G1095" s="204"/>
      <c r="H1095" s="898">
        <v>40997</v>
      </c>
    </row>
    <row r="1096" spans="1:8" ht="15.75">
      <c r="A1096" s="631"/>
      <c r="B1096" s="874"/>
      <c r="C1096" s="204" t="s">
        <v>32</v>
      </c>
      <c r="D1096" s="205" t="s">
        <v>1588</v>
      </c>
      <c r="E1096" s="204">
        <v>1.75</v>
      </c>
      <c r="F1096" s="204">
        <v>1500</v>
      </c>
      <c r="G1096" s="204">
        <f>E1096*F1096</f>
        <v>2625</v>
      </c>
      <c r="H1096" s="900"/>
    </row>
    <row r="1097" spans="1:8" ht="15.75">
      <c r="A1097" s="631"/>
      <c r="B1097" s="874"/>
      <c r="C1097" s="204" t="s">
        <v>3438</v>
      </c>
      <c r="D1097" s="205" t="s">
        <v>1588</v>
      </c>
      <c r="E1097" s="204">
        <v>1.5</v>
      </c>
      <c r="F1097" s="204">
        <v>1650</v>
      </c>
      <c r="G1097" s="204">
        <f>E1097*F1097</f>
        <v>2475</v>
      </c>
      <c r="H1097" s="900"/>
    </row>
    <row r="1098" spans="1:8" ht="15.75">
      <c r="A1098" s="631"/>
      <c r="B1098" s="874"/>
      <c r="C1098" s="204" t="s">
        <v>480</v>
      </c>
      <c r="D1098" s="205" t="s">
        <v>481</v>
      </c>
      <c r="E1098" s="204">
        <v>1.25</v>
      </c>
      <c r="F1098" s="204">
        <v>28.6</v>
      </c>
      <c r="G1098" s="204">
        <f>E1098*F1098</f>
        <v>35.75</v>
      </c>
      <c r="H1098" s="900"/>
    </row>
    <row r="1099" spans="1:8" ht="18.75">
      <c r="A1099" s="160"/>
      <c r="B1099" s="161" t="s">
        <v>1598</v>
      </c>
      <c r="C1099" s="160"/>
      <c r="D1099" s="160"/>
      <c r="E1099" s="160"/>
      <c r="F1099" s="160"/>
      <c r="G1099" s="162">
        <f>SUM(G1085:G1098)</f>
        <v>5457.3</v>
      </c>
      <c r="H1099" s="163"/>
    </row>
    <row r="1100" spans="1:8" ht="31.5">
      <c r="A1100" s="196">
        <v>46</v>
      </c>
      <c r="B1100" s="186" t="s">
        <v>3690</v>
      </c>
      <c r="C1100" s="187" t="s">
        <v>3691</v>
      </c>
      <c r="D1100" s="712" t="s">
        <v>630</v>
      </c>
      <c r="E1100" s="713"/>
      <c r="F1100" s="714"/>
      <c r="G1100" s="186"/>
      <c r="H1100" s="188">
        <v>40980</v>
      </c>
    </row>
    <row r="1101" spans="1:8" ht="47.25">
      <c r="A1101" s="196">
        <v>69</v>
      </c>
      <c r="B1101" s="186" t="s">
        <v>2610</v>
      </c>
      <c r="C1101" s="187" t="s">
        <v>2611</v>
      </c>
      <c r="D1101" s="712" t="s">
        <v>2612</v>
      </c>
      <c r="E1101" s="713"/>
      <c r="F1101" s="714"/>
      <c r="G1101" s="186"/>
      <c r="H1101" s="188">
        <v>40982</v>
      </c>
    </row>
    <row r="1102" spans="1:8" ht="15.75">
      <c r="A1102" s="907">
        <v>96</v>
      </c>
      <c r="B1102" s="710" t="s">
        <v>2658</v>
      </c>
      <c r="C1102" s="187" t="s">
        <v>2782</v>
      </c>
      <c r="D1102" s="189"/>
      <c r="E1102" s="186"/>
      <c r="F1102" s="186"/>
      <c r="G1102" s="190"/>
      <c r="H1102" s="717">
        <v>40984</v>
      </c>
    </row>
    <row r="1103" spans="1:8" ht="15.75">
      <c r="A1103" s="908"/>
      <c r="B1103" s="910"/>
      <c r="C1103" s="186" t="s">
        <v>2049</v>
      </c>
      <c r="D1103" s="189" t="s">
        <v>1588</v>
      </c>
      <c r="E1103" s="186">
        <v>0.23</v>
      </c>
      <c r="F1103" s="186">
        <v>1350</v>
      </c>
      <c r="G1103" s="190">
        <f>F1103*E1103</f>
        <v>310.5</v>
      </c>
      <c r="H1103" s="911"/>
    </row>
    <row r="1104" spans="1:8" ht="15.75">
      <c r="A1104" s="909"/>
      <c r="B1104" s="711"/>
      <c r="C1104" s="186" t="s">
        <v>2050</v>
      </c>
      <c r="D1104" s="189" t="s">
        <v>1585</v>
      </c>
      <c r="E1104" s="186">
        <v>0.23</v>
      </c>
      <c r="F1104" s="186">
        <v>48.05</v>
      </c>
      <c r="G1104" s="190">
        <f>F1104*E1104</f>
        <v>11.05</v>
      </c>
      <c r="H1104" s="718"/>
    </row>
    <row r="1105" spans="1:8" ht="15.75">
      <c r="A1105" s="196">
        <v>117</v>
      </c>
      <c r="B1105" s="191" t="s">
        <v>607</v>
      </c>
      <c r="C1105" s="192" t="s">
        <v>1584</v>
      </c>
      <c r="D1105" s="912" t="s">
        <v>67</v>
      </c>
      <c r="E1105" s="913"/>
      <c r="F1105" s="914"/>
      <c r="G1105" s="191"/>
      <c r="H1105" s="269">
        <v>40988</v>
      </c>
    </row>
    <row r="1106" spans="1:8" ht="31.5">
      <c r="A1106" s="196">
        <v>123</v>
      </c>
      <c r="B1106" s="191" t="s">
        <v>2658</v>
      </c>
      <c r="C1106" s="193" t="s">
        <v>893</v>
      </c>
      <c r="D1106" s="912" t="s">
        <v>820</v>
      </c>
      <c r="E1106" s="913"/>
      <c r="F1106" s="914"/>
      <c r="G1106" s="191"/>
      <c r="H1106" s="269">
        <v>40989</v>
      </c>
    </row>
    <row r="1107" spans="1:8" ht="18.75">
      <c r="A1107" s="160"/>
      <c r="B1107" s="161" t="s">
        <v>1598</v>
      </c>
      <c r="C1107" s="160"/>
      <c r="D1107" s="160"/>
      <c r="E1107" s="160"/>
      <c r="F1107" s="160"/>
      <c r="G1107" s="162">
        <f>SUM(G1100:G1106)</f>
        <v>321.55</v>
      </c>
      <c r="H1107" s="163"/>
    </row>
    <row r="1108" spans="1:8" ht="31.5">
      <c r="A1108" s="64">
        <v>10</v>
      </c>
      <c r="B1108" s="17" t="s">
        <v>2589</v>
      </c>
      <c r="C1108" s="16" t="s">
        <v>3384</v>
      </c>
      <c r="D1108" s="598" t="s">
        <v>1050</v>
      </c>
      <c r="E1108" s="599"/>
      <c r="F1108" s="600"/>
      <c r="G1108" s="17"/>
      <c r="H1108" s="21">
        <v>40970</v>
      </c>
    </row>
    <row r="1109" spans="1:8" ht="15.75">
      <c r="A1109" s="64">
        <v>35</v>
      </c>
      <c r="B1109" s="17" t="s">
        <v>181</v>
      </c>
      <c r="C1109" s="16" t="s">
        <v>2844</v>
      </c>
      <c r="D1109" s="598" t="s">
        <v>1050</v>
      </c>
      <c r="E1109" s="599"/>
      <c r="F1109" s="600"/>
      <c r="G1109" s="17"/>
      <c r="H1109" s="21">
        <v>40973</v>
      </c>
    </row>
    <row r="1110" spans="1:8" ht="15.75">
      <c r="A1110" s="64">
        <v>44</v>
      </c>
      <c r="B1110" s="17" t="s">
        <v>2095</v>
      </c>
      <c r="C1110" s="16" t="s">
        <v>1584</v>
      </c>
      <c r="D1110" s="598" t="s">
        <v>67</v>
      </c>
      <c r="E1110" s="599"/>
      <c r="F1110" s="600"/>
      <c r="G1110" s="17"/>
      <c r="H1110" s="21">
        <v>40980</v>
      </c>
    </row>
    <row r="1111" spans="1:8" ht="31.5">
      <c r="A1111" s="64">
        <v>80</v>
      </c>
      <c r="B1111" s="17" t="s">
        <v>892</v>
      </c>
      <c r="C1111" s="16" t="s">
        <v>893</v>
      </c>
      <c r="D1111" s="598" t="s">
        <v>414</v>
      </c>
      <c r="E1111" s="599"/>
      <c r="F1111" s="600"/>
      <c r="G1111" s="17"/>
      <c r="H1111" s="21">
        <v>40982</v>
      </c>
    </row>
    <row r="1112" spans="1:8" ht="15.75">
      <c r="A1112" s="630">
        <v>97</v>
      </c>
      <c r="B1112" s="592" t="s">
        <v>2659</v>
      </c>
      <c r="C1112" s="16" t="s">
        <v>2782</v>
      </c>
      <c r="D1112" s="19"/>
      <c r="E1112" s="17"/>
      <c r="F1112" s="17"/>
      <c r="G1112" s="20"/>
      <c r="H1112" s="595">
        <v>40984</v>
      </c>
    </row>
    <row r="1113" spans="1:8" ht="15.75">
      <c r="A1113" s="631"/>
      <c r="B1113" s="593"/>
      <c r="C1113" s="17" t="s">
        <v>2049</v>
      </c>
      <c r="D1113" s="19" t="s">
        <v>1588</v>
      </c>
      <c r="E1113" s="17">
        <v>0.23</v>
      </c>
      <c r="F1113" s="17">
        <v>1350</v>
      </c>
      <c r="G1113" s="20">
        <f>F1113*E1113</f>
        <v>310.5</v>
      </c>
      <c r="H1113" s="605"/>
    </row>
    <row r="1114" spans="1:8" ht="15.75">
      <c r="A1114" s="632"/>
      <c r="B1114" s="594"/>
      <c r="C1114" s="17" t="s">
        <v>2050</v>
      </c>
      <c r="D1114" s="19" t="s">
        <v>1585</v>
      </c>
      <c r="E1114" s="17">
        <v>0.23</v>
      </c>
      <c r="F1114" s="17">
        <v>48.05</v>
      </c>
      <c r="G1114" s="20">
        <f>F1114*E1114</f>
        <v>11.05</v>
      </c>
      <c r="H1114" s="603"/>
    </row>
    <row r="1115" spans="1:8" ht="15.75">
      <c r="A1115" s="630">
        <v>112</v>
      </c>
      <c r="B1115" s="592" t="s">
        <v>2095</v>
      </c>
      <c r="C1115" s="16" t="s">
        <v>542</v>
      </c>
      <c r="D1115" s="19"/>
      <c r="E1115" s="19"/>
      <c r="F1115" s="19"/>
      <c r="G1115" s="17"/>
      <c r="H1115" s="595">
        <v>40990</v>
      </c>
    </row>
    <row r="1116" spans="1:8" ht="15.75">
      <c r="A1116" s="631"/>
      <c r="B1116" s="593"/>
      <c r="C1116" s="15" t="s">
        <v>884</v>
      </c>
      <c r="D1116" s="19" t="s">
        <v>2968</v>
      </c>
      <c r="E1116" s="19">
        <v>1</v>
      </c>
      <c r="F1116" s="19">
        <v>58</v>
      </c>
      <c r="G1116" s="84">
        <f>F1116*E1116</f>
        <v>58</v>
      </c>
      <c r="H1116" s="605"/>
    </row>
    <row r="1117" spans="1:8" ht="15.75">
      <c r="A1117" s="632"/>
      <c r="B1117" s="594"/>
      <c r="C1117" s="17" t="s">
        <v>2552</v>
      </c>
      <c r="D1117" s="19" t="s">
        <v>2968</v>
      </c>
      <c r="E1117" s="17">
        <v>1</v>
      </c>
      <c r="F1117" s="17">
        <v>40</v>
      </c>
      <c r="G1117" s="17">
        <f>F1117*E1117</f>
        <v>40</v>
      </c>
      <c r="H1117" s="603"/>
    </row>
    <row r="1118" spans="1:8" ht="31.5">
      <c r="A1118" s="64">
        <v>124</v>
      </c>
      <c r="B1118" s="204" t="s">
        <v>2659</v>
      </c>
      <c r="C1118" s="203" t="s">
        <v>893</v>
      </c>
      <c r="D1118" s="901" t="s">
        <v>820</v>
      </c>
      <c r="E1118" s="902"/>
      <c r="F1118" s="903"/>
      <c r="G1118" s="204"/>
      <c r="H1118" s="208">
        <v>40989</v>
      </c>
    </row>
    <row r="1119" spans="1:8" ht="31.5">
      <c r="A1119" s="630">
        <v>155</v>
      </c>
      <c r="B1119" s="873" t="s">
        <v>1677</v>
      </c>
      <c r="C1119" s="203" t="s">
        <v>489</v>
      </c>
      <c r="D1119" s="204"/>
      <c r="E1119" s="204"/>
      <c r="F1119" s="204"/>
      <c r="G1119" s="204"/>
      <c r="H1119" s="898">
        <v>40996</v>
      </c>
    </row>
    <row r="1120" spans="1:8" ht="31.5">
      <c r="A1120" s="631"/>
      <c r="B1120" s="874"/>
      <c r="C1120" s="204" t="s">
        <v>1180</v>
      </c>
      <c r="D1120" s="205" t="s">
        <v>1049</v>
      </c>
      <c r="E1120" s="204">
        <v>3.5</v>
      </c>
      <c r="F1120" s="204">
        <v>162.86000000000001</v>
      </c>
      <c r="G1120" s="204">
        <f>E1120*F1120</f>
        <v>570.01</v>
      </c>
      <c r="H1120" s="900"/>
    </row>
    <row r="1121" spans="1:8" ht="15.75">
      <c r="A1121" s="631"/>
      <c r="B1121" s="874"/>
      <c r="C1121" s="204" t="s">
        <v>1181</v>
      </c>
      <c r="D1121" s="205" t="s">
        <v>2968</v>
      </c>
      <c r="E1121" s="204">
        <v>1</v>
      </c>
      <c r="F1121" s="204">
        <v>90</v>
      </c>
      <c r="G1121" s="204">
        <f>E1121*F1121</f>
        <v>90</v>
      </c>
      <c r="H1121" s="900"/>
    </row>
    <row r="1122" spans="1:8" ht="15.75">
      <c r="A1122" s="632"/>
      <c r="B1122" s="875"/>
      <c r="C1122" s="204" t="s">
        <v>1678</v>
      </c>
      <c r="D1122" s="205" t="s">
        <v>2968</v>
      </c>
      <c r="E1122" s="204">
        <v>1</v>
      </c>
      <c r="F1122" s="204">
        <v>20</v>
      </c>
      <c r="G1122" s="204">
        <f>E1122*F1122</f>
        <v>20</v>
      </c>
      <c r="H1122" s="899"/>
    </row>
    <row r="1123" spans="1:8" ht="31.5">
      <c r="A1123" s="630">
        <v>156</v>
      </c>
      <c r="B1123" s="873" t="s">
        <v>1679</v>
      </c>
      <c r="C1123" s="203" t="s">
        <v>3384</v>
      </c>
      <c r="D1123" s="204"/>
      <c r="E1123" s="204"/>
      <c r="F1123" s="204"/>
      <c r="G1123" s="204"/>
      <c r="H1123" s="898">
        <v>40996</v>
      </c>
    </row>
    <row r="1124" spans="1:8" ht="15.75">
      <c r="A1124" s="631"/>
      <c r="B1124" s="874"/>
      <c r="C1124" s="204" t="s">
        <v>2797</v>
      </c>
      <c r="D1124" s="205" t="s">
        <v>1109</v>
      </c>
      <c r="E1124" s="204">
        <v>2</v>
      </c>
      <c r="F1124" s="204">
        <v>90</v>
      </c>
      <c r="G1124" s="204">
        <f>E1124*F1124</f>
        <v>180</v>
      </c>
      <c r="H1124" s="900"/>
    </row>
    <row r="1125" spans="1:8" ht="15.75">
      <c r="A1125" s="631"/>
      <c r="B1125" s="874"/>
      <c r="C1125" s="204" t="s">
        <v>1680</v>
      </c>
      <c r="D1125" s="205" t="s">
        <v>2968</v>
      </c>
      <c r="E1125" s="204">
        <v>1</v>
      </c>
      <c r="F1125" s="204">
        <v>56</v>
      </c>
      <c r="G1125" s="204">
        <f>E1125*F1125</f>
        <v>56</v>
      </c>
      <c r="H1125" s="900"/>
    </row>
    <row r="1126" spans="1:8" ht="15.75">
      <c r="A1126" s="632"/>
      <c r="B1126" s="875"/>
      <c r="C1126" s="204" t="s">
        <v>1462</v>
      </c>
      <c r="D1126" s="205" t="s">
        <v>1049</v>
      </c>
      <c r="E1126" s="205">
        <v>0.5</v>
      </c>
      <c r="F1126" s="205">
        <v>92</v>
      </c>
      <c r="G1126" s="218">
        <f>F1126*E1126</f>
        <v>46</v>
      </c>
      <c r="H1126" s="899"/>
    </row>
    <row r="1127" spans="1:8" ht="31.5">
      <c r="A1127" s="199">
        <v>176</v>
      </c>
      <c r="B1127" s="195" t="s">
        <v>2659</v>
      </c>
      <c r="C1127" s="203" t="s">
        <v>893</v>
      </c>
      <c r="D1127" s="901" t="s">
        <v>81</v>
      </c>
      <c r="E1127" s="902"/>
      <c r="F1127" s="903"/>
      <c r="G1127" s="204"/>
      <c r="H1127" s="197">
        <v>40997</v>
      </c>
    </row>
    <row r="1128" spans="1:8" ht="18.75">
      <c r="A1128" s="160"/>
      <c r="B1128" s="161" t="s">
        <v>1598</v>
      </c>
      <c r="C1128" s="160"/>
      <c r="D1128" s="160"/>
      <c r="E1128" s="160"/>
      <c r="F1128" s="160"/>
      <c r="G1128" s="162">
        <f>SUM(G1108:G1127)</f>
        <v>1381.56</v>
      </c>
      <c r="H1128" s="163"/>
    </row>
    <row r="1129" spans="1:8" ht="31.5">
      <c r="A1129" s="904">
        <v>59</v>
      </c>
      <c r="B1129" s="700" t="s">
        <v>3563</v>
      </c>
      <c r="C1129" s="258" t="s">
        <v>730</v>
      </c>
      <c r="D1129" s="257"/>
      <c r="E1129" s="257"/>
      <c r="F1129" s="257"/>
      <c r="G1129" s="257"/>
      <c r="H1129" s="702">
        <v>40981</v>
      </c>
    </row>
    <row r="1130" spans="1:8" ht="15.75">
      <c r="A1130" s="905"/>
      <c r="B1130" s="708"/>
      <c r="C1130" s="257" t="s">
        <v>731</v>
      </c>
      <c r="D1130" s="256" t="s">
        <v>1585</v>
      </c>
      <c r="E1130" s="257">
        <v>0.01</v>
      </c>
      <c r="F1130" s="257">
        <v>8500</v>
      </c>
      <c r="G1130" s="257">
        <f>E1130*F1130</f>
        <v>85</v>
      </c>
      <c r="H1130" s="709"/>
    </row>
    <row r="1131" spans="1:8" ht="15.75">
      <c r="A1131" s="906"/>
      <c r="B1131" s="701"/>
      <c r="C1131" s="255" t="s">
        <v>1637</v>
      </c>
      <c r="D1131" s="256" t="s">
        <v>1109</v>
      </c>
      <c r="E1131" s="257">
        <v>0.1</v>
      </c>
      <c r="F1131" s="257">
        <v>78</v>
      </c>
      <c r="G1131" s="257">
        <f>E1131*F1131</f>
        <v>7.8</v>
      </c>
      <c r="H1131" s="703"/>
    </row>
    <row r="1132" spans="1:8" ht="31.5">
      <c r="A1132" s="630">
        <v>65</v>
      </c>
      <c r="B1132" s="592" t="s">
        <v>3563</v>
      </c>
      <c r="C1132" s="16" t="s">
        <v>1396</v>
      </c>
      <c r="D1132" s="17"/>
      <c r="E1132" s="17"/>
      <c r="F1132" s="17"/>
      <c r="G1132" s="17"/>
      <c r="H1132" s="595">
        <v>40981</v>
      </c>
    </row>
    <row r="1133" spans="1:8" ht="15.75">
      <c r="A1133" s="631"/>
      <c r="B1133" s="593"/>
      <c r="C1133" s="17" t="s">
        <v>1963</v>
      </c>
      <c r="D1133" s="19" t="s">
        <v>2968</v>
      </c>
      <c r="E1133" s="17">
        <v>2</v>
      </c>
      <c r="F1133" s="17">
        <v>105</v>
      </c>
      <c r="G1133" s="17">
        <f>E1133*F1133</f>
        <v>210</v>
      </c>
      <c r="H1133" s="605"/>
    </row>
    <row r="1134" spans="1:8" ht="15.75">
      <c r="A1134" s="631"/>
      <c r="B1134" s="593"/>
      <c r="C1134" s="17" t="s">
        <v>1397</v>
      </c>
      <c r="D1134" s="19" t="s">
        <v>2968</v>
      </c>
      <c r="E1134" s="17">
        <v>2</v>
      </c>
      <c r="F1134" s="17">
        <v>85</v>
      </c>
      <c r="G1134" s="17">
        <f>E1134*F1134</f>
        <v>170</v>
      </c>
      <c r="H1134" s="605"/>
    </row>
    <row r="1135" spans="1:8" ht="15.75">
      <c r="A1135" s="631"/>
      <c r="B1135" s="593"/>
      <c r="C1135" s="17" t="s">
        <v>1462</v>
      </c>
      <c r="D1135" s="19" t="s">
        <v>1049</v>
      </c>
      <c r="E1135" s="17">
        <v>7</v>
      </c>
      <c r="F1135" s="17">
        <v>92</v>
      </c>
      <c r="G1135" s="17">
        <f>E1135*F1135</f>
        <v>644</v>
      </c>
      <c r="H1135" s="605"/>
    </row>
    <row r="1136" spans="1:8" ht="15.75">
      <c r="A1136" s="632"/>
      <c r="B1136" s="594"/>
      <c r="C1136" s="17" t="s">
        <v>1045</v>
      </c>
      <c r="D1136" s="19" t="s">
        <v>2968</v>
      </c>
      <c r="E1136" s="17">
        <v>2</v>
      </c>
      <c r="F1136" s="17">
        <v>21</v>
      </c>
      <c r="G1136" s="17">
        <f>E1136*F1136</f>
        <v>42</v>
      </c>
      <c r="H1136" s="603"/>
    </row>
    <row r="1137" spans="1:8" ht="18.75">
      <c r="A1137" s="160"/>
      <c r="B1137" s="161" t="s">
        <v>1598</v>
      </c>
      <c r="C1137" s="160"/>
      <c r="D1137" s="160"/>
      <c r="E1137" s="160"/>
      <c r="F1137" s="160"/>
      <c r="G1137" s="162">
        <f>SUM(G1129:G1136)</f>
        <v>1158.8</v>
      </c>
      <c r="H1137" s="163"/>
    </row>
    <row r="1138" spans="1:8" ht="31.5">
      <c r="A1138" s="199">
        <v>135</v>
      </c>
      <c r="B1138" s="204" t="s">
        <v>823</v>
      </c>
      <c r="C1138" s="203" t="s">
        <v>1893</v>
      </c>
      <c r="D1138" s="901" t="s">
        <v>1101</v>
      </c>
      <c r="E1138" s="902"/>
      <c r="F1138" s="903"/>
      <c r="G1138" s="204"/>
      <c r="H1138" s="197">
        <v>40991</v>
      </c>
    </row>
    <row r="1139" spans="1:8" ht="18.75">
      <c r="A1139" s="160"/>
      <c r="B1139" s="161" t="s">
        <v>1598</v>
      </c>
      <c r="C1139" s="160"/>
      <c r="D1139" s="160"/>
      <c r="E1139" s="160"/>
      <c r="F1139" s="160"/>
      <c r="G1139" s="162">
        <f>SUM(G1138)</f>
        <v>0</v>
      </c>
      <c r="H1139" s="163"/>
    </row>
    <row r="1140" spans="1:8" ht="15.75">
      <c r="A1140" s="64">
        <v>39</v>
      </c>
      <c r="B1140" s="17" t="s">
        <v>514</v>
      </c>
      <c r="C1140" s="16" t="s">
        <v>3230</v>
      </c>
      <c r="D1140" s="598" t="s">
        <v>3231</v>
      </c>
      <c r="E1140" s="599"/>
      <c r="F1140" s="600"/>
      <c r="G1140" s="17"/>
      <c r="H1140" s="21">
        <v>40973</v>
      </c>
    </row>
    <row r="1141" spans="1:8" ht="31.5">
      <c r="A1141" s="64">
        <v>131</v>
      </c>
      <c r="B1141" s="204" t="s">
        <v>3443</v>
      </c>
      <c r="C1141" s="203" t="s">
        <v>893</v>
      </c>
      <c r="D1141" s="901" t="s">
        <v>820</v>
      </c>
      <c r="E1141" s="902"/>
      <c r="F1141" s="903"/>
      <c r="G1141" s="204"/>
      <c r="H1141" s="208">
        <v>40989</v>
      </c>
    </row>
    <row r="1142" spans="1:8" ht="15.75">
      <c r="A1142" s="630">
        <v>159</v>
      </c>
      <c r="B1142" s="873" t="s">
        <v>723</v>
      </c>
      <c r="C1142" s="203" t="s">
        <v>1625</v>
      </c>
      <c r="D1142" s="205"/>
      <c r="E1142" s="204"/>
      <c r="F1142" s="204"/>
      <c r="G1142" s="204"/>
      <c r="H1142" s="898">
        <v>40997</v>
      </c>
    </row>
    <row r="1143" spans="1:8" ht="15.75">
      <c r="A1143" s="631"/>
      <c r="B1143" s="874"/>
      <c r="C1143" s="204" t="s">
        <v>3382</v>
      </c>
      <c r="D1143" s="205" t="s">
        <v>1049</v>
      </c>
      <c r="E1143" s="204">
        <v>15</v>
      </c>
      <c r="F1143" s="204">
        <v>60</v>
      </c>
      <c r="G1143" s="204">
        <f>E1143*F1143</f>
        <v>900</v>
      </c>
      <c r="H1143" s="900"/>
    </row>
    <row r="1144" spans="1:8" ht="15.75">
      <c r="A1144" s="631"/>
      <c r="B1144" s="874"/>
      <c r="C1144" s="204" t="s">
        <v>3089</v>
      </c>
      <c r="D1144" s="205" t="s">
        <v>2968</v>
      </c>
      <c r="E1144" s="204">
        <v>1</v>
      </c>
      <c r="F1144" s="204">
        <v>80</v>
      </c>
      <c r="G1144" s="204">
        <f>E1144*F1144</f>
        <v>80</v>
      </c>
      <c r="H1144" s="900"/>
    </row>
    <row r="1145" spans="1:8" ht="15.75">
      <c r="A1145" s="631"/>
      <c r="B1145" s="874"/>
      <c r="C1145" s="204" t="s">
        <v>1459</v>
      </c>
      <c r="D1145" s="205" t="s">
        <v>2968</v>
      </c>
      <c r="E1145" s="204">
        <v>2</v>
      </c>
      <c r="F1145" s="204">
        <v>129.5</v>
      </c>
      <c r="G1145" s="204">
        <f>E1145*F1145</f>
        <v>259</v>
      </c>
      <c r="H1145" s="900"/>
    </row>
    <row r="1146" spans="1:8" ht="15.75">
      <c r="A1146" s="632"/>
      <c r="B1146" s="875"/>
      <c r="C1146" s="204" t="s">
        <v>1045</v>
      </c>
      <c r="D1146" s="205" t="s">
        <v>2968</v>
      </c>
      <c r="E1146" s="204">
        <v>2</v>
      </c>
      <c r="F1146" s="204">
        <v>21</v>
      </c>
      <c r="G1146" s="204">
        <f>E1146*F1146</f>
        <v>42</v>
      </c>
      <c r="H1146" s="899"/>
    </row>
    <row r="1147" spans="1:8" ht="18.75">
      <c r="A1147" s="160"/>
      <c r="B1147" s="161" t="s">
        <v>1598</v>
      </c>
      <c r="C1147" s="160"/>
      <c r="D1147" s="160"/>
      <c r="E1147" s="160"/>
      <c r="F1147" s="160"/>
      <c r="G1147" s="162">
        <f>SUM(G1140:G1146)</f>
        <v>1281</v>
      </c>
      <c r="H1147" s="163"/>
    </row>
    <row r="1148" spans="1:8" ht="31.5">
      <c r="A1148" s="64">
        <v>132</v>
      </c>
      <c r="B1148" s="204" t="s">
        <v>821</v>
      </c>
      <c r="C1148" s="203" t="s">
        <v>893</v>
      </c>
      <c r="D1148" s="901" t="s">
        <v>820</v>
      </c>
      <c r="E1148" s="902"/>
      <c r="F1148" s="903"/>
      <c r="G1148" s="204"/>
      <c r="H1148" s="208">
        <v>40989</v>
      </c>
    </row>
    <row r="1149" spans="1:8" ht="31.5">
      <c r="A1149" s="630">
        <v>172</v>
      </c>
      <c r="B1149" s="873" t="s">
        <v>821</v>
      </c>
      <c r="C1149" s="203" t="s">
        <v>2688</v>
      </c>
      <c r="D1149" s="205"/>
      <c r="E1149" s="204"/>
      <c r="F1149" s="204"/>
      <c r="G1149" s="204"/>
      <c r="H1149" s="898">
        <v>40997</v>
      </c>
    </row>
    <row r="1150" spans="1:8" ht="15.75">
      <c r="A1150" s="631"/>
      <c r="B1150" s="874"/>
      <c r="C1150" s="204" t="s">
        <v>32</v>
      </c>
      <c r="D1150" s="205" t="s">
        <v>1588</v>
      </c>
      <c r="E1150" s="204">
        <v>3.5</v>
      </c>
      <c r="F1150" s="204">
        <v>1500</v>
      </c>
      <c r="G1150" s="204">
        <f>E1150*F1150</f>
        <v>5250</v>
      </c>
      <c r="H1150" s="900"/>
    </row>
    <row r="1151" spans="1:8" ht="15.75">
      <c r="A1151" s="631"/>
      <c r="B1151" s="874"/>
      <c r="C1151" s="204" t="s">
        <v>3438</v>
      </c>
      <c r="D1151" s="205" t="s">
        <v>1588</v>
      </c>
      <c r="E1151" s="204">
        <v>3</v>
      </c>
      <c r="F1151" s="204">
        <v>1650</v>
      </c>
      <c r="G1151" s="204">
        <f>E1151*F1151</f>
        <v>4950</v>
      </c>
      <c r="H1151" s="900"/>
    </row>
    <row r="1152" spans="1:8" ht="15.75">
      <c r="A1152" s="631"/>
      <c r="B1152" s="874"/>
      <c r="C1152" s="204" t="s">
        <v>480</v>
      </c>
      <c r="D1152" s="205" t="s">
        <v>481</v>
      </c>
      <c r="E1152" s="204">
        <v>2.5</v>
      </c>
      <c r="F1152" s="204">
        <v>28.6</v>
      </c>
      <c r="G1152" s="204">
        <f>E1152*F1152</f>
        <v>71.5</v>
      </c>
      <c r="H1152" s="900"/>
    </row>
    <row r="1153" spans="1:8" ht="15.75">
      <c r="A1153" s="632"/>
      <c r="B1153" s="875"/>
      <c r="C1153" s="204" t="s">
        <v>3437</v>
      </c>
      <c r="D1153" s="205"/>
      <c r="E1153" s="204">
        <v>2</v>
      </c>
      <c r="F1153" s="204">
        <v>50</v>
      </c>
      <c r="G1153" s="204">
        <f>E1153*F1153</f>
        <v>100</v>
      </c>
      <c r="H1153" s="899"/>
    </row>
    <row r="1154" spans="1:8" ht="18.75">
      <c r="A1154" s="160"/>
      <c r="B1154" s="161" t="s">
        <v>1598</v>
      </c>
      <c r="C1154" s="160"/>
      <c r="D1154" s="160"/>
      <c r="E1154" s="160"/>
      <c r="F1154" s="160"/>
      <c r="G1154" s="162">
        <f>SUM(G1148:G1153)</f>
        <v>10371.5</v>
      </c>
      <c r="H1154" s="163"/>
    </row>
    <row r="1155" spans="1:8" ht="15.75">
      <c r="A1155" s="630">
        <v>28</v>
      </c>
      <c r="B1155" s="592" t="s">
        <v>1647</v>
      </c>
      <c r="C1155" s="46" t="s">
        <v>165</v>
      </c>
      <c r="D1155" s="612"/>
      <c r="E1155" s="613"/>
      <c r="F1155" s="614"/>
      <c r="G1155" s="17"/>
      <c r="H1155" s="595">
        <v>40974</v>
      </c>
    </row>
    <row r="1156" spans="1:8" ht="15.75">
      <c r="A1156" s="632"/>
      <c r="B1156" s="594"/>
      <c r="C1156" s="17" t="s">
        <v>166</v>
      </c>
      <c r="D1156" s="19" t="s">
        <v>1588</v>
      </c>
      <c r="E1156" s="17">
        <v>0.67</v>
      </c>
      <c r="F1156" s="17">
        <v>1650</v>
      </c>
      <c r="G1156" s="17">
        <f>E1156*F1156</f>
        <v>1105.5</v>
      </c>
      <c r="H1156" s="603"/>
    </row>
    <row r="1157" spans="1:8" ht="15.75">
      <c r="A1157" s="630">
        <v>51</v>
      </c>
      <c r="B1157" s="592" t="s">
        <v>1647</v>
      </c>
      <c r="C1157" s="16" t="s">
        <v>165</v>
      </c>
      <c r="D1157" s="19"/>
      <c r="E1157" s="17"/>
      <c r="F1157" s="17"/>
      <c r="G1157" s="17"/>
      <c r="H1157" s="595">
        <v>40980</v>
      </c>
    </row>
    <row r="1158" spans="1:8" ht="15.75">
      <c r="A1158" s="632"/>
      <c r="B1158" s="594"/>
      <c r="C1158" s="17" t="s">
        <v>166</v>
      </c>
      <c r="D1158" s="19" t="s">
        <v>1588</v>
      </c>
      <c r="E1158" s="17">
        <v>0.25</v>
      </c>
      <c r="F1158" s="17">
        <v>1650</v>
      </c>
      <c r="G1158" s="17">
        <f>E1158*F1158</f>
        <v>412.5</v>
      </c>
      <c r="H1158" s="603"/>
    </row>
    <row r="1159" spans="1:8" ht="18.75">
      <c r="A1159" s="160"/>
      <c r="B1159" s="161" t="s">
        <v>1598</v>
      </c>
      <c r="C1159" s="160"/>
      <c r="D1159" s="160"/>
      <c r="E1159" s="160"/>
      <c r="F1159" s="160"/>
      <c r="G1159" s="162">
        <f>SUM(G1155:G1158)</f>
        <v>1518</v>
      </c>
      <c r="H1159" s="163"/>
    </row>
    <row r="1160" spans="1:8" ht="31.5">
      <c r="A1160" s="630">
        <v>15</v>
      </c>
      <c r="B1160" s="592" t="s">
        <v>2984</v>
      </c>
      <c r="C1160" s="16" t="s">
        <v>293</v>
      </c>
      <c r="D1160" s="598" t="s">
        <v>67</v>
      </c>
      <c r="E1160" s="599"/>
      <c r="F1160" s="600"/>
      <c r="G1160" s="17"/>
      <c r="H1160" s="595">
        <v>40974</v>
      </c>
    </row>
    <row r="1161" spans="1:8" ht="15.75">
      <c r="A1161" s="632"/>
      <c r="B1161" s="594"/>
      <c r="C1161" s="17" t="s">
        <v>1600</v>
      </c>
      <c r="D1161" s="19" t="s">
        <v>1588</v>
      </c>
      <c r="E1161" s="19">
        <v>0.5</v>
      </c>
      <c r="F1161" s="19">
        <v>1700</v>
      </c>
      <c r="G1161" s="17">
        <f>E1161*F1161</f>
        <v>850</v>
      </c>
      <c r="H1161" s="597"/>
    </row>
    <row r="1162" spans="1:8" ht="15.75">
      <c r="A1162" s="630">
        <v>29</v>
      </c>
      <c r="B1162" s="592" t="s">
        <v>1648</v>
      </c>
      <c r="C1162" s="46" t="s">
        <v>165</v>
      </c>
      <c r="D1162" s="612"/>
      <c r="E1162" s="613"/>
      <c r="F1162" s="614"/>
      <c r="G1162" s="17"/>
      <c r="H1162" s="595">
        <v>40974</v>
      </c>
    </row>
    <row r="1163" spans="1:8" ht="15.75">
      <c r="A1163" s="632"/>
      <c r="B1163" s="594"/>
      <c r="C1163" s="17" t="s">
        <v>166</v>
      </c>
      <c r="D1163" s="19" t="s">
        <v>1588</v>
      </c>
      <c r="E1163" s="17">
        <v>0.67</v>
      </c>
      <c r="F1163" s="17">
        <v>1650</v>
      </c>
      <c r="G1163" s="17">
        <f>E1163*F1163</f>
        <v>1105.5</v>
      </c>
      <c r="H1163" s="603"/>
    </row>
    <row r="1164" spans="1:8" ht="15.75">
      <c r="A1164" s="630">
        <v>52</v>
      </c>
      <c r="B1164" s="592" t="s">
        <v>1648</v>
      </c>
      <c r="C1164" s="16" t="s">
        <v>165</v>
      </c>
      <c r="D1164" s="19"/>
      <c r="E1164" s="17"/>
      <c r="F1164" s="17"/>
      <c r="G1164" s="17"/>
      <c r="H1164" s="595">
        <v>40980</v>
      </c>
    </row>
    <row r="1165" spans="1:8" ht="15.75">
      <c r="A1165" s="632"/>
      <c r="B1165" s="594"/>
      <c r="C1165" s="17" t="s">
        <v>166</v>
      </c>
      <c r="D1165" s="19" t="s">
        <v>1588</v>
      </c>
      <c r="E1165" s="17">
        <v>0.25</v>
      </c>
      <c r="F1165" s="17">
        <v>1650</v>
      </c>
      <c r="G1165" s="17">
        <f>E1165*F1165</f>
        <v>412.5</v>
      </c>
      <c r="H1165" s="603"/>
    </row>
    <row r="1166" spans="1:8" ht="18.75">
      <c r="A1166" s="160"/>
      <c r="B1166" s="161" t="s">
        <v>1598</v>
      </c>
      <c r="C1166" s="160"/>
      <c r="D1166" s="160"/>
      <c r="E1166" s="160"/>
      <c r="F1166" s="160"/>
      <c r="G1166" s="162">
        <f>SUM(G1160:G1165)</f>
        <v>2368</v>
      </c>
      <c r="H1166" s="163"/>
    </row>
    <row r="1167" spans="1:8" ht="15.75">
      <c r="A1167" s="630">
        <v>53</v>
      </c>
      <c r="B1167" s="592" t="s">
        <v>2836</v>
      </c>
      <c r="C1167" s="16" t="s">
        <v>165</v>
      </c>
      <c r="D1167" s="19"/>
      <c r="E1167" s="17"/>
      <c r="F1167" s="17"/>
      <c r="G1167" s="17"/>
      <c r="H1167" s="595">
        <v>40980</v>
      </c>
    </row>
    <row r="1168" spans="1:8" ht="15.75">
      <c r="A1168" s="632"/>
      <c r="B1168" s="594"/>
      <c r="C1168" s="17" t="s">
        <v>166</v>
      </c>
      <c r="D1168" s="19" t="s">
        <v>1588</v>
      </c>
      <c r="E1168" s="17">
        <v>0.25</v>
      </c>
      <c r="F1168" s="17">
        <v>1650</v>
      </c>
      <c r="G1168" s="17">
        <f>E1168*F1168</f>
        <v>412.5</v>
      </c>
      <c r="H1168" s="603"/>
    </row>
    <row r="1169" spans="1:8" ht="31.5">
      <c r="A1169" s="630">
        <v>109</v>
      </c>
      <c r="B1169" s="873" t="s">
        <v>2836</v>
      </c>
      <c r="C1169" s="203" t="s">
        <v>40</v>
      </c>
      <c r="D1169" s="205"/>
      <c r="E1169" s="204"/>
      <c r="F1169" s="204"/>
      <c r="G1169" s="204"/>
      <c r="H1169" s="898" t="s">
        <v>819</v>
      </c>
    </row>
    <row r="1170" spans="1:8" ht="15.75">
      <c r="A1170" s="631"/>
      <c r="B1170" s="874"/>
      <c r="C1170" s="204" t="s">
        <v>166</v>
      </c>
      <c r="D1170" s="205" t="s">
        <v>1588</v>
      </c>
      <c r="E1170" s="205">
        <f>7+7+3</f>
        <v>17</v>
      </c>
      <c r="F1170" s="205">
        <v>1650</v>
      </c>
      <c r="G1170" s="204">
        <f t="shared" ref="G1170:G1175" si="18">E1170*F1170</f>
        <v>28050</v>
      </c>
      <c r="H1170" s="900"/>
    </row>
    <row r="1171" spans="1:8" ht="15.75">
      <c r="A1171" s="631"/>
      <c r="B1171" s="874"/>
      <c r="C1171" s="204" t="s">
        <v>540</v>
      </c>
      <c r="D1171" s="205" t="s">
        <v>1588</v>
      </c>
      <c r="E1171" s="204">
        <f>7+2+5+4</f>
        <v>18</v>
      </c>
      <c r="F1171" s="204">
        <v>1350</v>
      </c>
      <c r="G1171" s="204">
        <f t="shared" si="18"/>
        <v>24300</v>
      </c>
      <c r="H1171" s="900"/>
    </row>
    <row r="1172" spans="1:8" ht="15.75">
      <c r="A1172" s="631"/>
      <c r="B1172" s="874"/>
      <c r="C1172" s="204" t="s">
        <v>2783</v>
      </c>
      <c r="D1172" s="205" t="s">
        <v>1588</v>
      </c>
      <c r="E1172" s="205">
        <f>7+7+4</f>
        <v>18</v>
      </c>
      <c r="F1172" s="205">
        <v>1350</v>
      </c>
      <c r="G1172" s="204">
        <f t="shared" si="18"/>
        <v>24300</v>
      </c>
      <c r="H1172" s="900"/>
    </row>
    <row r="1173" spans="1:8" ht="15.75">
      <c r="A1173" s="631"/>
      <c r="B1173" s="874"/>
      <c r="C1173" s="204" t="s">
        <v>818</v>
      </c>
      <c r="D1173" s="205" t="s">
        <v>481</v>
      </c>
      <c r="E1173" s="205">
        <f>10+5+4</f>
        <v>19</v>
      </c>
      <c r="F1173" s="205">
        <v>28.5</v>
      </c>
      <c r="G1173" s="204">
        <f t="shared" si="18"/>
        <v>541.5</v>
      </c>
      <c r="H1173" s="900"/>
    </row>
    <row r="1174" spans="1:8" ht="15.75">
      <c r="A1174" s="631"/>
      <c r="B1174" s="874"/>
      <c r="C1174" s="204" t="s">
        <v>3165</v>
      </c>
      <c r="D1174" s="205" t="s">
        <v>481</v>
      </c>
      <c r="E1174" s="205">
        <v>1</v>
      </c>
      <c r="F1174" s="205">
        <v>290</v>
      </c>
      <c r="G1174" s="204">
        <f t="shared" si="18"/>
        <v>290</v>
      </c>
      <c r="H1174" s="900"/>
    </row>
    <row r="1175" spans="1:8" ht="15.75">
      <c r="A1175" s="632"/>
      <c r="B1175" s="875"/>
      <c r="C1175" s="204" t="s">
        <v>1158</v>
      </c>
      <c r="D1175" s="205" t="s">
        <v>1588</v>
      </c>
      <c r="E1175" s="204">
        <f>7+4</f>
        <v>11</v>
      </c>
      <c r="F1175" s="204">
        <v>1650</v>
      </c>
      <c r="G1175" s="204">
        <f t="shared" si="18"/>
        <v>18150</v>
      </c>
      <c r="H1175" s="899"/>
    </row>
    <row r="1176" spans="1:8" ht="18.75">
      <c r="A1176" s="160"/>
      <c r="B1176" s="161" t="s">
        <v>1598</v>
      </c>
      <c r="C1176" s="160"/>
      <c r="D1176" s="160"/>
      <c r="E1176" s="160"/>
      <c r="F1176" s="160"/>
      <c r="G1176" s="162">
        <f>SUM(G1167:G1175)</f>
        <v>96044</v>
      </c>
      <c r="H1176" s="163"/>
    </row>
    <row r="1177" spans="1:8" ht="31.5">
      <c r="A1177" s="630">
        <v>2</v>
      </c>
      <c r="B1177" s="592" t="s">
        <v>1984</v>
      </c>
      <c r="C1177" s="16" t="s">
        <v>1396</v>
      </c>
      <c r="D1177" s="19"/>
      <c r="E1177" s="17"/>
      <c r="F1177" s="17"/>
      <c r="G1177" s="20"/>
      <c r="H1177" s="595">
        <v>40969</v>
      </c>
    </row>
    <row r="1178" spans="1:8" ht="15.75">
      <c r="A1178" s="631"/>
      <c r="B1178" s="593"/>
      <c r="C1178" s="17" t="s">
        <v>1462</v>
      </c>
      <c r="D1178" s="19" t="s">
        <v>1049</v>
      </c>
      <c r="E1178" s="19">
        <v>2</v>
      </c>
      <c r="F1178" s="19">
        <v>92</v>
      </c>
      <c r="G1178" s="20">
        <f>F1178*E1178</f>
        <v>184</v>
      </c>
      <c r="H1178" s="605"/>
    </row>
    <row r="1179" spans="1:8" ht="15.75">
      <c r="A1179" s="632"/>
      <c r="B1179" s="594"/>
      <c r="C1179" s="15" t="s">
        <v>1581</v>
      </c>
      <c r="D1179" s="19" t="s">
        <v>1109</v>
      </c>
      <c r="E1179" s="19">
        <v>2</v>
      </c>
      <c r="F1179" s="19">
        <v>90</v>
      </c>
      <c r="G1179" s="20">
        <f>F1179*E1179</f>
        <v>180</v>
      </c>
      <c r="H1179" s="603"/>
    </row>
    <row r="1180" spans="1:8" ht="15.75">
      <c r="A1180" s="630">
        <v>42</v>
      </c>
      <c r="B1180" s="592" t="s">
        <v>3236</v>
      </c>
      <c r="C1180" s="16" t="s">
        <v>3237</v>
      </c>
      <c r="D1180" s="598" t="s">
        <v>3238</v>
      </c>
      <c r="E1180" s="599"/>
      <c r="F1180" s="600"/>
      <c r="G1180" s="17"/>
      <c r="H1180" s="595">
        <v>40977</v>
      </c>
    </row>
    <row r="1181" spans="1:8" ht="15.75">
      <c r="A1181" s="632"/>
      <c r="B1181" s="594"/>
      <c r="C1181" s="63" t="s">
        <v>3619</v>
      </c>
      <c r="D1181" s="19" t="s">
        <v>1049</v>
      </c>
      <c r="E1181" s="17">
        <v>2</v>
      </c>
      <c r="F1181" s="19">
        <v>5</v>
      </c>
      <c r="G1181" s="20">
        <f>F1181*E1181</f>
        <v>10</v>
      </c>
      <c r="H1181" s="597"/>
    </row>
    <row r="1182" spans="1:8" ht="31.5">
      <c r="A1182" s="64">
        <v>61</v>
      </c>
      <c r="B1182" s="17" t="s">
        <v>3442</v>
      </c>
      <c r="C1182" s="46" t="s">
        <v>893</v>
      </c>
      <c r="D1182" s="915" t="s">
        <v>732</v>
      </c>
      <c r="E1182" s="916"/>
      <c r="F1182" s="917"/>
      <c r="G1182" s="17"/>
      <c r="H1182" s="21">
        <v>40981</v>
      </c>
    </row>
    <row r="1183" spans="1:8" ht="15.75">
      <c r="A1183" s="630">
        <v>88</v>
      </c>
      <c r="B1183" s="592" t="s">
        <v>829</v>
      </c>
      <c r="C1183" s="16" t="s">
        <v>830</v>
      </c>
      <c r="D1183" s="17"/>
      <c r="E1183" s="17"/>
      <c r="F1183" s="17"/>
      <c r="G1183" s="17"/>
      <c r="H1183" s="595">
        <v>40984</v>
      </c>
    </row>
    <row r="1184" spans="1:8" ht="15.75">
      <c r="A1184" s="632"/>
      <c r="B1184" s="594"/>
      <c r="C1184" s="17" t="s">
        <v>2286</v>
      </c>
      <c r="D1184" s="17" t="s">
        <v>2968</v>
      </c>
      <c r="E1184" s="17">
        <v>1</v>
      </c>
      <c r="F1184" s="17">
        <v>180</v>
      </c>
      <c r="G1184" s="17">
        <f>E1184*F1184</f>
        <v>180</v>
      </c>
      <c r="H1184" s="603"/>
    </row>
    <row r="1185" spans="1:8" ht="31.5">
      <c r="A1185" s="64">
        <v>98</v>
      </c>
      <c r="B1185" s="17" t="s">
        <v>3442</v>
      </c>
      <c r="C1185" s="16" t="s">
        <v>893</v>
      </c>
      <c r="D1185" s="598" t="s">
        <v>833</v>
      </c>
      <c r="E1185" s="599"/>
      <c r="F1185" s="600"/>
      <c r="G1185" s="17"/>
      <c r="H1185" s="21">
        <v>40984</v>
      </c>
    </row>
    <row r="1186" spans="1:8" ht="15.75">
      <c r="A1186" s="630">
        <v>104</v>
      </c>
      <c r="B1186" s="592" t="s">
        <v>1417</v>
      </c>
      <c r="C1186" s="16" t="s">
        <v>1416</v>
      </c>
      <c r="D1186" s="17"/>
      <c r="E1186" s="17"/>
      <c r="F1186" s="17"/>
      <c r="G1186" s="17"/>
      <c r="H1186" s="595">
        <v>40984</v>
      </c>
    </row>
    <row r="1187" spans="1:8" ht="15.75">
      <c r="A1187" s="632"/>
      <c r="B1187" s="594"/>
      <c r="C1187" s="17" t="s">
        <v>2286</v>
      </c>
      <c r="D1187" s="17" t="s">
        <v>2968</v>
      </c>
      <c r="E1187" s="17">
        <v>3</v>
      </c>
      <c r="F1187" s="17">
        <v>180</v>
      </c>
      <c r="G1187" s="17">
        <f>E1187*F1187</f>
        <v>540</v>
      </c>
      <c r="H1187" s="603"/>
    </row>
    <row r="1188" spans="1:8" ht="15.75">
      <c r="A1188" s="630">
        <v>105</v>
      </c>
      <c r="B1188" s="592" t="s">
        <v>554</v>
      </c>
      <c r="C1188" s="16" t="s">
        <v>863</v>
      </c>
      <c r="D1188" s="598" t="s">
        <v>3660</v>
      </c>
      <c r="E1188" s="599"/>
      <c r="F1188" s="600"/>
      <c r="G1188" s="17"/>
      <c r="H1188" s="595">
        <v>40987</v>
      </c>
    </row>
    <row r="1189" spans="1:8" ht="15.75">
      <c r="A1189" s="632"/>
      <c r="B1189" s="594"/>
      <c r="C1189" s="15" t="s">
        <v>2265</v>
      </c>
      <c r="D1189" s="19" t="s">
        <v>1109</v>
      </c>
      <c r="E1189" s="17">
        <v>0.05</v>
      </c>
      <c r="F1189" s="17">
        <v>178</v>
      </c>
      <c r="G1189" s="17">
        <f>E1189*F1189</f>
        <v>8.9</v>
      </c>
      <c r="H1189" s="603"/>
    </row>
    <row r="1190" spans="1:8" ht="31.5">
      <c r="A1190" s="64">
        <v>106</v>
      </c>
      <c r="B1190" s="17" t="s">
        <v>3442</v>
      </c>
      <c r="C1190" s="16" t="s">
        <v>893</v>
      </c>
      <c r="D1190" s="598" t="s">
        <v>2089</v>
      </c>
      <c r="E1190" s="599"/>
      <c r="F1190" s="600"/>
      <c r="G1190" s="17"/>
      <c r="H1190" s="21">
        <v>40987</v>
      </c>
    </row>
    <row r="1191" spans="1:8" ht="31.5">
      <c r="A1191" s="630">
        <v>136</v>
      </c>
      <c r="B1191" s="873" t="s">
        <v>3442</v>
      </c>
      <c r="C1191" s="203" t="s">
        <v>31</v>
      </c>
      <c r="D1191" s="205"/>
      <c r="E1191" s="204"/>
      <c r="F1191" s="204"/>
      <c r="G1191" s="204"/>
      <c r="H1191" s="898">
        <v>40991</v>
      </c>
    </row>
    <row r="1192" spans="1:8" ht="15.75">
      <c r="A1192" s="631"/>
      <c r="B1192" s="874"/>
      <c r="C1192" s="204" t="s">
        <v>32</v>
      </c>
      <c r="D1192" s="205" t="s">
        <v>1588</v>
      </c>
      <c r="E1192" s="204">
        <v>5</v>
      </c>
      <c r="F1192" s="204">
        <v>1500</v>
      </c>
      <c r="G1192" s="204">
        <f>E1192*F1192</f>
        <v>7500</v>
      </c>
      <c r="H1192" s="900"/>
    </row>
    <row r="1193" spans="1:8" ht="15.75">
      <c r="A1193" s="631"/>
      <c r="B1193" s="874"/>
      <c r="C1193" s="204" t="s">
        <v>166</v>
      </c>
      <c r="D1193" s="205" t="s">
        <v>1588</v>
      </c>
      <c r="E1193" s="204">
        <v>5</v>
      </c>
      <c r="F1193" s="204">
        <v>1650</v>
      </c>
      <c r="G1193" s="204">
        <f>E1193*F1193</f>
        <v>8250</v>
      </c>
      <c r="H1193" s="900"/>
    </row>
    <row r="1194" spans="1:8" ht="15.75">
      <c r="A1194" s="631"/>
      <c r="B1194" s="874"/>
      <c r="C1194" s="204" t="s">
        <v>2783</v>
      </c>
      <c r="D1194" s="205" t="s">
        <v>1588</v>
      </c>
      <c r="E1194" s="204">
        <v>5</v>
      </c>
      <c r="F1194" s="204">
        <v>1350</v>
      </c>
      <c r="G1194" s="204">
        <f>E1194*F1194</f>
        <v>6750</v>
      </c>
      <c r="H1194" s="900"/>
    </row>
    <row r="1195" spans="1:8" ht="15.75">
      <c r="A1195" s="632"/>
      <c r="B1195" s="875"/>
      <c r="C1195" s="204" t="s">
        <v>33</v>
      </c>
      <c r="D1195" s="205" t="s">
        <v>481</v>
      </c>
      <c r="E1195" s="204">
        <v>4</v>
      </c>
      <c r="F1195" s="204">
        <v>29</v>
      </c>
      <c r="G1195" s="204">
        <f>E1195*F1195</f>
        <v>116</v>
      </c>
      <c r="H1195" s="899"/>
    </row>
    <row r="1196" spans="1:8" ht="31.5">
      <c r="A1196" s="64">
        <v>152</v>
      </c>
      <c r="B1196" s="204" t="s">
        <v>1281</v>
      </c>
      <c r="C1196" s="203" t="s">
        <v>1282</v>
      </c>
      <c r="D1196" s="901" t="s">
        <v>1895</v>
      </c>
      <c r="E1196" s="902"/>
      <c r="F1196" s="903"/>
      <c r="G1196" s="204"/>
      <c r="H1196" s="208">
        <v>40994</v>
      </c>
    </row>
    <row r="1197" spans="1:8" ht="63">
      <c r="A1197" s="602">
        <v>158</v>
      </c>
      <c r="B1197" s="873" t="s">
        <v>286</v>
      </c>
      <c r="C1197" s="203" t="s">
        <v>722</v>
      </c>
      <c r="D1197" s="204"/>
      <c r="E1197" s="204"/>
      <c r="F1197" s="204"/>
      <c r="G1197" s="204"/>
      <c r="H1197" s="898">
        <v>40996</v>
      </c>
    </row>
    <row r="1198" spans="1:8" ht="15.75">
      <c r="A1198" s="597"/>
      <c r="B1198" s="875"/>
      <c r="C1198" s="204" t="s">
        <v>1680</v>
      </c>
      <c r="D1198" s="205" t="s">
        <v>2968</v>
      </c>
      <c r="E1198" s="204">
        <v>1</v>
      </c>
      <c r="F1198" s="204">
        <v>56</v>
      </c>
      <c r="G1198" s="204">
        <f>E1198*F1198</f>
        <v>56</v>
      </c>
      <c r="H1198" s="899"/>
    </row>
    <row r="1199" spans="1:8" ht="31.5">
      <c r="A1199" s="199">
        <v>168</v>
      </c>
      <c r="B1199" s="200" t="s">
        <v>3442</v>
      </c>
      <c r="C1199" s="203" t="s">
        <v>893</v>
      </c>
      <c r="D1199" s="901" t="s">
        <v>3581</v>
      </c>
      <c r="E1199" s="902"/>
      <c r="F1199" s="903"/>
      <c r="G1199" s="204"/>
      <c r="H1199" s="197">
        <v>40996</v>
      </c>
    </row>
    <row r="1200" spans="1:8" ht="31.5">
      <c r="A1200" s="199">
        <v>179</v>
      </c>
      <c r="B1200" s="195" t="s">
        <v>3442</v>
      </c>
      <c r="C1200" s="203" t="s">
        <v>893</v>
      </c>
      <c r="D1200" s="901" t="s">
        <v>81</v>
      </c>
      <c r="E1200" s="902"/>
      <c r="F1200" s="903"/>
      <c r="G1200" s="204"/>
      <c r="H1200" s="197">
        <v>40997</v>
      </c>
    </row>
    <row r="1201" spans="1:8" ht="31.5">
      <c r="A1201" s="199">
        <v>183</v>
      </c>
      <c r="B1201" s="195" t="s">
        <v>3164</v>
      </c>
      <c r="C1201" s="203" t="s">
        <v>813</v>
      </c>
      <c r="D1201" s="901" t="s">
        <v>1102</v>
      </c>
      <c r="E1201" s="902"/>
      <c r="F1201" s="903"/>
      <c r="G1201" s="204"/>
      <c r="H1201" s="197">
        <v>40990</v>
      </c>
    </row>
    <row r="1202" spans="1:8" ht="18.75">
      <c r="A1202" s="160"/>
      <c r="B1202" s="161" t="s">
        <v>1598</v>
      </c>
      <c r="C1202" s="160"/>
      <c r="D1202" s="160"/>
      <c r="E1202" s="160"/>
      <c r="F1202" s="160"/>
      <c r="G1202" s="162">
        <f>SUM(G1177:G1201)</f>
        <v>23774.9</v>
      </c>
      <c r="H1202" s="163"/>
    </row>
    <row r="1203" spans="1:8" ht="31.5">
      <c r="A1203" s="630">
        <v>137</v>
      </c>
      <c r="B1203" s="873" t="s">
        <v>274</v>
      </c>
      <c r="C1203" s="203" t="s">
        <v>31</v>
      </c>
      <c r="D1203" s="205"/>
      <c r="E1203" s="204"/>
      <c r="F1203" s="204"/>
      <c r="G1203" s="204"/>
      <c r="H1203" s="898">
        <v>40991</v>
      </c>
    </row>
    <row r="1204" spans="1:8" ht="15.75">
      <c r="A1204" s="631"/>
      <c r="B1204" s="874"/>
      <c r="C1204" s="204" t="s">
        <v>32</v>
      </c>
      <c r="D1204" s="205" t="s">
        <v>1588</v>
      </c>
      <c r="E1204" s="204">
        <v>5</v>
      </c>
      <c r="F1204" s="204">
        <v>1500</v>
      </c>
      <c r="G1204" s="204">
        <f>E1204*F1204</f>
        <v>7500</v>
      </c>
      <c r="H1204" s="900"/>
    </row>
    <row r="1205" spans="1:8" ht="15.75">
      <c r="A1205" s="631"/>
      <c r="B1205" s="874"/>
      <c r="C1205" s="204" t="s">
        <v>166</v>
      </c>
      <c r="D1205" s="205" t="s">
        <v>1588</v>
      </c>
      <c r="E1205" s="204">
        <v>5</v>
      </c>
      <c r="F1205" s="204">
        <v>1650</v>
      </c>
      <c r="G1205" s="204">
        <f>E1205*F1205</f>
        <v>8250</v>
      </c>
      <c r="H1205" s="900"/>
    </row>
    <row r="1206" spans="1:8" ht="15.75">
      <c r="A1206" s="631"/>
      <c r="B1206" s="874"/>
      <c r="C1206" s="204" t="s">
        <v>2783</v>
      </c>
      <c r="D1206" s="205" t="s">
        <v>1588</v>
      </c>
      <c r="E1206" s="204">
        <v>5</v>
      </c>
      <c r="F1206" s="204">
        <v>1350</v>
      </c>
      <c r="G1206" s="204">
        <f>E1206*F1206</f>
        <v>6750</v>
      </c>
      <c r="H1206" s="900"/>
    </row>
    <row r="1207" spans="1:8" ht="15.75">
      <c r="A1207" s="632"/>
      <c r="B1207" s="875"/>
      <c r="C1207" s="204" t="s">
        <v>33</v>
      </c>
      <c r="D1207" s="205" t="s">
        <v>481</v>
      </c>
      <c r="E1207" s="204">
        <v>4</v>
      </c>
      <c r="F1207" s="204">
        <v>29</v>
      </c>
      <c r="G1207" s="204">
        <f>E1207*F1207</f>
        <v>116</v>
      </c>
      <c r="H1207" s="899"/>
    </row>
    <row r="1208" spans="1:8" ht="18.75">
      <c r="A1208" s="160"/>
      <c r="B1208" s="161" t="s">
        <v>1598</v>
      </c>
      <c r="C1208" s="160"/>
      <c r="D1208" s="160"/>
      <c r="E1208" s="160"/>
      <c r="F1208" s="160"/>
      <c r="G1208" s="162">
        <f>SUM(G1203:G1207)</f>
        <v>22616</v>
      </c>
      <c r="H1208" s="163"/>
    </row>
    <row r="1209" spans="1:8" ht="31.5">
      <c r="A1209" s="630">
        <v>9</v>
      </c>
      <c r="B1209" s="592" t="s">
        <v>2588</v>
      </c>
      <c r="C1209" s="16" t="s">
        <v>1396</v>
      </c>
      <c r="D1209" s="19"/>
      <c r="E1209" s="17"/>
      <c r="F1209" s="17"/>
      <c r="G1209" s="17"/>
      <c r="H1209" s="595">
        <v>40970</v>
      </c>
    </row>
    <row r="1210" spans="1:8" ht="15.75">
      <c r="A1210" s="631"/>
      <c r="B1210" s="593"/>
      <c r="C1210" s="17" t="s">
        <v>1397</v>
      </c>
      <c r="D1210" s="19" t="s">
        <v>2968</v>
      </c>
      <c r="E1210" s="17">
        <v>4</v>
      </c>
      <c r="F1210" s="17">
        <v>87.5</v>
      </c>
      <c r="G1210" s="17">
        <f>E1210*F1210</f>
        <v>350</v>
      </c>
      <c r="H1210" s="605"/>
    </row>
    <row r="1211" spans="1:8" ht="15.75">
      <c r="A1211" s="631"/>
      <c r="B1211" s="593"/>
      <c r="C1211" s="17" t="s">
        <v>1570</v>
      </c>
      <c r="D1211" s="19" t="s">
        <v>2968</v>
      </c>
      <c r="E1211" s="17">
        <v>2</v>
      </c>
      <c r="F1211" s="17">
        <v>50</v>
      </c>
      <c r="G1211" s="17">
        <f>E1211*F1211</f>
        <v>100</v>
      </c>
      <c r="H1211" s="605"/>
    </row>
    <row r="1212" spans="1:8" ht="15.75">
      <c r="A1212" s="631"/>
      <c r="B1212" s="593"/>
      <c r="C1212" s="15" t="s">
        <v>3089</v>
      </c>
      <c r="D1212" s="19" t="s">
        <v>2968</v>
      </c>
      <c r="E1212" s="17">
        <v>2</v>
      </c>
      <c r="F1212" s="19">
        <v>186</v>
      </c>
      <c r="G1212" s="17">
        <f>E1212*F1212</f>
        <v>372</v>
      </c>
      <c r="H1212" s="605"/>
    </row>
    <row r="1213" spans="1:8" ht="15.75">
      <c r="A1213" s="631"/>
      <c r="B1213" s="593"/>
      <c r="C1213" s="17" t="s">
        <v>1462</v>
      </c>
      <c r="D1213" s="19" t="s">
        <v>1049</v>
      </c>
      <c r="E1213" s="17">
        <v>17</v>
      </c>
      <c r="F1213" s="17">
        <v>92</v>
      </c>
      <c r="G1213" s="17">
        <f>E1213*F1213</f>
        <v>1564</v>
      </c>
      <c r="H1213" s="605"/>
    </row>
    <row r="1214" spans="1:8" ht="15.75">
      <c r="A1214" s="632"/>
      <c r="B1214" s="594"/>
      <c r="C1214" s="15" t="s">
        <v>1045</v>
      </c>
      <c r="D1214" s="19" t="s">
        <v>2968</v>
      </c>
      <c r="E1214" s="17">
        <v>4</v>
      </c>
      <c r="F1214" s="19">
        <v>21</v>
      </c>
      <c r="G1214" s="17">
        <f>E1214*F1214</f>
        <v>84</v>
      </c>
      <c r="H1214" s="603"/>
    </row>
    <row r="1215" spans="1:8" ht="15.75">
      <c r="A1215" s="630">
        <v>16</v>
      </c>
      <c r="B1215" s="592" t="s">
        <v>996</v>
      </c>
      <c r="C1215" s="16" t="s">
        <v>3626</v>
      </c>
      <c r="D1215" s="17"/>
      <c r="E1215" s="17"/>
      <c r="F1215" s="17"/>
      <c r="G1215" s="17"/>
      <c r="H1215" s="595">
        <v>40975</v>
      </c>
    </row>
    <row r="1216" spans="1:8" ht="15.75">
      <c r="A1216" s="631"/>
      <c r="B1216" s="593"/>
      <c r="C1216" s="17" t="s">
        <v>3382</v>
      </c>
      <c r="D1216" s="19" t="s">
        <v>1049</v>
      </c>
      <c r="E1216" s="17">
        <v>8</v>
      </c>
      <c r="F1216" s="17">
        <v>60</v>
      </c>
      <c r="G1216" s="17">
        <f>E1216*F1216</f>
        <v>480</v>
      </c>
      <c r="H1216" s="605"/>
    </row>
    <row r="1217" spans="1:8" ht="15.75">
      <c r="A1217" s="631"/>
      <c r="B1217" s="593"/>
      <c r="C1217" s="15" t="s">
        <v>1570</v>
      </c>
      <c r="D1217" s="19" t="s">
        <v>2968</v>
      </c>
      <c r="E1217" s="17">
        <v>3</v>
      </c>
      <c r="F1217" s="17">
        <v>54</v>
      </c>
      <c r="G1217" s="17">
        <f>E1217*F1217</f>
        <v>162</v>
      </c>
      <c r="H1217" s="605"/>
    </row>
    <row r="1218" spans="1:8" ht="15.75">
      <c r="A1218" s="632"/>
      <c r="B1218" s="594"/>
      <c r="C1218" s="15" t="s">
        <v>1045</v>
      </c>
      <c r="D1218" s="19" t="s">
        <v>2968</v>
      </c>
      <c r="E1218" s="17">
        <v>1</v>
      </c>
      <c r="F1218" s="19">
        <v>21</v>
      </c>
      <c r="G1218" s="17">
        <f>E1218*F1218</f>
        <v>21</v>
      </c>
      <c r="H1218" s="603"/>
    </row>
    <row r="1219" spans="1:8" ht="15.75">
      <c r="A1219" s="630">
        <v>54</v>
      </c>
      <c r="B1219" s="592" t="s">
        <v>1402</v>
      </c>
      <c r="C1219" s="16" t="s">
        <v>165</v>
      </c>
      <c r="D1219" s="19"/>
      <c r="E1219" s="17"/>
      <c r="F1219" s="17"/>
      <c r="G1219" s="17"/>
      <c r="H1219" s="595">
        <v>40980</v>
      </c>
    </row>
    <row r="1220" spans="1:8" ht="15.75">
      <c r="A1220" s="632"/>
      <c r="B1220" s="594"/>
      <c r="C1220" s="17" t="s">
        <v>166</v>
      </c>
      <c r="D1220" s="19" t="s">
        <v>1588</v>
      </c>
      <c r="E1220" s="17">
        <v>0.25</v>
      </c>
      <c r="F1220" s="17">
        <v>1650</v>
      </c>
      <c r="G1220" s="17">
        <f>E1220*F1220</f>
        <v>412.5</v>
      </c>
      <c r="H1220" s="603"/>
    </row>
    <row r="1221" spans="1:8" ht="31.5">
      <c r="A1221" s="630">
        <v>56</v>
      </c>
      <c r="B1221" s="592" t="s">
        <v>2482</v>
      </c>
      <c r="C1221" s="46" t="s">
        <v>3555</v>
      </c>
      <c r="D1221" s="19"/>
      <c r="E1221" s="19"/>
      <c r="F1221" s="19"/>
      <c r="G1221" s="17"/>
      <c r="H1221" s="595">
        <v>40980</v>
      </c>
    </row>
    <row r="1222" spans="1:8" ht="15.75">
      <c r="A1222" s="632"/>
      <c r="B1222" s="594"/>
      <c r="C1222" s="15" t="s">
        <v>2666</v>
      </c>
      <c r="D1222" s="19" t="s">
        <v>1585</v>
      </c>
      <c r="E1222" s="17">
        <v>0.18</v>
      </c>
      <c r="F1222" s="17">
        <v>8500</v>
      </c>
      <c r="G1222" s="17">
        <f>E1222*F1222</f>
        <v>1530</v>
      </c>
      <c r="H1222" s="603"/>
    </row>
    <row r="1223" spans="1:8" ht="31.5">
      <c r="A1223" s="64">
        <v>57</v>
      </c>
      <c r="B1223" s="17" t="s">
        <v>3557</v>
      </c>
      <c r="C1223" s="15" t="s">
        <v>3556</v>
      </c>
      <c r="D1223" s="19" t="s">
        <v>1109</v>
      </c>
      <c r="E1223" s="17">
        <v>0.1</v>
      </c>
      <c r="F1223" s="17">
        <v>76</v>
      </c>
      <c r="G1223" s="17">
        <f>E1223*F1223</f>
        <v>7.6</v>
      </c>
      <c r="H1223" s="21">
        <v>40980</v>
      </c>
    </row>
    <row r="1224" spans="1:8" ht="15.75">
      <c r="A1224" s="64">
        <v>66</v>
      </c>
      <c r="B1224" s="17" t="s">
        <v>743</v>
      </c>
      <c r="C1224" s="16" t="s">
        <v>3386</v>
      </c>
      <c r="D1224" s="598" t="s">
        <v>1050</v>
      </c>
      <c r="E1224" s="599"/>
      <c r="F1224" s="600"/>
      <c r="G1224" s="17"/>
      <c r="H1224" s="21">
        <v>40982</v>
      </c>
    </row>
    <row r="1225" spans="1:8" ht="31.5">
      <c r="A1225" s="630">
        <v>113</v>
      </c>
      <c r="B1225" s="592" t="s">
        <v>543</v>
      </c>
      <c r="C1225" s="46" t="s">
        <v>489</v>
      </c>
      <c r="D1225" s="19"/>
      <c r="E1225" s="19"/>
      <c r="F1225" s="19"/>
      <c r="G1225" s="17"/>
      <c r="H1225" s="595">
        <v>40990</v>
      </c>
    </row>
    <row r="1226" spans="1:8" ht="15.75">
      <c r="A1226" s="631"/>
      <c r="B1226" s="593"/>
      <c r="C1226" s="17" t="s">
        <v>2865</v>
      </c>
      <c r="D1226" s="19" t="s">
        <v>2968</v>
      </c>
      <c r="E1226" s="17">
        <v>2</v>
      </c>
      <c r="F1226" s="17">
        <v>50</v>
      </c>
      <c r="G1226" s="17">
        <f>E1226*F1226</f>
        <v>100</v>
      </c>
      <c r="H1226" s="605"/>
    </row>
    <row r="1227" spans="1:8" ht="15.75">
      <c r="A1227" s="631"/>
      <c r="B1227" s="593"/>
      <c r="C1227" s="17" t="s">
        <v>2796</v>
      </c>
      <c r="D1227" s="19" t="s">
        <v>2968</v>
      </c>
      <c r="E1227" s="17">
        <v>1</v>
      </c>
      <c r="F1227" s="17">
        <v>120</v>
      </c>
      <c r="G1227" s="17">
        <f>E1227*F1227</f>
        <v>120</v>
      </c>
      <c r="H1227" s="605"/>
    </row>
    <row r="1228" spans="1:8" ht="15.75">
      <c r="A1228" s="631"/>
      <c r="B1228" s="593"/>
      <c r="C1228" s="17" t="s">
        <v>680</v>
      </c>
      <c r="D1228" s="19" t="s">
        <v>2968</v>
      </c>
      <c r="E1228" s="17">
        <v>1</v>
      </c>
      <c r="F1228" s="17">
        <v>50</v>
      </c>
      <c r="G1228" s="17">
        <f>E1228*F1228</f>
        <v>50</v>
      </c>
      <c r="H1228" s="605"/>
    </row>
    <row r="1229" spans="1:8" ht="31.5">
      <c r="A1229" s="631"/>
      <c r="B1229" s="593"/>
      <c r="C1229" s="15" t="s">
        <v>1180</v>
      </c>
      <c r="D1229" s="19" t="s">
        <v>1049</v>
      </c>
      <c r="E1229" s="17">
        <v>1.5</v>
      </c>
      <c r="F1229" s="17">
        <v>186.67</v>
      </c>
      <c r="G1229" s="20">
        <f>E1229*F1229</f>
        <v>280.01</v>
      </c>
      <c r="H1229" s="605"/>
    </row>
    <row r="1230" spans="1:8" ht="31.5">
      <c r="A1230" s="632"/>
      <c r="B1230" s="594"/>
      <c r="C1230" s="15" t="s">
        <v>1180</v>
      </c>
      <c r="D1230" s="19" t="s">
        <v>1049</v>
      </c>
      <c r="E1230" s="17">
        <f>2.5</f>
        <v>2.5</v>
      </c>
      <c r="F1230" s="17">
        <v>162</v>
      </c>
      <c r="G1230" s="17">
        <f>E1230*F1230</f>
        <v>405</v>
      </c>
      <c r="H1230" s="603"/>
    </row>
    <row r="1231" spans="1:8" ht="15.75">
      <c r="A1231" s="64">
        <v>119</v>
      </c>
      <c r="B1231" s="204" t="s">
        <v>617</v>
      </c>
      <c r="C1231" s="203" t="s">
        <v>616</v>
      </c>
      <c r="D1231" s="901" t="s">
        <v>67</v>
      </c>
      <c r="E1231" s="902"/>
      <c r="F1231" s="903"/>
      <c r="G1231" s="204"/>
      <c r="H1231" s="208">
        <v>40991</v>
      </c>
    </row>
    <row r="1232" spans="1:8" ht="15.75">
      <c r="A1232" s="630">
        <v>150</v>
      </c>
      <c r="B1232" s="873" t="s">
        <v>617</v>
      </c>
      <c r="C1232" s="203" t="s">
        <v>3626</v>
      </c>
      <c r="D1232" s="205"/>
      <c r="E1232" s="204"/>
      <c r="F1232" s="204"/>
      <c r="G1232" s="204"/>
      <c r="H1232" s="898">
        <v>40996</v>
      </c>
    </row>
    <row r="1233" spans="1:8" ht="15.75">
      <c r="A1233" s="631"/>
      <c r="B1233" s="874"/>
      <c r="C1233" s="204" t="s">
        <v>1462</v>
      </c>
      <c r="D1233" s="205" t="s">
        <v>1049</v>
      </c>
      <c r="E1233" s="204">
        <v>3</v>
      </c>
      <c r="F1233" s="204">
        <v>92</v>
      </c>
      <c r="G1233" s="204">
        <f>E1233*F1233</f>
        <v>276</v>
      </c>
      <c r="H1233" s="900"/>
    </row>
    <row r="1234" spans="1:8" ht="15.75">
      <c r="A1234" s="631"/>
      <c r="B1234" s="874"/>
      <c r="C1234" s="204" t="s">
        <v>1045</v>
      </c>
      <c r="D1234" s="205" t="s">
        <v>2968</v>
      </c>
      <c r="E1234" s="204">
        <v>1</v>
      </c>
      <c r="F1234" s="204">
        <v>21</v>
      </c>
      <c r="G1234" s="204">
        <f>E1234*F1234</f>
        <v>21</v>
      </c>
      <c r="H1234" s="900"/>
    </row>
    <row r="1235" spans="1:8" ht="15.75">
      <c r="A1235" s="631"/>
      <c r="B1235" s="874"/>
      <c r="C1235" s="204" t="s">
        <v>1397</v>
      </c>
      <c r="D1235" s="205" t="s">
        <v>2968</v>
      </c>
      <c r="E1235" s="204">
        <v>2</v>
      </c>
      <c r="F1235" s="204">
        <v>70</v>
      </c>
      <c r="G1235" s="204">
        <f>E1235*F1235</f>
        <v>140</v>
      </c>
      <c r="H1235" s="900"/>
    </row>
    <row r="1236" spans="1:8" ht="15.75">
      <c r="A1236" s="631"/>
      <c r="B1236" s="874"/>
      <c r="C1236" s="204" t="s">
        <v>1459</v>
      </c>
      <c r="D1236" s="205" t="s">
        <v>2968</v>
      </c>
      <c r="E1236" s="204">
        <v>1</v>
      </c>
      <c r="F1236" s="204">
        <v>139</v>
      </c>
      <c r="G1236" s="204">
        <f>E1236*F1236</f>
        <v>139</v>
      </c>
      <c r="H1236" s="900"/>
    </row>
    <row r="1237" spans="1:8" ht="15.75">
      <c r="A1237" s="632"/>
      <c r="B1237" s="875"/>
      <c r="C1237" s="204" t="s">
        <v>2797</v>
      </c>
      <c r="D1237" s="205" t="s">
        <v>1109</v>
      </c>
      <c r="E1237" s="204">
        <v>2</v>
      </c>
      <c r="F1237" s="204">
        <v>90</v>
      </c>
      <c r="G1237" s="204">
        <f>E1237*F1237</f>
        <v>180</v>
      </c>
      <c r="H1237" s="899"/>
    </row>
    <row r="1238" spans="1:8" ht="31.5">
      <c r="A1238" s="199">
        <v>182</v>
      </c>
      <c r="B1238" s="195" t="s">
        <v>3160</v>
      </c>
      <c r="C1238" s="203" t="s">
        <v>3826</v>
      </c>
      <c r="D1238" s="901" t="s">
        <v>3161</v>
      </c>
      <c r="E1238" s="902"/>
      <c r="F1238" s="903"/>
      <c r="G1238" s="204"/>
      <c r="H1238" s="197">
        <v>40998</v>
      </c>
    </row>
    <row r="1239" spans="1:8" ht="18.75">
      <c r="A1239" s="160"/>
      <c r="B1239" s="161" t="s">
        <v>1598</v>
      </c>
      <c r="C1239" s="160"/>
      <c r="D1239" s="160"/>
      <c r="E1239" s="160"/>
      <c r="F1239" s="160"/>
      <c r="G1239" s="162">
        <f>SUM(G1209:G1238)</f>
        <v>6794.11</v>
      </c>
      <c r="H1239" s="163"/>
    </row>
    <row r="1240" spans="1:8" ht="31.5">
      <c r="A1240" s="64">
        <v>26</v>
      </c>
      <c r="B1240" s="17" t="s">
        <v>1763</v>
      </c>
      <c r="C1240" s="46" t="s">
        <v>893</v>
      </c>
      <c r="D1240" s="612" t="s">
        <v>2051</v>
      </c>
      <c r="E1240" s="613"/>
      <c r="F1240" s="614"/>
      <c r="G1240" s="17"/>
      <c r="H1240" s="21">
        <v>40973</v>
      </c>
    </row>
    <row r="1241" spans="1:8" ht="31.5">
      <c r="A1241" s="64">
        <v>30</v>
      </c>
      <c r="B1241" s="17" t="s">
        <v>1763</v>
      </c>
      <c r="C1241" s="46" t="s">
        <v>893</v>
      </c>
      <c r="D1241" s="612" t="s">
        <v>1144</v>
      </c>
      <c r="E1241" s="613"/>
      <c r="F1241" s="614"/>
      <c r="G1241" s="17"/>
      <c r="H1241" s="21">
        <v>40974</v>
      </c>
    </row>
    <row r="1242" spans="1:8" ht="31.5">
      <c r="A1242" s="630">
        <v>33</v>
      </c>
      <c r="B1242" s="592" t="s">
        <v>1146</v>
      </c>
      <c r="C1242" s="16" t="s">
        <v>1147</v>
      </c>
      <c r="D1242" s="17"/>
      <c r="E1242" s="17"/>
      <c r="F1242" s="17"/>
      <c r="G1242" s="17"/>
      <c r="H1242" s="595">
        <v>40977</v>
      </c>
    </row>
    <row r="1243" spans="1:8" ht="15.75">
      <c r="A1243" s="632"/>
      <c r="B1243" s="594"/>
      <c r="C1243" s="17" t="s">
        <v>2190</v>
      </c>
      <c r="D1243" s="17" t="s">
        <v>2968</v>
      </c>
      <c r="E1243" s="17">
        <v>1</v>
      </c>
      <c r="F1243" s="17">
        <v>90</v>
      </c>
      <c r="G1243" s="17">
        <f>E1243*F1243</f>
        <v>90</v>
      </c>
      <c r="H1243" s="597"/>
    </row>
    <row r="1244" spans="1:8" ht="47.25">
      <c r="A1244" s="64">
        <v>36</v>
      </c>
      <c r="B1244" s="17" t="s">
        <v>1182</v>
      </c>
      <c r="C1244" s="16" t="s">
        <v>182</v>
      </c>
      <c r="D1244" s="598" t="s">
        <v>1050</v>
      </c>
      <c r="E1244" s="599"/>
      <c r="F1244" s="600"/>
      <c r="G1244" s="17"/>
      <c r="H1244" s="21">
        <v>40974</v>
      </c>
    </row>
    <row r="1245" spans="1:8" ht="31.5">
      <c r="A1245" s="64">
        <v>64</v>
      </c>
      <c r="B1245" s="17" t="s">
        <v>738</v>
      </c>
      <c r="C1245" s="16" t="s">
        <v>739</v>
      </c>
      <c r="D1245" s="598" t="s">
        <v>67</v>
      </c>
      <c r="E1245" s="599"/>
      <c r="F1245" s="600"/>
      <c r="G1245" s="17"/>
      <c r="H1245" s="21">
        <v>40981</v>
      </c>
    </row>
    <row r="1246" spans="1:8" ht="31.5">
      <c r="A1246" s="630">
        <v>71</v>
      </c>
      <c r="B1246" s="592" t="s">
        <v>738</v>
      </c>
      <c r="C1246" s="16" t="s">
        <v>2581</v>
      </c>
      <c r="D1246" s="17"/>
      <c r="E1246" s="17"/>
      <c r="F1246" s="17"/>
      <c r="G1246" s="17"/>
      <c r="H1246" s="595">
        <v>40983</v>
      </c>
    </row>
    <row r="1247" spans="1:8" ht="15.75">
      <c r="A1247" s="631"/>
      <c r="B1247" s="593"/>
      <c r="C1247" s="15" t="s">
        <v>1570</v>
      </c>
      <c r="D1247" s="19" t="s">
        <v>2968</v>
      </c>
      <c r="E1247" s="17">
        <v>4</v>
      </c>
      <c r="F1247" s="17">
        <v>54</v>
      </c>
      <c r="G1247" s="17">
        <f>E1247*F1247</f>
        <v>216</v>
      </c>
      <c r="H1247" s="605"/>
    </row>
    <row r="1248" spans="1:8" ht="15.75">
      <c r="A1248" s="632"/>
      <c r="B1248" s="594"/>
      <c r="C1248" s="17" t="s">
        <v>1462</v>
      </c>
      <c r="D1248" s="19" t="s">
        <v>1049</v>
      </c>
      <c r="E1248" s="17">
        <v>3</v>
      </c>
      <c r="F1248" s="17">
        <v>92</v>
      </c>
      <c r="G1248" s="17">
        <f>E1248*F1248</f>
        <v>276</v>
      </c>
      <c r="H1248" s="603"/>
    </row>
    <row r="1249" spans="1:8" ht="31.5">
      <c r="A1249" s="64">
        <v>72</v>
      </c>
      <c r="B1249" s="17" t="s">
        <v>1182</v>
      </c>
      <c r="C1249" s="16" t="s">
        <v>1873</v>
      </c>
      <c r="D1249" s="17"/>
      <c r="E1249" s="17"/>
      <c r="F1249" s="17"/>
      <c r="G1249" s="17"/>
      <c r="H1249" s="21">
        <v>40983</v>
      </c>
    </row>
    <row r="1250" spans="1:8" ht="31.5">
      <c r="A1250" s="64">
        <v>76</v>
      </c>
      <c r="B1250" s="17" t="s">
        <v>3665</v>
      </c>
      <c r="C1250" s="16" t="s">
        <v>1627</v>
      </c>
      <c r="D1250" s="598" t="s">
        <v>3666</v>
      </c>
      <c r="E1250" s="599"/>
      <c r="F1250" s="600"/>
      <c r="G1250" s="17"/>
      <c r="H1250" s="21">
        <v>40987</v>
      </c>
    </row>
    <row r="1251" spans="1:8" ht="31.5">
      <c r="A1251" s="64">
        <v>87</v>
      </c>
      <c r="B1251" s="17" t="s">
        <v>662</v>
      </c>
      <c r="C1251" s="16" t="s">
        <v>893</v>
      </c>
      <c r="D1251" s="598" t="s">
        <v>2038</v>
      </c>
      <c r="E1251" s="599"/>
      <c r="F1251" s="600"/>
      <c r="G1251" s="17"/>
      <c r="H1251" s="21">
        <v>40982</v>
      </c>
    </row>
    <row r="1252" spans="1:8" ht="31.5">
      <c r="A1252" s="64">
        <v>99</v>
      </c>
      <c r="B1252" s="17" t="s">
        <v>1763</v>
      </c>
      <c r="C1252" s="16" t="s">
        <v>893</v>
      </c>
      <c r="D1252" s="598" t="s">
        <v>833</v>
      </c>
      <c r="E1252" s="599"/>
      <c r="F1252" s="600"/>
      <c r="G1252" s="17"/>
      <c r="H1252" s="21">
        <v>40984</v>
      </c>
    </row>
    <row r="1253" spans="1:8" ht="31.5">
      <c r="A1253" s="64">
        <v>107</v>
      </c>
      <c r="B1253" s="17" t="s">
        <v>1763</v>
      </c>
      <c r="C1253" s="16" t="s">
        <v>893</v>
      </c>
      <c r="D1253" s="598" t="s">
        <v>2089</v>
      </c>
      <c r="E1253" s="599"/>
      <c r="F1253" s="600"/>
      <c r="G1253" s="17"/>
      <c r="H1253" s="21">
        <v>40987</v>
      </c>
    </row>
    <row r="1254" spans="1:8" ht="31.5">
      <c r="A1254" s="64">
        <v>121</v>
      </c>
      <c r="B1254" s="204" t="s">
        <v>816</v>
      </c>
      <c r="C1254" s="203" t="s">
        <v>1513</v>
      </c>
      <c r="D1254" s="901" t="s">
        <v>817</v>
      </c>
      <c r="E1254" s="902"/>
      <c r="F1254" s="903"/>
      <c r="G1254" s="204"/>
      <c r="H1254" s="208">
        <v>40991</v>
      </c>
    </row>
    <row r="1255" spans="1:8" ht="15.75">
      <c r="A1255" s="630">
        <v>139</v>
      </c>
      <c r="B1255" s="873" t="s">
        <v>1763</v>
      </c>
      <c r="C1255" s="211" t="s">
        <v>39</v>
      </c>
      <c r="D1255" s="202"/>
      <c r="E1255" s="212"/>
      <c r="F1255" s="212"/>
      <c r="G1255" s="212"/>
      <c r="H1255" s="898">
        <v>40994</v>
      </c>
    </row>
    <row r="1256" spans="1:8" ht="15.75">
      <c r="A1256" s="631"/>
      <c r="B1256" s="874"/>
      <c r="C1256" s="204" t="s">
        <v>32</v>
      </c>
      <c r="D1256" s="205" t="s">
        <v>1588</v>
      </c>
      <c r="E1256" s="204">
        <v>0.875</v>
      </c>
      <c r="F1256" s="204">
        <v>1500</v>
      </c>
      <c r="G1256" s="204">
        <f>E1256*F1256</f>
        <v>1312.5</v>
      </c>
      <c r="H1256" s="900"/>
    </row>
    <row r="1257" spans="1:8" ht="15.75">
      <c r="A1257" s="631"/>
      <c r="B1257" s="874"/>
      <c r="C1257" s="204" t="s">
        <v>166</v>
      </c>
      <c r="D1257" s="205" t="s">
        <v>1588</v>
      </c>
      <c r="E1257" s="204">
        <v>0.875</v>
      </c>
      <c r="F1257" s="204">
        <v>1650</v>
      </c>
      <c r="G1257" s="204">
        <f>E1257*F1257</f>
        <v>1443.75</v>
      </c>
      <c r="H1257" s="900"/>
    </row>
    <row r="1258" spans="1:8" ht="15.75">
      <c r="A1258" s="631"/>
      <c r="B1258" s="874"/>
      <c r="C1258" s="204" t="s">
        <v>2783</v>
      </c>
      <c r="D1258" s="205" t="s">
        <v>1588</v>
      </c>
      <c r="E1258" s="204">
        <v>0.875</v>
      </c>
      <c r="F1258" s="204">
        <v>1350</v>
      </c>
      <c r="G1258" s="204">
        <f>E1258*F1258</f>
        <v>1181.25</v>
      </c>
      <c r="H1258" s="900"/>
    </row>
    <row r="1259" spans="1:8" ht="15.75">
      <c r="A1259" s="631"/>
      <c r="B1259" s="875"/>
      <c r="C1259" s="219" t="s">
        <v>33</v>
      </c>
      <c r="D1259" s="201" t="s">
        <v>481</v>
      </c>
      <c r="E1259" s="219">
        <v>1</v>
      </c>
      <c r="F1259" s="219">
        <v>29</v>
      </c>
      <c r="G1259" s="219">
        <f>E1259*F1259</f>
        <v>29</v>
      </c>
      <c r="H1259" s="900"/>
    </row>
    <row r="1260" spans="1:8" ht="31.5">
      <c r="A1260" s="199">
        <v>169</v>
      </c>
      <c r="B1260" s="200" t="s">
        <v>1763</v>
      </c>
      <c r="C1260" s="203" t="s">
        <v>893</v>
      </c>
      <c r="D1260" s="901" t="s">
        <v>3581</v>
      </c>
      <c r="E1260" s="902"/>
      <c r="F1260" s="903"/>
      <c r="G1260" s="204"/>
      <c r="H1260" s="197">
        <v>40996</v>
      </c>
    </row>
    <row r="1261" spans="1:8" ht="31.5">
      <c r="A1261" s="199">
        <v>180</v>
      </c>
      <c r="B1261" s="195" t="s">
        <v>1182</v>
      </c>
      <c r="C1261" s="203" t="s">
        <v>2669</v>
      </c>
      <c r="D1261" s="901" t="s">
        <v>2670</v>
      </c>
      <c r="E1261" s="902"/>
      <c r="F1261" s="903"/>
      <c r="G1261" s="204"/>
      <c r="H1261" s="197">
        <v>40997</v>
      </c>
    </row>
    <row r="1262" spans="1:8" ht="31.5">
      <c r="A1262" s="199">
        <v>181</v>
      </c>
      <c r="B1262" s="195" t="s">
        <v>2671</v>
      </c>
      <c r="C1262" s="203" t="s">
        <v>3621</v>
      </c>
      <c r="D1262" s="901" t="s">
        <v>67</v>
      </c>
      <c r="E1262" s="902"/>
      <c r="F1262" s="903"/>
      <c r="G1262" s="204"/>
      <c r="H1262" s="197">
        <v>40998</v>
      </c>
    </row>
    <row r="1263" spans="1:8" ht="18.75">
      <c r="A1263" s="160"/>
      <c r="B1263" s="161" t="s">
        <v>1598</v>
      </c>
      <c r="C1263" s="160"/>
      <c r="D1263" s="160"/>
      <c r="E1263" s="160"/>
      <c r="F1263" s="160"/>
      <c r="G1263" s="162">
        <f>SUM(G1240:G1262)</f>
        <v>4548.5</v>
      </c>
      <c r="H1263" s="163"/>
    </row>
    <row r="1264" spans="1:8" ht="31.5">
      <c r="A1264" s="64">
        <v>13</v>
      </c>
      <c r="B1264" s="17" t="s">
        <v>3068</v>
      </c>
      <c r="C1264" s="16" t="s">
        <v>1873</v>
      </c>
      <c r="D1264" s="598" t="s">
        <v>67</v>
      </c>
      <c r="E1264" s="599"/>
      <c r="F1264" s="600"/>
      <c r="G1264" s="17"/>
      <c r="H1264" s="21">
        <v>40974</v>
      </c>
    </row>
    <row r="1265" spans="1:8" ht="18.75">
      <c r="A1265" s="160"/>
      <c r="B1265" s="161" t="s">
        <v>1598</v>
      </c>
      <c r="C1265" s="160"/>
      <c r="D1265" s="160"/>
      <c r="E1265" s="160"/>
      <c r="F1265" s="160"/>
      <c r="G1265" s="162">
        <f>SUM(G1264)</f>
        <v>0</v>
      </c>
      <c r="H1265" s="163"/>
    </row>
    <row r="1266" spans="1:8" ht="15.75">
      <c r="A1266" s="630">
        <v>55</v>
      </c>
      <c r="B1266" s="592" t="s">
        <v>3553</v>
      </c>
      <c r="C1266" s="16" t="s">
        <v>165</v>
      </c>
      <c r="D1266" s="19"/>
      <c r="E1266" s="17"/>
      <c r="F1266" s="17"/>
      <c r="G1266" s="17"/>
      <c r="H1266" s="595">
        <v>40980</v>
      </c>
    </row>
    <row r="1267" spans="1:8" ht="15.75">
      <c r="A1267" s="632"/>
      <c r="B1267" s="594"/>
      <c r="C1267" s="17" t="s">
        <v>166</v>
      </c>
      <c r="D1267" s="19" t="s">
        <v>1588</v>
      </c>
      <c r="E1267" s="17">
        <v>0.25</v>
      </c>
      <c r="F1267" s="17">
        <v>1650</v>
      </c>
      <c r="G1267" s="17">
        <f>E1267*F1267</f>
        <v>412.5</v>
      </c>
      <c r="H1267" s="603"/>
    </row>
    <row r="1268" spans="1:8" ht="15.75">
      <c r="A1268" s="633">
        <v>140</v>
      </c>
      <c r="B1268" s="887" t="s">
        <v>3553</v>
      </c>
      <c r="C1268" s="203" t="s">
        <v>38</v>
      </c>
      <c r="D1268" s="205"/>
      <c r="E1268" s="204"/>
      <c r="F1268" s="204"/>
      <c r="G1268" s="204"/>
      <c r="H1268" s="928">
        <v>40994</v>
      </c>
    </row>
    <row r="1269" spans="1:8" ht="15.75">
      <c r="A1269" s="633"/>
      <c r="B1269" s="887"/>
      <c r="C1269" s="204" t="s">
        <v>32</v>
      </c>
      <c r="D1269" s="205" t="s">
        <v>1588</v>
      </c>
      <c r="E1269" s="204">
        <v>3.5</v>
      </c>
      <c r="F1269" s="204">
        <v>1500</v>
      </c>
      <c r="G1269" s="204">
        <f>E1269*F1269</f>
        <v>5250</v>
      </c>
      <c r="H1269" s="928"/>
    </row>
    <row r="1270" spans="1:8" ht="15.75">
      <c r="A1270" s="633"/>
      <c r="B1270" s="887"/>
      <c r="C1270" s="204" t="s">
        <v>166</v>
      </c>
      <c r="D1270" s="205" t="s">
        <v>1588</v>
      </c>
      <c r="E1270" s="204">
        <v>3.5</v>
      </c>
      <c r="F1270" s="204">
        <v>1650</v>
      </c>
      <c r="G1270" s="204">
        <f>E1270*F1270</f>
        <v>5775</v>
      </c>
      <c r="H1270" s="928"/>
    </row>
    <row r="1271" spans="1:8" ht="15.75">
      <c r="A1271" s="633"/>
      <c r="B1271" s="887"/>
      <c r="C1271" s="204" t="s">
        <v>2783</v>
      </c>
      <c r="D1271" s="205" t="s">
        <v>1588</v>
      </c>
      <c r="E1271" s="204">
        <v>3.5</v>
      </c>
      <c r="F1271" s="204">
        <v>1350</v>
      </c>
      <c r="G1271" s="204">
        <f>E1271*F1271</f>
        <v>4725</v>
      </c>
      <c r="H1271" s="928"/>
    </row>
    <row r="1272" spans="1:8" ht="15.75">
      <c r="A1272" s="633"/>
      <c r="B1272" s="887"/>
      <c r="C1272" s="204" t="s">
        <v>33</v>
      </c>
      <c r="D1272" s="205" t="s">
        <v>481</v>
      </c>
      <c r="E1272" s="204">
        <v>1</v>
      </c>
      <c r="F1272" s="204">
        <v>29</v>
      </c>
      <c r="G1272" s="204">
        <f>E1272*F1272</f>
        <v>29</v>
      </c>
      <c r="H1272" s="928"/>
    </row>
    <row r="1273" spans="1:8" ht="15.75">
      <c r="A1273" s="633">
        <v>147</v>
      </c>
      <c r="B1273" s="873" t="s">
        <v>3553</v>
      </c>
      <c r="C1273" s="203" t="s">
        <v>2795</v>
      </c>
      <c r="D1273" s="205"/>
      <c r="E1273" s="204"/>
      <c r="F1273" s="204"/>
      <c r="G1273" s="204"/>
      <c r="H1273" s="928">
        <v>40995</v>
      </c>
    </row>
    <row r="1274" spans="1:8" ht="15.75">
      <c r="A1274" s="633"/>
      <c r="B1274" s="874"/>
      <c r="C1274" s="204" t="s">
        <v>32</v>
      </c>
      <c r="D1274" s="205" t="s">
        <v>1588</v>
      </c>
      <c r="E1274" s="204">
        <v>2.5</v>
      </c>
      <c r="F1274" s="205">
        <v>1500</v>
      </c>
      <c r="G1274" s="204">
        <f>E1274*F1274</f>
        <v>3750</v>
      </c>
      <c r="H1274" s="928"/>
    </row>
    <row r="1275" spans="1:8" ht="15.75">
      <c r="A1275" s="633"/>
      <c r="B1275" s="875"/>
      <c r="C1275" s="204" t="s">
        <v>480</v>
      </c>
      <c r="D1275" s="205" t="s">
        <v>481</v>
      </c>
      <c r="E1275" s="204">
        <v>2.5</v>
      </c>
      <c r="F1275" s="205">
        <v>29</v>
      </c>
      <c r="G1275" s="204">
        <f>E1275*F1275</f>
        <v>72.5</v>
      </c>
      <c r="H1275" s="928"/>
    </row>
    <row r="1276" spans="1:8" ht="18.75">
      <c r="A1276" s="160"/>
      <c r="B1276" s="161" t="s">
        <v>1598</v>
      </c>
      <c r="C1276" s="160"/>
      <c r="D1276" s="160"/>
      <c r="E1276" s="160"/>
      <c r="F1276" s="160"/>
      <c r="G1276" s="162">
        <f>SUM(G1266:G1275)</f>
        <v>20014</v>
      </c>
      <c r="H1276" s="163"/>
    </row>
    <row r="1277" spans="1:8" ht="31.5">
      <c r="A1277" s="64">
        <v>31</v>
      </c>
      <c r="B1277" s="17" t="s">
        <v>273</v>
      </c>
      <c r="C1277" s="46" t="s">
        <v>893</v>
      </c>
      <c r="D1277" s="612" t="s">
        <v>1144</v>
      </c>
      <c r="E1277" s="613"/>
      <c r="F1277" s="614"/>
      <c r="G1277" s="17"/>
      <c r="H1277" s="21">
        <v>40974</v>
      </c>
    </row>
    <row r="1278" spans="1:8" ht="31.5">
      <c r="A1278" s="64">
        <v>40</v>
      </c>
      <c r="B1278" s="17" t="s">
        <v>3232</v>
      </c>
      <c r="C1278" s="16" t="s">
        <v>3233</v>
      </c>
      <c r="D1278" s="598" t="s">
        <v>67</v>
      </c>
      <c r="E1278" s="599"/>
      <c r="F1278" s="600"/>
      <c r="G1278" s="17"/>
      <c r="H1278" s="21">
        <v>40974</v>
      </c>
    </row>
    <row r="1279" spans="1:8" ht="47.25">
      <c r="A1279" s="64">
        <v>41</v>
      </c>
      <c r="B1279" s="17" t="s">
        <v>3234</v>
      </c>
      <c r="C1279" s="16" t="s">
        <v>3235</v>
      </c>
      <c r="D1279" s="598" t="s">
        <v>67</v>
      </c>
      <c r="E1279" s="599"/>
      <c r="F1279" s="600"/>
      <c r="G1279" s="17"/>
      <c r="H1279" s="21">
        <v>40975</v>
      </c>
    </row>
    <row r="1280" spans="1:8" ht="31.5">
      <c r="A1280" s="64">
        <v>86</v>
      </c>
      <c r="B1280" s="17" t="s">
        <v>828</v>
      </c>
      <c r="C1280" s="16" t="s">
        <v>893</v>
      </c>
      <c r="D1280" s="598" t="s">
        <v>2038</v>
      </c>
      <c r="E1280" s="599"/>
      <c r="F1280" s="600"/>
      <c r="G1280" s="17"/>
      <c r="H1280" s="21">
        <v>40982</v>
      </c>
    </row>
    <row r="1281" spans="1:8" ht="31.5">
      <c r="A1281" s="64">
        <v>100</v>
      </c>
      <c r="B1281" s="17" t="s">
        <v>273</v>
      </c>
      <c r="C1281" s="16" t="s">
        <v>893</v>
      </c>
      <c r="D1281" s="598" t="s">
        <v>833</v>
      </c>
      <c r="E1281" s="599"/>
      <c r="F1281" s="600"/>
      <c r="G1281" s="17"/>
      <c r="H1281" s="21">
        <v>40984</v>
      </c>
    </row>
    <row r="1282" spans="1:8" ht="31.5">
      <c r="A1282" s="64">
        <v>108</v>
      </c>
      <c r="B1282" s="17" t="s">
        <v>273</v>
      </c>
      <c r="C1282" s="16" t="s">
        <v>893</v>
      </c>
      <c r="D1282" s="598" t="s">
        <v>2089</v>
      </c>
      <c r="E1282" s="599"/>
      <c r="F1282" s="600"/>
      <c r="G1282" s="17"/>
      <c r="H1282" s="21">
        <v>40987</v>
      </c>
    </row>
    <row r="1283" spans="1:8" ht="47.25">
      <c r="A1283" s="630">
        <v>110</v>
      </c>
      <c r="B1283" s="592" t="s">
        <v>828</v>
      </c>
      <c r="C1283" s="16" t="s">
        <v>1135</v>
      </c>
      <c r="D1283" s="19"/>
      <c r="E1283" s="17"/>
      <c r="F1283" s="17"/>
      <c r="G1283" s="17"/>
      <c r="H1283" s="595">
        <v>40988</v>
      </c>
    </row>
    <row r="1284" spans="1:8" ht="15.75">
      <c r="A1284" s="631"/>
      <c r="B1284" s="593"/>
      <c r="C1284" s="15" t="s">
        <v>2680</v>
      </c>
      <c r="D1284" s="19" t="s">
        <v>2968</v>
      </c>
      <c r="E1284" s="19">
        <v>1</v>
      </c>
      <c r="F1284" s="19">
        <v>550</v>
      </c>
      <c r="G1284" s="17">
        <f>E1284*F1284</f>
        <v>550</v>
      </c>
      <c r="H1284" s="605"/>
    </row>
    <row r="1285" spans="1:8" ht="15.75">
      <c r="A1285" s="631"/>
      <c r="B1285" s="593"/>
      <c r="C1285" s="17" t="s">
        <v>2865</v>
      </c>
      <c r="D1285" s="19" t="s">
        <v>2968</v>
      </c>
      <c r="E1285" s="17">
        <v>3</v>
      </c>
      <c r="F1285" s="17">
        <v>50</v>
      </c>
      <c r="G1285" s="17">
        <f>E1285*F1285</f>
        <v>150</v>
      </c>
      <c r="H1285" s="605"/>
    </row>
    <row r="1286" spans="1:8" ht="31.5">
      <c r="A1286" s="632"/>
      <c r="B1286" s="594"/>
      <c r="C1286" s="15" t="s">
        <v>1180</v>
      </c>
      <c r="D1286" s="19" t="s">
        <v>1049</v>
      </c>
      <c r="E1286" s="17">
        <v>4</v>
      </c>
      <c r="F1286" s="19">
        <v>72.5</v>
      </c>
      <c r="G1286" s="17">
        <f>E1286*F1286</f>
        <v>290</v>
      </c>
      <c r="H1286" s="603"/>
    </row>
    <row r="1287" spans="1:8" ht="15.75">
      <c r="A1287" s="633">
        <v>141</v>
      </c>
      <c r="B1287" s="873" t="s">
        <v>273</v>
      </c>
      <c r="C1287" s="203" t="s">
        <v>39</v>
      </c>
      <c r="D1287" s="205"/>
      <c r="E1287" s="204"/>
      <c r="F1287" s="204"/>
      <c r="G1287" s="204"/>
      <c r="H1287" s="611">
        <v>40994</v>
      </c>
    </row>
    <row r="1288" spans="1:8" ht="15.75">
      <c r="A1288" s="633"/>
      <c r="B1288" s="874"/>
      <c r="C1288" s="204" t="s">
        <v>32</v>
      </c>
      <c r="D1288" s="205" t="s">
        <v>1588</v>
      </c>
      <c r="E1288" s="204">
        <v>0.875</v>
      </c>
      <c r="F1288" s="204">
        <v>1500</v>
      </c>
      <c r="G1288" s="204">
        <f>E1288*F1288</f>
        <v>1312.5</v>
      </c>
      <c r="H1288" s="611"/>
    </row>
    <row r="1289" spans="1:8" ht="15.75">
      <c r="A1289" s="633"/>
      <c r="B1289" s="874"/>
      <c r="C1289" s="204" t="s">
        <v>166</v>
      </c>
      <c r="D1289" s="205" t="s">
        <v>1588</v>
      </c>
      <c r="E1289" s="204">
        <v>0.875</v>
      </c>
      <c r="F1289" s="204">
        <v>1650</v>
      </c>
      <c r="G1289" s="204">
        <f>E1289*F1289</f>
        <v>1443.75</v>
      </c>
      <c r="H1289" s="611"/>
    </row>
    <row r="1290" spans="1:8" ht="15.75">
      <c r="A1290" s="633"/>
      <c r="B1290" s="874"/>
      <c r="C1290" s="204" t="s">
        <v>2783</v>
      </c>
      <c r="D1290" s="205" t="s">
        <v>1588</v>
      </c>
      <c r="E1290" s="204">
        <v>0.875</v>
      </c>
      <c r="F1290" s="204">
        <v>1350</v>
      </c>
      <c r="G1290" s="204">
        <f>E1290*F1290</f>
        <v>1181.25</v>
      </c>
      <c r="H1290" s="611"/>
    </row>
    <row r="1291" spans="1:8" ht="15.75">
      <c r="A1291" s="633"/>
      <c r="B1291" s="875"/>
      <c r="C1291" s="204" t="s">
        <v>33</v>
      </c>
      <c r="D1291" s="205" t="s">
        <v>481</v>
      </c>
      <c r="E1291" s="204">
        <v>1</v>
      </c>
      <c r="F1291" s="204">
        <v>29</v>
      </c>
      <c r="G1291" s="204">
        <f>E1291*F1291</f>
        <v>29</v>
      </c>
      <c r="H1291" s="611"/>
    </row>
    <row r="1292" spans="1:8" ht="15.75">
      <c r="A1292" s="631">
        <v>148</v>
      </c>
      <c r="B1292" s="873" t="s">
        <v>273</v>
      </c>
      <c r="C1292" s="203" t="s">
        <v>2795</v>
      </c>
      <c r="D1292" s="205"/>
      <c r="E1292" s="204"/>
      <c r="F1292" s="204"/>
      <c r="G1292" s="204"/>
      <c r="H1292" s="900">
        <v>40995</v>
      </c>
    </row>
    <row r="1293" spans="1:8" ht="15.75">
      <c r="A1293" s="631"/>
      <c r="B1293" s="874"/>
      <c r="C1293" s="204" t="s">
        <v>32</v>
      </c>
      <c r="D1293" s="205" t="s">
        <v>1588</v>
      </c>
      <c r="E1293" s="204">
        <v>2.5</v>
      </c>
      <c r="F1293" s="205">
        <v>1500</v>
      </c>
      <c r="G1293" s="204">
        <f>E1293*F1293</f>
        <v>3750</v>
      </c>
      <c r="H1293" s="900"/>
    </row>
    <row r="1294" spans="1:8" ht="15.75">
      <c r="A1294" s="632"/>
      <c r="B1294" s="875"/>
      <c r="C1294" s="204" t="s">
        <v>480</v>
      </c>
      <c r="D1294" s="205" t="s">
        <v>481</v>
      </c>
      <c r="E1294" s="204">
        <v>2.5</v>
      </c>
      <c r="F1294" s="205">
        <v>29</v>
      </c>
      <c r="G1294" s="204">
        <f>E1294*F1294</f>
        <v>72.5</v>
      </c>
      <c r="H1294" s="899"/>
    </row>
    <row r="1295" spans="1:8" ht="31.5">
      <c r="A1295" s="630">
        <v>170</v>
      </c>
      <c r="B1295" s="873" t="s">
        <v>273</v>
      </c>
      <c r="C1295" s="203" t="s">
        <v>893</v>
      </c>
      <c r="D1295" s="901" t="s">
        <v>3581</v>
      </c>
      <c r="E1295" s="902"/>
      <c r="F1295" s="903"/>
      <c r="G1295" s="204"/>
      <c r="H1295" s="898">
        <v>40996</v>
      </c>
    </row>
    <row r="1296" spans="1:8" ht="15.75">
      <c r="A1296" s="632"/>
      <c r="B1296" s="875"/>
      <c r="C1296" s="204" t="s">
        <v>1600</v>
      </c>
      <c r="D1296" s="205" t="s">
        <v>1588</v>
      </c>
      <c r="E1296" s="204">
        <v>0.5</v>
      </c>
      <c r="F1296" s="204">
        <v>1700</v>
      </c>
      <c r="G1296" s="204">
        <f>E1296*F1296</f>
        <v>850</v>
      </c>
      <c r="H1296" s="899"/>
    </row>
    <row r="1297" spans="1:8" ht="31.5">
      <c r="A1297" s="630">
        <v>175</v>
      </c>
      <c r="B1297" s="873" t="s">
        <v>273</v>
      </c>
      <c r="C1297" s="203" t="s">
        <v>80</v>
      </c>
      <c r="D1297" s="205"/>
      <c r="E1297" s="204"/>
      <c r="F1297" s="204"/>
      <c r="G1297" s="204"/>
      <c r="H1297" s="898">
        <v>40997</v>
      </c>
    </row>
    <row r="1298" spans="1:8" ht="15.75">
      <c r="A1298" s="631"/>
      <c r="B1298" s="874"/>
      <c r="C1298" s="204" t="s">
        <v>32</v>
      </c>
      <c r="D1298" s="205" t="s">
        <v>1588</v>
      </c>
      <c r="E1298" s="204">
        <v>3.5</v>
      </c>
      <c r="F1298" s="204">
        <v>1500</v>
      </c>
      <c r="G1298" s="204">
        <f>E1298*F1298</f>
        <v>5250</v>
      </c>
      <c r="H1298" s="900"/>
    </row>
    <row r="1299" spans="1:8" ht="15.75">
      <c r="A1299" s="631"/>
      <c r="B1299" s="874"/>
      <c r="C1299" s="204" t="s">
        <v>3438</v>
      </c>
      <c r="D1299" s="205" t="s">
        <v>1588</v>
      </c>
      <c r="E1299" s="204">
        <v>3</v>
      </c>
      <c r="F1299" s="204">
        <v>1650</v>
      </c>
      <c r="G1299" s="204">
        <f>E1299*F1299</f>
        <v>4950</v>
      </c>
      <c r="H1299" s="900"/>
    </row>
    <row r="1300" spans="1:8" ht="15.75">
      <c r="A1300" s="631"/>
      <c r="B1300" s="874"/>
      <c r="C1300" s="204" t="s">
        <v>480</v>
      </c>
      <c r="D1300" s="205" t="s">
        <v>481</v>
      </c>
      <c r="E1300" s="204">
        <v>2.5</v>
      </c>
      <c r="F1300" s="204">
        <v>28.6</v>
      </c>
      <c r="G1300" s="204">
        <f>E1300*F1300</f>
        <v>71.5</v>
      </c>
      <c r="H1300" s="900"/>
    </row>
    <row r="1301" spans="1:8" ht="15.75">
      <c r="A1301" s="632"/>
      <c r="B1301" s="875"/>
      <c r="C1301" s="204" t="s">
        <v>3437</v>
      </c>
      <c r="D1301" s="205"/>
      <c r="E1301" s="204">
        <v>2</v>
      </c>
      <c r="F1301" s="204">
        <v>50</v>
      </c>
      <c r="G1301" s="204">
        <f>E1301*F1301</f>
        <v>100</v>
      </c>
      <c r="H1301" s="899"/>
    </row>
    <row r="1302" spans="1:8" ht="18.75">
      <c r="A1302" s="160"/>
      <c r="B1302" s="161" t="s">
        <v>1598</v>
      </c>
      <c r="C1302" s="160"/>
      <c r="D1302" s="160"/>
      <c r="E1302" s="160"/>
      <c r="F1302" s="160"/>
      <c r="G1302" s="162">
        <f>SUM(G1277:G1301)</f>
        <v>20000.5</v>
      </c>
      <c r="H1302" s="163"/>
    </row>
    <row r="1303" spans="1:8" ht="31.5">
      <c r="A1303" s="633">
        <v>184</v>
      </c>
      <c r="B1303" s="606" t="s">
        <v>3776</v>
      </c>
      <c r="C1303" s="16" t="s">
        <v>41</v>
      </c>
      <c r="D1303" s="17"/>
      <c r="E1303" s="17"/>
      <c r="F1303" s="17"/>
      <c r="G1303" s="17"/>
      <c r="H1303" s="611">
        <v>40984</v>
      </c>
    </row>
    <row r="1304" spans="1:8" ht="15.75">
      <c r="A1304" s="633"/>
      <c r="B1304" s="606"/>
      <c r="C1304" s="17" t="s">
        <v>1455</v>
      </c>
      <c r="D1304" s="17" t="s">
        <v>2968</v>
      </c>
      <c r="E1304" s="17">
        <v>1</v>
      </c>
      <c r="F1304" s="17">
        <v>180</v>
      </c>
      <c r="G1304" s="17">
        <f>E1304*F1304</f>
        <v>180</v>
      </c>
      <c r="H1304" s="611"/>
    </row>
    <row r="1305" spans="1:8" ht="31.5">
      <c r="A1305" s="633">
        <v>185</v>
      </c>
      <c r="B1305" s="592" t="s">
        <v>3776</v>
      </c>
      <c r="C1305" s="16" t="s">
        <v>3559</v>
      </c>
      <c r="D1305" s="17"/>
      <c r="E1305" s="17"/>
      <c r="F1305" s="17"/>
      <c r="G1305" s="17"/>
      <c r="H1305" s="611">
        <v>40980</v>
      </c>
    </row>
    <row r="1306" spans="1:8" ht="15.75">
      <c r="A1306" s="633"/>
      <c r="B1306" s="593"/>
      <c r="C1306" s="17" t="s">
        <v>3382</v>
      </c>
      <c r="D1306" s="19" t="s">
        <v>1109</v>
      </c>
      <c r="E1306" s="17">
        <v>48</v>
      </c>
      <c r="F1306" s="17">
        <v>60</v>
      </c>
      <c r="G1306" s="17">
        <f t="shared" ref="G1306:G1312" si="19">E1306*F1306</f>
        <v>2880</v>
      </c>
      <c r="H1306" s="611"/>
    </row>
    <row r="1307" spans="1:8" ht="15.75">
      <c r="A1307" s="633"/>
      <c r="B1307" s="593"/>
      <c r="C1307" s="17" t="s">
        <v>3561</v>
      </c>
      <c r="D1307" s="19" t="s">
        <v>1585</v>
      </c>
      <c r="E1307" s="19">
        <v>0.4</v>
      </c>
      <c r="F1307" s="17">
        <v>8500</v>
      </c>
      <c r="G1307" s="17">
        <f t="shared" si="19"/>
        <v>3400</v>
      </c>
      <c r="H1307" s="611"/>
    </row>
    <row r="1308" spans="1:8" ht="15.75">
      <c r="A1308" s="633"/>
      <c r="B1308" s="593"/>
      <c r="C1308" s="17" t="s">
        <v>3562</v>
      </c>
      <c r="D1308" s="19" t="s">
        <v>2968</v>
      </c>
      <c r="E1308" s="19">
        <v>40</v>
      </c>
      <c r="F1308" s="17">
        <v>4.5</v>
      </c>
      <c r="G1308" s="17">
        <f t="shared" si="19"/>
        <v>180</v>
      </c>
      <c r="H1308" s="611"/>
    </row>
    <row r="1309" spans="1:8" ht="15.75">
      <c r="A1309" s="633"/>
      <c r="B1309" s="593"/>
      <c r="C1309" s="17" t="s">
        <v>3561</v>
      </c>
      <c r="D1309" s="19" t="s">
        <v>1585</v>
      </c>
      <c r="E1309" s="19">
        <v>0.3</v>
      </c>
      <c r="F1309" s="17">
        <v>8500</v>
      </c>
      <c r="G1309" s="17">
        <f t="shared" si="19"/>
        <v>2550</v>
      </c>
      <c r="H1309" s="611"/>
    </row>
    <row r="1310" spans="1:8" ht="15.75">
      <c r="A1310" s="633"/>
      <c r="B1310" s="593"/>
      <c r="C1310" s="17" t="s">
        <v>3560</v>
      </c>
      <c r="D1310" s="19" t="s">
        <v>1109</v>
      </c>
      <c r="E1310" s="19">
        <v>170</v>
      </c>
      <c r="F1310" s="17">
        <v>60</v>
      </c>
      <c r="G1310" s="17">
        <f t="shared" si="19"/>
        <v>10200</v>
      </c>
      <c r="H1310" s="611"/>
    </row>
    <row r="1311" spans="1:8" ht="15.75">
      <c r="A1311" s="633"/>
      <c r="B1311" s="593"/>
      <c r="C1311" s="17" t="s">
        <v>3562</v>
      </c>
      <c r="D1311" s="19" t="s">
        <v>2968</v>
      </c>
      <c r="E1311" s="19">
        <v>40</v>
      </c>
      <c r="F1311" s="17">
        <v>4.5</v>
      </c>
      <c r="G1311" s="17">
        <f t="shared" si="19"/>
        <v>180</v>
      </c>
      <c r="H1311" s="611"/>
    </row>
    <row r="1312" spans="1:8" ht="15.75">
      <c r="A1312" s="633"/>
      <c r="B1312" s="594"/>
      <c r="C1312" s="17" t="s">
        <v>2479</v>
      </c>
      <c r="D1312" s="19" t="s">
        <v>1109</v>
      </c>
      <c r="E1312" s="19">
        <v>3</v>
      </c>
      <c r="F1312" s="17">
        <v>141</v>
      </c>
      <c r="G1312" s="17">
        <f t="shared" si="19"/>
        <v>423</v>
      </c>
      <c r="H1312" s="611"/>
    </row>
    <row r="1313" spans="1:8" ht="15.75">
      <c r="A1313" s="633">
        <v>187</v>
      </c>
      <c r="B1313" s="610"/>
      <c r="C1313" s="17" t="s">
        <v>1640</v>
      </c>
      <c r="D1313" s="19" t="s">
        <v>1109</v>
      </c>
      <c r="E1313" s="17">
        <v>0.2</v>
      </c>
      <c r="F1313" s="17">
        <v>58</v>
      </c>
      <c r="G1313" s="17">
        <f>E1313*F1313</f>
        <v>11.6</v>
      </c>
      <c r="H1313" s="611"/>
    </row>
    <row r="1314" spans="1:8" ht="15.75">
      <c r="A1314" s="633"/>
      <c r="B1314" s="610"/>
      <c r="C1314" s="17" t="s">
        <v>2205</v>
      </c>
      <c r="D1314" s="19" t="s">
        <v>2968</v>
      </c>
      <c r="E1314" s="17">
        <v>96</v>
      </c>
      <c r="F1314" s="17">
        <v>0.8</v>
      </c>
      <c r="G1314" s="17">
        <f>E1314*F1314</f>
        <v>76.8</v>
      </c>
      <c r="H1314" s="611"/>
    </row>
    <row r="1315" spans="1:8" ht="15.75">
      <c r="A1315" s="633"/>
      <c r="B1315" s="610"/>
      <c r="C1315" s="17" t="s">
        <v>1641</v>
      </c>
      <c r="D1315" s="19" t="s">
        <v>1046</v>
      </c>
      <c r="E1315" s="17">
        <v>2.2000000000000002</v>
      </c>
      <c r="F1315" s="17">
        <v>488.37</v>
      </c>
      <c r="G1315" s="20">
        <f>F1315*E1315</f>
        <v>1074.4100000000001</v>
      </c>
      <c r="H1315" s="611"/>
    </row>
    <row r="1316" spans="1:8" ht="31.5">
      <c r="A1316" s="631">
        <v>188</v>
      </c>
      <c r="B1316" s="592" t="s">
        <v>3776</v>
      </c>
      <c r="C1316" s="16" t="s">
        <v>3775</v>
      </c>
      <c r="D1316" s="19"/>
      <c r="E1316" s="19"/>
      <c r="F1316" s="17"/>
      <c r="G1316" s="17"/>
      <c r="H1316" s="595">
        <v>40969</v>
      </c>
    </row>
    <row r="1317" spans="1:8" ht="15.75">
      <c r="A1317" s="632"/>
      <c r="B1317" s="594"/>
      <c r="C1317" s="17" t="s">
        <v>2286</v>
      </c>
      <c r="D1317" s="17" t="s">
        <v>2968</v>
      </c>
      <c r="E1317" s="17">
        <v>1</v>
      </c>
      <c r="F1317" s="17">
        <v>390</v>
      </c>
      <c r="G1317" s="17">
        <f>E1317*F1317</f>
        <v>390</v>
      </c>
      <c r="H1317" s="603"/>
    </row>
    <row r="1318" spans="1:8" ht="15.75">
      <c r="A1318" s="630">
        <v>189</v>
      </c>
      <c r="B1318" s="592" t="s">
        <v>37</v>
      </c>
      <c r="C1318" s="16" t="s">
        <v>2184</v>
      </c>
      <c r="D1318" s="17"/>
      <c r="E1318" s="17"/>
      <c r="F1318" s="17"/>
      <c r="G1318" s="204"/>
      <c r="H1318" s="595">
        <v>40994</v>
      </c>
    </row>
    <row r="1319" spans="1:8" ht="15.75">
      <c r="A1319" s="632"/>
      <c r="B1319" s="594"/>
      <c r="C1319" s="17" t="s">
        <v>1600</v>
      </c>
      <c r="D1319" s="17" t="s">
        <v>1588</v>
      </c>
      <c r="E1319" s="17">
        <v>1</v>
      </c>
      <c r="F1319" s="17">
        <v>1700</v>
      </c>
      <c r="G1319" s="204">
        <f>E1319*F1319</f>
        <v>1700</v>
      </c>
      <c r="H1319" s="603"/>
    </row>
    <row r="1320" spans="1:8" ht="18.75">
      <c r="A1320" s="160"/>
      <c r="B1320" s="161" t="s">
        <v>1598</v>
      </c>
      <c r="C1320" s="160"/>
      <c r="D1320" s="160"/>
      <c r="E1320" s="160"/>
      <c r="F1320" s="160"/>
      <c r="G1320" s="162">
        <f>SUM(G1303:G1319)</f>
        <v>23245.81</v>
      </c>
      <c r="H1320" s="163"/>
    </row>
    <row r="1321" spans="1:8">
      <c r="G1321" s="42"/>
    </row>
    <row r="1322" spans="1:8">
      <c r="G1322" s="42">
        <f>(G1320+G1302+G1276+G1265+G1263+G1239+G1208+G1202+G1176+G1166+G1159+G1154+G1147+G1139+G1137+G1128+G1107+G1099+G1083+G1066+G1028+G1014+G995+G980+G978+G973+G970+G965+G957+G942+G935+G921+G916+G903+G895)-G1320-G1107</f>
        <v>331918.46999999997</v>
      </c>
    </row>
    <row r="1405" spans="1:8" ht="18.75">
      <c r="A1405" s="869" t="s">
        <v>1044</v>
      </c>
      <c r="B1405" s="869"/>
      <c r="C1405" s="869"/>
      <c r="D1405" s="869"/>
      <c r="E1405" s="869"/>
      <c r="F1405" s="869"/>
      <c r="G1405" s="869"/>
      <c r="H1405" s="869"/>
    </row>
    <row r="1406" spans="1:8" ht="18.75">
      <c r="A1406" s="604" t="s">
        <v>1564</v>
      </c>
      <c r="B1406" s="604"/>
      <c r="C1406" s="2"/>
      <c r="D1406" s="2"/>
      <c r="E1406" s="2"/>
      <c r="F1406" s="2"/>
      <c r="G1406" s="1"/>
      <c r="H1406" s="1"/>
    </row>
    <row r="1407" spans="1:8" ht="37.5">
      <c r="A1407" s="131" t="s">
        <v>1033</v>
      </c>
      <c r="B1407" s="131" t="s">
        <v>1034</v>
      </c>
      <c r="C1407" s="131" t="s">
        <v>1035</v>
      </c>
      <c r="D1407" s="131" t="s">
        <v>1036</v>
      </c>
      <c r="E1407" s="131" t="s">
        <v>1334</v>
      </c>
      <c r="F1407" s="131" t="s">
        <v>1335</v>
      </c>
      <c r="G1407" s="131" t="s">
        <v>1555</v>
      </c>
      <c r="H1407" s="58" t="s">
        <v>1586</v>
      </c>
    </row>
    <row r="1408" spans="1:8" ht="31.5">
      <c r="A1408" s="64">
        <v>13</v>
      </c>
      <c r="B1408" s="17" t="s">
        <v>338</v>
      </c>
      <c r="C1408" s="46" t="s">
        <v>893</v>
      </c>
      <c r="D1408" s="598" t="s">
        <v>3581</v>
      </c>
      <c r="E1408" s="599"/>
      <c r="F1408" s="600"/>
      <c r="G1408" s="20"/>
      <c r="H1408" s="21">
        <v>41001</v>
      </c>
    </row>
    <row r="1409" spans="1:8" ht="31.5">
      <c r="A1409" s="630">
        <v>26</v>
      </c>
      <c r="B1409" s="592" t="s">
        <v>1395</v>
      </c>
      <c r="C1409" s="46" t="s">
        <v>692</v>
      </c>
      <c r="D1409" s="17"/>
      <c r="E1409" s="17"/>
      <c r="F1409" s="19"/>
      <c r="G1409" s="20"/>
      <c r="H1409" s="595">
        <v>41002</v>
      </c>
    </row>
    <row r="1410" spans="1:8" ht="15.75">
      <c r="A1410" s="631"/>
      <c r="B1410" s="593"/>
      <c r="C1410" s="15" t="s">
        <v>1570</v>
      </c>
      <c r="D1410" s="19" t="s">
        <v>2968</v>
      </c>
      <c r="E1410" s="19">
        <v>2</v>
      </c>
      <c r="F1410" s="19">
        <v>98.75</v>
      </c>
      <c r="G1410" s="20">
        <f>F1410*E1410</f>
        <v>197.5</v>
      </c>
      <c r="H1410" s="605"/>
    </row>
    <row r="1411" spans="1:8" ht="15.75">
      <c r="A1411" s="631"/>
      <c r="B1411" s="593"/>
      <c r="C1411" s="17" t="s">
        <v>512</v>
      </c>
      <c r="D1411" s="19" t="s">
        <v>2968</v>
      </c>
      <c r="E1411" s="17">
        <v>2</v>
      </c>
      <c r="F1411" s="17">
        <v>50</v>
      </c>
      <c r="G1411" s="44">
        <f>E1411*F1411</f>
        <v>100</v>
      </c>
      <c r="H1411" s="605"/>
    </row>
    <row r="1412" spans="1:8" ht="15.75">
      <c r="A1412" s="631"/>
      <c r="B1412" s="593"/>
      <c r="C1412" s="17" t="s">
        <v>513</v>
      </c>
      <c r="D1412" s="19" t="s">
        <v>2968</v>
      </c>
      <c r="E1412" s="17">
        <v>2</v>
      </c>
      <c r="F1412" s="17">
        <v>25</v>
      </c>
      <c r="G1412" s="44">
        <f>E1412*F1412</f>
        <v>50</v>
      </c>
      <c r="H1412" s="605"/>
    </row>
    <row r="1413" spans="1:8" ht="15.75">
      <c r="A1413" s="631"/>
      <c r="B1413" s="593"/>
      <c r="C1413" s="17" t="s">
        <v>1680</v>
      </c>
      <c r="D1413" s="19" t="s">
        <v>2968</v>
      </c>
      <c r="E1413" s="17">
        <v>1</v>
      </c>
      <c r="F1413" s="17">
        <v>56</v>
      </c>
      <c r="G1413" s="17">
        <f>E1413*F1413</f>
        <v>56</v>
      </c>
      <c r="H1413" s="605"/>
    </row>
    <row r="1414" spans="1:8" ht="31.5">
      <c r="A1414" s="632"/>
      <c r="B1414" s="594"/>
      <c r="C1414" s="17" t="s">
        <v>2150</v>
      </c>
      <c r="D1414" s="19" t="s">
        <v>2968</v>
      </c>
      <c r="E1414" s="17">
        <v>2</v>
      </c>
      <c r="F1414" s="17">
        <v>45</v>
      </c>
      <c r="G1414" s="20">
        <f>E1414*F1414</f>
        <v>90</v>
      </c>
      <c r="H1414" s="603"/>
    </row>
    <row r="1415" spans="1:8" ht="31.5">
      <c r="A1415" s="630">
        <v>35</v>
      </c>
      <c r="B1415" s="592" t="s">
        <v>3582</v>
      </c>
      <c r="C1415" s="46" t="s">
        <v>276</v>
      </c>
      <c r="D1415" s="15"/>
      <c r="E1415" s="19"/>
      <c r="F1415" s="19"/>
      <c r="G1415" s="20"/>
      <c r="H1415" s="595">
        <v>40983</v>
      </c>
    </row>
    <row r="1416" spans="1:8" ht="15.75">
      <c r="A1416" s="631"/>
      <c r="B1416" s="593"/>
      <c r="C1416" s="15" t="s">
        <v>731</v>
      </c>
      <c r="D1416" s="19" t="s">
        <v>1585</v>
      </c>
      <c r="E1416" s="19">
        <v>5.0000000000000001E-3</v>
      </c>
      <c r="F1416" s="19">
        <v>8500</v>
      </c>
      <c r="G1416" s="20">
        <f>E1416*F1416</f>
        <v>42.5</v>
      </c>
      <c r="H1416" s="605"/>
    </row>
    <row r="1417" spans="1:8" ht="15.75">
      <c r="A1417" s="631"/>
      <c r="B1417" s="593"/>
      <c r="C1417" s="15" t="s">
        <v>2694</v>
      </c>
      <c r="D1417" s="19" t="s">
        <v>1585</v>
      </c>
      <c r="E1417" s="19">
        <v>2E-3</v>
      </c>
      <c r="F1417" s="19">
        <v>8500</v>
      </c>
      <c r="G1417" s="20">
        <f>E1417*F1417</f>
        <v>17</v>
      </c>
      <c r="H1417" s="605"/>
    </row>
    <row r="1418" spans="1:8" ht="15.75">
      <c r="A1418" s="631"/>
      <c r="B1418" s="593"/>
      <c r="C1418" s="15" t="s">
        <v>2695</v>
      </c>
      <c r="D1418" s="19" t="s">
        <v>1109</v>
      </c>
      <c r="E1418" s="19">
        <v>0.1</v>
      </c>
      <c r="F1418" s="19">
        <v>58</v>
      </c>
      <c r="G1418" s="20">
        <f>E1418*F1418</f>
        <v>5.8</v>
      </c>
      <c r="H1418" s="605"/>
    </row>
    <row r="1419" spans="1:8" ht="15.75">
      <c r="A1419" s="632"/>
      <c r="B1419" s="594"/>
      <c r="C1419" s="15" t="s">
        <v>890</v>
      </c>
      <c r="D1419" s="19" t="s">
        <v>1109</v>
      </c>
      <c r="E1419" s="19">
        <v>0.1</v>
      </c>
      <c r="F1419" s="19">
        <v>54</v>
      </c>
      <c r="G1419" s="20">
        <f>E1419*F1419</f>
        <v>5.4</v>
      </c>
      <c r="H1419" s="603"/>
    </row>
    <row r="1420" spans="1:8" ht="31.5">
      <c r="A1420" s="198">
        <v>78</v>
      </c>
      <c r="B1420" s="140" t="s">
        <v>338</v>
      </c>
      <c r="C1420" s="46" t="s">
        <v>893</v>
      </c>
      <c r="D1420" s="598" t="s">
        <v>850</v>
      </c>
      <c r="E1420" s="599"/>
      <c r="F1420" s="600"/>
      <c r="G1420" s="20"/>
      <c r="H1420" s="139">
        <v>41011</v>
      </c>
    </row>
    <row r="1421" spans="1:8" ht="94.5">
      <c r="A1421" s="630">
        <v>112</v>
      </c>
      <c r="B1421" s="592" t="s">
        <v>338</v>
      </c>
      <c r="C1421" s="46" t="s">
        <v>1053</v>
      </c>
      <c r="D1421" s="598" t="s">
        <v>1351</v>
      </c>
      <c r="E1421" s="599"/>
      <c r="F1421" s="600"/>
      <c r="G1421" s="20"/>
      <c r="H1421" s="595">
        <v>41011</v>
      </c>
    </row>
    <row r="1422" spans="1:8" ht="15.75">
      <c r="A1422" s="631"/>
      <c r="B1422" s="593"/>
      <c r="C1422" s="15" t="s">
        <v>228</v>
      </c>
      <c r="D1422" s="19" t="s">
        <v>1049</v>
      </c>
      <c r="E1422" s="19">
        <v>6</v>
      </c>
      <c r="F1422" s="19">
        <v>235</v>
      </c>
      <c r="G1422" s="20">
        <f t="shared" ref="G1422:G1428" si="20">F1422*E1422</f>
        <v>1410</v>
      </c>
      <c r="H1422" s="605"/>
    </row>
    <row r="1423" spans="1:8" ht="15.75">
      <c r="A1423" s="631"/>
      <c r="B1423" s="593"/>
      <c r="C1423" s="15" t="s">
        <v>2846</v>
      </c>
      <c r="D1423" s="19" t="s">
        <v>1049</v>
      </c>
      <c r="E1423" s="19">
        <v>6</v>
      </c>
      <c r="F1423" s="19">
        <v>17</v>
      </c>
      <c r="G1423" s="20">
        <f t="shared" si="20"/>
        <v>102</v>
      </c>
      <c r="H1423" s="605"/>
    </row>
    <row r="1424" spans="1:8" ht="31.5">
      <c r="A1424" s="631"/>
      <c r="B1424" s="593"/>
      <c r="C1424" s="15" t="s">
        <v>541</v>
      </c>
      <c r="D1424" s="19" t="s">
        <v>1049</v>
      </c>
      <c r="E1424" s="19">
        <v>6</v>
      </c>
      <c r="F1424" s="19">
        <v>25</v>
      </c>
      <c r="G1424" s="20">
        <f t="shared" si="20"/>
        <v>150</v>
      </c>
      <c r="H1424" s="605"/>
    </row>
    <row r="1425" spans="1:8" ht="15.75">
      <c r="A1425" s="631"/>
      <c r="B1425" s="593"/>
      <c r="C1425" s="17" t="s">
        <v>229</v>
      </c>
      <c r="D1425" s="19" t="s">
        <v>2968</v>
      </c>
      <c r="E1425" s="19">
        <v>11</v>
      </c>
      <c r="F1425" s="19">
        <v>15</v>
      </c>
      <c r="G1425" s="20">
        <f t="shared" si="20"/>
        <v>165</v>
      </c>
      <c r="H1425" s="605"/>
    </row>
    <row r="1426" spans="1:8" ht="15.75">
      <c r="A1426" s="631"/>
      <c r="B1426" s="593"/>
      <c r="C1426" s="17" t="s">
        <v>230</v>
      </c>
      <c r="D1426" s="19" t="s">
        <v>2968</v>
      </c>
      <c r="E1426" s="19">
        <v>20</v>
      </c>
      <c r="F1426" s="19">
        <v>9</v>
      </c>
      <c r="G1426" s="20">
        <f t="shared" si="20"/>
        <v>180</v>
      </c>
      <c r="H1426" s="605"/>
    </row>
    <row r="1427" spans="1:8" ht="15.75">
      <c r="A1427" s="631"/>
      <c r="B1427" s="593"/>
      <c r="C1427" s="17" t="s">
        <v>2854</v>
      </c>
      <c r="D1427" s="19" t="s">
        <v>2968</v>
      </c>
      <c r="E1427" s="17">
        <v>3</v>
      </c>
      <c r="F1427" s="17">
        <v>23</v>
      </c>
      <c r="G1427" s="20">
        <f t="shared" si="20"/>
        <v>69</v>
      </c>
      <c r="H1427" s="605"/>
    </row>
    <row r="1428" spans="1:8" ht="15.75">
      <c r="A1428" s="632"/>
      <c r="B1428" s="594"/>
      <c r="C1428" s="17" t="s">
        <v>231</v>
      </c>
      <c r="D1428" s="19" t="s">
        <v>2968</v>
      </c>
      <c r="E1428" s="17">
        <v>1</v>
      </c>
      <c r="F1428" s="17">
        <v>240</v>
      </c>
      <c r="G1428" s="20">
        <f t="shared" si="20"/>
        <v>240</v>
      </c>
      <c r="H1428" s="603"/>
    </row>
    <row r="1429" spans="1:8" ht="15.75">
      <c r="A1429" s="630">
        <v>112</v>
      </c>
      <c r="B1429" s="592" t="s">
        <v>3277</v>
      </c>
      <c r="C1429" s="15" t="s">
        <v>2846</v>
      </c>
      <c r="D1429" s="19" t="s">
        <v>1049</v>
      </c>
      <c r="E1429" s="19">
        <v>60</v>
      </c>
      <c r="F1429" s="19">
        <v>17</v>
      </c>
      <c r="G1429" s="20">
        <f>F1429*E1429</f>
        <v>1020</v>
      </c>
      <c r="H1429" s="595" t="s">
        <v>3276</v>
      </c>
    </row>
    <row r="1430" spans="1:8" ht="15.75">
      <c r="A1430" s="631"/>
      <c r="B1430" s="593"/>
      <c r="C1430" s="17" t="s">
        <v>3274</v>
      </c>
      <c r="D1430" s="19" t="s">
        <v>1049</v>
      </c>
      <c r="E1430" s="19">
        <v>10</v>
      </c>
      <c r="F1430" s="19">
        <v>45</v>
      </c>
      <c r="G1430" s="20">
        <f>F1430*E1430</f>
        <v>450</v>
      </c>
      <c r="H1430" s="605"/>
    </row>
    <row r="1431" spans="1:8" ht="31.5">
      <c r="A1431" s="631"/>
      <c r="B1431" s="593"/>
      <c r="C1431" s="17" t="s">
        <v>3275</v>
      </c>
      <c r="D1431" s="19" t="s">
        <v>2968</v>
      </c>
      <c r="E1431" s="19">
        <v>12</v>
      </c>
      <c r="F1431" s="19">
        <v>0.5</v>
      </c>
      <c r="G1431" s="20">
        <f>F1431*E1431</f>
        <v>6</v>
      </c>
      <c r="H1431" s="605"/>
    </row>
    <row r="1432" spans="1:8" ht="15.75">
      <c r="A1432" s="631"/>
      <c r="B1432" s="593"/>
      <c r="C1432" s="63" t="s">
        <v>3789</v>
      </c>
      <c r="D1432" s="19" t="s">
        <v>2968</v>
      </c>
      <c r="E1432" s="17">
        <v>24</v>
      </c>
      <c r="F1432" s="19">
        <v>0.6</v>
      </c>
      <c r="G1432" s="20">
        <f>F1432*E1432</f>
        <v>14.4</v>
      </c>
      <c r="H1432" s="605"/>
    </row>
    <row r="1433" spans="1:8" ht="15.75">
      <c r="A1433" s="631"/>
      <c r="B1433" s="593"/>
      <c r="C1433" s="15" t="s">
        <v>2856</v>
      </c>
      <c r="D1433" s="19" t="s">
        <v>2968</v>
      </c>
      <c r="E1433" s="19">
        <v>8</v>
      </c>
      <c r="F1433" s="19">
        <v>9</v>
      </c>
      <c r="G1433" s="17">
        <f>E1433*F1433</f>
        <v>72</v>
      </c>
      <c r="H1433" s="605"/>
    </row>
    <row r="1434" spans="1:8" ht="15.75">
      <c r="A1434" s="631"/>
      <c r="B1434" s="593"/>
      <c r="C1434" s="63" t="s">
        <v>3790</v>
      </c>
      <c r="D1434" s="19" t="s">
        <v>2968</v>
      </c>
      <c r="E1434" s="17">
        <v>24</v>
      </c>
      <c r="F1434" s="19">
        <v>0.5</v>
      </c>
      <c r="G1434" s="20">
        <f>F1434*E1434</f>
        <v>12</v>
      </c>
      <c r="H1434" s="605"/>
    </row>
    <row r="1435" spans="1:8" ht="15.75">
      <c r="A1435" s="632"/>
      <c r="B1435" s="594"/>
      <c r="C1435" s="17" t="s">
        <v>1203</v>
      </c>
      <c r="D1435" s="19" t="s">
        <v>2968</v>
      </c>
      <c r="E1435" s="19">
        <v>1</v>
      </c>
      <c r="F1435" s="19">
        <v>25</v>
      </c>
      <c r="G1435" s="20">
        <f>F1435*E1435</f>
        <v>25</v>
      </c>
      <c r="H1435" s="603"/>
    </row>
    <row r="1436" spans="1:8" ht="31.5">
      <c r="A1436" s="64">
        <v>132</v>
      </c>
      <c r="B1436" s="17" t="s">
        <v>338</v>
      </c>
      <c r="C1436" s="46" t="s">
        <v>893</v>
      </c>
      <c r="D1436" s="598" t="s">
        <v>3064</v>
      </c>
      <c r="E1436" s="599"/>
      <c r="F1436" s="600"/>
      <c r="G1436" s="20"/>
      <c r="H1436" s="139">
        <v>41017</v>
      </c>
    </row>
    <row r="1437" spans="1:8" ht="15.75">
      <c r="A1437" s="64">
        <v>152</v>
      </c>
      <c r="B1437" s="17" t="s">
        <v>251</v>
      </c>
      <c r="C1437" s="16" t="s">
        <v>2133</v>
      </c>
      <c r="D1437" s="598" t="s">
        <v>1050</v>
      </c>
      <c r="E1437" s="599"/>
      <c r="F1437" s="600"/>
      <c r="G1437" s="20"/>
      <c r="H1437" s="21">
        <v>41017</v>
      </c>
    </row>
    <row r="1438" spans="1:8" ht="15.75">
      <c r="A1438" s="199">
        <v>195</v>
      </c>
      <c r="B1438" s="134" t="s">
        <v>459</v>
      </c>
      <c r="C1438" s="16" t="s">
        <v>340</v>
      </c>
      <c r="D1438" s="598" t="s">
        <v>67</v>
      </c>
      <c r="E1438" s="599"/>
      <c r="F1438" s="600"/>
      <c r="G1438" s="20"/>
      <c r="H1438" s="133">
        <v>41023</v>
      </c>
    </row>
    <row r="1439" spans="1:8" ht="47.25">
      <c r="A1439" s="199">
        <v>196</v>
      </c>
      <c r="B1439" s="134" t="s">
        <v>460</v>
      </c>
      <c r="C1439" s="16" t="s">
        <v>461</v>
      </c>
      <c r="D1439" s="19"/>
      <c r="E1439" s="17"/>
      <c r="F1439" s="17"/>
      <c r="G1439" s="20"/>
      <c r="H1439" s="133">
        <v>41025</v>
      </c>
    </row>
    <row r="1440" spans="1:8" ht="15.75">
      <c r="A1440" s="630">
        <v>214</v>
      </c>
      <c r="B1440" s="592" t="s">
        <v>3277</v>
      </c>
      <c r="C1440" s="16" t="s">
        <v>1187</v>
      </c>
      <c r="D1440" s="19"/>
      <c r="E1440" s="17"/>
      <c r="F1440" s="17"/>
      <c r="G1440" s="20"/>
      <c r="H1440" s="595">
        <v>41026</v>
      </c>
    </row>
    <row r="1441" spans="1:8" ht="15.75">
      <c r="A1441" s="632"/>
      <c r="B1441" s="594"/>
      <c r="C1441" s="15" t="s">
        <v>1240</v>
      </c>
      <c r="D1441" s="19" t="s">
        <v>1109</v>
      </c>
      <c r="E1441" s="17">
        <v>6</v>
      </c>
      <c r="F1441" s="17">
        <v>14</v>
      </c>
      <c r="G1441" s="20">
        <f>F1441*E1441</f>
        <v>84</v>
      </c>
      <c r="H1441" s="603"/>
    </row>
    <row r="1442" spans="1:8" ht="18.75">
      <c r="A1442" s="160"/>
      <c r="B1442" s="161" t="s">
        <v>1598</v>
      </c>
      <c r="C1442" s="160"/>
      <c r="D1442" s="160"/>
      <c r="E1442" s="160"/>
      <c r="F1442" s="160"/>
      <c r="G1442" s="162">
        <f>SUM(G1408:G1441)</f>
        <v>4563.6000000000004</v>
      </c>
      <c r="H1442" s="163"/>
    </row>
    <row r="1443" spans="1:8" ht="31.5">
      <c r="A1443" s="630">
        <v>15</v>
      </c>
      <c r="B1443" s="870" t="s">
        <v>2660</v>
      </c>
      <c r="C1443" s="240" t="s">
        <v>2154</v>
      </c>
      <c r="D1443" s="19"/>
      <c r="E1443" s="17"/>
      <c r="F1443" s="17"/>
      <c r="G1443" s="20"/>
      <c r="H1443" s="595">
        <v>41002</v>
      </c>
    </row>
    <row r="1444" spans="1:8" ht="15.75">
      <c r="A1444" s="631"/>
      <c r="B1444" s="871"/>
      <c r="C1444" s="241" t="s">
        <v>32</v>
      </c>
      <c r="D1444" s="19" t="s">
        <v>1588</v>
      </c>
      <c r="E1444" s="17">
        <v>1.2</v>
      </c>
      <c r="F1444" s="17">
        <v>1500</v>
      </c>
      <c r="G1444" s="20">
        <f>E1444*F1444</f>
        <v>1800</v>
      </c>
      <c r="H1444" s="605"/>
    </row>
    <row r="1445" spans="1:8" ht="15.75">
      <c r="A1445" s="631"/>
      <c r="B1445" s="871"/>
      <c r="C1445" s="241" t="s">
        <v>166</v>
      </c>
      <c r="D1445" s="19" t="s">
        <v>1588</v>
      </c>
      <c r="E1445" s="17">
        <v>1.2</v>
      </c>
      <c r="F1445" s="17">
        <v>1650</v>
      </c>
      <c r="G1445" s="20">
        <f>E1445*F1445</f>
        <v>1980</v>
      </c>
      <c r="H1445" s="605"/>
    </row>
    <row r="1446" spans="1:8" ht="15.75">
      <c r="A1446" s="631"/>
      <c r="B1446" s="871"/>
      <c r="C1446" s="241" t="s">
        <v>3437</v>
      </c>
      <c r="D1446" s="19"/>
      <c r="E1446" s="17">
        <v>1</v>
      </c>
      <c r="F1446" s="17">
        <v>25</v>
      </c>
      <c r="G1446" s="20">
        <f>E1446*F1446</f>
        <v>25</v>
      </c>
      <c r="H1446" s="605"/>
    </row>
    <row r="1447" spans="1:8" ht="15.75">
      <c r="A1447" s="632"/>
      <c r="B1447" s="872"/>
      <c r="C1447" s="241" t="s">
        <v>480</v>
      </c>
      <c r="D1447" s="19" t="s">
        <v>481</v>
      </c>
      <c r="E1447" s="17">
        <v>1</v>
      </c>
      <c r="F1447" s="17">
        <v>28.6</v>
      </c>
      <c r="G1447" s="20">
        <f>E1447*F1447</f>
        <v>28.6</v>
      </c>
      <c r="H1447" s="603"/>
    </row>
    <row r="1448" spans="1:8" ht="47.25">
      <c r="A1448" s="630">
        <v>48</v>
      </c>
      <c r="B1448" s="592" t="s">
        <v>2660</v>
      </c>
      <c r="C1448" s="16" t="s">
        <v>387</v>
      </c>
      <c r="D1448" s="598" t="s">
        <v>388</v>
      </c>
      <c r="E1448" s="599"/>
      <c r="F1448" s="600"/>
      <c r="G1448" s="20"/>
      <c r="H1448" s="595">
        <v>41008</v>
      </c>
    </row>
    <row r="1449" spans="1:8" ht="15.75">
      <c r="A1449" s="632"/>
      <c r="B1449" s="594"/>
      <c r="C1449" s="15" t="s">
        <v>450</v>
      </c>
      <c r="D1449" s="19" t="s">
        <v>1049</v>
      </c>
      <c r="E1449" s="19">
        <v>4.5</v>
      </c>
      <c r="F1449" s="19">
        <v>42</v>
      </c>
      <c r="G1449" s="20">
        <f>E1449*F1449</f>
        <v>189</v>
      </c>
      <c r="H1449" s="603"/>
    </row>
    <row r="1450" spans="1:8" ht="31.5">
      <c r="A1450" s="64">
        <v>58</v>
      </c>
      <c r="B1450" s="17" t="s">
        <v>2135</v>
      </c>
      <c r="C1450" s="46" t="s">
        <v>2305</v>
      </c>
      <c r="D1450" s="598" t="s">
        <v>67</v>
      </c>
      <c r="E1450" s="599"/>
      <c r="F1450" s="600"/>
      <c r="G1450" s="20"/>
      <c r="H1450" s="21">
        <v>41009</v>
      </c>
    </row>
    <row r="1451" spans="1:8" ht="31.5">
      <c r="A1451" s="64">
        <v>81</v>
      </c>
      <c r="B1451" s="17" t="s">
        <v>1872</v>
      </c>
      <c r="C1451" s="46" t="s">
        <v>10</v>
      </c>
      <c r="D1451" s="598" t="s">
        <v>67</v>
      </c>
      <c r="E1451" s="599"/>
      <c r="F1451" s="600"/>
      <c r="G1451" s="20"/>
      <c r="H1451" s="21">
        <v>41015</v>
      </c>
    </row>
    <row r="1452" spans="1:8" ht="15.75">
      <c r="A1452" s="630">
        <v>83</v>
      </c>
      <c r="B1452" s="932" t="s">
        <v>18</v>
      </c>
      <c r="C1452" s="46" t="s">
        <v>19</v>
      </c>
      <c r="D1452" s="19"/>
      <c r="E1452" s="19"/>
      <c r="F1452" s="19"/>
      <c r="G1452" s="20"/>
      <c r="H1452" s="595">
        <v>41016</v>
      </c>
    </row>
    <row r="1453" spans="1:8" ht="15.75">
      <c r="A1453" s="631"/>
      <c r="B1453" s="933"/>
      <c r="C1453" s="17" t="s">
        <v>1181</v>
      </c>
      <c r="D1453" s="19" t="s">
        <v>2968</v>
      </c>
      <c r="E1453" s="17">
        <v>1</v>
      </c>
      <c r="F1453" s="17">
        <v>25</v>
      </c>
      <c r="G1453" s="20">
        <f t="shared" ref="G1453:G1459" si="21">E1453*F1453</f>
        <v>25</v>
      </c>
      <c r="H1453" s="605"/>
    </row>
    <row r="1454" spans="1:8" ht="15.75">
      <c r="A1454" s="631"/>
      <c r="B1454" s="933"/>
      <c r="C1454" s="15" t="s">
        <v>2797</v>
      </c>
      <c r="D1454" s="19" t="s">
        <v>1109</v>
      </c>
      <c r="E1454" s="19">
        <v>3</v>
      </c>
      <c r="F1454" s="19">
        <v>90</v>
      </c>
      <c r="G1454" s="20">
        <f t="shared" si="21"/>
        <v>270</v>
      </c>
      <c r="H1454" s="605"/>
    </row>
    <row r="1455" spans="1:8" ht="15.75">
      <c r="A1455" s="631"/>
      <c r="B1455" s="933"/>
      <c r="C1455" s="17" t="s">
        <v>20</v>
      </c>
      <c r="D1455" s="19" t="s">
        <v>2968</v>
      </c>
      <c r="E1455" s="17">
        <v>4</v>
      </c>
      <c r="F1455" s="17">
        <v>97</v>
      </c>
      <c r="G1455" s="20">
        <f t="shared" si="21"/>
        <v>388</v>
      </c>
      <c r="H1455" s="605"/>
    </row>
    <row r="1456" spans="1:8" ht="15.75">
      <c r="A1456" s="631"/>
      <c r="B1456" s="933"/>
      <c r="C1456" s="15" t="s">
        <v>1462</v>
      </c>
      <c r="D1456" s="19" t="s">
        <v>1049</v>
      </c>
      <c r="E1456" s="19">
        <v>3</v>
      </c>
      <c r="F1456" s="19">
        <v>59</v>
      </c>
      <c r="G1456" s="20">
        <f t="shared" si="21"/>
        <v>177</v>
      </c>
      <c r="H1456" s="605"/>
    </row>
    <row r="1457" spans="1:8" ht="15.75">
      <c r="A1457" s="631"/>
      <c r="B1457" s="933"/>
      <c r="C1457" s="15" t="s">
        <v>21</v>
      </c>
      <c r="D1457" s="19" t="s">
        <v>2968</v>
      </c>
      <c r="E1457" s="17">
        <v>2</v>
      </c>
      <c r="F1457" s="19">
        <v>26</v>
      </c>
      <c r="G1457" s="20">
        <f t="shared" si="21"/>
        <v>52</v>
      </c>
      <c r="H1457" s="605"/>
    </row>
    <row r="1458" spans="1:8" ht="31.5">
      <c r="A1458" s="631"/>
      <c r="B1458" s="933"/>
      <c r="C1458" s="15" t="s">
        <v>1180</v>
      </c>
      <c r="D1458" s="19" t="s">
        <v>1049</v>
      </c>
      <c r="E1458" s="17">
        <v>3</v>
      </c>
      <c r="F1458" s="19">
        <v>164.34</v>
      </c>
      <c r="G1458" s="20">
        <f t="shared" si="21"/>
        <v>493.02</v>
      </c>
      <c r="H1458" s="605"/>
    </row>
    <row r="1459" spans="1:8" ht="31.5">
      <c r="A1459" s="632"/>
      <c r="B1459" s="934"/>
      <c r="C1459" s="15" t="s">
        <v>501</v>
      </c>
      <c r="D1459" s="19" t="s">
        <v>2968</v>
      </c>
      <c r="E1459" s="17">
        <v>1</v>
      </c>
      <c r="F1459" s="19">
        <v>123</v>
      </c>
      <c r="G1459" s="20">
        <f t="shared" si="21"/>
        <v>123</v>
      </c>
      <c r="H1459" s="603"/>
    </row>
    <row r="1460" spans="1:8" ht="31.5">
      <c r="A1460" s="630">
        <v>137</v>
      </c>
      <c r="B1460" s="592" t="s">
        <v>1079</v>
      </c>
      <c r="C1460" s="16" t="s">
        <v>1659</v>
      </c>
      <c r="D1460" s="598" t="s">
        <v>67</v>
      </c>
      <c r="E1460" s="599"/>
      <c r="F1460" s="600"/>
      <c r="G1460" s="20"/>
      <c r="H1460" s="595">
        <v>41018</v>
      </c>
    </row>
    <row r="1461" spans="1:8" ht="15.75">
      <c r="A1461" s="632"/>
      <c r="B1461" s="594"/>
      <c r="C1461" s="17" t="s">
        <v>1080</v>
      </c>
      <c r="D1461" s="19" t="s">
        <v>2968</v>
      </c>
      <c r="E1461" s="17">
        <v>1</v>
      </c>
      <c r="F1461" s="19">
        <v>120</v>
      </c>
      <c r="G1461" s="20">
        <f>F1461*E1461</f>
        <v>120</v>
      </c>
      <c r="H1461" s="603"/>
    </row>
    <row r="1462" spans="1:8" ht="31.5">
      <c r="A1462" s="630">
        <v>202</v>
      </c>
      <c r="B1462" s="592" t="s">
        <v>2660</v>
      </c>
      <c r="C1462" s="16" t="s">
        <v>407</v>
      </c>
      <c r="D1462" s="19"/>
      <c r="E1462" s="17"/>
      <c r="F1462" s="17"/>
      <c r="G1462" s="20"/>
      <c r="H1462" s="595">
        <v>41024</v>
      </c>
    </row>
    <row r="1463" spans="1:8" ht="15.75">
      <c r="A1463" s="632"/>
      <c r="B1463" s="594"/>
      <c r="C1463" s="17" t="s">
        <v>2479</v>
      </c>
      <c r="D1463" s="19" t="s">
        <v>1109</v>
      </c>
      <c r="E1463" s="17">
        <v>1.5</v>
      </c>
      <c r="F1463" s="17">
        <v>69</v>
      </c>
      <c r="G1463" s="20">
        <f>F1463*E1463</f>
        <v>103.5</v>
      </c>
      <c r="H1463" s="603"/>
    </row>
    <row r="1464" spans="1:8" ht="47.25">
      <c r="A1464" s="630">
        <v>177</v>
      </c>
      <c r="B1464" s="592" t="s">
        <v>2660</v>
      </c>
      <c r="C1464" s="16" t="s">
        <v>1815</v>
      </c>
      <c r="D1464" s="19"/>
      <c r="E1464" s="17"/>
      <c r="F1464" s="17"/>
      <c r="G1464" s="20"/>
      <c r="H1464" s="595">
        <v>41023</v>
      </c>
    </row>
    <row r="1465" spans="1:8" ht="15.75">
      <c r="A1465" s="631"/>
      <c r="B1465" s="593"/>
      <c r="C1465" s="17" t="s">
        <v>1816</v>
      </c>
      <c r="D1465" s="19" t="s">
        <v>1585</v>
      </c>
      <c r="E1465" s="17">
        <v>0.05</v>
      </c>
      <c r="F1465" s="17">
        <v>8500</v>
      </c>
      <c r="G1465" s="20">
        <f>F1465*E1465</f>
        <v>425</v>
      </c>
      <c r="H1465" s="605"/>
    </row>
    <row r="1466" spans="1:8" ht="15.75">
      <c r="A1466" s="631"/>
      <c r="B1466" s="593"/>
      <c r="C1466" s="17" t="s">
        <v>1602</v>
      </c>
      <c r="D1466" s="19" t="s">
        <v>1109</v>
      </c>
      <c r="E1466" s="17">
        <v>0.2</v>
      </c>
      <c r="F1466" s="17">
        <v>58</v>
      </c>
      <c r="G1466" s="20">
        <f>F1466*E1466</f>
        <v>11.6</v>
      </c>
      <c r="H1466" s="605"/>
    </row>
    <row r="1467" spans="1:8" ht="15.75">
      <c r="A1467" s="631"/>
      <c r="B1467" s="593"/>
      <c r="C1467" s="17" t="s">
        <v>1092</v>
      </c>
      <c r="D1467" s="19" t="s">
        <v>1585</v>
      </c>
      <c r="E1467" s="17">
        <v>0.02</v>
      </c>
      <c r="F1467" s="17">
        <v>8500</v>
      </c>
      <c r="G1467" s="20">
        <f>F1467*E1467</f>
        <v>170</v>
      </c>
      <c r="H1467" s="605"/>
    </row>
    <row r="1468" spans="1:8" ht="15.75">
      <c r="A1468" s="632"/>
      <c r="B1468" s="594"/>
      <c r="C1468" s="17" t="s">
        <v>1824</v>
      </c>
      <c r="D1468" s="19" t="s">
        <v>1588</v>
      </c>
      <c r="E1468" s="17">
        <v>0.5</v>
      </c>
      <c r="F1468" s="17">
        <v>1100</v>
      </c>
      <c r="G1468" s="20">
        <f>F1468*E1468</f>
        <v>550</v>
      </c>
      <c r="H1468" s="603"/>
    </row>
    <row r="1469" spans="1:8" ht="15.75">
      <c r="A1469" s="199">
        <v>204</v>
      </c>
      <c r="B1469" s="134" t="s">
        <v>408</v>
      </c>
      <c r="C1469" s="16" t="s">
        <v>109</v>
      </c>
      <c r="D1469" s="598" t="s">
        <v>409</v>
      </c>
      <c r="E1469" s="599"/>
      <c r="F1469" s="600"/>
      <c r="G1469" s="20"/>
      <c r="H1469" s="133">
        <v>41025</v>
      </c>
    </row>
    <row r="1470" spans="1:8" ht="47.25">
      <c r="A1470" s="630">
        <v>205</v>
      </c>
      <c r="B1470" s="592" t="s">
        <v>3279</v>
      </c>
      <c r="C1470" s="16" t="s">
        <v>3280</v>
      </c>
      <c r="D1470" s="19"/>
      <c r="E1470" s="17"/>
      <c r="F1470" s="17"/>
      <c r="G1470" s="20"/>
      <c r="H1470" s="595">
        <v>41025</v>
      </c>
    </row>
    <row r="1471" spans="1:8" ht="15.75">
      <c r="A1471" s="631"/>
      <c r="B1471" s="593"/>
      <c r="C1471" s="17" t="s">
        <v>1048</v>
      </c>
      <c r="D1471" s="19" t="s">
        <v>2968</v>
      </c>
      <c r="E1471" s="17">
        <v>2</v>
      </c>
      <c r="F1471" s="17">
        <v>35</v>
      </c>
      <c r="G1471" s="17">
        <f>F1471*E1471</f>
        <v>70</v>
      </c>
      <c r="H1471" s="605"/>
    </row>
    <row r="1472" spans="1:8" ht="15.75">
      <c r="A1472" s="631"/>
      <c r="B1472" s="593"/>
      <c r="C1472" s="15" t="s">
        <v>1581</v>
      </c>
      <c r="D1472" s="19" t="s">
        <v>1109</v>
      </c>
      <c r="E1472" s="19">
        <v>2</v>
      </c>
      <c r="F1472" s="19">
        <v>90</v>
      </c>
      <c r="G1472" s="20">
        <f>F1472*E1472</f>
        <v>180</v>
      </c>
      <c r="H1472" s="605"/>
    </row>
    <row r="1473" spans="1:8" ht="15.75">
      <c r="A1473" s="632"/>
      <c r="B1473" s="594"/>
      <c r="C1473" s="17" t="s">
        <v>3090</v>
      </c>
      <c r="D1473" s="19" t="s">
        <v>2968</v>
      </c>
      <c r="E1473" s="17">
        <v>1</v>
      </c>
      <c r="F1473" s="17">
        <v>56</v>
      </c>
      <c r="G1473" s="17">
        <f>E1473*F1473</f>
        <v>56</v>
      </c>
      <c r="H1473" s="603"/>
    </row>
    <row r="1474" spans="1:8" ht="15.75">
      <c r="A1474" s="630">
        <v>213</v>
      </c>
      <c r="B1474" s="592" t="s">
        <v>2660</v>
      </c>
      <c r="C1474" s="16" t="s">
        <v>2782</v>
      </c>
      <c r="D1474" s="19"/>
      <c r="E1474" s="15"/>
      <c r="F1474" s="15"/>
      <c r="G1474" s="17"/>
      <c r="H1474" s="595">
        <v>41026</v>
      </c>
    </row>
    <row r="1475" spans="1:8" ht="15.75">
      <c r="A1475" s="631"/>
      <c r="B1475" s="593"/>
      <c r="C1475" s="17" t="s">
        <v>2783</v>
      </c>
      <c r="D1475" s="19" t="s">
        <v>1588</v>
      </c>
      <c r="E1475" s="19">
        <v>0.25</v>
      </c>
      <c r="F1475" s="19">
        <v>1350</v>
      </c>
      <c r="G1475" s="17">
        <f>E1475*F1475</f>
        <v>337.5</v>
      </c>
      <c r="H1475" s="605"/>
    </row>
    <row r="1476" spans="1:8" ht="15.75">
      <c r="A1476" s="631"/>
      <c r="B1476" s="593"/>
      <c r="C1476" s="17" t="s">
        <v>854</v>
      </c>
      <c r="D1476" s="19" t="s">
        <v>1585</v>
      </c>
      <c r="E1476" s="19">
        <v>0.13</v>
      </c>
      <c r="F1476" s="19">
        <v>48.05</v>
      </c>
      <c r="G1476" s="20">
        <f>E1476*F1476</f>
        <v>6.25</v>
      </c>
      <c r="H1476" s="605"/>
    </row>
    <row r="1477" spans="1:8" ht="15.75">
      <c r="A1477" s="632"/>
      <c r="B1477" s="594"/>
      <c r="C1477" s="17" t="s">
        <v>1158</v>
      </c>
      <c r="D1477" s="19" t="s">
        <v>1588</v>
      </c>
      <c r="E1477" s="17">
        <v>1.5</v>
      </c>
      <c r="F1477" s="17">
        <v>1650</v>
      </c>
      <c r="G1477" s="20">
        <f>F1477*E1477</f>
        <v>2475</v>
      </c>
      <c r="H1477" s="603"/>
    </row>
    <row r="1478" spans="1:8" ht="47.25">
      <c r="A1478" s="630">
        <v>220</v>
      </c>
      <c r="B1478" s="592" t="s">
        <v>2135</v>
      </c>
      <c r="C1478" s="16" t="s">
        <v>3766</v>
      </c>
      <c r="D1478" s="17"/>
      <c r="E1478" s="17"/>
      <c r="F1478" s="17"/>
      <c r="G1478" s="20"/>
      <c r="H1478" s="595">
        <v>41026</v>
      </c>
    </row>
    <row r="1479" spans="1:8" ht="15.75">
      <c r="A1479" s="631"/>
      <c r="B1479" s="593"/>
      <c r="C1479" s="17" t="s">
        <v>259</v>
      </c>
      <c r="D1479" s="19" t="s">
        <v>1049</v>
      </c>
      <c r="E1479" s="17">
        <v>2</v>
      </c>
      <c r="F1479" s="17">
        <v>8</v>
      </c>
      <c r="G1479" s="20">
        <f>E1479*F1479</f>
        <v>16</v>
      </c>
      <c r="H1479" s="605"/>
    </row>
    <row r="1480" spans="1:8" ht="15.75">
      <c r="A1480" s="631"/>
      <c r="B1480" s="593"/>
      <c r="C1480" s="17" t="s">
        <v>3789</v>
      </c>
      <c r="D1480" s="19" t="s">
        <v>3767</v>
      </c>
      <c r="E1480" s="17">
        <v>2</v>
      </c>
      <c r="F1480" s="17">
        <v>0.6</v>
      </c>
      <c r="G1480" s="20">
        <f>E1480*F1480</f>
        <v>1.2</v>
      </c>
      <c r="H1480" s="605"/>
    </row>
    <row r="1481" spans="1:8" ht="15.75">
      <c r="A1481" s="632"/>
      <c r="B1481" s="594"/>
      <c r="C1481" s="17" t="s">
        <v>3768</v>
      </c>
      <c r="D1481" s="19" t="s">
        <v>3767</v>
      </c>
      <c r="E1481" s="17">
        <v>4</v>
      </c>
      <c r="F1481" s="17">
        <v>0.5</v>
      </c>
      <c r="G1481" s="20">
        <f>E1481*F1481</f>
        <v>2</v>
      </c>
      <c r="H1481" s="603"/>
    </row>
    <row r="1482" spans="1:8" ht="31.5">
      <c r="A1482" s="199">
        <v>242</v>
      </c>
      <c r="B1482" s="242" t="s">
        <v>2660</v>
      </c>
      <c r="C1482" s="240" t="s">
        <v>2576</v>
      </c>
      <c r="D1482" s="243"/>
      <c r="E1482" s="243"/>
      <c r="F1482" s="243"/>
      <c r="G1482" s="244">
        <v>3257.84</v>
      </c>
      <c r="H1482" s="245">
        <v>41025</v>
      </c>
    </row>
    <row r="1483" spans="1:8" ht="18.75">
      <c r="A1483" s="160"/>
      <c r="B1483" s="161" t="s">
        <v>1598</v>
      </c>
      <c r="C1483" s="160"/>
      <c r="D1483" s="160"/>
      <c r="E1483" s="160"/>
      <c r="F1483" s="160"/>
      <c r="G1483" s="162">
        <f>SUM(G1443:G1482)</f>
        <v>13332.51</v>
      </c>
      <c r="H1483" s="163"/>
    </row>
    <row r="1484" spans="1:8" ht="31.5">
      <c r="A1484" s="630">
        <v>28</v>
      </c>
      <c r="B1484" s="592" t="s">
        <v>1811</v>
      </c>
      <c r="C1484" s="16" t="s">
        <v>1154</v>
      </c>
      <c r="D1484" s="19"/>
      <c r="E1484" s="17"/>
      <c r="F1484" s="17"/>
      <c r="G1484" s="20"/>
      <c r="H1484" s="595">
        <v>41003</v>
      </c>
    </row>
    <row r="1485" spans="1:8" ht="15.75">
      <c r="A1485" s="632"/>
      <c r="B1485" s="594"/>
      <c r="C1485" s="15" t="s">
        <v>2204</v>
      </c>
      <c r="D1485" s="19" t="s">
        <v>2968</v>
      </c>
      <c r="E1485" s="17">
        <v>1</v>
      </c>
      <c r="F1485" s="19">
        <v>10</v>
      </c>
      <c r="G1485" s="20">
        <f>E1485*F1485</f>
        <v>10</v>
      </c>
      <c r="H1485" s="603"/>
    </row>
    <row r="1486" spans="1:8" ht="47.25">
      <c r="A1486" s="630">
        <v>37</v>
      </c>
      <c r="B1486" s="592" t="s">
        <v>1761</v>
      </c>
      <c r="C1486" s="16" t="s">
        <v>387</v>
      </c>
      <c r="D1486" s="598" t="s">
        <v>388</v>
      </c>
      <c r="E1486" s="599"/>
      <c r="F1486" s="600"/>
      <c r="G1486" s="20"/>
      <c r="H1486" s="595">
        <v>41004</v>
      </c>
    </row>
    <row r="1487" spans="1:8" ht="15.75">
      <c r="A1487" s="632"/>
      <c r="B1487" s="594"/>
      <c r="C1487" s="15" t="s">
        <v>450</v>
      </c>
      <c r="D1487" s="19" t="s">
        <v>1049</v>
      </c>
      <c r="E1487" s="19">
        <v>4.5</v>
      </c>
      <c r="F1487" s="19">
        <v>42</v>
      </c>
      <c r="G1487" s="20">
        <f>E1487*F1487</f>
        <v>189</v>
      </c>
      <c r="H1487" s="603"/>
    </row>
    <row r="1488" spans="1:8" ht="47.25">
      <c r="A1488" s="630">
        <v>86</v>
      </c>
      <c r="B1488" s="870" t="s">
        <v>1761</v>
      </c>
      <c r="C1488" s="240" t="s">
        <v>852</v>
      </c>
      <c r="D1488" s="19"/>
      <c r="E1488" s="17"/>
      <c r="F1488" s="17"/>
      <c r="G1488" s="20"/>
      <c r="H1488" s="611">
        <v>41011</v>
      </c>
    </row>
    <row r="1489" spans="1:8" ht="15.75">
      <c r="A1489" s="631"/>
      <c r="B1489" s="871"/>
      <c r="C1489" s="241" t="s">
        <v>2783</v>
      </c>
      <c r="D1489" s="19" t="s">
        <v>1588</v>
      </c>
      <c r="E1489" s="17">
        <v>3</v>
      </c>
      <c r="F1489" s="17">
        <v>1350</v>
      </c>
      <c r="G1489" s="20">
        <f>E1489*F1489</f>
        <v>4050</v>
      </c>
      <c r="H1489" s="611"/>
    </row>
    <row r="1490" spans="1:8" ht="15.75">
      <c r="A1490" s="632"/>
      <c r="B1490" s="872"/>
      <c r="C1490" s="241" t="s">
        <v>480</v>
      </c>
      <c r="D1490" s="19" t="s">
        <v>481</v>
      </c>
      <c r="E1490" s="17">
        <v>3</v>
      </c>
      <c r="F1490" s="17">
        <v>28.6</v>
      </c>
      <c r="G1490" s="20">
        <f>E1490*F1490</f>
        <v>85.8</v>
      </c>
      <c r="H1490" s="611"/>
    </row>
    <row r="1491" spans="1:8" ht="31.5">
      <c r="A1491" s="630">
        <v>120</v>
      </c>
      <c r="B1491" s="592" t="s">
        <v>1876</v>
      </c>
      <c r="C1491" s="16" t="s">
        <v>1877</v>
      </c>
      <c r="D1491" s="19"/>
      <c r="E1491" s="19"/>
      <c r="F1491" s="19"/>
      <c r="G1491" s="20"/>
      <c r="H1491" s="595">
        <v>41015</v>
      </c>
    </row>
    <row r="1492" spans="1:8" ht="15.75">
      <c r="A1492" s="631"/>
      <c r="B1492" s="593"/>
      <c r="C1492" s="17" t="s">
        <v>1878</v>
      </c>
      <c r="D1492" s="19" t="s">
        <v>2968</v>
      </c>
      <c r="E1492" s="19">
        <v>1</v>
      </c>
      <c r="F1492" s="19">
        <v>170</v>
      </c>
      <c r="G1492" s="20">
        <f>F1492*E1492</f>
        <v>170</v>
      </c>
      <c r="H1492" s="605"/>
    </row>
    <row r="1493" spans="1:8" ht="15.75">
      <c r="A1493" s="631"/>
      <c r="B1493" s="593"/>
      <c r="C1493" s="15" t="s">
        <v>1879</v>
      </c>
      <c r="D1493" s="19" t="s">
        <v>2968</v>
      </c>
      <c r="E1493" s="19">
        <v>1</v>
      </c>
      <c r="F1493" s="19">
        <v>320</v>
      </c>
      <c r="G1493" s="20">
        <f>F1493*E1493</f>
        <v>320</v>
      </c>
      <c r="H1493" s="605"/>
    </row>
    <row r="1494" spans="1:8" ht="15.75">
      <c r="A1494" s="631"/>
      <c r="B1494" s="593"/>
      <c r="C1494" s="17" t="s">
        <v>1880</v>
      </c>
      <c r="D1494" s="19" t="s">
        <v>2968</v>
      </c>
      <c r="E1494" s="19">
        <v>1</v>
      </c>
      <c r="F1494" s="19">
        <v>10</v>
      </c>
      <c r="G1494" s="20">
        <f>F1494*E1494</f>
        <v>10</v>
      </c>
      <c r="H1494" s="605"/>
    </row>
    <row r="1495" spans="1:8" ht="15.75">
      <c r="A1495" s="631"/>
      <c r="B1495" s="593"/>
      <c r="C1495" s="17" t="s">
        <v>2976</v>
      </c>
      <c r="D1495" s="19" t="s">
        <v>2968</v>
      </c>
      <c r="E1495" s="19">
        <v>4</v>
      </c>
      <c r="F1495" s="19">
        <v>0.5</v>
      </c>
      <c r="G1495" s="20">
        <f>F1495*E1495</f>
        <v>2</v>
      </c>
      <c r="H1495" s="605"/>
    </row>
    <row r="1496" spans="1:8" ht="15.75">
      <c r="A1496" s="632"/>
      <c r="B1496" s="594"/>
      <c r="C1496" s="15" t="s">
        <v>2977</v>
      </c>
      <c r="D1496" s="19" t="s">
        <v>2968</v>
      </c>
      <c r="E1496" s="19">
        <v>1</v>
      </c>
      <c r="F1496" s="19">
        <v>30</v>
      </c>
      <c r="G1496" s="20">
        <f>F1496*E1496</f>
        <v>30</v>
      </c>
      <c r="H1496" s="603"/>
    </row>
    <row r="1497" spans="1:8" ht="15.75">
      <c r="A1497" s="630">
        <v>143</v>
      </c>
      <c r="B1497" s="592" t="s">
        <v>1761</v>
      </c>
      <c r="C1497" s="50" t="s">
        <v>1091</v>
      </c>
      <c r="D1497" s="15"/>
      <c r="E1497" s="19"/>
      <c r="F1497" s="19"/>
      <c r="G1497" s="20"/>
      <c r="H1497" s="595">
        <v>41018</v>
      </c>
    </row>
    <row r="1498" spans="1:8" ht="15.75">
      <c r="A1498" s="631"/>
      <c r="B1498" s="593"/>
      <c r="C1498" s="17" t="s">
        <v>1437</v>
      </c>
      <c r="D1498" s="17" t="s">
        <v>1585</v>
      </c>
      <c r="E1498" s="17">
        <v>0.01</v>
      </c>
      <c r="F1498" s="17">
        <v>8500</v>
      </c>
      <c r="G1498" s="20">
        <f>F1498*E1498</f>
        <v>85</v>
      </c>
      <c r="H1498" s="596"/>
    </row>
    <row r="1499" spans="1:8" ht="15.75">
      <c r="A1499" s="631"/>
      <c r="B1499" s="593"/>
      <c r="C1499" s="63" t="s">
        <v>1092</v>
      </c>
      <c r="D1499" s="15" t="s">
        <v>1585</v>
      </c>
      <c r="E1499" s="19">
        <v>0.03</v>
      </c>
      <c r="F1499" s="19">
        <v>8500</v>
      </c>
      <c r="G1499" s="20">
        <f>F1499*E1499</f>
        <v>255</v>
      </c>
      <c r="H1499" s="596"/>
    </row>
    <row r="1500" spans="1:8" ht="15.75">
      <c r="A1500" s="632"/>
      <c r="B1500" s="594"/>
      <c r="C1500" s="63" t="s">
        <v>3162</v>
      </c>
      <c r="D1500" s="17" t="s">
        <v>1109</v>
      </c>
      <c r="E1500" s="17">
        <v>3.4000000000000002E-2</v>
      </c>
      <c r="F1500" s="17">
        <v>68</v>
      </c>
      <c r="G1500" s="20">
        <f>F1500*E1500</f>
        <v>2.31</v>
      </c>
      <c r="H1500" s="597"/>
    </row>
    <row r="1501" spans="1:8" ht="15.75">
      <c r="A1501" s="630">
        <v>209</v>
      </c>
      <c r="B1501" s="592" t="s">
        <v>1761</v>
      </c>
      <c r="C1501" s="16" t="s">
        <v>2782</v>
      </c>
      <c r="D1501" s="19"/>
      <c r="E1501" s="15"/>
      <c r="F1501" s="15"/>
      <c r="G1501" s="17"/>
      <c r="H1501" s="595">
        <v>41026</v>
      </c>
    </row>
    <row r="1502" spans="1:8" ht="15.75">
      <c r="A1502" s="631"/>
      <c r="B1502" s="593"/>
      <c r="C1502" s="17" t="s">
        <v>2783</v>
      </c>
      <c r="D1502" s="19" t="s">
        <v>1588</v>
      </c>
      <c r="E1502" s="19">
        <v>1</v>
      </c>
      <c r="F1502" s="19">
        <v>1350</v>
      </c>
      <c r="G1502" s="17">
        <f>E1502*F1502</f>
        <v>1350</v>
      </c>
      <c r="H1502" s="605"/>
    </row>
    <row r="1503" spans="1:8" ht="15.75">
      <c r="A1503" s="632"/>
      <c r="B1503" s="594"/>
      <c r="C1503" s="17" t="s">
        <v>854</v>
      </c>
      <c r="D1503" s="19" t="s">
        <v>1585</v>
      </c>
      <c r="E1503" s="19">
        <v>6.7000000000000004E-2</v>
      </c>
      <c r="F1503" s="19">
        <v>48.05</v>
      </c>
      <c r="G1503" s="20">
        <f>E1503*F1503</f>
        <v>3.22</v>
      </c>
      <c r="H1503" s="603"/>
    </row>
    <row r="1504" spans="1:8" ht="31.5">
      <c r="A1504" s="630">
        <v>199</v>
      </c>
      <c r="B1504" s="592" t="s">
        <v>1268</v>
      </c>
      <c r="C1504" s="16" t="s">
        <v>292</v>
      </c>
      <c r="D1504" s="19"/>
      <c r="E1504" s="17"/>
      <c r="F1504" s="17"/>
      <c r="G1504" s="20"/>
      <c r="H1504" s="595">
        <v>41024</v>
      </c>
    </row>
    <row r="1505" spans="1:8" ht="15.75">
      <c r="A1505" s="631"/>
      <c r="B1505" s="593"/>
      <c r="C1505" s="15" t="s">
        <v>1570</v>
      </c>
      <c r="D1505" s="19" t="s">
        <v>2968</v>
      </c>
      <c r="E1505" s="19">
        <v>1</v>
      </c>
      <c r="F1505" s="19">
        <v>54</v>
      </c>
      <c r="G1505" s="20">
        <f>F1505*E1505</f>
        <v>54</v>
      </c>
      <c r="H1505" s="605"/>
    </row>
    <row r="1506" spans="1:8" ht="15.75">
      <c r="A1506" s="631"/>
      <c r="B1506" s="593"/>
      <c r="C1506" s="17" t="s">
        <v>512</v>
      </c>
      <c r="D1506" s="19" t="s">
        <v>2968</v>
      </c>
      <c r="E1506" s="17">
        <v>1</v>
      </c>
      <c r="F1506" s="17">
        <v>50</v>
      </c>
      <c r="G1506" s="44">
        <f>E1506*F1506</f>
        <v>50</v>
      </c>
      <c r="H1506" s="605"/>
    </row>
    <row r="1507" spans="1:8" ht="15.75">
      <c r="A1507" s="631"/>
      <c r="B1507" s="593"/>
      <c r="C1507" s="15" t="s">
        <v>1581</v>
      </c>
      <c r="D1507" s="19" t="s">
        <v>1109</v>
      </c>
      <c r="E1507" s="19">
        <v>2</v>
      </c>
      <c r="F1507" s="19">
        <v>90</v>
      </c>
      <c r="G1507" s="20">
        <f>F1507*E1507</f>
        <v>180</v>
      </c>
      <c r="H1507" s="605"/>
    </row>
    <row r="1508" spans="1:8" ht="15.75">
      <c r="A1508" s="632"/>
      <c r="B1508" s="594"/>
      <c r="C1508" s="17" t="s">
        <v>513</v>
      </c>
      <c r="D1508" s="19" t="s">
        <v>2968</v>
      </c>
      <c r="E1508" s="17">
        <v>1</v>
      </c>
      <c r="F1508" s="17">
        <v>25</v>
      </c>
      <c r="G1508" s="44">
        <f>E1508*F1508</f>
        <v>25</v>
      </c>
      <c r="H1508" s="603"/>
    </row>
    <row r="1509" spans="1:8" ht="31.5">
      <c r="A1509" s="199">
        <v>241</v>
      </c>
      <c r="B1509" s="242" t="s">
        <v>1761</v>
      </c>
      <c r="C1509" s="240" t="s">
        <v>2576</v>
      </c>
      <c r="D1509" s="243"/>
      <c r="E1509" s="243"/>
      <c r="F1509" s="243"/>
      <c r="G1509" s="244">
        <v>3257.84</v>
      </c>
      <c r="H1509" s="245">
        <v>41025</v>
      </c>
    </row>
    <row r="1510" spans="1:8" ht="18.75">
      <c r="A1510" s="160"/>
      <c r="B1510" s="161" t="s">
        <v>1598</v>
      </c>
      <c r="C1510" s="160"/>
      <c r="D1510" s="160"/>
      <c r="E1510" s="160"/>
      <c r="F1510" s="160"/>
      <c r="G1510" s="162">
        <f>SUM(G1484:G1509)</f>
        <v>10129.17</v>
      </c>
      <c r="H1510" s="163"/>
    </row>
    <row r="1511" spans="1:8" ht="15.75">
      <c r="A1511" s="630">
        <v>87</v>
      </c>
      <c r="B1511" s="592" t="s">
        <v>2128</v>
      </c>
      <c r="C1511" s="16" t="s">
        <v>856</v>
      </c>
      <c r="D1511" s="19"/>
      <c r="E1511" s="17"/>
      <c r="F1511" s="17"/>
      <c r="G1511" s="20"/>
      <c r="H1511" s="595">
        <v>41012</v>
      </c>
    </row>
    <row r="1512" spans="1:8" ht="15.75">
      <c r="A1512" s="631"/>
      <c r="B1512" s="593"/>
      <c r="C1512" s="17" t="s">
        <v>1556</v>
      </c>
      <c r="D1512" s="19" t="s">
        <v>1109</v>
      </c>
      <c r="E1512" s="17">
        <v>2</v>
      </c>
      <c r="F1512" s="17">
        <v>54</v>
      </c>
      <c r="G1512" s="20">
        <f>E1512*F1512</f>
        <v>108</v>
      </c>
      <c r="H1512" s="605"/>
    </row>
    <row r="1513" spans="1:8" ht="15.75">
      <c r="A1513" s="631"/>
      <c r="B1513" s="593"/>
      <c r="C1513" s="17" t="s">
        <v>3569</v>
      </c>
      <c r="D1513" s="19" t="s">
        <v>1049</v>
      </c>
      <c r="E1513" s="17">
        <v>6</v>
      </c>
      <c r="F1513" s="17">
        <v>118.37</v>
      </c>
      <c r="G1513" s="20">
        <f>E1513*F1513</f>
        <v>710.22</v>
      </c>
      <c r="H1513" s="605"/>
    </row>
    <row r="1514" spans="1:8" ht="31.5">
      <c r="A1514" s="632"/>
      <c r="B1514" s="594"/>
      <c r="C1514" s="17" t="s">
        <v>591</v>
      </c>
      <c r="D1514" s="19" t="s">
        <v>1049</v>
      </c>
      <c r="E1514" s="17">
        <v>27</v>
      </c>
      <c r="F1514" s="17">
        <v>55.14</v>
      </c>
      <c r="G1514" s="20">
        <f>E1514*F1514</f>
        <v>1488.78</v>
      </c>
      <c r="H1514" s="603"/>
    </row>
    <row r="1515" spans="1:8" ht="63">
      <c r="A1515" s="630">
        <v>110</v>
      </c>
      <c r="B1515" s="592" t="s">
        <v>1536</v>
      </c>
      <c r="C1515" s="46" t="s">
        <v>1515</v>
      </c>
      <c r="D1515" s="17"/>
      <c r="E1515" s="17"/>
      <c r="F1515" s="17"/>
      <c r="G1515" s="20"/>
      <c r="H1515" s="595">
        <v>41016</v>
      </c>
    </row>
    <row r="1516" spans="1:8" ht="15.75">
      <c r="A1516" s="631"/>
      <c r="B1516" s="593"/>
      <c r="C1516" s="15" t="s">
        <v>2697</v>
      </c>
      <c r="D1516" s="19" t="s">
        <v>2968</v>
      </c>
      <c r="E1516" s="17">
        <v>1</v>
      </c>
      <c r="F1516" s="17">
        <v>440</v>
      </c>
      <c r="G1516" s="20">
        <f>F1516*E1516</f>
        <v>440</v>
      </c>
      <c r="H1516" s="605"/>
    </row>
    <row r="1517" spans="1:8" ht="15.75">
      <c r="A1517" s="631"/>
      <c r="B1517" s="593"/>
      <c r="C1517" s="15" t="s">
        <v>2479</v>
      </c>
      <c r="D1517" s="19" t="s">
        <v>1109</v>
      </c>
      <c r="E1517" s="17">
        <v>0.8</v>
      </c>
      <c r="F1517" s="17">
        <v>157.5</v>
      </c>
      <c r="G1517" s="20">
        <f>F1517*E1517</f>
        <v>126</v>
      </c>
      <c r="H1517" s="605"/>
    </row>
    <row r="1518" spans="1:8" ht="15.75">
      <c r="A1518" s="631"/>
      <c r="B1518" s="593"/>
      <c r="C1518" s="17" t="s">
        <v>1516</v>
      </c>
      <c r="D1518" s="19" t="s">
        <v>1046</v>
      </c>
      <c r="E1518" s="17">
        <v>3.125</v>
      </c>
      <c r="F1518" s="17">
        <v>783.36</v>
      </c>
      <c r="G1518" s="20">
        <f>F1518*E1518</f>
        <v>2448</v>
      </c>
      <c r="H1518" s="605"/>
    </row>
    <row r="1519" spans="1:8" ht="15.75">
      <c r="A1519" s="631"/>
      <c r="B1519" s="593"/>
      <c r="C1519" s="15" t="s">
        <v>3569</v>
      </c>
      <c r="D1519" s="19" t="s">
        <v>1517</v>
      </c>
      <c r="E1519" s="17">
        <v>9</v>
      </c>
      <c r="F1519" s="17">
        <v>122.67</v>
      </c>
      <c r="G1519" s="20">
        <f>F1519*E1519</f>
        <v>1104.03</v>
      </c>
      <c r="H1519" s="605"/>
    </row>
    <row r="1520" spans="1:8" ht="15.75">
      <c r="A1520" s="632"/>
      <c r="B1520" s="594"/>
      <c r="C1520" s="15" t="s">
        <v>3568</v>
      </c>
      <c r="D1520" s="19" t="s">
        <v>1517</v>
      </c>
      <c r="E1520" s="19">
        <v>16</v>
      </c>
      <c r="F1520" s="19">
        <v>102</v>
      </c>
      <c r="G1520" s="20">
        <f>F1520*E1520</f>
        <v>1632</v>
      </c>
      <c r="H1520" s="603"/>
    </row>
    <row r="1521" spans="1:8" ht="47.25">
      <c r="A1521" s="630">
        <v>125</v>
      </c>
      <c r="B1521" s="592" t="s">
        <v>2077</v>
      </c>
      <c r="C1521" s="16" t="s">
        <v>3060</v>
      </c>
      <c r="D1521" s="17"/>
      <c r="E1521" s="17"/>
      <c r="F1521" s="17"/>
      <c r="G1521" s="20"/>
      <c r="H1521" s="595">
        <v>41017</v>
      </c>
    </row>
    <row r="1522" spans="1:8" ht="15.75">
      <c r="A1522" s="631"/>
      <c r="B1522" s="593"/>
      <c r="C1522" s="17" t="s">
        <v>588</v>
      </c>
      <c r="D1522" s="19" t="s">
        <v>1046</v>
      </c>
      <c r="E1522" s="17">
        <v>6.6</v>
      </c>
      <c r="F1522" s="17">
        <v>768</v>
      </c>
      <c r="G1522" s="17">
        <f t="shared" ref="G1522:G1527" si="22">E1522*F1522</f>
        <v>5068.8</v>
      </c>
      <c r="H1522" s="605"/>
    </row>
    <row r="1523" spans="1:8" ht="15.75">
      <c r="A1523" s="631"/>
      <c r="B1523" s="593"/>
      <c r="C1523" s="17" t="s">
        <v>890</v>
      </c>
      <c r="D1523" s="19" t="s">
        <v>1109</v>
      </c>
      <c r="E1523" s="17">
        <v>0.6</v>
      </c>
      <c r="F1523" s="17">
        <v>76</v>
      </c>
      <c r="G1523" s="17">
        <f t="shared" si="22"/>
        <v>45.6</v>
      </c>
      <c r="H1523" s="605"/>
    </row>
    <row r="1524" spans="1:8" ht="15.75">
      <c r="A1524" s="631"/>
      <c r="B1524" s="593"/>
      <c r="C1524" s="15" t="s">
        <v>592</v>
      </c>
      <c r="D1524" s="19" t="s">
        <v>2968</v>
      </c>
      <c r="E1524" s="17">
        <v>18</v>
      </c>
      <c r="F1524" s="17">
        <v>2</v>
      </c>
      <c r="G1524" s="20">
        <f t="shared" si="22"/>
        <v>36</v>
      </c>
      <c r="H1524" s="605"/>
    </row>
    <row r="1525" spans="1:8" ht="15.75">
      <c r="A1525" s="631"/>
      <c r="B1525" s="593"/>
      <c r="C1525" s="15" t="s">
        <v>593</v>
      </c>
      <c r="D1525" s="19" t="s">
        <v>2968</v>
      </c>
      <c r="E1525" s="17">
        <v>18</v>
      </c>
      <c r="F1525" s="17">
        <v>1</v>
      </c>
      <c r="G1525" s="20">
        <f t="shared" si="22"/>
        <v>18</v>
      </c>
      <c r="H1525" s="605"/>
    </row>
    <row r="1526" spans="1:8" ht="15.75">
      <c r="A1526" s="631"/>
      <c r="B1526" s="593"/>
      <c r="C1526" s="15" t="s">
        <v>2205</v>
      </c>
      <c r="D1526" s="19" t="s">
        <v>2968</v>
      </c>
      <c r="E1526" s="17">
        <v>50</v>
      </c>
      <c r="F1526" s="19">
        <v>2</v>
      </c>
      <c r="G1526" s="20">
        <f t="shared" si="22"/>
        <v>100</v>
      </c>
      <c r="H1526" s="605"/>
    </row>
    <row r="1527" spans="1:8" ht="15.75">
      <c r="A1527" s="632"/>
      <c r="B1527" s="594"/>
      <c r="C1527" s="17" t="s">
        <v>2413</v>
      </c>
      <c r="D1527" s="19" t="s">
        <v>1585</v>
      </c>
      <c r="E1527" s="19">
        <v>6.3E-2</v>
      </c>
      <c r="F1527" s="17">
        <v>8500</v>
      </c>
      <c r="G1527" s="17">
        <f t="shared" si="22"/>
        <v>535.5</v>
      </c>
      <c r="H1527" s="603"/>
    </row>
    <row r="1528" spans="1:8" ht="31.5">
      <c r="A1528" s="630">
        <v>164</v>
      </c>
      <c r="B1528" s="592" t="s">
        <v>2128</v>
      </c>
      <c r="C1528" s="16" t="s">
        <v>1323</v>
      </c>
      <c r="D1528" s="19"/>
      <c r="E1528" s="19"/>
      <c r="F1528" s="17"/>
      <c r="G1528" s="20"/>
      <c r="H1528" s="595">
        <v>41018</v>
      </c>
    </row>
    <row r="1529" spans="1:8" ht="15.75">
      <c r="A1529" s="632"/>
      <c r="B1529" s="594"/>
      <c r="C1529" s="17" t="s">
        <v>2479</v>
      </c>
      <c r="D1529" s="19" t="s">
        <v>1109</v>
      </c>
      <c r="E1529" s="19">
        <v>2</v>
      </c>
      <c r="F1529" s="17">
        <v>157.5</v>
      </c>
      <c r="G1529" s="20">
        <f>F1529*E1529</f>
        <v>315</v>
      </c>
      <c r="H1529" s="603"/>
    </row>
    <row r="1530" spans="1:8" ht="63">
      <c r="A1530" s="630">
        <v>192</v>
      </c>
      <c r="B1530" s="592" t="s">
        <v>456</v>
      </c>
      <c r="C1530" s="16" t="s">
        <v>1515</v>
      </c>
      <c r="D1530" s="19"/>
      <c r="E1530" s="17"/>
      <c r="F1530" s="17"/>
      <c r="G1530" s="20"/>
      <c r="H1530" s="595"/>
    </row>
    <row r="1531" spans="1:8" ht="15.75">
      <c r="A1531" s="631"/>
      <c r="B1531" s="593"/>
      <c r="C1531" s="17" t="s">
        <v>3568</v>
      </c>
      <c r="D1531" s="19" t="s">
        <v>1049</v>
      </c>
      <c r="E1531" s="17">
        <v>18</v>
      </c>
      <c r="F1531" s="17">
        <v>100</v>
      </c>
      <c r="G1531" s="17">
        <f>E1531*F1531</f>
        <v>1800</v>
      </c>
      <c r="H1531" s="605"/>
    </row>
    <row r="1532" spans="1:8" ht="15.75">
      <c r="A1532" s="631"/>
      <c r="B1532" s="593"/>
      <c r="C1532" s="17" t="s">
        <v>3569</v>
      </c>
      <c r="D1532" s="19" t="s">
        <v>1049</v>
      </c>
      <c r="E1532" s="17">
        <v>9</v>
      </c>
      <c r="F1532" s="17">
        <v>122.23</v>
      </c>
      <c r="G1532" s="17">
        <f>E1532*F1532</f>
        <v>1100.07</v>
      </c>
      <c r="H1532" s="605"/>
    </row>
    <row r="1533" spans="1:8" ht="15.75">
      <c r="A1533" s="631"/>
      <c r="B1533" s="593"/>
      <c r="C1533" s="17" t="s">
        <v>1516</v>
      </c>
      <c r="D1533" s="19" t="s">
        <v>1046</v>
      </c>
      <c r="E1533" s="17">
        <v>3.125</v>
      </c>
      <c r="F1533" s="17">
        <v>768</v>
      </c>
      <c r="G1533" s="20">
        <f>F1533*E1533</f>
        <v>2400</v>
      </c>
      <c r="H1533" s="605"/>
    </row>
    <row r="1534" spans="1:8" ht="15.75">
      <c r="A1534" s="631"/>
      <c r="B1534" s="593"/>
      <c r="C1534" s="17" t="s">
        <v>457</v>
      </c>
      <c r="D1534" s="19" t="s">
        <v>1109</v>
      </c>
      <c r="E1534" s="17">
        <v>0.8</v>
      </c>
      <c r="F1534" s="17">
        <v>150</v>
      </c>
      <c r="G1534" s="20">
        <f>F1534*E1534</f>
        <v>120</v>
      </c>
      <c r="H1534" s="605"/>
    </row>
    <row r="1535" spans="1:8" ht="15.75">
      <c r="A1535" s="631"/>
      <c r="B1535" s="593"/>
      <c r="C1535" s="17" t="s">
        <v>2012</v>
      </c>
      <c r="D1535" s="19" t="s">
        <v>2968</v>
      </c>
      <c r="E1535" s="17">
        <v>1</v>
      </c>
      <c r="F1535" s="17">
        <v>230</v>
      </c>
      <c r="G1535" s="20">
        <f>F1535*E1535</f>
        <v>230</v>
      </c>
      <c r="H1535" s="605"/>
    </row>
    <row r="1536" spans="1:8" ht="15.75">
      <c r="A1536" s="631"/>
      <c r="B1536" s="593"/>
      <c r="C1536" s="17" t="s">
        <v>2697</v>
      </c>
      <c r="D1536" s="19" t="s">
        <v>2968</v>
      </c>
      <c r="E1536" s="17">
        <v>1</v>
      </c>
      <c r="F1536" s="17">
        <v>140</v>
      </c>
      <c r="G1536" s="20">
        <f>F1536*E1536</f>
        <v>140</v>
      </c>
      <c r="H1536" s="605"/>
    </row>
    <row r="1537" spans="1:8" ht="15.75">
      <c r="A1537" s="632"/>
      <c r="B1537" s="594"/>
      <c r="C1537" s="17" t="s">
        <v>458</v>
      </c>
      <c r="D1537" s="19" t="s">
        <v>1109</v>
      </c>
      <c r="E1537" s="17">
        <v>2</v>
      </c>
      <c r="F1537" s="17">
        <v>56</v>
      </c>
      <c r="G1537" s="20">
        <f>F1537*E1537</f>
        <v>112</v>
      </c>
      <c r="H1537" s="603"/>
    </row>
    <row r="1538" spans="1:8" ht="18.75">
      <c r="A1538" s="160"/>
      <c r="B1538" s="161" t="s">
        <v>1598</v>
      </c>
      <c r="C1538" s="160"/>
      <c r="D1538" s="160"/>
      <c r="E1538" s="160"/>
      <c r="F1538" s="160"/>
      <c r="G1538" s="162">
        <f>SUM(G1511:G1537)</f>
        <v>20078</v>
      </c>
      <c r="H1538" s="163"/>
    </row>
    <row r="1539" spans="1:8" ht="31.5">
      <c r="A1539" s="64">
        <v>6</v>
      </c>
      <c r="B1539" s="17" t="s">
        <v>1206</v>
      </c>
      <c r="C1539" s="16" t="s">
        <v>2594</v>
      </c>
      <c r="D1539" s="598" t="s">
        <v>67</v>
      </c>
      <c r="E1539" s="599"/>
      <c r="F1539" s="600"/>
      <c r="G1539" s="20"/>
      <c r="H1539" s="21">
        <v>41001</v>
      </c>
    </row>
    <row r="1540" spans="1:8" ht="31.5">
      <c r="A1540" s="64">
        <v>12</v>
      </c>
      <c r="B1540" s="17" t="s">
        <v>1762</v>
      </c>
      <c r="C1540" s="46" t="s">
        <v>893</v>
      </c>
      <c r="D1540" s="598" t="s">
        <v>3581</v>
      </c>
      <c r="E1540" s="599"/>
      <c r="F1540" s="600"/>
      <c r="G1540" s="20"/>
      <c r="H1540" s="21">
        <v>41001</v>
      </c>
    </row>
    <row r="1541" spans="1:8" ht="47.25">
      <c r="A1541" s="630">
        <v>41</v>
      </c>
      <c r="B1541" s="592" t="s">
        <v>1762</v>
      </c>
      <c r="C1541" s="16" t="s">
        <v>2789</v>
      </c>
      <c r="D1541" s="19"/>
      <c r="E1541" s="17"/>
      <c r="F1541" s="17"/>
      <c r="G1541" s="20"/>
      <c r="H1541" s="595">
        <v>41004</v>
      </c>
    </row>
    <row r="1542" spans="1:8" ht="15.75">
      <c r="A1542" s="631"/>
      <c r="B1542" s="593"/>
      <c r="C1542" s="17" t="s">
        <v>2413</v>
      </c>
      <c r="D1542" s="19" t="s">
        <v>1585</v>
      </c>
      <c r="E1542" s="19">
        <v>0.08</v>
      </c>
      <c r="F1542" s="17">
        <v>8500</v>
      </c>
      <c r="G1542" s="17">
        <f>E1542*F1542</f>
        <v>680</v>
      </c>
      <c r="H1542" s="605"/>
    </row>
    <row r="1543" spans="1:8" ht="15.75">
      <c r="A1543" s="631"/>
      <c r="B1543" s="593"/>
      <c r="C1543" s="17" t="s">
        <v>891</v>
      </c>
      <c r="D1543" s="19" t="s">
        <v>1109</v>
      </c>
      <c r="E1543" s="17">
        <v>0.2</v>
      </c>
      <c r="F1543" s="17">
        <v>78</v>
      </c>
      <c r="G1543" s="17">
        <f>E1543*F1543</f>
        <v>15.6</v>
      </c>
      <c r="H1543" s="605"/>
    </row>
    <row r="1544" spans="1:8" ht="15.75">
      <c r="A1544" s="631"/>
      <c r="B1544" s="593"/>
      <c r="C1544" s="17" t="s">
        <v>2792</v>
      </c>
      <c r="D1544" s="19" t="s">
        <v>1046</v>
      </c>
      <c r="E1544" s="17">
        <v>12.87</v>
      </c>
      <c r="F1544" s="17">
        <v>768</v>
      </c>
      <c r="G1544" s="17">
        <f>E1544*F1544</f>
        <v>9884.16</v>
      </c>
      <c r="H1544" s="605"/>
    </row>
    <row r="1545" spans="1:8" ht="15.75">
      <c r="A1545" s="631"/>
      <c r="B1545" s="593"/>
      <c r="C1545" s="17" t="s">
        <v>890</v>
      </c>
      <c r="D1545" s="19" t="s">
        <v>1109</v>
      </c>
      <c r="E1545" s="17">
        <v>0.7</v>
      </c>
      <c r="F1545" s="17">
        <v>76</v>
      </c>
      <c r="G1545" s="17">
        <f>E1545*F1545</f>
        <v>53.2</v>
      </c>
      <c r="H1545" s="605"/>
    </row>
    <row r="1546" spans="1:8" ht="15.75">
      <c r="A1546" s="632"/>
      <c r="B1546" s="594"/>
      <c r="C1546" s="15" t="s">
        <v>2793</v>
      </c>
      <c r="D1546" s="19" t="s">
        <v>2968</v>
      </c>
      <c r="E1546" s="17">
        <v>12</v>
      </c>
      <c r="F1546" s="17">
        <v>15</v>
      </c>
      <c r="G1546" s="20">
        <f>E1546*F1546</f>
        <v>180</v>
      </c>
      <c r="H1546" s="603"/>
    </row>
    <row r="1547" spans="1:8" ht="31.5">
      <c r="A1547" s="64">
        <v>71</v>
      </c>
      <c r="B1547" s="17" t="s">
        <v>1762</v>
      </c>
      <c r="C1547" s="46" t="s">
        <v>893</v>
      </c>
      <c r="D1547" s="598" t="s">
        <v>594</v>
      </c>
      <c r="E1547" s="599"/>
      <c r="F1547" s="600"/>
      <c r="G1547" s="20"/>
      <c r="H1547" s="21">
        <v>41010</v>
      </c>
    </row>
    <row r="1548" spans="1:8" ht="31.5">
      <c r="A1548" s="630">
        <v>79</v>
      </c>
      <c r="B1548" s="592" t="s">
        <v>623</v>
      </c>
      <c r="C1548" s="46" t="s">
        <v>1396</v>
      </c>
      <c r="D1548" s="598" t="s">
        <v>67</v>
      </c>
      <c r="E1548" s="599"/>
      <c r="F1548" s="600"/>
      <c r="G1548" s="20"/>
      <c r="H1548" s="595">
        <v>41011</v>
      </c>
    </row>
    <row r="1549" spans="1:8" ht="15.75">
      <c r="A1549" s="632"/>
      <c r="B1549" s="594"/>
      <c r="C1549" s="17" t="s">
        <v>1680</v>
      </c>
      <c r="D1549" s="19" t="s">
        <v>2968</v>
      </c>
      <c r="E1549" s="17">
        <v>1</v>
      </c>
      <c r="F1549" s="17">
        <v>56</v>
      </c>
      <c r="G1549" s="17">
        <f>E1549*F1549</f>
        <v>56</v>
      </c>
      <c r="H1549" s="603"/>
    </row>
    <row r="1550" spans="1:8" ht="31.5">
      <c r="A1550" s="64">
        <v>82</v>
      </c>
      <c r="B1550" s="17" t="s">
        <v>11</v>
      </c>
      <c r="C1550" s="16" t="s">
        <v>12</v>
      </c>
      <c r="D1550" s="598" t="s">
        <v>67</v>
      </c>
      <c r="E1550" s="599"/>
      <c r="F1550" s="600"/>
      <c r="G1550" s="20"/>
      <c r="H1550" s="21">
        <v>41012</v>
      </c>
    </row>
    <row r="1551" spans="1:8" ht="47.25">
      <c r="A1551" s="630">
        <v>95</v>
      </c>
      <c r="B1551" s="592" t="s">
        <v>1762</v>
      </c>
      <c r="C1551" s="46" t="s">
        <v>853</v>
      </c>
      <c r="D1551" s="19"/>
      <c r="E1551" s="17"/>
      <c r="F1551" s="17"/>
      <c r="G1551" s="17"/>
      <c r="H1551" s="611">
        <v>41012</v>
      </c>
    </row>
    <row r="1552" spans="1:8" ht="15.75">
      <c r="A1552" s="631"/>
      <c r="B1552" s="593"/>
      <c r="C1552" s="17" t="s">
        <v>2783</v>
      </c>
      <c r="D1552" s="19" t="s">
        <v>1588</v>
      </c>
      <c r="E1552" s="17">
        <v>0.28999999999999998</v>
      </c>
      <c r="F1552" s="17">
        <v>1350</v>
      </c>
      <c r="G1552" s="20">
        <f>E1552*F1552</f>
        <v>391.5</v>
      </c>
      <c r="H1552" s="611"/>
    </row>
    <row r="1553" spans="1:8" ht="15.75">
      <c r="A1553" s="632"/>
      <c r="B1553" s="594"/>
      <c r="C1553" s="15" t="s">
        <v>854</v>
      </c>
      <c r="D1553" s="19" t="s">
        <v>1585</v>
      </c>
      <c r="E1553" s="17">
        <v>0.1</v>
      </c>
      <c r="F1553" s="17">
        <v>48.05</v>
      </c>
      <c r="G1553" s="20">
        <f>E1553*F1553</f>
        <v>4.8099999999999996</v>
      </c>
      <c r="H1553" s="611"/>
    </row>
    <row r="1554" spans="1:8" ht="15.75">
      <c r="A1554" s="630">
        <v>153</v>
      </c>
      <c r="B1554" s="592" t="s">
        <v>252</v>
      </c>
      <c r="C1554" s="16" t="s">
        <v>340</v>
      </c>
      <c r="D1554" s="15"/>
      <c r="E1554" s="15"/>
      <c r="F1554" s="17"/>
      <c r="G1554" s="20"/>
      <c r="H1554" s="595">
        <v>41018</v>
      </c>
    </row>
    <row r="1555" spans="1:8" ht="15.75">
      <c r="A1555" s="632"/>
      <c r="B1555" s="594"/>
      <c r="C1555" s="17" t="s">
        <v>3619</v>
      </c>
      <c r="D1555" s="19" t="s">
        <v>1049</v>
      </c>
      <c r="E1555" s="19">
        <v>0.5</v>
      </c>
      <c r="F1555" s="17">
        <v>5</v>
      </c>
      <c r="G1555" s="20">
        <f>F1555*E1555</f>
        <v>2.5</v>
      </c>
      <c r="H1555" s="603"/>
    </row>
    <row r="1556" spans="1:8" ht="15.75">
      <c r="A1556" s="630">
        <v>237</v>
      </c>
      <c r="B1556" s="592" t="s">
        <v>1762</v>
      </c>
      <c r="C1556" s="144" t="s">
        <v>2782</v>
      </c>
      <c r="D1556" s="19"/>
      <c r="E1556" s="15"/>
      <c r="F1556" s="15"/>
      <c r="G1556" s="17"/>
      <c r="H1556" s="595">
        <v>41029</v>
      </c>
    </row>
    <row r="1557" spans="1:8" ht="15.75">
      <c r="A1557" s="631"/>
      <c r="B1557" s="593"/>
      <c r="C1557" s="17" t="s">
        <v>2783</v>
      </c>
      <c r="D1557" s="19" t="s">
        <v>1588</v>
      </c>
      <c r="E1557" s="19">
        <v>0.3</v>
      </c>
      <c r="F1557" s="19">
        <v>1350</v>
      </c>
      <c r="G1557" s="17">
        <f>E1557*F1557</f>
        <v>405</v>
      </c>
      <c r="H1557" s="605"/>
    </row>
    <row r="1558" spans="1:8" ht="15.75">
      <c r="A1558" s="632"/>
      <c r="B1558" s="594"/>
      <c r="C1558" s="17" t="s">
        <v>854</v>
      </c>
      <c r="D1558" s="19" t="s">
        <v>1585</v>
      </c>
      <c r="E1558" s="19">
        <v>0.08</v>
      </c>
      <c r="F1558" s="19">
        <v>48.05</v>
      </c>
      <c r="G1558" s="20">
        <f>E1558*F1558</f>
        <v>3.84</v>
      </c>
      <c r="H1558" s="603"/>
    </row>
    <row r="1559" spans="1:8" ht="31.5">
      <c r="A1559" s="199">
        <v>243</v>
      </c>
      <c r="B1559" s="242" t="s">
        <v>1762</v>
      </c>
      <c r="C1559" s="240" t="s">
        <v>2576</v>
      </c>
      <c r="D1559" s="243"/>
      <c r="E1559" s="243"/>
      <c r="F1559" s="243"/>
      <c r="G1559" s="244">
        <v>3257.84</v>
      </c>
      <c r="H1559" s="245">
        <v>41025</v>
      </c>
    </row>
    <row r="1560" spans="1:8" ht="18.75">
      <c r="A1560" s="160"/>
      <c r="B1560" s="161" t="s">
        <v>1598</v>
      </c>
      <c r="C1560" s="160"/>
      <c r="D1560" s="160"/>
      <c r="E1560" s="160"/>
      <c r="F1560" s="160"/>
      <c r="G1560" s="162">
        <f>SUM(G1539:G1559)</f>
        <v>14934.45</v>
      </c>
      <c r="H1560" s="163"/>
    </row>
    <row r="1561" spans="1:8" ht="31.5">
      <c r="A1561" s="64">
        <v>1</v>
      </c>
      <c r="B1561" s="17" t="s">
        <v>1401</v>
      </c>
      <c r="C1561" s="46" t="s">
        <v>893</v>
      </c>
      <c r="D1561" s="598" t="s">
        <v>3581</v>
      </c>
      <c r="E1561" s="599"/>
      <c r="F1561" s="600"/>
      <c r="G1561" s="41"/>
      <c r="H1561" s="21">
        <v>40998</v>
      </c>
    </row>
    <row r="1562" spans="1:8" ht="31.5">
      <c r="A1562" s="64">
        <v>44</v>
      </c>
      <c r="B1562" s="17" t="s">
        <v>1401</v>
      </c>
      <c r="C1562" s="46" t="s">
        <v>893</v>
      </c>
      <c r="D1562" s="598" t="s">
        <v>3698</v>
      </c>
      <c r="E1562" s="599"/>
      <c r="F1562" s="600"/>
      <c r="G1562" s="20"/>
      <c r="H1562" s="21">
        <v>41005</v>
      </c>
    </row>
    <row r="1563" spans="1:8" ht="31.5">
      <c r="A1563" s="64">
        <v>73</v>
      </c>
      <c r="B1563" s="17" t="s">
        <v>1401</v>
      </c>
      <c r="C1563" s="46" t="s">
        <v>893</v>
      </c>
      <c r="D1563" s="598" t="s">
        <v>594</v>
      </c>
      <c r="E1563" s="599"/>
      <c r="F1563" s="600"/>
      <c r="G1563" s="20"/>
      <c r="H1563" s="21">
        <v>41010</v>
      </c>
    </row>
    <row r="1564" spans="1:8" ht="31.5">
      <c r="A1564" s="64">
        <v>105</v>
      </c>
      <c r="B1564" s="17" t="s">
        <v>1401</v>
      </c>
      <c r="C1564" s="46" t="s">
        <v>893</v>
      </c>
      <c r="D1564" s="598" t="s">
        <v>849</v>
      </c>
      <c r="E1564" s="599"/>
      <c r="F1564" s="600"/>
      <c r="G1564" s="20"/>
      <c r="H1564" s="21">
        <v>41015</v>
      </c>
    </row>
    <row r="1565" spans="1:8" ht="31.5">
      <c r="A1565" s="64">
        <v>138</v>
      </c>
      <c r="B1565" s="17" t="s">
        <v>1081</v>
      </c>
      <c r="C1565" s="16" t="s">
        <v>2860</v>
      </c>
      <c r="D1565" s="598" t="s">
        <v>67</v>
      </c>
      <c r="E1565" s="599"/>
      <c r="F1565" s="600"/>
      <c r="G1565" s="20"/>
      <c r="H1565" s="21">
        <v>41017</v>
      </c>
    </row>
    <row r="1566" spans="1:8" ht="31.5">
      <c r="A1566" s="630">
        <v>218</v>
      </c>
      <c r="B1566" s="592" t="s">
        <v>1401</v>
      </c>
      <c r="C1566" s="16" t="s">
        <v>3763</v>
      </c>
      <c r="D1566" s="19"/>
      <c r="E1566" s="17"/>
      <c r="F1566" s="17"/>
      <c r="G1566" s="20"/>
      <c r="H1566" s="595">
        <v>41026</v>
      </c>
    </row>
    <row r="1567" spans="1:8" ht="15.75">
      <c r="A1567" s="632"/>
      <c r="B1567" s="594"/>
      <c r="C1567" s="17" t="s">
        <v>2551</v>
      </c>
      <c r="D1567" s="19" t="s">
        <v>1588</v>
      </c>
      <c r="E1567" s="17">
        <v>0.75</v>
      </c>
      <c r="F1567" s="17">
        <v>1100</v>
      </c>
      <c r="G1567" s="20">
        <f>E1567*F1567</f>
        <v>825</v>
      </c>
      <c r="H1567" s="603"/>
    </row>
    <row r="1568" spans="1:8" ht="31.5">
      <c r="A1568" s="199">
        <v>238</v>
      </c>
      <c r="B1568" s="242" t="s">
        <v>1401</v>
      </c>
      <c r="C1568" s="240" t="s">
        <v>2576</v>
      </c>
      <c r="D1568" s="243"/>
      <c r="E1568" s="243"/>
      <c r="F1568" s="243"/>
      <c r="G1568" s="244">
        <v>3257.84</v>
      </c>
      <c r="H1568" s="245">
        <v>41025</v>
      </c>
    </row>
    <row r="1569" spans="1:8" ht="18.75">
      <c r="A1569" s="160"/>
      <c r="B1569" s="161" t="s">
        <v>1598</v>
      </c>
      <c r="C1569" s="160"/>
      <c r="D1569" s="160"/>
      <c r="E1569" s="160"/>
      <c r="F1569" s="160"/>
      <c r="G1569" s="162">
        <f>SUM(G1561:G1568)</f>
        <v>4082.84</v>
      </c>
      <c r="H1569" s="163"/>
    </row>
    <row r="1570" spans="1:8" ht="47.25">
      <c r="A1570" s="630">
        <v>4</v>
      </c>
      <c r="B1570" s="592" t="s">
        <v>3244</v>
      </c>
      <c r="C1570" s="16" t="s">
        <v>1202</v>
      </c>
      <c r="D1570" s="19"/>
      <c r="E1570" s="17"/>
      <c r="F1570" s="17"/>
      <c r="G1570" s="20"/>
      <c r="H1570" s="595">
        <v>41001</v>
      </c>
    </row>
    <row r="1571" spans="1:8" ht="15.75">
      <c r="A1571" s="632"/>
      <c r="B1571" s="594"/>
      <c r="C1571" s="17" t="s">
        <v>1203</v>
      </c>
      <c r="D1571" s="19" t="s">
        <v>2968</v>
      </c>
      <c r="E1571" s="17">
        <v>3</v>
      </c>
      <c r="F1571" s="17">
        <v>25</v>
      </c>
      <c r="G1571" s="20">
        <f>E1571*F1571</f>
        <v>75</v>
      </c>
      <c r="H1571" s="603"/>
    </row>
    <row r="1572" spans="1:8" ht="31.5">
      <c r="A1572" s="64">
        <v>9</v>
      </c>
      <c r="B1572" s="17" t="s">
        <v>3169</v>
      </c>
      <c r="C1572" s="16" t="s">
        <v>2270</v>
      </c>
      <c r="D1572" s="598" t="s">
        <v>1208</v>
      </c>
      <c r="E1572" s="599"/>
      <c r="F1572" s="600"/>
      <c r="G1572" s="20"/>
      <c r="H1572" s="21">
        <v>41002</v>
      </c>
    </row>
    <row r="1573" spans="1:8" ht="31.5">
      <c r="A1573" s="64">
        <v>11</v>
      </c>
      <c r="B1573" s="17" t="s">
        <v>2129</v>
      </c>
      <c r="C1573" s="46" t="s">
        <v>893</v>
      </c>
      <c r="D1573" s="598" t="s">
        <v>3581</v>
      </c>
      <c r="E1573" s="599"/>
      <c r="F1573" s="600"/>
      <c r="G1573" s="20"/>
      <c r="H1573" s="21">
        <v>41001</v>
      </c>
    </row>
    <row r="1574" spans="1:8" ht="31.5">
      <c r="A1574" s="64">
        <v>43</v>
      </c>
      <c r="B1574" s="17" t="s">
        <v>2129</v>
      </c>
      <c r="C1574" s="46" t="s">
        <v>893</v>
      </c>
      <c r="D1574" s="598" t="s">
        <v>3698</v>
      </c>
      <c r="E1574" s="599"/>
      <c r="F1574" s="600"/>
      <c r="G1574" s="20"/>
      <c r="H1574" s="21">
        <v>41005</v>
      </c>
    </row>
    <row r="1575" spans="1:8" ht="31.5">
      <c r="A1575" s="630">
        <v>65</v>
      </c>
      <c r="B1575" s="592" t="s">
        <v>585</v>
      </c>
      <c r="C1575" s="16" t="s">
        <v>1385</v>
      </c>
      <c r="D1575" s="19"/>
      <c r="E1575" s="17"/>
      <c r="F1575" s="17"/>
      <c r="G1575" s="20"/>
      <c r="H1575" s="595">
        <v>41009</v>
      </c>
    </row>
    <row r="1576" spans="1:8" ht="15.75">
      <c r="A1576" s="631"/>
      <c r="B1576" s="593"/>
      <c r="C1576" s="17" t="s">
        <v>586</v>
      </c>
      <c r="D1576" s="19" t="s">
        <v>1588</v>
      </c>
      <c r="E1576" s="17">
        <v>4</v>
      </c>
      <c r="F1576" s="17">
        <v>1650</v>
      </c>
      <c r="G1576" s="20">
        <f>E1576*F1576</f>
        <v>6600</v>
      </c>
      <c r="H1576" s="605"/>
    </row>
    <row r="1577" spans="1:8" ht="15.75">
      <c r="A1577" s="631"/>
      <c r="B1577" s="593"/>
      <c r="C1577" s="15" t="s">
        <v>32</v>
      </c>
      <c r="D1577" s="19" t="s">
        <v>1588</v>
      </c>
      <c r="E1577" s="19">
        <v>4</v>
      </c>
      <c r="F1577" s="19">
        <v>1500</v>
      </c>
      <c r="G1577" s="20">
        <f>E1577*F1577</f>
        <v>6000</v>
      </c>
      <c r="H1577" s="605"/>
    </row>
    <row r="1578" spans="1:8" ht="15.75">
      <c r="A1578" s="632"/>
      <c r="B1578" s="594"/>
      <c r="C1578" s="15" t="s">
        <v>1386</v>
      </c>
      <c r="D1578" s="19" t="s">
        <v>1387</v>
      </c>
      <c r="E1578" s="19">
        <v>5</v>
      </c>
      <c r="F1578" s="19">
        <v>42</v>
      </c>
      <c r="G1578" s="20">
        <f>E1578*F1578</f>
        <v>210</v>
      </c>
      <c r="H1578" s="603"/>
    </row>
    <row r="1579" spans="1:8" ht="31.5">
      <c r="A1579" s="64">
        <v>72</v>
      </c>
      <c r="B1579" s="17" t="s">
        <v>2129</v>
      </c>
      <c r="C1579" s="46" t="s">
        <v>893</v>
      </c>
      <c r="D1579" s="598" t="s">
        <v>594</v>
      </c>
      <c r="E1579" s="599"/>
      <c r="F1579" s="600"/>
      <c r="G1579" s="20"/>
      <c r="H1579" s="21">
        <v>41010</v>
      </c>
    </row>
    <row r="1580" spans="1:8" ht="31.5">
      <c r="A1580" s="630">
        <v>96</v>
      </c>
      <c r="B1580" s="592" t="s">
        <v>3730</v>
      </c>
      <c r="C1580" s="46" t="s">
        <v>3731</v>
      </c>
      <c r="D1580" s="19"/>
      <c r="E1580" s="17"/>
      <c r="F1580" s="19"/>
      <c r="G1580" s="20"/>
      <c r="H1580" s="595">
        <v>41012</v>
      </c>
    </row>
    <row r="1581" spans="1:8" ht="15.75">
      <c r="A1581" s="631"/>
      <c r="B1581" s="593"/>
      <c r="C1581" s="17" t="s">
        <v>586</v>
      </c>
      <c r="D1581" s="19" t="s">
        <v>1588</v>
      </c>
      <c r="E1581" s="17">
        <v>4</v>
      </c>
      <c r="F1581" s="17">
        <v>1650</v>
      </c>
      <c r="G1581" s="20">
        <f>E1581*F1581</f>
        <v>6600</v>
      </c>
      <c r="H1581" s="605"/>
    </row>
    <row r="1582" spans="1:8" ht="15.75">
      <c r="A1582" s="631"/>
      <c r="B1582" s="594"/>
      <c r="C1582" s="15" t="s">
        <v>1599</v>
      </c>
      <c r="D1582" s="19" t="s">
        <v>1588</v>
      </c>
      <c r="E1582" s="19">
        <v>4</v>
      </c>
      <c r="F1582" s="19">
        <v>1650</v>
      </c>
      <c r="G1582" s="20">
        <f>E1582*F1582</f>
        <v>6600</v>
      </c>
      <c r="H1582" s="605"/>
    </row>
    <row r="1583" spans="1:8" ht="15.75">
      <c r="A1583" s="631"/>
      <c r="B1583" s="615" t="s">
        <v>3734</v>
      </c>
      <c r="C1583" s="46" t="s">
        <v>3732</v>
      </c>
      <c r="D1583" s="19"/>
      <c r="E1583" s="17"/>
      <c r="F1583" s="19"/>
      <c r="G1583" s="20"/>
      <c r="H1583" s="605"/>
    </row>
    <row r="1584" spans="1:8" ht="15.75">
      <c r="A1584" s="631"/>
      <c r="B1584" s="618"/>
      <c r="C1584" s="15" t="s">
        <v>3733</v>
      </c>
      <c r="D1584" s="19" t="s">
        <v>2968</v>
      </c>
      <c r="E1584" s="17">
        <v>1</v>
      </c>
      <c r="F1584" s="19"/>
      <c r="G1584" s="20"/>
      <c r="H1584" s="605"/>
    </row>
    <row r="1585" spans="1:8" ht="15.75">
      <c r="A1585" s="631"/>
      <c r="B1585" s="618"/>
      <c r="C1585" s="17" t="s">
        <v>2413</v>
      </c>
      <c r="D1585" s="19" t="s">
        <v>1585</v>
      </c>
      <c r="E1585" s="19">
        <v>0.12</v>
      </c>
      <c r="F1585" s="17">
        <v>8500</v>
      </c>
      <c r="G1585" s="17">
        <f t="shared" ref="G1585:G1590" si="23">E1585*F1585</f>
        <v>1020</v>
      </c>
      <c r="H1585" s="605"/>
    </row>
    <row r="1586" spans="1:8" ht="15.75">
      <c r="A1586" s="631"/>
      <c r="B1586" s="618"/>
      <c r="C1586" s="17" t="s">
        <v>588</v>
      </c>
      <c r="D1586" s="19" t="s">
        <v>1046</v>
      </c>
      <c r="E1586" s="17">
        <v>6.6</v>
      </c>
      <c r="F1586" s="17">
        <v>768</v>
      </c>
      <c r="G1586" s="17">
        <f t="shared" si="23"/>
        <v>5068.8</v>
      </c>
      <c r="H1586" s="605"/>
    </row>
    <row r="1587" spans="1:8" ht="15.75">
      <c r="A1587" s="631"/>
      <c r="B1587" s="618"/>
      <c r="C1587" s="17" t="s">
        <v>890</v>
      </c>
      <c r="D1587" s="19" t="s">
        <v>1109</v>
      </c>
      <c r="E1587" s="17">
        <v>0.6</v>
      </c>
      <c r="F1587" s="17">
        <v>76</v>
      </c>
      <c r="G1587" s="17">
        <f t="shared" si="23"/>
        <v>45.6</v>
      </c>
      <c r="H1587" s="605"/>
    </row>
    <row r="1588" spans="1:8" ht="15.75">
      <c r="A1588" s="631"/>
      <c r="B1588" s="618"/>
      <c r="C1588" s="15" t="s">
        <v>592</v>
      </c>
      <c r="D1588" s="19" t="s">
        <v>2968</v>
      </c>
      <c r="E1588" s="17">
        <v>12</v>
      </c>
      <c r="F1588" s="17">
        <v>2</v>
      </c>
      <c r="G1588" s="20">
        <f t="shared" si="23"/>
        <v>24</v>
      </c>
      <c r="H1588" s="605"/>
    </row>
    <row r="1589" spans="1:8" ht="15.75">
      <c r="A1589" s="631"/>
      <c r="B1589" s="618"/>
      <c r="C1589" s="15" t="s">
        <v>593</v>
      </c>
      <c r="D1589" s="19" t="s">
        <v>2968</v>
      </c>
      <c r="E1589" s="17">
        <v>12</v>
      </c>
      <c r="F1589" s="17">
        <v>1</v>
      </c>
      <c r="G1589" s="20">
        <f t="shared" si="23"/>
        <v>12</v>
      </c>
      <c r="H1589" s="605"/>
    </row>
    <row r="1590" spans="1:8" ht="15.75">
      <c r="A1590" s="632"/>
      <c r="B1590" s="616"/>
      <c r="C1590" s="15" t="s">
        <v>2205</v>
      </c>
      <c r="D1590" s="19" t="s">
        <v>2968</v>
      </c>
      <c r="E1590" s="17">
        <v>47</v>
      </c>
      <c r="F1590" s="19">
        <v>2</v>
      </c>
      <c r="G1590" s="20">
        <f t="shared" si="23"/>
        <v>94</v>
      </c>
      <c r="H1590" s="603"/>
    </row>
    <row r="1591" spans="1:8" ht="31.5">
      <c r="A1591" s="630">
        <v>109</v>
      </c>
      <c r="B1591" s="592" t="s">
        <v>2129</v>
      </c>
      <c r="C1591" s="16" t="s">
        <v>225</v>
      </c>
      <c r="D1591" s="19"/>
      <c r="E1591" s="17"/>
      <c r="F1591" s="17"/>
      <c r="G1591" s="17"/>
      <c r="H1591" s="595">
        <v>41016</v>
      </c>
    </row>
    <row r="1592" spans="1:8" ht="15.75">
      <c r="A1592" s="631"/>
      <c r="B1592" s="593"/>
      <c r="C1592" s="17" t="s">
        <v>1601</v>
      </c>
      <c r="D1592" s="19" t="s">
        <v>1109</v>
      </c>
      <c r="E1592" s="17">
        <v>4</v>
      </c>
      <c r="F1592" s="17">
        <v>4.2</v>
      </c>
      <c r="G1592" s="17">
        <f>E1592*F1592</f>
        <v>16.8</v>
      </c>
      <c r="H1592" s="605"/>
    </row>
    <row r="1593" spans="1:8" ht="15.75">
      <c r="A1593" s="631"/>
      <c r="B1593" s="593"/>
      <c r="C1593" s="15" t="s">
        <v>1534</v>
      </c>
      <c r="D1593" s="19" t="s">
        <v>1585</v>
      </c>
      <c r="E1593" s="17">
        <v>0.02</v>
      </c>
      <c r="F1593" s="17">
        <v>400</v>
      </c>
      <c r="G1593" s="20">
        <f>F1593*E1593</f>
        <v>8</v>
      </c>
      <c r="H1593" s="605"/>
    </row>
    <row r="1594" spans="1:8" ht="15.75">
      <c r="A1594" s="632"/>
      <c r="B1594" s="594"/>
      <c r="C1594" s="17" t="s">
        <v>1535</v>
      </c>
      <c r="D1594" s="19" t="s">
        <v>2968</v>
      </c>
      <c r="E1594" s="17">
        <v>30</v>
      </c>
      <c r="F1594" s="17">
        <v>8</v>
      </c>
      <c r="G1594" s="20">
        <f>F1594*E1594</f>
        <v>240</v>
      </c>
      <c r="H1594" s="603"/>
    </row>
    <row r="1595" spans="1:8" ht="31.5">
      <c r="A1595" s="64">
        <v>172</v>
      </c>
      <c r="B1595" s="17" t="s">
        <v>3744</v>
      </c>
      <c r="C1595" s="16" t="s">
        <v>3745</v>
      </c>
      <c r="D1595" s="598" t="s">
        <v>3070</v>
      </c>
      <c r="E1595" s="599"/>
      <c r="F1595" s="600"/>
      <c r="G1595" s="20"/>
      <c r="H1595" s="21">
        <v>41023</v>
      </c>
    </row>
    <row r="1596" spans="1:8" ht="31.5">
      <c r="A1596" s="64">
        <v>119</v>
      </c>
      <c r="B1596" s="17" t="s">
        <v>239</v>
      </c>
      <c r="C1596" s="46" t="s">
        <v>340</v>
      </c>
      <c r="D1596" s="598" t="s">
        <v>240</v>
      </c>
      <c r="E1596" s="599"/>
      <c r="F1596" s="600"/>
      <c r="G1596" s="20"/>
      <c r="H1596" s="21">
        <v>41015</v>
      </c>
    </row>
    <row r="1597" spans="1:8" ht="31.5">
      <c r="A1597" s="630">
        <v>188</v>
      </c>
      <c r="B1597" s="592" t="s">
        <v>2129</v>
      </c>
      <c r="C1597" s="16" t="s">
        <v>1323</v>
      </c>
      <c r="D1597" s="19"/>
      <c r="E1597" s="19"/>
      <c r="F1597" s="19"/>
      <c r="G1597" s="20"/>
      <c r="H1597" s="595">
        <v>41024</v>
      </c>
    </row>
    <row r="1598" spans="1:8" ht="15.75">
      <c r="A1598" s="632"/>
      <c r="B1598" s="594"/>
      <c r="C1598" s="17" t="s">
        <v>2479</v>
      </c>
      <c r="D1598" s="19" t="s">
        <v>1109</v>
      </c>
      <c r="E1598" s="19">
        <v>3</v>
      </c>
      <c r="F1598" s="19">
        <v>157.5</v>
      </c>
      <c r="G1598" s="20">
        <f>F1598*E1598</f>
        <v>472.5</v>
      </c>
      <c r="H1598" s="603"/>
    </row>
    <row r="1599" spans="1:8" ht="15.75">
      <c r="A1599" s="630">
        <v>183</v>
      </c>
      <c r="B1599" s="592" t="s">
        <v>2129</v>
      </c>
      <c r="C1599" s="16" t="s">
        <v>2782</v>
      </c>
      <c r="D1599" s="19"/>
      <c r="E1599" s="17"/>
      <c r="F1599" s="17"/>
      <c r="G1599" s="20"/>
      <c r="H1599" s="595">
        <v>41024</v>
      </c>
    </row>
    <row r="1600" spans="1:8" ht="15.75">
      <c r="A1600" s="631"/>
      <c r="B1600" s="593"/>
      <c r="C1600" s="17" t="s">
        <v>2049</v>
      </c>
      <c r="D1600" s="19" t="s">
        <v>1588</v>
      </c>
      <c r="E1600" s="17">
        <v>1</v>
      </c>
      <c r="F1600" s="17">
        <v>1350</v>
      </c>
      <c r="G1600" s="20">
        <f>F1600*E1600</f>
        <v>1350</v>
      </c>
      <c r="H1600" s="605"/>
    </row>
    <row r="1601" spans="1:8" ht="15.75">
      <c r="A1601" s="632"/>
      <c r="B1601" s="594"/>
      <c r="C1601" s="17" t="s">
        <v>2050</v>
      </c>
      <c r="D1601" s="19" t="s">
        <v>1585</v>
      </c>
      <c r="E1601" s="17">
        <v>0.17</v>
      </c>
      <c r="F1601" s="17">
        <v>48.05</v>
      </c>
      <c r="G1601" s="20">
        <f>F1601*E1601</f>
        <v>8.17</v>
      </c>
      <c r="H1601" s="603"/>
    </row>
    <row r="1602" spans="1:8" ht="31.5">
      <c r="A1602" s="199">
        <v>239</v>
      </c>
      <c r="B1602" s="242" t="s">
        <v>2129</v>
      </c>
      <c r="C1602" s="240" t="s">
        <v>2576</v>
      </c>
      <c r="D1602" s="243"/>
      <c r="E1602" s="243"/>
      <c r="F1602" s="243"/>
      <c r="G1602" s="244">
        <v>3257.84</v>
      </c>
      <c r="H1602" s="245">
        <v>41025</v>
      </c>
    </row>
    <row r="1603" spans="1:8" ht="18.75">
      <c r="A1603" s="160"/>
      <c r="B1603" s="161" t="s">
        <v>1598</v>
      </c>
      <c r="C1603" s="160"/>
      <c r="D1603" s="160"/>
      <c r="E1603" s="160"/>
      <c r="F1603" s="160"/>
      <c r="G1603" s="162">
        <f>SUM(G1570:G1602)</f>
        <v>37702.71</v>
      </c>
      <c r="H1603" s="163"/>
    </row>
    <row r="1604" spans="1:8" ht="31.5">
      <c r="A1604" s="64">
        <v>45</v>
      </c>
      <c r="B1604" s="17" t="s">
        <v>164</v>
      </c>
      <c r="C1604" s="46" t="s">
        <v>893</v>
      </c>
      <c r="D1604" s="598" t="s">
        <v>3698</v>
      </c>
      <c r="E1604" s="599"/>
      <c r="F1604" s="600"/>
      <c r="G1604" s="20"/>
      <c r="H1604" s="21">
        <v>41005</v>
      </c>
    </row>
    <row r="1605" spans="1:8" ht="31.5">
      <c r="A1605" s="64">
        <v>63</v>
      </c>
      <c r="B1605" s="17" t="s">
        <v>164</v>
      </c>
      <c r="C1605" s="46" t="s">
        <v>893</v>
      </c>
      <c r="D1605" s="598" t="s">
        <v>3581</v>
      </c>
      <c r="E1605" s="599"/>
      <c r="F1605" s="600"/>
      <c r="G1605" s="20"/>
      <c r="H1605" s="21">
        <v>41009</v>
      </c>
    </row>
    <row r="1606" spans="1:8" ht="31.5">
      <c r="A1606" s="630">
        <v>134</v>
      </c>
      <c r="B1606" s="592" t="s">
        <v>1076</v>
      </c>
      <c r="C1606" s="16" t="s">
        <v>489</v>
      </c>
      <c r="D1606" s="17"/>
      <c r="E1606" s="17"/>
      <c r="F1606" s="17"/>
      <c r="G1606" s="20"/>
      <c r="H1606" s="595">
        <v>41017</v>
      </c>
    </row>
    <row r="1607" spans="1:8" ht="15.75">
      <c r="A1607" s="632"/>
      <c r="B1607" s="594"/>
      <c r="C1607" s="17" t="s">
        <v>2796</v>
      </c>
      <c r="D1607" s="19" t="s">
        <v>2968</v>
      </c>
      <c r="E1607" s="17">
        <v>1</v>
      </c>
      <c r="F1607" s="17">
        <v>88</v>
      </c>
      <c r="G1607" s="17">
        <f>E1607*F1607</f>
        <v>88</v>
      </c>
      <c r="H1607" s="603"/>
    </row>
    <row r="1608" spans="1:8" ht="47.25">
      <c r="A1608" s="64">
        <v>144</v>
      </c>
      <c r="B1608" s="17" t="s">
        <v>164</v>
      </c>
      <c r="C1608" s="16" t="s">
        <v>3063</v>
      </c>
      <c r="D1608" s="598" t="s">
        <v>1093</v>
      </c>
      <c r="E1608" s="599"/>
      <c r="F1608" s="600"/>
      <c r="G1608" s="20"/>
      <c r="H1608" s="21">
        <v>41018</v>
      </c>
    </row>
    <row r="1609" spans="1:8" ht="31.5">
      <c r="A1609" s="630">
        <v>194</v>
      </c>
      <c r="B1609" s="592" t="s">
        <v>164</v>
      </c>
      <c r="C1609" s="16" t="s">
        <v>1825</v>
      </c>
      <c r="D1609" s="19"/>
      <c r="E1609" s="17"/>
      <c r="F1609" s="17"/>
      <c r="G1609" s="20"/>
      <c r="H1609" s="595"/>
    </row>
    <row r="1610" spans="1:8" ht="31.5">
      <c r="A1610" s="632"/>
      <c r="B1610" s="594"/>
      <c r="C1610" s="17" t="s">
        <v>1180</v>
      </c>
      <c r="D1610" s="19" t="s">
        <v>1049</v>
      </c>
      <c r="E1610" s="17">
        <v>18</v>
      </c>
      <c r="F1610" s="17">
        <v>154.56</v>
      </c>
      <c r="G1610" s="20">
        <f>F1610*E1610</f>
        <v>2782.08</v>
      </c>
      <c r="H1610" s="603"/>
    </row>
    <row r="1611" spans="1:8" ht="15.75">
      <c r="A1611" s="630">
        <v>184</v>
      </c>
      <c r="B1611" s="592" t="s">
        <v>164</v>
      </c>
      <c r="C1611" s="16" t="s">
        <v>2782</v>
      </c>
      <c r="D1611" s="19"/>
      <c r="E1611" s="17"/>
      <c r="F1611" s="17"/>
      <c r="G1611" s="20"/>
      <c r="H1611" s="595">
        <v>41024</v>
      </c>
    </row>
    <row r="1612" spans="1:8" ht="15.75">
      <c r="A1612" s="631"/>
      <c r="B1612" s="593"/>
      <c r="C1612" s="17" t="s">
        <v>2049</v>
      </c>
      <c r="D1612" s="19" t="s">
        <v>1588</v>
      </c>
      <c r="E1612" s="17">
        <v>1</v>
      </c>
      <c r="F1612" s="17">
        <v>1350</v>
      </c>
      <c r="G1612" s="20">
        <f>F1612*E1612</f>
        <v>1350</v>
      </c>
      <c r="H1612" s="605"/>
    </row>
    <row r="1613" spans="1:8" ht="15.75">
      <c r="A1613" s="632"/>
      <c r="B1613" s="594"/>
      <c r="C1613" s="17" t="s">
        <v>2050</v>
      </c>
      <c r="D1613" s="19" t="s">
        <v>1585</v>
      </c>
      <c r="E1613" s="17">
        <v>0.17</v>
      </c>
      <c r="F1613" s="17">
        <v>48.05</v>
      </c>
      <c r="G1613" s="20">
        <f>F1613*E1613</f>
        <v>8.17</v>
      </c>
      <c r="H1613" s="603"/>
    </row>
    <row r="1614" spans="1:8" ht="31.5">
      <c r="A1614" s="630">
        <v>230</v>
      </c>
      <c r="B1614" s="592" t="s">
        <v>164</v>
      </c>
      <c r="C1614" s="16" t="s">
        <v>2524</v>
      </c>
      <c r="D1614" s="15"/>
      <c r="E1614" s="19"/>
      <c r="F1614" s="15"/>
      <c r="G1614" s="17"/>
      <c r="H1614" s="595">
        <v>41002</v>
      </c>
    </row>
    <row r="1615" spans="1:8" ht="15.75">
      <c r="A1615" s="632"/>
      <c r="B1615" s="594"/>
      <c r="C1615" s="17" t="s">
        <v>2551</v>
      </c>
      <c r="D1615" s="19" t="s">
        <v>1588</v>
      </c>
      <c r="E1615" s="19">
        <v>0.33</v>
      </c>
      <c r="F1615" s="15">
        <v>1100</v>
      </c>
      <c r="G1615" s="17">
        <f>F1615*E1615</f>
        <v>363</v>
      </c>
      <c r="H1615" s="603"/>
    </row>
    <row r="1616" spans="1:8" ht="31.5">
      <c r="A1616" s="199">
        <v>240</v>
      </c>
      <c r="B1616" s="242" t="s">
        <v>164</v>
      </c>
      <c r="C1616" s="240" t="s">
        <v>2576</v>
      </c>
      <c r="D1616" s="243"/>
      <c r="E1616" s="243"/>
      <c r="F1616" s="243"/>
      <c r="G1616" s="244">
        <v>3257.84</v>
      </c>
      <c r="H1616" s="245">
        <v>41025</v>
      </c>
    </row>
    <row r="1617" spans="1:8" ht="18.75">
      <c r="A1617" s="160"/>
      <c r="B1617" s="161" t="s">
        <v>1598</v>
      </c>
      <c r="C1617" s="160"/>
      <c r="D1617" s="160"/>
      <c r="E1617" s="160"/>
      <c r="F1617" s="160"/>
      <c r="G1617" s="162">
        <f>SUM(G1604:G1616)</f>
        <v>7849.09</v>
      </c>
      <c r="H1617" s="163"/>
    </row>
    <row r="1618" spans="1:8" ht="31.5">
      <c r="A1618" s="630">
        <v>158</v>
      </c>
      <c r="B1618" s="592" t="s">
        <v>3700</v>
      </c>
      <c r="C1618" s="16" t="s">
        <v>1094</v>
      </c>
      <c r="D1618" s="19"/>
      <c r="E1618" s="17"/>
      <c r="F1618" s="17"/>
      <c r="G1618" s="20"/>
      <c r="H1618" s="595">
        <v>41019</v>
      </c>
    </row>
    <row r="1619" spans="1:8" ht="15.75">
      <c r="A1619" s="631"/>
      <c r="B1619" s="593"/>
      <c r="C1619" s="17" t="s">
        <v>2783</v>
      </c>
      <c r="D1619" s="19" t="s">
        <v>1588</v>
      </c>
      <c r="E1619" s="17">
        <v>0.63</v>
      </c>
      <c r="F1619" s="17">
        <v>1350</v>
      </c>
      <c r="G1619" s="20">
        <f>F1619*E1619</f>
        <v>850.5</v>
      </c>
      <c r="H1619" s="605"/>
    </row>
    <row r="1620" spans="1:8" ht="15.75">
      <c r="A1620" s="632"/>
      <c r="B1620" s="594"/>
      <c r="C1620" s="17" t="s">
        <v>854</v>
      </c>
      <c r="D1620" s="19" t="s">
        <v>1585</v>
      </c>
      <c r="E1620" s="17">
        <v>0.2</v>
      </c>
      <c r="F1620" s="17">
        <v>48.05</v>
      </c>
      <c r="G1620" s="20">
        <f>F1620*E1620</f>
        <v>9.61</v>
      </c>
      <c r="H1620" s="603"/>
    </row>
    <row r="1621" spans="1:8" ht="18.75">
      <c r="A1621" s="160"/>
      <c r="B1621" s="161" t="s">
        <v>1598</v>
      </c>
      <c r="C1621" s="160"/>
      <c r="D1621" s="160"/>
      <c r="E1621" s="160"/>
      <c r="F1621" s="160"/>
      <c r="G1621" s="162">
        <f>SUM(G1618:G1620)</f>
        <v>860.11</v>
      </c>
      <c r="H1621" s="163"/>
    </row>
    <row r="1622" spans="1:8" ht="31.5">
      <c r="A1622" s="630">
        <v>17</v>
      </c>
      <c r="B1622" s="870" t="s">
        <v>3738</v>
      </c>
      <c r="C1622" s="240" t="s">
        <v>2154</v>
      </c>
      <c r="D1622" s="19"/>
      <c r="E1622" s="17"/>
      <c r="F1622" s="17"/>
      <c r="G1622" s="20"/>
      <c r="H1622" s="595">
        <v>41002</v>
      </c>
    </row>
    <row r="1623" spans="1:8" ht="15.75">
      <c r="A1623" s="631"/>
      <c r="B1623" s="871"/>
      <c r="C1623" s="241" t="s">
        <v>32</v>
      </c>
      <c r="D1623" s="19" t="s">
        <v>1588</v>
      </c>
      <c r="E1623" s="17">
        <v>1.2</v>
      </c>
      <c r="F1623" s="17">
        <v>1500</v>
      </c>
      <c r="G1623" s="20">
        <f>E1623*F1623</f>
        <v>1800</v>
      </c>
      <c r="H1623" s="605"/>
    </row>
    <row r="1624" spans="1:8" ht="15.75">
      <c r="A1624" s="631"/>
      <c r="B1624" s="871"/>
      <c r="C1624" s="241" t="s">
        <v>166</v>
      </c>
      <c r="D1624" s="19" t="s">
        <v>1588</v>
      </c>
      <c r="E1624" s="17">
        <v>1.2</v>
      </c>
      <c r="F1624" s="17">
        <v>1650</v>
      </c>
      <c r="G1624" s="20">
        <f>E1624*F1624</f>
        <v>1980</v>
      </c>
      <c r="H1624" s="605"/>
    </row>
    <row r="1625" spans="1:8" ht="15.75">
      <c r="A1625" s="631"/>
      <c r="B1625" s="871"/>
      <c r="C1625" s="241" t="s">
        <v>3437</v>
      </c>
      <c r="D1625" s="19"/>
      <c r="E1625" s="17">
        <v>1</v>
      </c>
      <c r="F1625" s="17">
        <v>25</v>
      </c>
      <c r="G1625" s="20">
        <f>E1625*F1625</f>
        <v>25</v>
      </c>
      <c r="H1625" s="605"/>
    </row>
    <row r="1626" spans="1:8" ht="15.75">
      <c r="A1626" s="632"/>
      <c r="B1626" s="872"/>
      <c r="C1626" s="241" t="s">
        <v>480</v>
      </c>
      <c r="D1626" s="19" t="s">
        <v>481</v>
      </c>
      <c r="E1626" s="17">
        <v>1</v>
      </c>
      <c r="F1626" s="17">
        <v>28.6</v>
      </c>
      <c r="G1626" s="20">
        <f>E1626*F1626</f>
        <v>28.6</v>
      </c>
      <c r="H1626" s="603"/>
    </row>
    <row r="1627" spans="1:8" ht="31.5">
      <c r="A1627" s="630">
        <v>159</v>
      </c>
      <c r="B1627" s="592" t="s">
        <v>3738</v>
      </c>
      <c r="C1627" s="16" t="s">
        <v>1094</v>
      </c>
      <c r="D1627" s="19"/>
      <c r="E1627" s="17"/>
      <c r="F1627" s="17"/>
      <c r="G1627" s="20"/>
      <c r="H1627" s="595">
        <v>41019</v>
      </c>
    </row>
    <row r="1628" spans="1:8" ht="15.75">
      <c r="A1628" s="631"/>
      <c r="B1628" s="593"/>
      <c r="C1628" s="17" t="s">
        <v>2783</v>
      </c>
      <c r="D1628" s="19" t="s">
        <v>1588</v>
      </c>
      <c r="E1628" s="17">
        <v>0.63</v>
      </c>
      <c r="F1628" s="17">
        <v>1350</v>
      </c>
      <c r="G1628" s="20">
        <f>F1628*E1628</f>
        <v>850.5</v>
      </c>
      <c r="H1628" s="605"/>
    </row>
    <row r="1629" spans="1:8" ht="15.75">
      <c r="A1629" s="632"/>
      <c r="B1629" s="594"/>
      <c r="C1629" s="17" t="s">
        <v>854</v>
      </c>
      <c r="D1629" s="19" t="s">
        <v>1585</v>
      </c>
      <c r="E1629" s="17">
        <v>0.2</v>
      </c>
      <c r="F1629" s="17">
        <v>48.05</v>
      </c>
      <c r="G1629" s="20">
        <f>F1629*E1629</f>
        <v>9.61</v>
      </c>
      <c r="H1629" s="603"/>
    </row>
    <row r="1630" spans="1:8" ht="31.5">
      <c r="A1630" s="199">
        <v>260</v>
      </c>
      <c r="B1630" s="242" t="s">
        <v>3738</v>
      </c>
      <c r="C1630" s="240" t="s">
        <v>2576</v>
      </c>
      <c r="D1630" s="243"/>
      <c r="E1630" s="243"/>
      <c r="F1630" s="243"/>
      <c r="G1630" s="244">
        <v>3257.84</v>
      </c>
      <c r="H1630" s="245">
        <v>41024</v>
      </c>
    </row>
    <row r="1631" spans="1:8" ht="18.75">
      <c r="A1631" s="160"/>
      <c r="B1631" s="161" t="s">
        <v>1598</v>
      </c>
      <c r="C1631" s="160"/>
      <c r="D1631" s="160"/>
      <c r="E1631" s="160"/>
      <c r="F1631" s="160"/>
      <c r="G1631" s="162">
        <f>SUM(G1622:G1630)</f>
        <v>7951.55</v>
      </c>
      <c r="H1631" s="163"/>
    </row>
    <row r="1632" spans="1:8" ht="31.5">
      <c r="A1632" s="64">
        <v>18</v>
      </c>
      <c r="B1632" s="45" t="s">
        <v>1960</v>
      </c>
      <c r="C1632" s="16" t="s">
        <v>2154</v>
      </c>
      <c r="D1632" s="19"/>
      <c r="E1632" s="17"/>
      <c r="F1632" s="17"/>
      <c r="G1632" s="20"/>
      <c r="H1632" s="139">
        <v>41002</v>
      </c>
    </row>
    <row r="1633" spans="1:8" ht="15.75">
      <c r="A1633" s="631">
        <v>18</v>
      </c>
      <c r="B1633" s="592" t="s">
        <v>1960</v>
      </c>
      <c r="C1633" s="17" t="s">
        <v>32</v>
      </c>
      <c r="D1633" s="19" t="s">
        <v>1588</v>
      </c>
      <c r="E1633" s="17">
        <v>1.2</v>
      </c>
      <c r="F1633" s="17">
        <v>1500</v>
      </c>
      <c r="G1633" s="20">
        <f>E1633*F1633</f>
        <v>1800</v>
      </c>
      <c r="H1633" s="605">
        <v>41002</v>
      </c>
    </row>
    <row r="1634" spans="1:8" ht="15.75">
      <c r="A1634" s="631"/>
      <c r="B1634" s="593"/>
      <c r="C1634" s="17" t="s">
        <v>166</v>
      </c>
      <c r="D1634" s="19" t="s">
        <v>1588</v>
      </c>
      <c r="E1634" s="17">
        <v>1.2</v>
      </c>
      <c r="F1634" s="17">
        <v>1650</v>
      </c>
      <c r="G1634" s="20">
        <f>E1634*F1634</f>
        <v>1980</v>
      </c>
      <c r="H1634" s="605"/>
    </row>
    <row r="1635" spans="1:8" ht="15.75">
      <c r="A1635" s="631"/>
      <c r="B1635" s="593"/>
      <c r="C1635" s="17" t="s">
        <v>3437</v>
      </c>
      <c r="D1635" s="19"/>
      <c r="E1635" s="17">
        <v>1</v>
      </c>
      <c r="F1635" s="17">
        <v>25</v>
      </c>
      <c r="G1635" s="20">
        <f>E1635*F1635</f>
        <v>25</v>
      </c>
      <c r="H1635" s="605"/>
    </row>
    <row r="1636" spans="1:8" ht="15.75">
      <c r="A1636" s="632"/>
      <c r="B1636" s="594"/>
      <c r="C1636" s="17" t="s">
        <v>480</v>
      </c>
      <c r="D1636" s="19" t="s">
        <v>481</v>
      </c>
      <c r="E1636" s="17">
        <v>1</v>
      </c>
      <c r="F1636" s="17">
        <v>28.6</v>
      </c>
      <c r="G1636" s="20">
        <f>E1636*F1636</f>
        <v>28.6</v>
      </c>
      <c r="H1636" s="603"/>
    </row>
    <row r="1637" spans="1:8" ht="31.5">
      <c r="A1637" s="630">
        <v>124</v>
      </c>
      <c r="B1637" s="592" t="s">
        <v>1960</v>
      </c>
      <c r="C1637" s="16" t="s">
        <v>31</v>
      </c>
      <c r="D1637" s="19"/>
      <c r="E1637" s="19"/>
      <c r="F1637" s="19"/>
      <c r="G1637" s="20"/>
      <c r="H1637" s="595">
        <v>41016</v>
      </c>
    </row>
    <row r="1638" spans="1:8" ht="15.75">
      <c r="A1638" s="631"/>
      <c r="B1638" s="593"/>
      <c r="C1638" s="17" t="s">
        <v>2783</v>
      </c>
      <c r="D1638" s="19" t="s">
        <v>1588</v>
      </c>
      <c r="E1638" s="17">
        <v>2.56</v>
      </c>
      <c r="F1638" s="17">
        <v>1350</v>
      </c>
      <c r="G1638" s="20">
        <f>E1638*F1638</f>
        <v>3456</v>
      </c>
      <c r="H1638" s="605"/>
    </row>
    <row r="1639" spans="1:8" ht="15.75">
      <c r="A1639" s="631"/>
      <c r="B1639" s="593"/>
      <c r="C1639" s="17" t="s">
        <v>166</v>
      </c>
      <c r="D1639" s="19" t="s">
        <v>1588</v>
      </c>
      <c r="E1639" s="17">
        <v>2.56</v>
      </c>
      <c r="F1639" s="17">
        <v>1650</v>
      </c>
      <c r="G1639" s="20">
        <f>E1639*F1639</f>
        <v>4224</v>
      </c>
      <c r="H1639" s="605"/>
    </row>
    <row r="1640" spans="1:8" ht="15.75">
      <c r="A1640" s="632"/>
      <c r="B1640" s="594"/>
      <c r="C1640" s="17" t="s">
        <v>480</v>
      </c>
      <c r="D1640" s="19" t="s">
        <v>481</v>
      </c>
      <c r="E1640" s="17">
        <v>2</v>
      </c>
      <c r="F1640" s="17">
        <v>28.5</v>
      </c>
      <c r="G1640" s="20">
        <f>E1640*F1640</f>
        <v>57</v>
      </c>
      <c r="H1640" s="603"/>
    </row>
    <row r="1641" spans="1:8" ht="15.75">
      <c r="A1641" s="630">
        <v>127</v>
      </c>
      <c r="B1641" s="592" t="s">
        <v>1960</v>
      </c>
      <c r="C1641" s="203" t="s">
        <v>39</v>
      </c>
      <c r="D1641" s="205"/>
      <c r="E1641" s="204"/>
      <c r="F1641" s="204"/>
      <c r="G1641" s="204"/>
      <c r="H1641" s="928">
        <v>41017</v>
      </c>
    </row>
    <row r="1642" spans="1:8" ht="15.75">
      <c r="A1642" s="631"/>
      <c r="B1642" s="593"/>
      <c r="C1642" s="204" t="s">
        <v>166</v>
      </c>
      <c r="D1642" s="205" t="s">
        <v>1588</v>
      </c>
      <c r="E1642" s="204">
        <v>0.25</v>
      </c>
      <c r="F1642" s="204">
        <v>1650</v>
      </c>
      <c r="G1642" s="204">
        <f>E1642*F1642</f>
        <v>412.5</v>
      </c>
      <c r="H1642" s="928"/>
    </row>
    <row r="1643" spans="1:8" ht="15.75">
      <c r="A1643" s="631"/>
      <c r="B1643" s="593"/>
      <c r="C1643" s="204" t="s">
        <v>2783</v>
      </c>
      <c r="D1643" s="205" t="s">
        <v>1588</v>
      </c>
      <c r="E1643" s="204">
        <v>0.75</v>
      </c>
      <c r="F1643" s="204">
        <v>1350</v>
      </c>
      <c r="G1643" s="204">
        <f>E1643*F1643</f>
        <v>1012.5</v>
      </c>
      <c r="H1643" s="928"/>
    </row>
    <row r="1644" spans="1:8" ht="15.75">
      <c r="A1644" s="632"/>
      <c r="B1644" s="594"/>
      <c r="C1644" s="204" t="s">
        <v>33</v>
      </c>
      <c r="D1644" s="205" t="s">
        <v>481</v>
      </c>
      <c r="E1644" s="204">
        <v>0.7</v>
      </c>
      <c r="F1644" s="204">
        <v>28.5</v>
      </c>
      <c r="G1644" s="204">
        <f>E1644*F1644</f>
        <v>19.95</v>
      </c>
      <c r="H1644" s="928"/>
    </row>
    <row r="1645" spans="1:8" ht="31.5">
      <c r="A1645" s="630">
        <v>88</v>
      </c>
      <c r="B1645" s="592" t="s">
        <v>857</v>
      </c>
      <c r="C1645" s="16" t="s">
        <v>858</v>
      </c>
      <c r="D1645" s="19"/>
      <c r="E1645" s="17"/>
      <c r="F1645" s="17"/>
      <c r="G1645" s="20"/>
      <c r="H1645" s="595">
        <v>41012</v>
      </c>
    </row>
    <row r="1646" spans="1:8" ht="15.75">
      <c r="A1646" s="632"/>
      <c r="B1646" s="594"/>
      <c r="C1646" s="17" t="s">
        <v>891</v>
      </c>
      <c r="D1646" s="19" t="s">
        <v>1109</v>
      </c>
      <c r="E1646" s="17">
        <v>0.1</v>
      </c>
      <c r="F1646" s="17">
        <v>75</v>
      </c>
      <c r="G1646" s="20">
        <f>E1646*F1646</f>
        <v>7.5</v>
      </c>
      <c r="H1646" s="597"/>
    </row>
    <row r="1647" spans="1:8" ht="18.75">
      <c r="A1647" s="160"/>
      <c r="B1647" s="161" t="s">
        <v>1598</v>
      </c>
      <c r="C1647" s="160"/>
      <c r="D1647" s="160"/>
      <c r="E1647" s="160"/>
      <c r="F1647" s="160"/>
      <c r="G1647" s="162">
        <f>SUM(G1632:G1646)</f>
        <v>13023.05</v>
      </c>
      <c r="H1647" s="163"/>
    </row>
    <row r="1648" spans="1:8" ht="31.5">
      <c r="A1648" s="630">
        <v>160</v>
      </c>
      <c r="B1648" s="592" t="s">
        <v>1646</v>
      </c>
      <c r="C1648" s="16" t="s">
        <v>1094</v>
      </c>
      <c r="D1648" s="19"/>
      <c r="E1648" s="17"/>
      <c r="F1648" s="17"/>
      <c r="G1648" s="20"/>
      <c r="H1648" s="595">
        <v>41019</v>
      </c>
    </row>
    <row r="1649" spans="1:8" ht="15.75">
      <c r="A1649" s="631"/>
      <c r="B1649" s="593"/>
      <c r="C1649" s="17" t="s">
        <v>2783</v>
      </c>
      <c r="D1649" s="19" t="s">
        <v>1588</v>
      </c>
      <c r="E1649" s="17">
        <v>0.63</v>
      </c>
      <c r="F1649" s="17">
        <v>1350</v>
      </c>
      <c r="G1649" s="20">
        <f>F1649*E1649</f>
        <v>850.5</v>
      </c>
      <c r="H1649" s="605"/>
    </row>
    <row r="1650" spans="1:8" ht="15.75">
      <c r="A1650" s="632"/>
      <c r="B1650" s="594"/>
      <c r="C1650" s="17" t="s">
        <v>854</v>
      </c>
      <c r="D1650" s="19" t="s">
        <v>1585</v>
      </c>
      <c r="E1650" s="17">
        <v>0.2</v>
      </c>
      <c r="F1650" s="17">
        <v>48.05</v>
      </c>
      <c r="G1650" s="20">
        <f>F1650*E1650</f>
        <v>9.61</v>
      </c>
      <c r="H1650" s="603"/>
    </row>
    <row r="1651" spans="1:8" ht="18.75">
      <c r="A1651" s="160"/>
      <c r="B1651" s="161" t="s">
        <v>1598</v>
      </c>
      <c r="C1651" s="160"/>
      <c r="D1651" s="160"/>
      <c r="E1651" s="160"/>
      <c r="F1651" s="160"/>
      <c r="G1651" s="162">
        <f>SUM(G1648:G1650)</f>
        <v>860.11</v>
      </c>
      <c r="H1651" s="163"/>
    </row>
    <row r="1652" spans="1:8" ht="31.5">
      <c r="A1652" s="630">
        <v>161</v>
      </c>
      <c r="B1652" s="592" t="s">
        <v>3701</v>
      </c>
      <c r="C1652" s="16" t="s">
        <v>1094</v>
      </c>
      <c r="D1652" s="19"/>
      <c r="E1652" s="17"/>
      <c r="F1652" s="17"/>
      <c r="G1652" s="20"/>
      <c r="H1652" s="595">
        <v>41019</v>
      </c>
    </row>
    <row r="1653" spans="1:8" ht="15.75">
      <c r="A1653" s="631"/>
      <c r="B1653" s="593"/>
      <c r="C1653" s="17" t="s">
        <v>2783</v>
      </c>
      <c r="D1653" s="19" t="s">
        <v>1588</v>
      </c>
      <c r="E1653" s="17">
        <v>0.63</v>
      </c>
      <c r="F1653" s="17">
        <v>1350</v>
      </c>
      <c r="G1653" s="20">
        <f>F1653*E1653</f>
        <v>850.5</v>
      </c>
      <c r="H1653" s="605"/>
    </row>
    <row r="1654" spans="1:8" ht="15.75">
      <c r="A1654" s="632"/>
      <c r="B1654" s="594"/>
      <c r="C1654" s="17" t="s">
        <v>854</v>
      </c>
      <c r="D1654" s="19" t="s">
        <v>1585</v>
      </c>
      <c r="E1654" s="17">
        <v>0.2</v>
      </c>
      <c r="F1654" s="17">
        <v>48.05</v>
      </c>
      <c r="G1654" s="20">
        <f>F1654*E1654</f>
        <v>9.61</v>
      </c>
      <c r="H1654" s="603"/>
    </row>
    <row r="1655" spans="1:8" ht="18.75">
      <c r="A1655" s="160"/>
      <c r="B1655" s="161" t="s">
        <v>1598</v>
      </c>
      <c r="C1655" s="160"/>
      <c r="D1655" s="160"/>
      <c r="E1655" s="160"/>
      <c r="F1655" s="160"/>
      <c r="G1655" s="162">
        <f>SUM(G1652:G1654)</f>
        <v>860.11</v>
      </c>
      <c r="H1655" s="163"/>
    </row>
    <row r="1656" spans="1:8" ht="31.5">
      <c r="A1656" s="630">
        <v>24</v>
      </c>
      <c r="B1656" s="592" t="s">
        <v>1651</v>
      </c>
      <c r="C1656" s="46" t="s">
        <v>692</v>
      </c>
      <c r="D1656" s="17"/>
      <c r="E1656" s="17"/>
      <c r="F1656" s="19"/>
      <c r="G1656" s="20"/>
      <c r="H1656" s="595">
        <v>41001</v>
      </c>
    </row>
    <row r="1657" spans="1:8" ht="15.75">
      <c r="A1657" s="631"/>
      <c r="B1657" s="593"/>
      <c r="C1657" s="15" t="s">
        <v>1570</v>
      </c>
      <c r="D1657" s="19" t="s">
        <v>2968</v>
      </c>
      <c r="E1657" s="19">
        <v>1</v>
      </c>
      <c r="F1657" s="19">
        <v>98.75</v>
      </c>
      <c r="G1657" s="20">
        <f>F1657*E1657</f>
        <v>98.75</v>
      </c>
      <c r="H1657" s="605"/>
    </row>
    <row r="1658" spans="1:8" ht="15.75">
      <c r="A1658" s="631"/>
      <c r="B1658" s="593"/>
      <c r="C1658" s="17" t="s">
        <v>512</v>
      </c>
      <c r="D1658" s="19" t="s">
        <v>2968</v>
      </c>
      <c r="E1658" s="17">
        <v>1</v>
      </c>
      <c r="F1658" s="17">
        <v>50</v>
      </c>
      <c r="G1658" s="44">
        <f>E1658*F1658</f>
        <v>50</v>
      </c>
      <c r="H1658" s="605"/>
    </row>
    <row r="1659" spans="1:8" ht="15.75">
      <c r="A1659" s="632"/>
      <c r="B1659" s="594"/>
      <c r="C1659" s="17" t="s">
        <v>513</v>
      </c>
      <c r="D1659" s="19" t="s">
        <v>2968</v>
      </c>
      <c r="E1659" s="17">
        <v>1</v>
      </c>
      <c r="F1659" s="17">
        <v>25</v>
      </c>
      <c r="G1659" s="44">
        <f>E1659*F1659</f>
        <v>25</v>
      </c>
      <c r="H1659" s="603"/>
    </row>
    <row r="1660" spans="1:8" ht="15.75">
      <c r="A1660" s="630">
        <v>30</v>
      </c>
      <c r="B1660" s="592" t="s">
        <v>1156</v>
      </c>
      <c r="C1660" s="16" t="s">
        <v>2844</v>
      </c>
      <c r="D1660" s="17"/>
      <c r="E1660" s="17"/>
      <c r="F1660" s="17"/>
      <c r="G1660" s="20"/>
      <c r="H1660" s="595">
        <v>41004</v>
      </c>
    </row>
    <row r="1661" spans="1:8" ht="15.75">
      <c r="A1661" s="632"/>
      <c r="B1661" s="594"/>
      <c r="C1661" s="17" t="s">
        <v>3619</v>
      </c>
      <c r="D1661" s="19" t="s">
        <v>1049</v>
      </c>
      <c r="E1661" s="17">
        <v>1</v>
      </c>
      <c r="F1661" s="17">
        <v>5</v>
      </c>
      <c r="G1661" s="20">
        <f>E1661*F1661</f>
        <v>5</v>
      </c>
      <c r="H1661" s="603"/>
    </row>
    <row r="1662" spans="1:8" ht="31.5">
      <c r="A1662" s="64">
        <v>60</v>
      </c>
      <c r="B1662" s="17" t="s">
        <v>2781</v>
      </c>
      <c r="C1662" s="46" t="s">
        <v>893</v>
      </c>
      <c r="D1662" s="598" t="s">
        <v>3581</v>
      </c>
      <c r="E1662" s="599"/>
      <c r="F1662" s="600"/>
      <c r="G1662" s="20"/>
      <c r="H1662" s="21">
        <v>41009</v>
      </c>
    </row>
    <row r="1663" spans="1:8" ht="31.5">
      <c r="A1663" s="64">
        <v>69</v>
      </c>
      <c r="B1663" s="17" t="s">
        <v>2781</v>
      </c>
      <c r="C1663" s="46" t="s">
        <v>893</v>
      </c>
      <c r="D1663" s="598" t="s">
        <v>594</v>
      </c>
      <c r="E1663" s="599"/>
      <c r="F1663" s="600"/>
      <c r="G1663" s="20"/>
      <c r="H1663" s="21">
        <v>41010</v>
      </c>
    </row>
    <row r="1664" spans="1:8" ht="47.25">
      <c r="A1664" s="630">
        <v>89</v>
      </c>
      <c r="B1664" s="592" t="s">
        <v>2781</v>
      </c>
      <c r="C1664" s="46" t="s">
        <v>853</v>
      </c>
      <c r="D1664" s="19"/>
      <c r="E1664" s="17"/>
      <c r="F1664" s="17"/>
      <c r="G1664" s="17"/>
      <c r="H1664" s="611">
        <v>41012</v>
      </c>
    </row>
    <row r="1665" spans="1:8" ht="15.75">
      <c r="A1665" s="631"/>
      <c r="B1665" s="593"/>
      <c r="C1665" s="17" t="s">
        <v>2783</v>
      </c>
      <c r="D1665" s="19" t="s">
        <v>1588</v>
      </c>
      <c r="E1665" s="17">
        <v>0.28999999999999998</v>
      </c>
      <c r="F1665" s="17">
        <v>1350</v>
      </c>
      <c r="G1665" s="20">
        <f>E1665*F1665</f>
        <v>391.5</v>
      </c>
      <c r="H1665" s="611"/>
    </row>
    <row r="1666" spans="1:8" ht="15.75">
      <c r="A1666" s="632"/>
      <c r="B1666" s="594"/>
      <c r="C1666" s="15" t="s">
        <v>854</v>
      </c>
      <c r="D1666" s="19" t="s">
        <v>1585</v>
      </c>
      <c r="E1666" s="17">
        <v>0.1</v>
      </c>
      <c r="F1666" s="17">
        <v>48.05</v>
      </c>
      <c r="G1666" s="20">
        <f>E1666*F1666</f>
        <v>4.8099999999999996</v>
      </c>
      <c r="H1666" s="611"/>
    </row>
    <row r="1667" spans="1:8" ht="47.25">
      <c r="A1667" s="630">
        <v>108</v>
      </c>
      <c r="B1667" s="592" t="s">
        <v>2781</v>
      </c>
      <c r="C1667" s="16" t="s">
        <v>1135</v>
      </c>
      <c r="D1667" s="19"/>
      <c r="E1667" s="17"/>
      <c r="F1667" s="17"/>
      <c r="G1667" s="20"/>
      <c r="H1667" s="595">
        <v>41016</v>
      </c>
    </row>
    <row r="1668" spans="1:8" ht="15.75">
      <c r="A1668" s="631"/>
      <c r="B1668" s="593"/>
      <c r="C1668" s="17" t="s">
        <v>2190</v>
      </c>
      <c r="D1668" s="19" t="s">
        <v>2968</v>
      </c>
      <c r="E1668" s="17">
        <v>1</v>
      </c>
      <c r="F1668" s="17">
        <v>98</v>
      </c>
      <c r="G1668" s="20">
        <f>F1668*E1668</f>
        <v>98</v>
      </c>
      <c r="H1668" s="605"/>
    </row>
    <row r="1669" spans="1:8" ht="15.75">
      <c r="A1669" s="631"/>
      <c r="B1669" s="593"/>
      <c r="C1669" s="17" t="s">
        <v>680</v>
      </c>
      <c r="D1669" s="19" t="s">
        <v>2968</v>
      </c>
      <c r="E1669" s="17">
        <v>1</v>
      </c>
      <c r="F1669" s="17">
        <v>50</v>
      </c>
      <c r="G1669" s="17">
        <f>E1669*F1669</f>
        <v>50</v>
      </c>
      <c r="H1669" s="605"/>
    </row>
    <row r="1670" spans="1:8" ht="15.75">
      <c r="A1670" s="631"/>
      <c r="B1670" s="593"/>
      <c r="C1670" s="17" t="s">
        <v>1181</v>
      </c>
      <c r="D1670" s="19" t="s">
        <v>2968</v>
      </c>
      <c r="E1670" s="17">
        <v>1</v>
      </c>
      <c r="F1670" s="17">
        <v>90</v>
      </c>
      <c r="G1670" s="17">
        <f>E1670*F1670</f>
        <v>90</v>
      </c>
      <c r="H1670" s="605"/>
    </row>
    <row r="1671" spans="1:8" ht="15.75">
      <c r="A1671" s="632"/>
      <c r="B1671" s="594"/>
      <c r="C1671" s="17" t="s">
        <v>49</v>
      </c>
      <c r="D1671" s="19" t="s">
        <v>2968</v>
      </c>
      <c r="E1671" s="17">
        <v>1</v>
      </c>
      <c r="F1671" s="17">
        <v>174</v>
      </c>
      <c r="G1671" s="173">
        <f>E1671*F1671</f>
        <v>174</v>
      </c>
      <c r="H1671" s="603"/>
    </row>
    <row r="1672" spans="1:8" ht="31.5">
      <c r="A1672" s="630">
        <v>154</v>
      </c>
      <c r="B1672" s="592" t="s">
        <v>2781</v>
      </c>
      <c r="C1672" s="16" t="s">
        <v>1094</v>
      </c>
      <c r="D1672" s="19"/>
      <c r="E1672" s="17"/>
      <c r="F1672" s="17"/>
      <c r="G1672" s="20"/>
      <c r="H1672" s="595">
        <v>41019</v>
      </c>
    </row>
    <row r="1673" spans="1:8" ht="15.75">
      <c r="A1673" s="631"/>
      <c r="B1673" s="593"/>
      <c r="C1673" s="17" t="s">
        <v>2783</v>
      </c>
      <c r="D1673" s="19" t="s">
        <v>1588</v>
      </c>
      <c r="E1673" s="17">
        <v>0.63</v>
      </c>
      <c r="F1673" s="17">
        <v>1350</v>
      </c>
      <c r="G1673" s="20">
        <f>F1673*E1673</f>
        <v>850.5</v>
      </c>
      <c r="H1673" s="605"/>
    </row>
    <row r="1674" spans="1:8" ht="15.75">
      <c r="A1674" s="632"/>
      <c r="B1674" s="594"/>
      <c r="C1674" s="17" t="s">
        <v>854</v>
      </c>
      <c r="D1674" s="19" t="s">
        <v>1585</v>
      </c>
      <c r="E1674" s="17">
        <v>0.2</v>
      </c>
      <c r="F1674" s="17">
        <v>48.05</v>
      </c>
      <c r="G1674" s="20">
        <f>F1674*E1674</f>
        <v>9.61</v>
      </c>
      <c r="H1674" s="603"/>
    </row>
    <row r="1675" spans="1:8" ht="47.25">
      <c r="A1675" s="64">
        <v>129</v>
      </c>
      <c r="B1675" s="17" t="s">
        <v>2781</v>
      </c>
      <c r="C1675" s="16" t="s">
        <v>3063</v>
      </c>
      <c r="D1675" s="598" t="s">
        <v>3117</v>
      </c>
      <c r="E1675" s="599"/>
      <c r="F1675" s="600"/>
      <c r="G1675" s="20"/>
      <c r="H1675" s="21">
        <v>41017</v>
      </c>
    </row>
    <row r="1676" spans="1:8" ht="15.75">
      <c r="A1676" s="64">
        <v>140</v>
      </c>
      <c r="B1676" s="17" t="s">
        <v>1082</v>
      </c>
      <c r="C1676" s="16" t="s">
        <v>1083</v>
      </c>
      <c r="D1676" s="598"/>
      <c r="E1676" s="599"/>
      <c r="F1676" s="600"/>
      <c r="G1676" s="20"/>
      <c r="H1676" s="21">
        <v>41018</v>
      </c>
    </row>
    <row r="1677" spans="1:8" ht="15.75">
      <c r="A1677" s="199">
        <v>116</v>
      </c>
      <c r="B1677" s="134" t="s">
        <v>269</v>
      </c>
      <c r="C1677" s="16" t="s">
        <v>2188</v>
      </c>
      <c r="D1677" s="598" t="s">
        <v>3149</v>
      </c>
      <c r="E1677" s="599"/>
      <c r="F1677" s="600"/>
      <c r="G1677" s="20"/>
      <c r="H1677" s="133">
        <v>41022</v>
      </c>
    </row>
    <row r="1678" spans="1:8" ht="31.5">
      <c r="A1678" s="630">
        <v>186</v>
      </c>
      <c r="B1678" s="592" t="s">
        <v>2781</v>
      </c>
      <c r="C1678" s="16" t="s">
        <v>1825</v>
      </c>
      <c r="D1678" s="17"/>
      <c r="E1678" s="17"/>
      <c r="F1678" s="17"/>
      <c r="G1678" s="20"/>
      <c r="H1678" s="595">
        <v>41024</v>
      </c>
    </row>
    <row r="1679" spans="1:8" ht="15.75">
      <c r="A1679" s="631"/>
      <c r="B1679" s="593"/>
      <c r="C1679" s="17" t="s">
        <v>1826</v>
      </c>
      <c r="D1679" s="19" t="s">
        <v>1046</v>
      </c>
      <c r="E1679" s="17">
        <v>10</v>
      </c>
      <c r="F1679" s="17">
        <v>140</v>
      </c>
      <c r="G1679" s="20">
        <f>F1679*E1679</f>
        <v>1400</v>
      </c>
      <c r="H1679" s="605"/>
    </row>
    <row r="1680" spans="1:8" ht="15.75">
      <c r="A1680" s="632"/>
      <c r="B1680" s="594"/>
      <c r="C1680" s="17" t="s">
        <v>3641</v>
      </c>
      <c r="D1680" s="19" t="s">
        <v>1827</v>
      </c>
      <c r="E1680" s="17">
        <v>0.5</v>
      </c>
      <c r="F1680" s="17">
        <v>900</v>
      </c>
      <c r="G1680" s="20">
        <f>F1680*E1680</f>
        <v>450</v>
      </c>
      <c r="H1680" s="603"/>
    </row>
    <row r="1681" spans="1:8" ht="15.75">
      <c r="A1681" s="630">
        <v>210</v>
      </c>
      <c r="B1681" s="592" t="s">
        <v>2781</v>
      </c>
      <c r="C1681" s="16" t="s">
        <v>2782</v>
      </c>
      <c r="D1681" s="19"/>
      <c r="E1681" s="15"/>
      <c r="F1681" s="15"/>
      <c r="G1681" s="17"/>
      <c r="H1681" s="595">
        <v>41026</v>
      </c>
    </row>
    <row r="1682" spans="1:8" ht="15.75">
      <c r="A1682" s="631"/>
      <c r="B1682" s="593"/>
      <c r="C1682" s="17" t="s">
        <v>2783</v>
      </c>
      <c r="D1682" s="19" t="s">
        <v>1588</v>
      </c>
      <c r="E1682" s="19">
        <v>0.25</v>
      </c>
      <c r="F1682" s="19">
        <v>1350</v>
      </c>
      <c r="G1682" s="17">
        <f>E1682*F1682</f>
        <v>337.5</v>
      </c>
      <c r="H1682" s="605"/>
    </row>
    <row r="1683" spans="1:8" ht="15.75">
      <c r="A1683" s="632"/>
      <c r="B1683" s="594"/>
      <c r="C1683" s="17" t="s">
        <v>854</v>
      </c>
      <c r="D1683" s="19" t="s">
        <v>1585</v>
      </c>
      <c r="E1683" s="19">
        <v>0.13</v>
      </c>
      <c r="F1683" s="19">
        <v>48.05</v>
      </c>
      <c r="G1683" s="20">
        <f>E1683*F1683</f>
        <v>6.25</v>
      </c>
      <c r="H1683" s="603"/>
    </row>
    <row r="1684" spans="1:8" ht="15.75">
      <c r="A1684" s="630">
        <v>231</v>
      </c>
      <c r="B1684" s="592" t="s">
        <v>2781</v>
      </c>
      <c r="C1684" s="144" t="s">
        <v>2782</v>
      </c>
      <c r="D1684" s="19"/>
      <c r="E1684" s="15"/>
      <c r="F1684" s="15"/>
      <c r="G1684" s="17"/>
      <c r="H1684" s="595">
        <v>41029</v>
      </c>
    </row>
    <row r="1685" spans="1:8" ht="15.75">
      <c r="A1685" s="631"/>
      <c r="B1685" s="593"/>
      <c r="C1685" s="17" t="s">
        <v>2783</v>
      </c>
      <c r="D1685" s="19" t="s">
        <v>1588</v>
      </c>
      <c r="E1685" s="19">
        <v>0.3</v>
      </c>
      <c r="F1685" s="19">
        <v>1350</v>
      </c>
      <c r="G1685" s="17">
        <f>E1685*F1685</f>
        <v>405</v>
      </c>
      <c r="H1685" s="605"/>
    </row>
    <row r="1686" spans="1:8" ht="15.75">
      <c r="A1686" s="632"/>
      <c r="B1686" s="594"/>
      <c r="C1686" s="17" t="s">
        <v>854</v>
      </c>
      <c r="D1686" s="19" t="s">
        <v>1585</v>
      </c>
      <c r="E1686" s="19">
        <v>0.08</v>
      </c>
      <c r="F1686" s="19">
        <v>48.05</v>
      </c>
      <c r="G1686" s="20">
        <f>E1686*F1686</f>
        <v>3.84</v>
      </c>
      <c r="H1686" s="603"/>
    </row>
    <row r="1687" spans="1:8" ht="31.5">
      <c r="A1687" s="630">
        <v>179</v>
      </c>
      <c r="B1687" s="592" t="s">
        <v>2781</v>
      </c>
      <c r="C1687" s="16" t="s">
        <v>1819</v>
      </c>
      <c r="D1687" s="19"/>
      <c r="E1687" s="17"/>
      <c r="F1687" s="17"/>
      <c r="G1687" s="20"/>
      <c r="H1687" s="595">
        <v>41024</v>
      </c>
    </row>
    <row r="1688" spans="1:8" ht="15.75">
      <c r="A1688" s="632"/>
      <c r="B1688" s="594"/>
      <c r="C1688" s="17" t="s">
        <v>2697</v>
      </c>
      <c r="D1688" s="19" t="s">
        <v>2968</v>
      </c>
      <c r="E1688" s="17">
        <v>1</v>
      </c>
      <c r="F1688" s="17">
        <v>96</v>
      </c>
      <c r="G1688" s="20">
        <f>F1688*E1688</f>
        <v>96</v>
      </c>
      <c r="H1688" s="603"/>
    </row>
    <row r="1689" spans="1:8" ht="31.5">
      <c r="A1689" s="199">
        <v>248</v>
      </c>
      <c r="B1689" s="242" t="s">
        <v>2781</v>
      </c>
      <c r="C1689" s="240" t="s">
        <v>2576</v>
      </c>
      <c r="D1689" s="243"/>
      <c r="E1689" s="243"/>
      <c r="F1689" s="243"/>
      <c r="G1689" s="244">
        <v>3257.84</v>
      </c>
      <c r="H1689" s="245">
        <v>41025</v>
      </c>
    </row>
    <row r="1690" spans="1:8" ht="18.75">
      <c r="A1690" s="160"/>
      <c r="B1690" s="161" t="s">
        <v>1598</v>
      </c>
      <c r="C1690" s="160"/>
      <c r="D1690" s="160"/>
      <c r="E1690" s="160"/>
      <c r="F1690" s="160"/>
      <c r="G1690" s="162">
        <f>SUM(G1656:G1689)</f>
        <v>7803.6</v>
      </c>
      <c r="H1690" s="163"/>
    </row>
    <row r="1691" spans="1:8" ht="31.5">
      <c r="A1691" s="199">
        <v>114</v>
      </c>
      <c r="B1691" s="134" t="s">
        <v>217</v>
      </c>
      <c r="C1691" s="16" t="s">
        <v>218</v>
      </c>
      <c r="D1691" s="598" t="s">
        <v>219</v>
      </c>
      <c r="E1691" s="599"/>
      <c r="F1691" s="600"/>
      <c r="G1691" s="20"/>
      <c r="H1691" s="133">
        <v>41022</v>
      </c>
    </row>
    <row r="1692" spans="1:8" ht="47.25">
      <c r="A1692" s="630">
        <v>118</v>
      </c>
      <c r="B1692" s="592" t="s">
        <v>234</v>
      </c>
      <c r="C1692" s="46" t="s">
        <v>235</v>
      </c>
      <c r="D1692" s="19"/>
      <c r="E1692" s="19"/>
      <c r="F1692" s="19"/>
      <c r="G1692" s="20"/>
      <c r="H1692" s="595">
        <v>41012</v>
      </c>
    </row>
    <row r="1693" spans="1:8" ht="15.75">
      <c r="A1693" s="632"/>
      <c r="B1693" s="594"/>
      <c r="C1693" s="17" t="s">
        <v>3619</v>
      </c>
      <c r="D1693" s="19" t="s">
        <v>1049</v>
      </c>
      <c r="E1693" s="19">
        <v>2</v>
      </c>
      <c r="F1693" s="19">
        <v>5</v>
      </c>
      <c r="G1693" s="20">
        <f>F1693*E1693</f>
        <v>10</v>
      </c>
      <c r="H1693" s="603"/>
    </row>
    <row r="1694" spans="1:8" ht="47.25">
      <c r="A1694" s="64">
        <v>146</v>
      </c>
      <c r="B1694" s="17" t="s">
        <v>831</v>
      </c>
      <c r="C1694" s="16" t="s">
        <v>3063</v>
      </c>
      <c r="D1694" s="598" t="s">
        <v>1093</v>
      </c>
      <c r="E1694" s="599"/>
      <c r="F1694" s="600"/>
      <c r="G1694" s="20"/>
      <c r="H1694" s="21">
        <v>41018</v>
      </c>
    </row>
    <row r="1695" spans="1:8" ht="31.5">
      <c r="A1695" s="630">
        <v>155</v>
      </c>
      <c r="B1695" s="592" t="s">
        <v>831</v>
      </c>
      <c r="C1695" s="16" t="s">
        <v>1094</v>
      </c>
      <c r="D1695" s="19"/>
      <c r="E1695" s="17"/>
      <c r="F1695" s="17"/>
      <c r="G1695" s="20"/>
      <c r="H1695" s="595">
        <v>41019</v>
      </c>
    </row>
    <row r="1696" spans="1:8" ht="15.75">
      <c r="A1696" s="631"/>
      <c r="B1696" s="593"/>
      <c r="C1696" s="17" t="s">
        <v>2783</v>
      </c>
      <c r="D1696" s="19" t="s">
        <v>1588</v>
      </c>
      <c r="E1696" s="17">
        <v>0.63</v>
      </c>
      <c r="F1696" s="17">
        <v>1350</v>
      </c>
      <c r="G1696" s="20">
        <f>F1696*E1696</f>
        <v>850.5</v>
      </c>
      <c r="H1696" s="605"/>
    </row>
    <row r="1697" spans="1:8" ht="15.75">
      <c r="A1697" s="632"/>
      <c r="B1697" s="594"/>
      <c r="C1697" s="17" t="s">
        <v>854</v>
      </c>
      <c r="D1697" s="19" t="s">
        <v>1585</v>
      </c>
      <c r="E1697" s="17">
        <v>0.2</v>
      </c>
      <c r="F1697" s="17">
        <v>48.05</v>
      </c>
      <c r="G1697" s="20">
        <f>F1697*E1697</f>
        <v>9.61</v>
      </c>
      <c r="H1697" s="603"/>
    </row>
    <row r="1698" spans="1:8" ht="31.5">
      <c r="A1698" s="630">
        <v>185</v>
      </c>
      <c r="B1698" s="592" t="s">
        <v>831</v>
      </c>
      <c r="C1698" s="16" t="s">
        <v>1825</v>
      </c>
      <c r="D1698" s="17"/>
      <c r="E1698" s="17"/>
      <c r="F1698" s="17"/>
      <c r="G1698" s="20"/>
      <c r="H1698" s="595">
        <v>41018</v>
      </c>
    </row>
    <row r="1699" spans="1:8" ht="15.75">
      <c r="A1699" s="631"/>
      <c r="B1699" s="593"/>
      <c r="C1699" s="17" t="s">
        <v>1826</v>
      </c>
      <c r="D1699" s="19" t="s">
        <v>1046</v>
      </c>
      <c r="E1699" s="17">
        <v>58</v>
      </c>
      <c r="F1699" s="17">
        <v>140</v>
      </c>
      <c r="G1699" s="20">
        <f>F1699*E1699</f>
        <v>8120</v>
      </c>
      <c r="H1699" s="605"/>
    </row>
    <row r="1700" spans="1:8" ht="15.75">
      <c r="A1700" s="632"/>
      <c r="B1700" s="594"/>
      <c r="C1700" s="17" t="s">
        <v>3641</v>
      </c>
      <c r="D1700" s="19" t="s">
        <v>1827</v>
      </c>
      <c r="E1700" s="17">
        <v>0.5</v>
      </c>
      <c r="F1700" s="17">
        <v>900</v>
      </c>
      <c r="G1700" s="20">
        <f>F1700*E1700</f>
        <v>450</v>
      </c>
      <c r="H1700" s="603"/>
    </row>
    <row r="1701" spans="1:8" ht="15.75">
      <c r="A1701" s="630">
        <v>211</v>
      </c>
      <c r="B1701" s="592" t="s">
        <v>831</v>
      </c>
      <c r="C1701" s="16" t="s">
        <v>2782</v>
      </c>
      <c r="D1701" s="19"/>
      <c r="E1701" s="15"/>
      <c r="F1701" s="15"/>
      <c r="G1701" s="17"/>
      <c r="H1701" s="595">
        <v>41026</v>
      </c>
    </row>
    <row r="1702" spans="1:8" ht="15.75">
      <c r="A1702" s="631"/>
      <c r="B1702" s="593"/>
      <c r="C1702" s="17" t="s">
        <v>2783</v>
      </c>
      <c r="D1702" s="19" t="s">
        <v>1588</v>
      </c>
      <c r="E1702" s="19">
        <v>0.25</v>
      </c>
      <c r="F1702" s="19">
        <v>1350</v>
      </c>
      <c r="G1702" s="17">
        <f>E1702*F1702</f>
        <v>337.5</v>
      </c>
      <c r="H1702" s="605"/>
    </row>
    <row r="1703" spans="1:8" ht="15.75">
      <c r="A1703" s="632"/>
      <c r="B1703" s="594"/>
      <c r="C1703" s="17" t="s">
        <v>854</v>
      </c>
      <c r="D1703" s="19" t="s">
        <v>1585</v>
      </c>
      <c r="E1703" s="19">
        <v>0.13</v>
      </c>
      <c r="F1703" s="19">
        <v>48.05</v>
      </c>
      <c r="G1703" s="20">
        <f>E1703*F1703</f>
        <v>6.25</v>
      </c>
      <c r="H1703" s="603"/>
    </row>
    <row r="1704" spans="1:8" ht="15.75">
      <c r="A1704" s="630">
        <v>232</v>
      </c>
      <c r="B1704" s="592" t="s">
        <v>831</v>
      </c>
      <c r="C1704" s="144" t="s">
        <v>2782</v>
      </c>
      <c r="D1704" s="19"/>
      <c r="E1704" s="15"/>
      <c r="F1704" s="15"/>
      <c r="G1704" s="17"/>
      <c r="H1704" s="595">
        <v>41029</v>
      </c>
    </row>
    <row r="1705" spans="1:8" ht="15.75">
      <c r="A1705" s="631"/>
      <c r="B1705" s="593"/>
      <c r="C1705" s="17" t="s">
        <v>2783</v>
      </c>
      <c r="D1705" s="19" t="s">
        <v>1588</v>
      </c>
      <c r="E1705" s="19">
        <v>0.3</v>
      </c>
      <c r="F1705" s="19">
        <v>1350</v>
      </c>
      <c r="G1705" s="17">
        <f>E1705*F1705</f>
        <v>405</v>
      </c>
      <c r="H1705" s="605"/>
    </row>
    <row r="1706" spans="1:8" ht="15.75">
      <c r="A1706" s="632"/>
      <c r="B1706" s="594"/>
      <c r="C1706" s="17" t="s">
        <v>854</v>
      </c>
      <c r="D1706" s="19" t="s">
        <v>1585</v>
      </c>
      <c r="E1706" s="19">
        <v>0.08</v>
      </c>
      <c r="F1706" s="19">
        <v>48.05</v>
      </c>
      <c r="G1706" s="20">
        <f>E1706*F1706</f>
        <v>3.84</v>
      </c>
      <c r="H1706" s="603"/>
    </row>
    <row r="1707" spans="1:8" ht="31.5">
      <c r="A1707" s="199">
        <v>249</v>
      </c>
      <c r="B1707" s="242" t="s">
        <v>831</v>
      </c>
      <c r="C1707" s="240" t="s">
        <v>2576</v>
      </c>
      <c r="D1707" s="243"/>
      <c r="E1707" s="243"/>
      <c r="F1707" s="243"/>
      <c r="G1707" s="244">
        <v>3257.84</v>
      </c>
      <c r="H1707" s="245">
        <v>41025</v>
      </c>
    </row>
    <row r="1708" spans="1:8" ht="18.75">
      <c r="A1708" s="160"/>
      <c r="B1708" s="161" t="s">
        <v>1598</v>
      </c>
      <c r="C1708" s="160"/>
      <c r="D1708" s="160"/>
      <c r="E1708" s="160"/>
      <c r="F1708" s="160"/>
      <c r="G1708" s="162">
        <f>SUM(G1691:G1707)</f>
        <v>13450.54</v>
      </c>
      <c r="H1708" s="163"/>
    </row>
    <row r="1709" spans="1:8" ht="47.25">
      <c r="A1709" s="630">
        <v>49</v>
      </c>
      <c r="B1709" s="592" t="s">
        <v>1243</v>
      </c>
      <c r="C1709" s="16" t="s">
        <v>1244</v>
      </c>
      <c r="D1709" s="19"/>
      <c r="E1709" s="17"/>
      <c r="F1709" s="17"/>
      <c r="G1709" s="20"/>
      <c r="H1709" s="595">
        <v>41008</v>
      </c>
    </row>
    <row r="1710" spans="1:8" ht="15.75">
      <c r="A1710" s="632"/>
      <c r="B1710" s="594"/>
      <c r="C1710" s="17" t="s">
        <v>1245</v>
      </c>
      <c r="D1710" s="19" t="s">
        <v>2968</v>
      </c>
      <c r="E1710" s="17">
        <v>12</v>
      </c>
      <c r="F1710" s="17">
        <v>0.5</v>
      </c>
      <c r="G1710" s="20">
        <f>E1710*F1710</f>
        <v>6</v>
      </c>
      <c r="H1710" s="597"/>
    </row>
    <row r="1711" spans="1:8" ht="31.5">
      <c r="A1711" s="64">
        <v>52</v>
      </c>
      <c r="B1711" s="17" t="s">
        <v>475</v>
      </c>
      <c r="C1711" s="16" t="s">
        <v>1627</v>
      </c>
      <c r="D1711" s="598" t="s">
        <v>67</v>
      </c>
      <c r="E1711" s="599"/>
      <c r="F1711" s="600"/>
      <c r="G1711" s="20"/>
      <c r="H1711" s="21">
        <v>41004</v>
      </c>
    </row>
    <row r="1712" spans="1:8" ht="31.5">
      <c r="A1712" s="64">
        <v>103</v>
      </c>
      <c r="B1712" s="17" t="s">
        <v>2595</v>
      </c>
      <c r="C1712" s="46" t="s">
        <v>893</v>
      </c>
      <c r="D1712" s="598" t="s">
        <v>849</v>
      </c>
      <c r="E1712" s="599"/>
      <c r="F1712" s="600"/>
      <c r="G1712" s="20"/>
      <c r="H1712" s="21">
        <v>41015</v>
      </c>
    </row>
    <row r="1713" spans="1:8" ht="31.5">
      <c r="A1713" s="64">
        <v>168</v>
      </c>
      <c r="B1713" s="17" t="s">
        <v>2595</v>
      </c>
      <c r="C1713" s="46" t="s">
        <v>893</v>
      </c>
      <c r="D1713" s="598" t="s">
        <v>2472</v>
      </c>
      <c r="E1713" s="599"/>
      <c r="F1713" s="600"/>
      <c r="G1713" s="20"/>
      <c r="H1713" s="21">
        <v>41022</v>
      </c>
    </row>
    <row r="1714" spans="1:8" ht="15.75">
      <c r="A1714" s="630">
        <v>170</v>
      </c>
      <c r="B1714" s="592" t="s">
        <v>2473</v>
      </c>
      <c r="C1714" s="16" t="s">
        <v>214</v>
      </c>
      <c r="D1714" s="17"/>
      <c r="E1714" s="17"/>
      <c r="F1714" s="17"/>
      <c r="G1714" s="20"/>
      <c r="H1714" s="595">
        <v>41022</v>
      </c>
    </row>
    <row r="1715" spans="1:8" ht="15.75">
      <c r="A1715" s="632"/>
      <c r="B1715" s="594"/>
      <c r="C1715" s="17" t="s">
        <v>1143</v>
      </c>
      <c r="D1715" s="19" t="s">
        <v>2968</v>
      </c>
      <c r="E1715" s="17">
        <v>1</v>
      </c>
      <c r="F1715" s="17">
        <v>126</v>
      </c>
      <c r="G1715" s="17">
        <f>F1715*E1715</f>
        <v>126</v>
      </c>
      <c r="H1715" s="603"/>
    </row>
    <row r="1716" spans="1:8" ht="47.25">
      <c r="A1716" s="630">
        <v>181</v>
      </c>
      <c r="B1716" s="592" t="s">
        <v>2595</v>
      </c>
      <c r="C1716" s="16" t="s">
        <v>387</v>
      </c>
      <c r="D1716" s="598" t="s">
        <v>1321</v>
      </c>
      <c r="E1716" s="599"/>
      <c r="F1716" s="600"/>
      <c r="G1716" s="20"/>
      <c r="H1716" s="595">
        <v>41024</v>
      </c>
    </row>
    <row r="1717" spans="1:8" ht="15.75">
      <c r="A1717" s="631"/>
      <c r="B1717" s="593"/>
      <c r="C1717" s="15" t="s">
        <v>1521</v>
      </c>
      <c r="D1717" s="19" t="s">
        <v>1049</v>
      </c>
      <c r="E1717" s="19">
        <v>40</v>
      </c>
      <c r="F1717" s="19">
        <v>80</v>
      </c>
      <c r="G1717" s="20">
        <f>E1717*F1717</f>
        <v>3200</v>
      </c>
      <c r="H1717" s="605"/>
    </row>
    <row r="1718" spans="1:8" ht="15.75">
      <c r="A1718" s="632"/>
      <c r="B1718" s="594"/>
      <c r="C1718" s="17" t="s">
        <v>2479</v>
      </c>
      <c r="D1718" s="19" t="s">
        <v>1109</v>
      </c>
      <c r="E1718" s="17">
        <v>2</v>
      </c>
      <c r="F1718" s="17">
        <v>157.5</v>
      </c>
      <c r="G1718" s="20">
        <f>F1718*E1718</f>
        <v>315</v>
      </c>
      <c r="H1718" s="603"/>
    </row>
    <row r="1719" spans="1:8" ht="31.5">
      <c r="A1719" s="199">
        <v>250</v>
      </c>
      <c r="B1719" s="242" t="s">
        <v>2595</v>
      </c>
      <c r="C1719" s="240" t="s">
        <v>2576</v>
      </c>
      <c r="D1719" s="243"/>
      <c r="E1719" s="243"/>
      <c r="F1719" s="243"/>
      <c r="G1719" s="244">
        <v>3257.84</v>
      </c>
      <c r="H1719" s="245">
        <v>41025</v>
      </c>
    </row>
    <row r="1720" spans="1:8" ht="18.75">
      <c r="A1720" s="160"/>
      <c r="B1720" s="161" t="s">
        <v>1598</v>
      </c>
      <c r="C1720" s="160"/>
      <c r="D1720" s="160"/>
      <c r="E1720" s="160"/>
      <c r="F1720" s="160"/>
      <c r="G1720" s="162">
        <f>SUM(G1709:G1719)</f>
        <v>6904.84</v>
      </c>
      <c r="H1720" s="163"/>
    </row>
    <row r="1721" spans="1:8" ht="31.5">
      <c r="A1721" s="64">
        <v>3</v>
      </c>
      <c r="B1721" s="17" t="s">
        <v>3441</v>
      </c>
      <c r="C1721" s="46" t="s">
        <v>893</v>
      </c>
      <c r="D1721" s="598" t="s">
        <v>3581</v>
      </c>
      <c r="E1721" s="599"/>
      <c r="F1721" s="600"/>
      <c r="G1721" s="41"/>
      <c r="H1721" s="21">
        <v>40998</v>
      </c>
    </row>
    <row r="1722" spans="1:8" ht="31.5">
      <c r="A1722" s="630">
        <v>16</v>
      </c>
      <c r="B1722" s="870" t="s">
        <v>3441</v>
      </c>
      <c r="C1722" s="240" t="s">
        <v>2154</v>
      </c>
      <c r="D1722" s="19"/>
      <c r="E1722" s="17"/>
      <c r="F1722" s="17"/>
      <c r="G1722" s="20"/>
      <c r="H1722" s="595">
        <v>41002</v>
      </c>
    </row>
    <row r="1723" spans="1:8" ht="15.75">
      <c r="A1723" s="631"/>
      <c r="B1723" s="871"/>
      <c r="C1723" s="241" t="s">
        <v>32</v>
      </c>
      <c r="D1723" s="19" t="s">
        <v>1588</v>
      </c>
      <c r="E1723" s="17">
        <v>1.2</v>
      </c>
      <c r="F1723" s="17">
        <v>1500</v>
      </c>
      <c r="G1723" s="20">
        <f>E1723*F1723</f>
        <v>1800</v>
      </c>
      <c r="H1723" s="605"/>
    </row>
    <row r="1724" spans="1:8" ht="15.75">
      <c r="A1724" s="631"/>
      <c r="B1724" s="871"/>
      <c r="C1724" s="241" t="s">
        <v>166</v>
      </c>
      <c r="D1724" s="19" t="s">
        <v>1588</v>
      </c>
      <c r="E1724" s="17">
        <v>1.2</v>
      </c>
      <c r="F1724" s="17">
        <v>1650</v>
      </c>
      <c r="G1724" s="20">
        <f>E1724*F1724</f>
        <v>1980</v>
      </c>
      <c r="H1724" s="605"/>
    </row>
    <row r="1725" spans="1:8" ht="15.75">
      <c r="A1725" s="631"/>
      <c r="B1725" s="871"/>
      <c r="C1725" s="241" t="s">
        <v>3437</v>
      </c>
      <c r="D1725" s="19"/>
      <c r="E1725" s="17">
        <v>1</v>
      </c>
      <c r="F1725" s="17">
        <v>25</v>
      </c>
      <c r="G1725" s="20">
        <f>E1725*F1725</f>
        <v>25</v>
      </c>
      <c r="H1725" s="605"/>
    </row>
    <row r="1726" spans="1:8" ht="15.75">
      <c r="A1726" s="632"/>
      <c r="B1726" s="872"/>
      <c r="C1726" s="241" t="s">
        <v>480</v>
      </c>
      <c r="D1726" s="19" t="s">
        <v>481</v>
      </c>
      <c r="E1726" s="17">
        <v>1</v>
      </c>
      <c r="F1726" s="17">
        <v>28.6</v>
      </c>
      <c r="G1726" s="20">
        <f>E1726*F1726</f>
        <v>28.6</v>
      </c>
      <c r="H1726" s="603"/>
    </row>
    <row r="1727" spans="1:8" ht="31.5">
      <c r="A1727" s="64">
        <v>25</v>
      </c>
      <c r="B1727" s="17" t="s">
        <v>1652</v>
      </c>
      <c r="C1727" s="16" t="s">
        <v>1653</v>
      </c>
      <c r="D1727" s="598" t="s">
        <v>2829</v>
      </c>
      <c r="E1727" s="599"/>
      <c r="F1727" s="600"/>
      <c r="G1727" s="20"/>
      <c r="H1727" s="21">
        <v>41001</v>
      </c>
    </row>
    <row r="1728" spans="1:8" ht="31.5">
      <c r="A1728" s="64">
        <v>31</v>
      </c>
      <c r="B1728" s="17" t="s">
        <v>183</v>
      </c>
      <c r="C1728" s="16" t="s">
        <v>2689</v>
      </c>
      <c r="D1728" s="598" t="s">
        <v>2690</v>
      </c>
      <c r="E1728" s="599"/>
      <c r="F1728" s="600"/>
      <c r="G1728" s="20"/>
      <c r="H1728" s="21">
        <v>41005</v>
      </c>
    </row>
    <row r="1729" spans="1:8" ht="15.75">
      <c r="A1729" s="64">
        <v>34</v>
      </c>
      <c r="B1729" s="17" t="s">
        <v>2208</v>
      </c>
      <c r="C1729" s="46" t="s">
        <v>2177</v>
      </c>
      <c r="D1729" s="598" t="s">
        <v>67</v>
      </c>
      <c r="E1729" s="599"/>
      <c r="F1729" s="600"/>
      <c r="G1729" s="20"/>
      <c r="H1729" s="21">
        <v>41008</v>
      </c>
    </row>
    <row r="1730" spans="1:8" ht="31.5">
      <c r="A1730" s="64">
        <v>61</v>
      </c>
      <c r="B1730" s="17" t="s">
        <v>3441</v>
      </c>
      <c r="C1730" s="46" t="s">
        <v>893</v>
      </c>
      <c r="D1730" s="598" t="s">
        <v>3581</v>
      </c>
      <c r="E1730" s="599"/>
      <c r="F1730" s="600"/>
      <c r="G1730" s="20"/>
      <c r="H1730" s="21">
        <v>41009</v>
      </c>
    </row>
    <row r="1731" spans="1:8" ht="31.5">
      <c r="A1731" s="64">
        <v>70</v>
      </c>
      <c r="B1731" s="17" t="s">
        <v>3441</v>
      </c>
      <c r="C1731" s="46" t="s">
        <v>893</v>
      </c>
      <c r="D1731" s="598" t="s">
        <v>594</v>
      </c>
      <c r="E1731" s="599"/>
      <c r="F1731" s="600"/>
      <c r="G1731" s="20"/>
      <c r="H1731" s="21">
        <v>41010</v>
      </c>
    </row>
    <row r="1732" spans="1:8" ht="31.5">
      <c r="A1732" s="64">
        <v>80</v>
      </c>
      <c r="B1732" s="17" t="s">
        <v>7</v>
      </c>
      <c r="C1732" s="46" t="s">
        <v>8</v>
      </c>
      <c r="D1732" s="598" t="s">
        <v>67</v>
      </c>
      <c r="E1732" s="599"/>
      <c r="F1732" s="600"/>
      <c r="G1732" s="20"/>
      <c r="H1732" s="21">
        <v>41012</v>
      </c>
    </row>
    <row r="1733" spans="1:8" ht="47.25">
      <c r="A1733" s="630">
        <v>90</v>
      </c>
      <c r="B1733" s="592" t="s">
        <v>3441</v>
      </c>
      <c r="C1733" s="46" t="s">
        <v>853</v>
      </c>
      <c r="D1733" s="19"/>
      <c r="E1733" s="17"/>
      <c r="F1733" s="17"/>
      <c r="G1733" s="17"/>
      <c r="H1733" s="611">
        <v>41012</v>
      </c>
    </row>
    <row r="1734" spans="1:8" ht="15.75">
      <c r="A1734" s="631"/>
      <c r="B1734" s="593"/>
      <c r="C1734" s="17" t="s">
        <v>2783</v>
      </c>
      <c r="D1734" s="19" t="s">
        <v>1588</v>
      </c>
      <c r="E1734" s="17">
        <v>0.28999999999999998</v>
      </c>
      <c r="F1734" s="17">
        <v>1350</v>
      </c>
      <c r="G1734" s="20">
        <f>E1734*F1734</f>
        <v>391.5</v>
      </c>
      <c r="H1734" s="611"/>
    </row>
    <row r="1735" spans="1:8" ht="15.75">
      <c r="A1735" s="632"/>
      <c r="B1735" s="594"/>
      <c r="C1735" s="15" t="s">
        <v>854</v>
      </c>
      <c r="D1735" s="19" t="s">
        <v>1585</v>
      </c>
      <c r="E1735" s="17">
        <v>0.1</v>
      </c>
      <c r="F1735" s="17">
        <v>48.05</v>
      </c>
      <c r="G1735" s="20">
        <f>E1735*F1735</f>
        <v>4.8099999999999996</v>
      </c>
      <c r="H1735" s="611"/>
    </row>
    <row r="1736" spans="1:8" ht="31.5">
      <c r="A1736" s="64">
        <v>104</v>
      </c>
      <c r="B1736" s="17" t="s">
        <v>3441</v>
      </c>
      <c r="C1736" s="46" t="s">
        <v>893</v>
      </c>
      <c r="D1736" s="598" t="s">
        <v>849</v>
      </c>
      <c r="E1736" s="599"/>
      <c r="F1736" s="600"/>
      <c r="G1736" s="20"/>
      <c r="H1736" s="21">
        <v>41015</v>
      </c>
    </row>
    <row r="1737" spans="1:8" ht="15.75">
      <c r="A1737" s="630">
        <v>128</v>
      </c>
      <c r="B1737" s="592" t="s">
        <v>3441</v>
      </c>
      <c r="C1737" s="203" t="s">
        <v>851</v>
      </c>
      <c r="D1737" s="205"/>
      <c r="E1737" s="204"/>
      <c r="F1737" s="204"/>
      <c r="G1737" s="204"/>
      <c r="H1737" s="928">
        <v>41017</v>
      </c>
    </row>
    <row r="1738" spans="1:8" ht="15.75">
      <c r="A1738" s="631"/>
      <c r="B1738" s="593"/>
      <c r="C1738" s="204" t="s">
        <v>166</v>
      </c>
      <c r="D1738" s="205" t="s">
        <v>1588</v>
      </c>
      <c r="E1738" s="204">
        <v>0.25</v>
      </c>
      <c r="F1738" s="204">
        <v>1650</v>
      </c>
      <c r="G1738" s="204">
        <f>E1738*F1738</f>
        <v>412.5</v>
      </c>
      <c r="H1738" s="928"/>
    </row>
    <row r="1739" spans="1:8" ht="15.75">
      <c r="A1739" s="631"/>
      <c r="B1739" s="593"/>
      <c r="C1739" s="204" t="s">
        <v>2783</v>
      </c>
      <c r="D1739" s="205" t="s">
        <v>1588</v>
      </c>
      <c r="E1739" s="204">
        <v>0.75</v>
      </c>
      <c r="F1739" s="204">
        <v>1350</v>
      </c>
      <c r="G1739" s="204">
        <f>E1739*F1739</f>
        <v>1012.5</v>
      </c>
      <c r="H1739" s="928"/>
    </row>
    <row r="1740" spans="1:8" ht="15.75">
      <c r="A1740" s="632"/>
      <c r="B1740" s="594"/>
      <c r="C1740" s="204" t="s">
        <v>33</v>
      </c>
      <c r="D1740" s="205" t="s">
        <v>481</v>
      </c>
      <c r="E1740" s="204">
        <v>0.7</v>
      </c>
      <c r="F1740" s="204">
        <v>28.5</v>
      </c>
      <c r="G1740" s="204">
        <f>E1740*F1740</f>
        <v>19.95</v>
      </c>
      <c r="H1740" s="928"/>
    </row>
    <row r="1741" spans="1:8" ht="15.75">
      <c r="A1741" s="64">
        <v>171</v>
      </c>
      <c r="B1741" s="17" t="s">
        <v>3742</v>
      </c>
      <c r="C1741" s="16" t="s">
        <v>741</v>
      </c>
      <c r="D1741" s="598" t="s">
        <v>3743</v>
      </c>
      <c r="E1741" s="599"/>
      <c r="F1741" s="600"/>
      <c r="G1741" s="20"/>
      <c r="H1741" s="21">
        <v>41023</v>
      </c>
    </row>
    <row r="1742" spans="1:8" ht="31.5">
      <c r="A1742" s="630">
        <v>156</v>
      </c>
      <c r="B1742" s="592" t="s">
        <v>3441</v>
      </c>
      <c r="C1742" s="16" t="s">
        <v>1094</v>
      </c>
      <c r="D1742" s="19"/>
      <c r="E1742" s="17"/>
      <c r="F1742" s="17"/>
      <c r="G1742" s="20"/>
      <c r="H1742" s="595">
        <v>41019</v>
      </c>
    </row>
    <row r="1743" spans="1:8" ht="15.75">
      <c r="A1743" s="631"/>
      <c r="B1743" s="593"/>
      <c r="C1743" s="17" t="s">
        <v>2783</v>
      </c>
      <c r="D1743" s="19" t="s">
        <v>1588</v>
      </c>
      <c r="E1743" s="17">
        <v>0.63</v>
      </c>
      <c r="F1743" s="17">
        <v>1350</v>
      </c>
      <c r="G1743" s="20">
        <f>F1743*E1743</f>
        <v>850.5</v>
      </c>
      <c r="H1743" s="605"/>
    </row>
    <row r="1744" spans="1:8" ht="15.75">
      <c r="A1744" s="632"/>
      <c r="B1744" s="594"/>
      <c r="C1744" s="17" t="s">
        <v>854</v>
      </c>
      <c r="D1744" s="19" t="s">
        <v>1585</v>
      </c>
      <c r="E1744" s="17">
        <v>0.2</v>
      </c>
      <c r="F1744" s="17">
        <v>48.05</v>
      </c>
      <c r="G1744" s="20">
        <f>F1744*E1744</f>
        <v>9.61</v>
      </c>
      <c r="H1744" s="603"/>
    </row>
    <row r="1745" spans="1:8" ht="15.75">
      <c r="A1745" s="630">
        <v>180</v>
      </c>
      <c r="B1745" s="592" t="s">
        <v>3441</v>
      </c>
      <c r="C1745" s="16" t="s">
        <v>1823</v>
      </c>
      <c r="D1745" s="19" t="s">
        <v>2968</v>
      </c>
      <c r="E1745" s="17">
        <v>10</v>
      </c>
      <c r="F1745" s="17"/>
      <c r="G1745" s="20"/>
      <c r="H1745" s="595">
        <v>41024</v>
      </c>
    </row>
    <row r="1746" spans="1:8" ht="15.75">
      <c r="A1746" s="632"/>
      <c r="B1746" s="594"/>
      <c r="C1746" s="17" t="s">
        <v>1824</v>
      </c>
      <c r="D1746" s="19" t="s">
        <v>1588</v>
      </c>
      <c r="E1746" s="17">
        <v>1</v>
      </c>
      <c r="F1746" s="17">
        <v>1100</v>
      </c>
      <c r="G1746" s="20">
        <f>F1746*E1746</f>
        <v>1100</v>
      </c>
      <c r="H1746" s="603"/>
    </row>
    <row r="1747" spans="1:8" ht="15.75">
      <c r="A1747" s="630">
        <v>223</v>
      </c>
      <c r="B1747" s="592" t="s">
        <v>3772</v>
      </c>
      <c r="C1747" s="16" t="s">
        <v>3773</v>
      </c>
      <c r="D1747" s="17"/>
      <c r="E1747" s="17"/>
      <c r="F1747" s="17"/>
      <c r="G1747" s="20"/>
      <c r="H1747" s="595">
        <v>41029</v>
      </c>
    </row>
    <row r="1748" spans="1:8" ht="15.75">
      <c r="A1748" s="632"/>
      <c r="B1748" s="594"/>
      <c r="C1748" s="17" t="s">
        <v>3774</v>
      </c>
      <c r="D1748" s="19" t="s">
        <v>2968</v>
      </c>
      <c r="E1748" s="17">
        <v>1</v>
      </c>
      <c r="F1748" s="17">
        <v>180</v>
      </c>
      <c r="G1748" s="20">
        <f>E1748*F1748</f>
        <v>180</v>
      </c>
      <c r="H1748" s="603"/>
    </row>
    <row r="1749" spans="1:8" ht="31.5">
      <c r="A1749" s="199">
        <v>251</v>
      </c>
      <c r="B1749" s="242" t="s">
        <v>3441</v>
      </c>
      <c r="C1749" s="240" t="s">
        <v>2576</v>
      </c>
      <c r="D1749" s="243"/>
      <c r="E1749" s="243"/>
      <c r="F1749" s="243"/>
      <c r="G1749" s="244">
        <v>3257.84</v>
      </c>
      <c r="H1749" s="245">
        <v>41025</v>
      </c>
    </row>
    <row r="1750" spans="1:8" ht="18.75">
      <c r="A1750" s="160"/>
      <c r="B1750" s="161" t="s">
        <v>1598</v>
      </c>
      <c r="C1750" s="160"/>
      <c r="D1750" s="160"/>
      <c r="E1750" s="160"/>
      <c r="F1750" s="160"/>
      <c r="G1750" s="162">
        <f>SUM(G1721:G1749)</f>
        <v>11072.81</v>
      </c>
      <c r="H1750" s="163"/>
    </row>
    <row r="1751" spans="1:8" ht="31.5">
      <c r="A1751" s="64">
        <v>2</v>
      </c>
      <c r="B1751" s="17" t="s">
        <v>832</v>
      </c>
      <c r="C1751" s="46" t="s">
        <v>893</v>
      </c>
      <c r="D1751" s="598" t="s">
        <v>3581</v>
      </c>
      <c r="E1751" s="599"/>
      <c r="F1751" s="600"/>
      <c r="G1751" s="41"/>
      <c r="H1751" s="21">
        <v>40998</v>
      </c>
    </row>
    <row r="1752" spans="1:8" ht="15.75">
      <c r="A1752" s="64">
        <v>5</v>
      </c>
      <c r="B1752" s="17" t="s">
        <v>1204</v>
      </c>
      <c r="C1752" s="16" t="s">
        <v>2844</v>
      </c>
      <c r="D1752" s="598" t="s">
        <v>1205</v>
      </c>
      <c r="E1752" s="599"/>
      <c r="F1752" s="600"/>
      <c r="G1752" s="20"/>
      <c r="H1752" s="21">
        <v>41001</v>
      </c>
    </row>
    <row r="1753" spans="1:8" ht="31.5">
      <c r="A1753" s="64">
        <v>19</v>
      </c>
      <c r="B1753" s="17" t="s">
        <v>832</v>
      </c>
      <c r="C1753" s="46" t="s">
        <v>893</v>
      </c>
      <c r="D1753" s="598" t="s">
        <v>3581</v>
      </c>
      <c r="E1753" s="599"/>
      <c r="F1753" s="600"/>
      <c r="G1753" s="20"/>
      <c r="H1753" s="21">
        <v>41002</v>
      </c>
    </row>
    <row r="1754" spans="1:8" ht="15.75">
      <c r="A1754" s="630">
        <v>136</v>
      </c>
      <c r="B1754" s="592" t="s">
        <v>1077</v>
      </c>
      <c r="C1754" s="16" t="s">
        <v>3626</v>
      </c>
      <c r="D1754" s="598" t="s">
        <v>67</v>
      </c>
      <c r="E1754" s="599"/>
      <c r="F1754" s="600"/>
      <c r="G1754" s="20"/>
      <c r="H1754" s="595">
        <v>41018</v>
      </c>
    </row>
    <row r="1755" spans="1:8" ht="15.75">
      <c r="A1755" s="632"/>
      <c r="B1755" s="594"/>
      <c r="C1755" s="17" t="s">
        <v>1078</v>
      </c>
      <c r="D1755" s="19" t="s">
        <v>2968</v>
      </c>
      <c r="E1755" s="17">
        <v>1</v>
      </c>
      <c r="F1755" s="19">
        <v>120</v>
      </c>
      <c r="G1755" s="20">
        <f>F1755*E1755</f>
        <v>120</v>
      </c>
      <c r="H1755" s="603"/>
    </row>
    <row r="1756" spans="1:8" ht="31.5">
      <c r="A1756" s="64">
        <v>166</v>
      </c>
      <c r="B1756" s="17" t="s">
        <v>832</v>
      </c>
      <c r="C1756" s="46" t="s">
        <v>893</v>
      </c>
      <c r="D1756" s="598" t="s">
        <v>2472</v>
      </c>
      <c r="E1756" s="599"/>
      <c r="F1756" s="600"/>
      <c r="G1756" s="20"/>
      <c r="H1756" s="21">
        <v>41022</v>
      </c>
    </row>
    <row r="1757" spans="1:8" ht="31.5">
      <c r="A1757" s="630">
        <v>193</v>
      </c>
      <c r="B1757" s="592" t="s">
        <v>832</v>
      </c>
      <c r="C1757" s="16" t="s">
        <v>1825</v>
      </c>
      <c r="D1757" s="19"/>
      <c r="E1757" s="17"/>
      <c r="F1757" s="17"/>
      <c r="G1757" s="20"/>
      <c r="H1757" s="595"/>
    </row>
    <row r="1758" spans="1:8" ht="31.5">
      <c r="A1758" s="632"/>
      <c r="B1758" s="594"/>
      <c r="C1758" s="17" t="s">
        <v>1180</v>
      </c>
      <c r="D1758" s="19" t="s">
        <v>1049</v>
      </c>
      <c r="E1758" s="17">
        <v>18</v>
      </c>
      <c r="F1758" s="17">
        <v>154.56</v>
      </c>
      <c r="G1758" s="20">
        <f>F1758*E1758</f>
        <v>2782.08</v>
      </c>
      <c r="H1758" s="603"/>
    </row>
    <row r="1759" spans="1:8" ht="15.75">
      <c r="A1759" s="630">
        <v>182</v>
      </c>
      <c r="B1759" s="592" t="s">
        <v>832</v>
      </c>
      <c r="C1759" s="16" t="s">
        <v>2782</v>
      </c>
      <c r="D1759" s="19"/>
      <c r="E1759" s="17"/>
      <c r="F1759" s="17"/>
      <c r="G1759" s="20"/>
      <c r="H1759" s="595">
        <v>41024</v>
      </c>
    </row>
    <row r="1760" spans="1:8" ht="15.75">
      <c r="A1760" s="631"/>
      <c r="B1760" s="593"/>
      <c r="C1760" s="17" t="s">
        <v>2049</v>
      </c>
      <c r="D1760" s="19" t="s">
        <v>1588</v>
      </c>
      <c r="E1760" s="17">
        <v>1</v>
      </c>
      <c r="F1760" s="17">
        <v>1350</v>
      </c>
      <c r="G1760" s="20">
        <f>F1760*E1760</f>
        <v>1350</v>
      </c>
      <c r="H1760" s="605"/>
    </row>
    <row r="1761" spans="1:8" ht="15.75">
      <c r="A1761" s="632"/>
      <c r="B1761" s="594"/>
      <c r="C1761" s="17" t="s">
        <v>2050</v>
      </c>
      <c r="D1761" s="19" t="s">
        <v>1585</v>
      </c>
      <c r="E1761" s="17">
        <v>0.17</v>
      </c>
      <c r="F1761" s="17">
        <v>48.05</v>
      </c>
      <c r="G1761" s="20">
        <f>F1761*E1761</f>
        <v>8.17</v>
      </c>
      <c r="H1761" s="603"/>
    </row>
    <row r="1762" spans="1:8" ht="15.75">
      <c r="A1762" s="630">
        <v>234</v>
      </c>
      <c r="B1762" s="592" t="s">
        <v>832</v>
      </c>
      <c r="C1762" s="144" t="s">
        <v>2782</v>
      </c>
      <c r="D1762" s="19"/>
      <c r="E1762" s="15"/>
      <c r="F1762" s="15"/>
      <c r="G1762" s="17"/>
      <c r="H1762" s="595">
        <v>41029</v>
      </c>
    </row>
    <row r="1763" spans="1:8" ht="15.75">
      <c r="A1763" s="631"/>
      <c r="B1763" s="593"/>
      <c r="C1763" s="17" t="s">
        <v>2783</v>
      </c>
      <c r="D1763" s="19" t="s">
        <v>1588</v>
      </c>
      <c r="E1763" s="19">
        <v>0.3</v>
      </c>
      <c r="F1763" s="19">
        <v>1350</v>
      </c>
      <c r="G1763" s="17">
        <f>E1763*F1763</f>
        <v>405</v>
      </c>
      <c r="H1763" s="605"/>
    </row>
    <row r="1764" spans="1:8" ht="15.75">
      <c r="A1764" s="632"/>
      <c r="B1764" s="594"/>
      <c r="C1764" s="17" t="s">
        <v>854</v>
      </c>
      <c r="D1764" s="19" t="s">
        <v>1585</v>
      </c>
      <c r="E1764" s="19">
        <v>0.08</v>
      </c>
      <c r="F1764" s="19">
        <v>48.05</v>
      </c>
      <c r="G1764" s="20">
        <f>E1764*F1764</f>
        <v>3.84</v>
      </c>
      <c r="H1764" s="603"/>
    </row>
    <row r="1765" spans="1:8" ht="31.5">
      <c r="A1765" s="199">
        <v>244</v>
      </c>
      <c r="B1765" s="242" t="s">
        <v>832</v>
      </c>
      <c r="C1765" s="240" t="s">
        <v>2576</v>
      </c>
      <c r="D1765" s="243"/>
      <c r="E1765" s="243"/>
      <c r="F1765" s="243"/>
      <c r="G1765" s="244">
        <v>3257.84</v>
      </c>
      <c r="H1765" s="245">
        <v>41025</v>
      </c>
    </row>
    <row r="1766" spans="1:8" ht="18.75">
      <c r="A1766" s="160"/>
      <c r="B1766" s="161" t="s">
        <v>1598</v>
      </c>
      <c r="C1766" s="160"/>
      <c r="D1766" s="160"/>
      <c r="E1766" s="160"/>
      <c r="F1766" s="160"/>
      <c r="G1766" s="162">
        <f>SUM(G1751:G1765)</f>
        <v>7926.93</v>
      </c>
      <c r="H1766" s="163"/>
    </row>
    <row r="1767" spans="1:8" ht="31.5">
      <c r="A1767" s="630">
        <v>50</v>
      </c>
      <c r="B1767" s="592" t="s">
        <v>2657</v>
      </c>
      <c r="C1767" s="16" t="s">
        <v>1246</v>
      </c>
      <c r="D1767" s="19"/>
      <c r="E1767" s="17"/>
      <c r="F1767" s="17"/>
      <c r="G1767" s="20"/>
      <c r="H1767" s="595">
        <v>41009</v>
      </c>
    </row>
    <row r="1768" spans="1:8" ht="15.75">
      <c r="A1768" s="631"/>
      <c r="B1768" s="593"/>
      <c r="C1768" s="17" t="s">
        <v>2479</v>
      </c>
      <c r="D1768" s="19" t="s">
        <v>1109</v>
      </c>
      <c r="E1768" s="17">
        <v>1.9</v>
      </c>
      <c r="F1768" s="17">
        <v>89.48</v>
      </c>
      <c r="G1768" s="20">
        <f>E1768*F1768</f>
        <v>170.01</v>
      </c>
      <c r="H1768" s="596"/>
    </row>
    <row r="1769" spans="1:8" ht="15.75">
      <c r="A1769" s="631"/>
      <c r="B1769" s="593"/>
      <c r="C1769" s="17" t="s">
        <v>2479</v>
      </c>
      <c r="D1769" s="19" t="s">
        <v>1109</v>
      </c>
      <c r="E1769" s="17">
        <v>0.9</v>
      </c>
      <c r="F1769" s="17">
        <v>177.78</v>
      </c>
      <c r="G1769" s="20">
        <f>E1769*F1769</f>
        <v>160</v>
      </c>
      <c r="H1769" s="596"/>
    </row>
    <row r="1770" spans="1:8" ht="15.75">
      <c r="A1770" s="631"/>
      <c r="B1770" s="593"/>
      <c r="C1770" s="17" t="s">
        <v>2479</v>
      </c>
      <c r="D1770" s="19" t="s">
        <v>1109</v>
      </c>
      <c r="E1770" s="17">
        <v>2.7</v>
      </c>
      <c r="F1770" s="17">
        <v>98.52</v>
      </c>
      <c r="G1770" s="20">
        <f>E1770*F1770</f>
        <v>266</v>
      </c>
      <c r="H1770" s="596"/>
    </row>
    <row r="1771" spans="1:8" ht="15.75">
      <c r="A1771" s="632"/>
      <c r="B1771" s="594"/>
      <c r="C1771" s="17" t="s">
        <v>2479</v>
      </c>
      <c r="D1771" s="19" t="s">
        <v>1109</v>
      </c>
      <c r="E1771" s="17">
        <v>1.8</v>
      </c>
      <c r="F1771" s="17">
        <v>127.78</v>
      </c>
      <c r="G1771" s="20">
        <f>E1771*F1771</f>
        <v>230</v>
      </c>
      <c r="H1771" s="597"/>
    </row>
    <row r="1772" spans="1:8" ht="15.75">
      <c r="A1772" s="64">
        <v>54</v>
      </c>
      <c r="B1772" s="17" t="s">
        <v>476</v>
      </c>
      <c r="C1772" s="16" t="s">
        <v>2860</v>
      </c>
      <c r="D1772" s="17"/>
      <c r="E1772" s="17"/>
      <c r="F1772" s="17"/>
      <c r="G1772" s="20"/>
      <c r="H1772" s="21">
        <v>41005</v>
      </c>
    </row>
    <row r="1773" spans="1:8" ht="15.75">
      <c r="A1773" s="64">
        <v>57</v>
      </c>
      <c r="B1773" s="17" t="s">
        <v>2219</v>
      </c>
      <c r="C1773" s="16" t="s">
        <v>1567</v>
      </c>
      <c r="D1773" s="19"/>
      <c r="E1773" s="17"/>
      <c r="F1773" s="17"/>
      <c r="G1773" s="20"/>
      <c r="H1773" s="21">
        <v>41009</v>
      </c>
    </row>
    <row r="1774" spans="1:8" ht="31.5">
      <c r="A1774" s="64">
        <v>62</v>
      </c>
      <c r="B1774" s="17" t="s">
        <v>2657</v>
      </c>
      <c r="C1774" s="46" t="s">
        <v>893</v>
      </c>
      <c r="D1774" s="598" t="s">
        <v>3581</v>
      </c>
      <c r="E1774" s="599"/>
      <c r="F1774" s="600"/>
      <c r="G1774" s="20"/>
      <c r="H1774" s="21">
        <v>41009</v>
      </c>
    </row>
    <row r="1775" spans="1:8" ht="31.5">
      <c r="A1775" s="64">
        <v>68</v>
      </c>
      <c r="B1775" s="17" t="s">
        <v>2657</v>
      </c>
      <c r="C1775" s="46" t="s">
        <v>893</v>
      </c>
      <c r="D1775" s="598" t="s">
        <v>594</v>
      </c>
      <c r="E1775" s="599"/>
      <c r="F1775" s="600"/>
      <c r="G1775" s="20"/>
      <c r="H1775" s="21">
        <v>41010</v>
      </c>
    </row>
    <row r="1776" spans="1:8" ht="15.75">
      <c r="A1776" s="630">
        <v>141</v>
      </c>
      <c r="B1776" s="592" t="s">
        <v>2657</v>
      </c>
      <c r="C1776" s="50" t="s">
        <v>1091</v>
      </c>
      <c r="D1776" s="15"/>
      <c r="E1776" s="19"/>
      <c r="F1776" s="19"/>
      <c r="G1776" s="20"/>
      <c r="H1776" s="595">
        <v>41018</v>
      </c>
    </row>
    <row r="1777" spans="1:8" ht="15.75">
      <c r="A1777" s="631"/>
      <c r="B1777" s="593"/>
      <c r="C1777" s="17" t="s">
        <v>1437</v>
      </c>
      <c r="D1777" s="17" t="s">
        <v>1585</v>
      </c>
      <c r="E1777" s="17">
        <v>0.01</v>
      </c>
      <c r="F1777" s="17">
        <v>8500</v>
      </c>
      <c r="G1777" s="20">
        <f>F1777*E1777</f>
        <v>85</v>
      </c>
      <c r="H1777" s="596"/>
    </row>
    <row r="1778" spans="1:8" ht="15.75">
      <c r="A1778" s="631"/>
      <c r="B1778" s="593"/>
      <c r="C1778" s="63" t="s">
        <v>1092</v>
      </c>
      <c r="D1778" s="15" t="s">
        <v>1585</v>
      </c>
      <c r="E1778" s="19">
        <v>0.03</v>
      </c>
      <c r="F1778" s="19">
        <v>8500</v>
      </c>
      <c r="G1778" s="20">
        <f>F1778*E1778</f>
        <v>255</v>
      </c>
      <c r="H1778" s="596"/>
    </row>
    <row r="1779" spans="1:8" ht="15.75">
      <c r="A1779" s="632"/>
      <c r="B1779" s="594"/>
      <c r="C1779" s="63" t="s">
        <v>3162</v>
      </c>
      <c r="D1779" s="17" t="s">
        <v>1109</v>
      </c>
      <c r="E1779" s="17">
        <v>3.4000000000000002E-2</v>
      </c>
      <c r="F1779" s="17">
        <v>68</v>
      </c>
      <c r="G1779" s="20">
        <f>F1779*E1779</f>
        <v>2.31</v>
      </c>
      <c r="H1779" s="597"/>
    </row>
    <row r="1780" spans="1:8" ht="47.25">
      <c r="A1780" s="630">
        <v>91</v>
      </c>
      <c r="B1780" s="592" t="s">
        <v>3728</v>
      </c>
      <c r="C1780" s="46" t="s">
        <v>853</v>
      </c>
      <c r="D1780" s="19"/>
      <c r="E1780" s="17"/>
      <c r="F1780" s="17"/>
      <c r="G1780" s="17"/>
      <c r="H1780" s="611">
        <v>41012</v>
      </c>
    </row>
    <row r="1781" spans="1:8" ht="15.75">
      <c r="A1781" s="631"/>
      <c r="B1781" s="593"/>
      <c r="C1781" s="17" t="s">
        <v>2783</v>
      </c>
      <c r="D1781" s="19" t="s">
        <v>1588</v>
      </c>
      <c r="E1781" s="17">
        <v>0.28999999999999998</v>
      </c>
      <c r="F1781" s="17">
        <v>1350</v>
      </c>
      <c r="G1781" s="20">
        <f>E1781*F1781</f>
        <v>391.5</v>
      </c>
      <c r="H1781" s="611"/>
    </row>
    <row r="1782" spans="1:8" ht="15.75">
      <c r="A1782" s="632"/>
      <c r="B1782" s="594"/>
      <c r="C1782" s="15" t="s">
        <v>854</v>
      </c>
      <c r="D1782" s="19" t="s">
        <v>1585</v>
      </c>
      <c r="E1782" s="17">
        <v>0.1</v>
      </c>
      <c r="F1782" s="17">
        <v>48.05</v>
      </c>
      <c r="G1782" s="20">
        <f>E1782*F1782</f>
        <v>4.8099999999999996</v>
      </c>
      <c r="H1782" s="611"/>
    </row>
    <row r="1783" spans="1:8" ht="47.25">
      <c r="A1783" s="64">
        <v>145</v>
      </c>
      <c r="B1783" s="17" t="s">
        <v>2657</v>
      </c>
      <c r="C1783" s="16" t="s">
        <v>3063</v>
      </c>
      <c r="D1783" s="598" t="s">
        <v>1093</v>
      </c>
      <c r="E1783" s="599"/>
      <c r="F1783" s="600"/>
      <c r="G1783" s="20"/>
      <c r="H1783" s="21">
        <v>41018</v>
      </c>
    </row>
    <row r="1784" spans="1:8" ht="31.5">
      <c r="A1784" s="630">
        <v>189</v>
      </c>
      <c r="B1784" s="592" t="s">
        <v>2657</v>
      </c>
      <c r="C1784" s="16" t="s">
        <v>1512</v>
      </c>
      <c r="D1784" s="19"/>
      <c r="E1784" s="17"/>
      <c r="F1784" s="17"/>
      <c r="G1784" s="20"/>
      <c r="H1784" s="595">
        <v>41023</v>
      </c>
    </row>
    <row r="1785" spans="1:8" ht="15.75">
      <c r="A1785" s="631"/>
      <c r="B1785" s="593"/>
      <c r="C1785" s="17" t="s">
        <v>3382</v>
      </c>
      <c r="D1785" s="19" t="s">
        <v>1109</v>
      </c>
      <c r="E1785" s="17">
        <v>6</v>
      </c>
      <c r="F1785" s="17">
        <v>49.17</v>
      </c>
      <c r="G1785" s="17">
        <f>E1785*F1785</f>
        <v>295.02</v>
      </c>
      <c r="H1785" s="605"/>
    </row>
    <row r="1786" spans="1:8" ht="15.75">
      <c r="A1786" s="631"/>
      <c r="B1786" s="593"/>
      <c r="C1786" s="17" t="s">
        <v>2665</v>
      </c>
      <c r="D1786" s="19" t="s">
        <v>1109</v>
      </c>
      <c r="E1786" s="17">
        <v>21.25</v>
      </c>
      <c r="F1786" s="17">
        <v>49.06</v>
      </c>
      <c r="G1786" s="17">
        <f>E1786*F1786</f>
        <v>1042.5250000000001</v>
      </c>
      <c r="H1786" s="605"/>
    </row>
    <row r="1787" spans="1:8" ht="15.75">
      <c r="A1787" s="631"/>
      <c r="B1787" s="593"/>
      <c r="C1787" s="17" t="s">
        <v>1462</v>
      </c>
      <c r="D1787" s="19" t="s">
        <v>1109</v>
      </c>
      <c r="E1787" s="17">
        <v>2</v>
      </c>
      <c r="F1787" s="17">
        <v>115.2</v>
      </c>
      <c r="G1787" s="20">
        <f>F1787*E1787</f>
        <v>230.4</v>
      </c>
      <c r="H1787" s="605"/>
    </row>
    <row r="1788" spans="1:8" ht="15.75">
      <c r="A1788" s="631"/>
      <c r="B1788" s="593"/>
      <c r="C1788" s="17" t="s">
        <v>586</v>
      </c>
      <c r="D1788" s="19" t="s">
        <v>1588</v>
      </c>
      <c r="E1788" s="17">
        <v>1.75</v>
      </c>
      <c r="F1788" s="17">
        <v>1650</v>
      </c>
      <c r="G1788" s="20">
        <f>F1788*E1788</f>
        <v>2887.5</v>
      </c>
      <c r="H1788" s="605"/>
    </row>
    <row r="1789" spans="1:8" ht="15.75">
      <c r="A1789" s="632"/>
      <c r="B1789" s="594"/>
      <c r="C1789" s="17" t="s">
        <v>1556</v>
      </c>
      <c r="D1789" s="19" t="s">
        <v>1109</v>
      </c>
      <c r="E1789" s="17">
        <v>0.25</v>
      </c>
      <c r="F1789" s="17">
        <v>56</v>
      </c>
      <c r="G1789" s="20">
        <f>F1789*E1789</f>
        <v>14</v>
      </c>
      <c r="H1789" s="603"/>
    </row>
    <row r="1790" spans="1:8" ht="15.75">
      <c r="A1790" s="630">
        <v>178</v>
      </c>
      <c r="B1790" s="592" t="s">
        <v>2657</v>
      </c>
      <c r="C1790" s="16" t="s">
        <v>1817</v>
      </c>
      <c r="D1790" s="19"/>
      <c r="E1790" s="17"/>
      <c r="F1790" s="17"/>
      <c r="G1790" s="20"/>
      <c r="H1790" s="595">
        <v>41023</v>
      </c>
    </row>
    <row r="1791" spans="1:8" ht="15.75">
      <c r="A1791" s="631"/>
      <c r="B1791" s="593"/>
      <c r="C1791" s="17" t="s">
        <v>1556</v>
      </c>
      <c r="D1791" s="19" t="s">
        <v>2968</v>
      </c>
      <c r="E1791" s="17">
        <v>3</v>
      </c>
      <c r="F1791" s="17">
        <v>1.08</v>
      </c>
      <c r="G1791" s="20">
        <f>F1791*E1791</f>
        <v>3.24</v>
      </c>
      <c r="H1791" s="605"/>
    </row>
    <row r="1792" spans="1:8" ht="15.75">
      <c r="A1792" s="632"/>
      <c r="B1792" s="594"/>
      <c r="C1792" s="17" t="s">
        <v>1818</v>
      </c>
      <c r="D1792" s="19" t="s">
        <v>481</v>
      </c>
      <c r="E1792" s="17">
        <v>5</v>
      </c>
      <c r="F1792" s="17">
        <v>28.5</v>
      </c>
      <c r="G1792" s="20">
        <f>F1792*E1792</f>
        <v>142.5</v>
      </c>
      <c r="H1792" s="603"/>
    </row>
    <row r="1793" spans="1:8" ht="15.75">
      <c r="A1793" s="630">
        <v>174</v>
      </c>
      <c r="B1793" s="592" t="s">
        <v>2657</v>
      </c>
      <c r="C1793" s="16" t="s">
        <v>2782</v>
      </c>
      <c r="D1793" s="19"/>
      <c r="E1793" s="17"/>
      <c r="F1793" s="17"/>
      <c r="G1793" s="20"/>
      <c r="H1793" s="595">
        <v>41023</v>
      </c>
    </row>
    <row r="1794" spans="1:8" ht="15.75">
      <c r="A1794" s="631"/>
      <c r="B1794" s="593"/>
      <c r="C1794" s="17" t="s">
        <v>2049</v>
      </c>
      <c r="D1794" s="19" t="s">
        <v>1588</v>
      </c>
      <c r="E1794" s="17">
        <v>1.5</v>
      </c>
      <c r="F1794" s="17">
        <v>1350</v>
      </c>
      <c r="G1794" s="20">
        <f>F1794*E1794</f>
        <v>2025</v>
      </c>
      <c r="H1794" s="605"/>
    </row>
    <row r="1795" spans="1:8" ht="15.75">
      <c r="A1795" s="632"/>
      <c r="B1795" s="594"/>
      <c r="C1795" s="17" t="s">
        <v>2050</v>
      </c>
      <c r="D1795" s="19" t="s">
        <v>1585</v>
      </c>
      <c r="E1795" s="17">
        <v>0.5</v>
      </c>
      <c r="F1795" s="17">
        <v>48.05</v>
      </c>
      <c r="G1795" s="20">
        <f>F1795*E1795</f>
        <v>24.03</v>
      </c>
      <c r="H1795" s="603"/>
    </row>
    <row r="1796" spans="1:8" ht="47.25">
      <c r="A1796" s="630">
        <v>176</v>
      </c>
      <c r="B1796" s="592" t="s">
        <v>2657</v>
      </c>
      <c r="C1796" s="16" t="s">
        <v>1815</v>
      </c>
      <c r="D1796" s="19"/>
      <c r="E1796" s="17"/>
      <c r="F1796" s="17"/>
      <c r="G1796" s="20"/>
      <c r="H1796" s="595">
        <v>41023</v>
      </c>
    </row>
    <row r="1797" spans="1:8" ht="15.75">
      <c r="A1797" s="631"/>
      <c r="B1797" s="593"/>
      <c r="C1797" s="17" t="s">
        <v>1816</v>
      </c>
      <c r="D1797" s="19" t="s">
        <v>1585</v>
      </c>
      <c r="E1797" s="17">
        <v>0.04</v>
      </c>
      <c r="F1797" s="17">
        <v>8500</v>
      </c>
      <c r="G1797" s="20">
        <f>F1797*E1797</f>
        <v>340</v>
      </c>
      <c r="H1797" s="605"/>
    </row>
    <row r="1798" spans="1:8" ht="15.75">
      <c r="A1798" s="631"/>
      <c r="B1798" s="593"/>
      <c r="C1798" s="17" t="s">
        <v>1602</v>
      </c>
      <c r="D1798" s="19" t="s">
        <v>1109</v>
      </c>
      <c r="E1798" s="17">
        <v>0.2</v>
      </c>
      <c r="F1798" s="17">
        <v>58</v>
      </c>
      <c r="G1798" s="20">
        <f>F1798*E1798</f>
        <v>11.6</v>
      </c>
      <c r="H1798" s="605"/>
    </row>
    <row r="1799" spans="1:8" ht="15.75">
      <c r="A1799" s="631"/>
      <c r="B1799" s="593"/>
      <c r="C1799" s="17" t="s">
        <v>1092</v>
      </c>
      <c r="D1799" s="19" t="s">
        <v>1585</v>
      </c>
      <c r="E1799" s="17">
        <v>0.02</v>
      </c>
      <c r="F1799" s="17">
        <v>8500</v>
      </c>
      <c r="G1799" s="20">
        <f>F1799*E1799</f>
        <v>170</v>
      </c>
      <c r="H1799" s="605"/>
    </row>
    <row r="1800" spans="1:8" ht="15.75">
      <c r="A1800" s="632"/>
      <c r="B1800" s="594"/>
      <c r="C1800" s="17" t="s">
        <v>1824</v>
      </c>
      <c r="D1800" s="19" t="s">
        <v>1588</v>
      </c>
      <c r="E1800" s="17">
        <v>0.5</v>
      </c>
      <c r="F1800" s="17">
        <v>1100</v>
      </c>
      <c r="G1800" s="20">
        <f>F1800*E1800</f>
        <v>550</v>
      </c>
      <c r="H1800" s="603"/>
    </row>
    <row r="1801" spans="1:8" ht="31.5">
      <c r="A1801" s="630">
        <v>201</v>
      </c>
      <c r="B1801" s="592" t="s">
        <v>2657</v>
      </c>
      <c r="C1801" s="16" t="s">
        <v>1246</v>
      </c>
      <c r="D1801" s="19"/>
      <c r="E1801" s="17"/>
      <c r="F1801" s="17"/>
      <c r="G1801" s="20"/>
      <c r="H1801" s="595">
        <v>41023</v>
      </c>
    </row>
    <row r="1802" spans="1:8" ht="15.75">
      <c r="A1802" s="632"/>
      <c r="B1802" s="594"/>
      <c r="C1802" s="17" t="s">
        <v>2479</v>
      </c>
      <c r="D1802" s="19" t="s">
        <v>1109</v>
      </c>
      <c r="E1802" s="17">
        <v>4.5</v>
      </c>
      <c r="F1802" s="17">
        <v>76.23</v>
      </c>
      <c r="G1802" s="20">
        <f>F1802*E1802</f>
        <v>343.04</v>
      </c>
      <c r="H1802" s="603"/>
    </row>
    <row r="1803" spans="1:8" ht="15.75">
      <c r="A1803" s="630">
        <v>227</v>
      </c>
      <c r="B1803" s="592" t="s">
        <v>1566</v>
      </c>
      <c r="C1803" s="16" t="s">
        <v>3720</v>
      </c>
      <c r="D1803" s="15"/>
      <c r="E1803" s="15"/>
      <c r="F1803" s="15"/>
      <c r="G1803" s="17"/>
      <c r="H1803" s="595">
        <v>41029</v>
      </c>
    </row>
    <row r="1804" spans="1:8" ht="15.75">
      <c r="A1804" s="631"/>
      <c r="B1804" s="593"/>
      <c r="C1804" s="17" t="s">
        <v>44</v>
      </c>
      <c r="D1804" s="19" t="s">
        <v>1109</v>
      </c>
      <c r="E1804" s="19">
        <v>2.5</v>
      </c>
      <c r="F1804" s="15">
        <v>24</v>
      </c>
      <c r="G1804" s="17">
        <f>F1804*E1804</f>
        <v>60</v>
      </c>
      <c r="H1804" s="605"/>
    </row>
    <row r="1805" spans="1:8" ht="31.5">
      <c r="A1805" s="631"/>
      <c r="B1805" s="593"/>
      <c r="C1805" s="16" t="s">
        <v>2524</v>
      </c>
      <c r="D1805" s="15"/>
      <c r="E1805" s="19"/>
      <c r="F1805" s="15"/>
      <c r="G1805" s="17"/>
      <c r="H1805" s="605"/>
    </row>
    <row r="1806" spans="1:8" ht="15.75">
      <c r="A1806" s="632"/>
      <c r="B1806" s="594"/>
      <c r="C1806" s="17" t="s">
        <v>2551</v>
      </c>
      <c r="D1806" s="19" t="s">
        <v>1588</v>
      </c>
      <c r="E1806" s="19">
        <v>0.33</v>
      </c>
      <c r="F1806" s="15">
        <v>1100</v>
      </c>
      <c r="G1806" s="17">
        <f>F1806*E1806</f>
        <v>363</v>
      </c>
      <c r="H1806" s="603"/>
    </row>
    <row r="1807" spans="1:8" ht="15.75">
      <c r="A1807" s="630">
        <v>233</v>
      </c>
      <c r="B1807" s="592" t="s">
        <v>2657</v>
      </c>
      <c r="C1807" s="144" t="s">
        <v>2782</v>
      </c>
      <c r="D1807" s="19"/>
      <c r="E1807" s="15"/>
      <c r="F1807" s="15"/>
      <c r="G1807" s="17"/>
      <c r="H1807" s="595">
        <v>41029</v>
      </c>
    </row>
    <row r="1808" spans="1:8" ht="15.75">
      <c r="A1808" s="631"/>
      <c r="B1808" s="593"/>
      <c r="C1808" s="17" t="s">
        <v>2783</v>
      </c>
      <c r="D1808" s="19" t="s">
        <v>1588</v>
      </c>
      <c r="E1808" s="19">
        <v>0.3</v>
      </c>
      <c r="F1808" s="19">
        <v>1350</v>
      </c>
      <c r="G1808" s="17">
        <f>E1808*F1808</f>
        <v>405</v>
      </c>
      <c r="H1808" s="605"/>
    </row>
    <row r="1809" spans="1:8" ht="15.75">
      <c r="A1809" s="632"/>
      <c r="B1809" s="594"/>
      <c r="C1809" s="17" t="s">
        <v>854</v>
      </c>
      <c r="D1809" s="19" t="s">
        <v>1585</v>
      </c>
      <c r="E1809" s="19">
        <v>0.08</v>
      </c>
      <c r="F1809" s="19">
        <v>48.05</v>
      </c>
      <c r="G1809" s="20">
        <f>E1809*F1809</f>
        <v>3.84</v>
      </c>
      <c r="H1809" s="603"/>
    </row>
    <row r="1810" spans="1:8" ht="31.5">
      <c r="A1810" s="199">
        <v>245</v>
      </c>
      <c r="B1810" s="242" t="s">
        <v>2657</v>
      </c>
      <c r="C1810" s="240" t="s">
        <v>2576</v>
      </c>
      <c r="D1810" s="243"/>
      <c r="E1810" s="243"/>
      <c r="F1810" s="243"/>
      <c r="G1810" s="244">
        <v>3257.84</v>
      </c>
      <c r="H1810" s="245">
        <v>41025</v>
      </c>
    </row>
    <row r="1811" spans="1:8" ht="18.75">
      <c r="A1811" s="160"/>
      <c r="B1811" s="161" t="s">
        <v>1598</v>
      </c>
      <c r="C1811" s="160"/>
      <c r="D1811" s="160"/>
      <c r="E1811" s="160"/>
      <c r="F1811" s="160"/>
      <c r="G1811" s="162">
        <f>SUM(G1767:G1810)</f>
        <v>13733.17</v>
      </c>
      <c r="H1811" s="163"/>
    </row>
    <row r="1812" spans="1:8" ht="31.5">
      <c r="A1812" s="630">
        <v>76</v>
      </c>
      <c r="B1812" s="592" t="s">
        <v>2658</v>
      </c>
      <c r="C1812" s="46" t="s">
        <v>893</v>
      </c>
      <c r="D1812" s="19"/>
      <c r="E1812" s="19"/>
      <c r="F1812" s="15"/>
      <c r="G1812" s="20"/>
      <c r="H1812" s="595">
        <v>41010</v>
      </c>
    </row>
    <row r="1813" spans="1:8" ht="15.75">
      <c r="A1813" s="632"/>
      <c r="B1813" s="594"/>
      <c r="C1813" s="15" t="s">
        <v>2462</v>
      </c>
      <c r="D1813" s="19" t="s">
        <v>1588</v>
      </c>
      <c r="E1813" s="15">
        <v>0.5</v>
      </c>
      <c r="F1813" s="15">
        <v>1700</v>
      </c>
      <c r="G1813" s="20">
        <f>E1813*F1813</f>
        <v>850</v>
      </c>
      <c r="H1813" s="603"/>
    </row>
    <row r="1814" spans="1:8" ht="31.5">
      <c r="A1814" s="64">
        <v>98</v>
      </c>
      <c r="B1814" s="17" t="s">
        <v>2658</v>
      </c>
      <c r="C1814" s="46" t="s">
        <v>893</v>
      </c>
      <c r="D1814" s="598" t="s">
        <v>849</v>
      </c>
      <c r="E1814" s="599"/>
      <c r="F1814" s="600"/>
      <c r="G1814" s="20"/>
      <c r="H1814" s="21">
        <v>41015</v>
      </c>
    </row>
    <row r="1815" spans="1:8" ht="31.5">
      <c r="A1815" s="64">
        <v>167</v>
      </c>
      <c r="B1815" s="17" t="s">
        <v>2658</v>
      </c>
      <c r="C1815" s="46" t="s">
        <v>893</v>
      </c>
      <c r="D1815" s="598" t="s">
        <v>2472</v>
      </c>
      <c r="E1815" s="599"/>
      <c r="F1815" s="600"/>
      <c r="G1815" s="20"/>
      <c r="H1815" s="21">
        <v>41022</v>
      </c>
    </row>
    <row r="1816" spans="1:8" ht="15.75">
      <c r="A1816" s="630">
        <v>175</v>
      </c>
      <c r="B1816" s="592" t="s">
        <v>2658</v>
      </c>
      <c r="C1816" s="16" t="s">
        <v>2782</v>
      </c>
      <c r="D1816" s="19"/>
      <c r="E1816" s="17"/>
      <c r="F1816" s="17"/>
      <c r="G1816" s="20"/>
      <c r="H1816" s="595">
        <v>41023</v>
      </c>
    </row>
    <row r="1817" spans="1:8" ht="15.75">
      <c r="A1817" s="631"/>
      <c r="B1817" s="593"/>
      <c r="C1817" s="17" t="s">
        <v>2049</v>
      </c>
      <c r="D1817" s="19" t="s">
        <v>1588</v>
      </c>
      <c r="E1817" s="17">
        <v>1.5</v>
      </c>
      <c r="F1817" s="17">
        <v>1350</v>
      </c>
      <c r="G1817" s="20">
        <f>F1817*E1817</f>
        <v>2025</v>
      </c>
      <c r="H1817" s="605"/>
    </row>
    <row r="1818" spans="1:8" ht="15.75">
      <c r="A1818" s="632"/>
      <c r="B1818" s="594"/>
      <c r="C1818" s="17" t="s">
        <v>2050</v>
      </c>
      <c r="D1818" s="19" t="s">
        <v>1585</v>
      </c>
      <c r="E1818" s="17">
        <v>0.5</v>
      </c>
      <c r="F1818" s="17">
        <v>48.05</v>
      </c>
      <c r="G1818" s="20">
        <f>F1818*E1818</f>
        <v>24.03</v>
      </c>
      <c r="H1818" s="603"/>
    </row>
    <row r="1819" spans="1:8" ht="31.5">
      <c r="A1819" s="199">
        <v>246</v>
      </c>
      <c r="B1819" s="242" t="s">
        <v>2658</v>
      </c>
      <c r="C1819" s="240" t="s">
        <v>2576</v>
      </c>
      <c r="D1819" s="243"/>
      <c r="E1819" s="243"/>
      <c r="F1819" s="243"/>
      <c r="G1819" s="244">
        <v>3257.84</v>
      </c>
      <c r="H1819" s="245">
        <v>41025</v>
      </c>
    </row>
    <row r="1820" spans="1:8" ht="18.75">
      <c r="A1820" s="160"/>
      <c r="B1820" s="161" t="s">
        <v>1598</v>
      </c>
      <c r="C1820" s="160"/>
      <c r="D1820" s="160"/>
      <c r="E1820" s="160"/>
      <c r="F1820" s="160"/>
      <c r="G1820" s="162">
        <f>SUM(G1812:G1819)</f>
        <v>6156.87</v>
      </c>
      <c r="H1820" s="163"/>
    </row>
    <row r="1821" spans="1:8" ht="31.5">
      <c r="A1821" s="630">
        <v>22</v>
      </c>
      <c r="B1821" s="592" t="s">
        <v>2659</v>
      </c>
      <c r="C1821" s="46" t="s">
        <v>893</v>
      </c>
      <c r="D1821" s="19"/>
      <c r="E1821" s="17"/>
      <c r="F1821" s="17"/>
      <c r="G1821" s="20"/>
      <c r="H1821" s="595">
        <v>41002</v>
      </c>
    </row>
    <row r="1822" spans="1:8" ht="15.75">
      <c r="A1822" s="632"/>
      <c r="B1822" s="594"/>
      <c r="C1822" s="17" t="s">
        <v>1600</v>
      </c>
      <c r="D1822" s="19" t="s">
        <v>1588</v>
      </c>
      <c r="E1822" s="17">
        <v>0.5</v>
      </c>
      <c r="F1822" s="17">
        <v>1700</v>
      </c>
      <c r="G1822" s="20">
        <f>E1822*F1822</f>
        <v>850</v>
      </c>
      <c r="H1822" s="603"/>
    </row>
    <row r="1823" spans="1:8" ht="47.25">
      <c r="A1823" s="630">
        <v>92</v>
      </c>
      <c r="B1823" s="592" t="s">
        <v>3729</v>
      </c>
      <c r="C1823" s="46" t="s">
        <v>853</v>
      </c>
      <c r="D1823" s="19"/>
      <c r="E1823" s="17"/>
      <c r="F1823" s="17"/>
      <c r="G1823" s="17"/>
      <c r="H1823" s="611">
        <v>41012</v>
      </c>
    </row>
    <row r="1824" spans="1:8" ht="15.75">
      <c r="A1824" s="631"/>
      <c r="B1824" s="593"/>
      <c r="C1824" s="17" t="s">
        <v>2783</v>
      </c>
      <c r="D1824" s="19" t="s">
        <v>1588</v>
      </c>
      <c r="E1824" s="17">
        <v>0.28999999999999998</v>
      </c>
      <c r="F1824" s="17">
        <v>1350</v>
      </c>
      <c r="G1824" s="20">
        <f>E1824*F1824</f>
        <v>391.5</v>
      </c>
      <c r="H1824" s="611"/>
    </row>
    <row r="1825" spans="1:8" ht="15.75">
      <c r="A1825" s="632"/>
      <c r="B1825" s="594"/>
      <c r="C1825" s="15" t="s">
        <v>854</v>
      </c>
      <c r="D1825" s="19" t="s">
        <v>1585</v>
      </c>
      <c r="E1825" s="17">
        <v>0.1</v>
      </c>
      <c r="F1825" s="17">
        <v>48.05</v>
      </c>
      <c r="G1825" s="20">
        <f>E1825*F1825</f>
        <v>4.8099999999999996</v>
      </c>
      <c r="H1825" s="611"/>
    </row>
    <row r="1826" spans="1:8" ht="31.5">
      <c r="A1826" s="64">
        <v>99</v>
      </c>
      <c r="B1826" s="17" t="s">
        <v>3736</v>
      </c>
      <c r="C1826" s="46" t="s">
        <v>893</v>
      </c>
      <c r="D1826" s="598" t="s">
        <v>849</v>
      </c>
      <c r="E1826" s="599"/>
      <c r="F1826" s="600"/>
      <c r="G1826" s="20"/>
      <c r="H1826" s="21">
        <v>41015</v>
      </c>
    </row>
    <row r="1827" spans="1:8" ht="15.75">
      <c r="A1827" s="64">
        <v>117</v>
      </c>
      <c r="B1827" s="17" t="s">
        <v>232</v>
      </c>
      <c r="C1827" s="46" t="s">
        <v>2844</v>
      </c>
      <c r="D1827" s="598" t="s">
        <v>233</v>
      </c>
      <c r="E1827" s="599"/>
      <c r="F1827" s="600"/>
      <c r="G1827" s="20"/>
      <c r="H1827" s="21">
        <v>41011</v>
      </c>
    </row>
    <row r="1828" spans="1:8" ht="31.5">
      <c r="A1828" s="630">
        <v>147</v>
      </c>
      <c r="B1828" s="592" t="s">
        <v>2659</v>
      </c>
      <c r="C1828" s="16" t="s">
        <v>1094</v>
      </c>
      <c r="D1828" s="19"/>
      <c r="E1828" s="15"/>
      <c r="F1828" s="17"/>
      <c r="G1828" s="20"/>
      <c r="H1828" s="595">
        <v>41018</v>
      </c>
    </row>
    <row r="1829" spans="1:8" ht="15.75">
      <c r="A1829" s="631"/>
      <c r="B1829" s="593"/>
      <c r="C1829" s="17" t="s">
        <v>2049</v>
      </c>
      <c r="D1829" s="19" t="s">
        <v>1588</v>
      </c>
      <c r="E1829" s="17">
        <v>1</v>
      </c>
      <c r="F1829" s="17">
        <v>1350</v>
      </c>
      <c r="G1829" s="20">
        <f>F1829*E1829</f>
        <v>1350</v>
      </c>
      <c r="H1829" s="605"/>
    </row>
    <row r="1830" spans="1:8" ht="15.75">
      <c r="A1830" s="632"/>
      <c r="B1830" s="594"/>
      <c r="C1830" s="17" t="s">
        <v>854</v>
      </c>
      <c r="D1830" s="19" t="s">
        <v>1049</v>
      </c>
      <c r="E1830" s="17">
        <v>0.5</v>
      </c>
      <c r="F1830" s="17">
        <v>48.05</v>
      </c>
      <c r="G1830" s="20">
        <f>F1830*E1830</f>
        <v>24.03</v>
      </c>
      <c r="H1830" s="603"/>
    </row>
    <row r="1831" spans="1:8" ht="31.5">
      <c r="A1831" s="630">
        <v>162</v>
      </c>
      <c r="B1831" s="592" t="s">
        <v>2659</v>
      </c>
      <c r="C1831" s="16" t="s">
        <v>1322</v>
      </c>
      <c r="D1831" s="19"/>
      <c r="E1831" s="17"/>
      <c r="F1831" s="17"/>
      <c r="G1831" s="20"/>
      <c r="H1831" s="595">
        <v>41022</v>
      </c>
    </row>
    <row r="1832" spans="1:8" ht="15.75">
      <c r="A1832" s="632"/>
      <c r="B1832" s="594"/>
      <c r="C1832" s="17" t="s">
        <v>2697</v>
      </c>
      <c r="D1832" s="19" t="s">
        <v>2968</v>
      </c>
      <c r="E1832" s="17">
        <v>1</v>
      </c>
      <c r="F1832" s="17">
        <v>96</v>
      </c>
      <c r="G1832" s="20">
        <f>F1832*E1832</f>
        <v>96</v>
      </c>
      <c r="H1832" s="603"/>
    </row>
    <row r="1833" spans="1:8" ht="15.75">
      <c r="A1833" s="199">
        <v>197</v>
      </c>
      <c r="B1833" s="134" t="s">
        <v>462</v>
      </c>
      <c r="C1833" s="16" t="s">
        <v>463</v>
      </c>
      <c r="D1833" s="598" t="s">
        <v>67</v>
      </c>
      <c r="E1833" s="599"/>
      <c r="F1833" s="600"/>
      <c r="G1833" s="20"/>
      <c r="H1833" s="133">
        <v>41023</v>
      </c>
    </row>
    <row r="1834" spans="1:8" ht="15.75">
      <c r="A1834" s="199">
        <v>206</v>
      </c>
      <c r="B1834" s="134" t="s">
        <v>42</v>
      </c>
      <c r="C1834" s="16" t="s">
        <v>43</v>
      </c>
      <c r="D1834" s="598" t="s">
        <v>1050</v>
      </c>
      <c r="E1834" s="599"/>
      <c r="F1834" s="600"/>
      <c r="G1834" s="20"/>
      <c r="H1834" s="133">
        <v>41005</v>
      </c>
    </row>
    <row r="1835" spans="1:8" ht="15.75">
      <c r="A1835" s="630">
        <v>212</v>
      </c>
      <c r="B1835" s="592" t="s">
        <v>2659</v>
      </c>
      <c r="C1835" s="16" t="s">
        <v>2782</v>
      </c>
      <c r="D1835" s="19"/>
      <c r="E1835" s="15"/>
      <c r="F1835" s="15"/>
      <c r="G1835" s="17"/>
      <c r="H1835" s="595">
        <v>41026</v>
      </c>
    </row>
    <row r="1836" spans="1:8" ht="15.75">
      <c r="A1836" s="631"/>
      <c r="B1836" s="593"/>
      <c r="C1836" s="17" t="s">
        <v>2783</v>
      </c>
      <c r="D1836" s="19" t="s">
        <v>1588</v>
      </c>
      <c r="E1836" s="19">
        <v>0.25</v>
      </c>
      <c r="F1836" s="19">
        <v>1350</v>
      </c>
      <c r="G1836" s="17">
        <f>E1836*F1836</f>
        <v>337.5</v>
      </c>
      <c r="H1836" s="605"/>
    </row>
    <row r="1837" spans="1:8" ht="15.75">
      <c r="A1837" s="632"/>
      <c r="B1837" s="594"/>
      <c r="C1837" s="17" t="s">
        <v>854</v>
      </c>
      <c r="D1837" s="19" t="s">
        <v>1585</v>
      </c>
      <c r="E1837" s="19">
        <v>0.13</v>
      </c>
      <c r="F1837" s="19">
        <v>48.05</v>
      </c>
      <c r="G1837" s="20">
        <f>E1837*F1837</f>
        <v>6.25</v>
      </c>
      <c r="H1837" s="603"/>
    </row>
    <row r="1838" spans="1:8" ht="31.5">
      <c r="A1838" s="199">
        <v>224</v>
      </c>
      <c r="B1838" s="134" t="s">
        <v>2095</v>
      </c>
      <c r="C1838" s="16" t="s">
        <v>2290</v>
      </c>
      <c r="D1838" s="612" t="s">
        <v>67</v>
      </c>
      <c r="E1838" s="613"/>
      <c r="F1838" s="614"/>
      <c r="G1838" s="20"/>
      <c r="H1838" s="133">
        <v>41029</v>
      </c>
    </row>
    <row r="1839" spans="1:8" ht="31.5">
      <c r="A1839" s="199">
        <v>247</v>
      </c>
      <c r="B1839" s="242" t="s">
        <v>2659</v>
      </c>
      <c r="C1839" s="240" t="s">
        <v>2576</v>
      </c>
      <c r="D1839" s="243"/>
      <c r="E1839" s="243"/>
      <c r="F1839" s="243"/>
      <c r="G1839" s="244">
        <v>3257.84</v>
      </c>
      <c r="H1839" s="245">
        <v>41025</v>
      </c>
    </row>
    <row r="1840" spans="1:8" ht="18.75">
      <c r="A1840" s="160"/>
      <c r="B1840" s="161" t="s">
        <v>1598</v>
      </c>
      <c r="C1840" s="160"/>
      <c r="D1840" s="160"/>
      <c r="E1840" s="160"/>
      <c r="F1840" s="160"/>
      <c r="G1840" s="162">
        <f>SUM(G1821:G1839)</f>
        <v>6317.93</v>
      </c>
      <c r="H1840" s="163"/>
    </row>
    <row r="1841" spans="1:8" ht="31.5">
      <c r="A1841" s="630">
        <v>148</v>
      </c>
      <c r="B1841" s="592" t="s">
        <v>1870</v>
      </c>
      <c r="C1841" s="16" t="s">
        <v>1094</v>
      </c>
      <c r="D1841" s="19"/>
      <c r="E1841" s="15"/>
      <c r="F1841" s="17"/>
      <c r="G1841" s="20"/>
      <c r="H1841" s="595">
        <v>41018</v>
      </c>
    </row>
    <row r="1842" spans="1:8" ht="15.75">
      <c r="A1842" s="631"/>
      <c r="B1842" s="593"/>
      <c r="C1842" s="17" t="s">
        <v>854</v>
      </c>
      <c r="D1842" s="19" t="s">
        <v>1049</v>
      </c>
      <c r="E1842" s="17">
        <v>0.5</v>
      </c>
      <c r="F1842" s="17">
        <v>48.05</v>
      </c>
      <c r="G1842" s="20">
        <f>F1842*E1842</f>
        <v>24.03</v>
      </c>
      <c r="H1842" s="605"/>
    </row>
    <row r="1843" spans="1:8" ht="15.75">
      <c r="A1843" s="632"/>
      <c r="B1843" s="594"/>
      <c r="C1843" s="17" t="s">
        <v>2049</v>
      </c>
      <c r="D1843" s="19" t="s">
        <v>1588</v>
      </c>
      <c r="E1843" s="17">
        <v>1</v>
      </c>
      <c r="F1843" s="17">
        <v>1350</v>
      </c>
      <c r="G1843" s="20">
        <f>F1843*E1843</f>
        <v>1350</v>
      </c>
      <c r="H1843" s="603"/>
    </row>
    <row r="1844" spans="1:8" ht="31.5">
      <c r="A1844" s="630">
        <v>190</v>
      </c>
      <c r="B1844" s="592" t="s">
        <v>1870</v>
      </c>
      <c r="C1844" s="16" t="s">
        <v>1512</v>
      </c>
      <c r="D1844" s="19"/>
      <c r="E1844" s="17"/>
      <c r="F1844" s="17"/>
      <c r="G1844" s="20"/>
      <c r="H1844" s="595">
        <v>41023</v>
      </c>
    </row>
    <row r="1845" spans="1:8" ht="15.75">
      <c r="A1845" s="631"/>
      <c r="B1845" s="593"/>
      <c r="C1845" s="17" t="s">
        <v>3382</v>
      </c>
      <c r="D1845" s="19" t="s">
        <v>1109</v>
      </c>
      <c r="E1845" s="17">
        <v>6</v>
      </c>
      <c r="F1845" s="17">
        <v>49.17</v>
      </c>
      <c r="G1845" s="17">
        <f>E1845*F1845</f>
        <v>295.02</v>
      </c>
      <c r="H1845" s="605"/>
    </row>
    <row r="1846" spans="1:8" ht="15.75">
      <c r="A1846" s="631"/>
      <c r="B1846" s="593"/>
      <c r="C1846" s="17" t="s">
        <v>2665</v>
      </c>
      <c r="D1846" s="19" t="s">
        <v>1109</v>
      </c>
      <c r="E1846" s="17">
        <v>21.25</v>
      </c>
      <c r="F1846" s="17">
        <v>49.06</v>
      </c>
      <c r="G1846" s="17">
        <f>E1846*F1846</f>
        <v>1042.5250000000001</v>
      </c>
      <c r="H1846" s="605"/>
    </row>
    <row r="1847" spans="1:8" ht="15.75">
      <c r="A1847" s="631"/>
      <c r="B1847" s="593"/>
      <c r="C1847" s="17" t="s">
        <v>1462</v>
      </c>
      <c r="D1847" s="19" t="s">
        <v>1109</v>
      </c>
      <c r="E1847" s="17">
        <v>2</v>
      </c>
      <c r="F1847" s="17">
        <v>115.2</v>
      </c>
      <c r="G1847" s="20">
        <f>F1847*E1847</f>
        <v>230.4</v>
      </c>
      <c r="H1847" s="605"/>
    </row>
    <row r="1848" spans="1:8" ht="15.75">
      <c r="A1848" s="631"/>
      <c r="B1848" s="593"/>
      <c r="C1848" s="17" t="s">
        <v>586</v>
      </c>
      <c r="D1848" s="19" t="s">
        <v>1588</v>
      </c>
      <c r="E1848" s="17">
        <v>1.75</v>
      </c>
      <c r="F1848" s="17">
        <v>1650</v>
      </c>
      <c r="G1848" s="20">
        <f>F1848*E1848</f>
        <v>2887.5</v>
      </c>
      <c r="H1848" s="605"/>
    </row>
    <row r="1849" spans="1:8" ht="15.75">
      <c r="A1849" s="632"/>
      <c r="B1849" s="594"/>
      <c r="C1849" s="17" t="s">
        <v>1556</v>
      </c>
      <c r="D1849" s="19" t="s">
        <v>1109</v>
      </c>
      <c r="E1849" s="17">
        <v>0.25</v>
      </c>
      <c r="F1849" s="17">
        <v>56</v>
      </c>
      <c r="G1849" s="20">
        <f>F1849*E1849</f>
        <v>14</v>
      </c>
      <c r="H1849" s="603"/>
    </row>
    <row r="1850" spans="1:8" ht="47.25">
      <c r="A1850" s="630">
        <v>187</v>
      </c>
      <c r="B1850" s="592" t="s">
        <v>1870</v>
      </c>
      <c r="C1850" s="16" t="s">
        <v>1815</v>
      </c>
      <c r="D1850" s="19"/>
      <c r="E1850" s="17"/>
      <c r="F1850" s="17"/>
      <c r="G1850" s="20"/>
      <c r="H1850" s="595">
        <v>41024</v>
      </c>
    </row>
    <row r="1851" spans="1:8" ht="15.75">
      <c r="A1851" s="631"/>
      <c r="B1851" s="593"/>
      <c r="C1851" s="17" t="s">
        <v>1828</v>
      </c>
      <c r="D1851" s="19" t="s">
        <v>1585</v>
      </c>
      <c r="E1851" s="17">
        <v>0.05</v>
      </c>
      <c r="F1851" s="17">
        <v>8500</v>
      </c>
      <c r="G1851" s="20">
        <f>F1851*E1851</f>
        <v>425</v>
      </c>
      <c r="H1851" s="605"/>
    </row>
    <row r="1852" spans="1:8" ht="15.75">
      <c r="A1852" s="631"/>
      <c r="B1852" s="593"/>
      <c r="C1852" s="17" t="s">
        <v>1602</v>
      </c>
      <c r="D1852" s="19" t="s">
        <v>1109</v>
      </c>
      <c r="E1852" s="17">
        <v>0.15</v>
      </c>
      <c r="F1852" s="17">
        <v>58</v>
      </c>
      <c r="G1852" s="20">
        <f>F1852*E1852</f>
        <v>8.6999999999999993</v>
      </c>
      <c r="H1852" s="605"/>
    </row>
    <row r="1853" spans="1:8" ht="15.75">
      <c r="A1853" s="631"/>
      <c r="B1853" s="593"/>
      <c r="C1853" s="17" t="s">
        <v>1092</v>
      </c>
      <c r="D1853" s="19" t="s">
        <v>1585</v>
      </c>
      <c r="E1853" s="17">
        <v>1.4E-2</v>
      </c>
      <c r="F1853" s="17">
        <v>8500</v>
      </c>
      <c r="G1853" s="20">
        <f>F1853*E1853</f>
        <v>119</v>
      </c>
      <c r="H1853" s="605"/>
    </row>
    <row r="1854" spans="1:8" ht="15.75">
      <c r="A1854" s="632"/>
      <c r="B1854" s="594"/>
      <c r="C1854" s="15" t="s">
        <v>2205</v>
      </c>
      <c r="D1854" s="19" t="s">
        <v>2968</v>
      </c>
      <c r="E1854" s="19">
        <v>16</v>
      </c>
      <c r="F1854" s="19">
        <v>2</v>
      </c>
      <c r="G1854" s="20">
        <f>F1854*E1854</f>
        <v>32</v>
      </c>
      <c r="H1854" s="603"/>
    </row>
    <row r="1855" spans="1:8" ht="31.5">
      <c r="A1855" s="630">
        <v>203</v>
      </c>
      <c r="B1855" s="592" t="s">
        <v>1870</v>
      </c>
      <c r="C1855" s="16" t="s">
        <v>407</v>
      </c>
      <c r="D1855" s="19"/>
      <c r="E1855" s="17"/>
      <c r="F1855" s="17"/>
      <c r="G1855" s="20"/>
      <c r="H1855" s="595">
        <v>41024</v>
      </c>
    </row>
    <row r="1856" spans="1:8" ht="15.75">
      <c r="A1856" s="632"/>
      <c r="B1856" s="594"/>
      <c r="C1856" s="17" t="s">
        <v>2479</v>
      </c>
      <c r="D1856" s="19" t="s">
        <v>1109</v>
      </c>
      <c r="E1856" s="17">
        <v>1.5</v>
      </c>
      <c r="F1856" s="17">
        <v>69</v>
      </c>
      <c r="G1856" s="20">
        <f>F1856*E1856</f>
        <v>103.5</v>
      </c>
      <c r="H1856" s="603"/>
    </row>
    <row r="1857" spans="1:8" ht="18.75">
      <c r="A1857" s="160"/>
      <c r="B1857" s="161" t="s">
        <v>1598</v>
      </c>
      <c r="C1857" s="160"/>
      <c r="D1857" s="160"/>
      <c r="E1857" s="160"/>
      <c r="F1857" s="160"/>
      <c r="G1857" s="162">
        <f>SUM(G1841:G1856)</f>
        <v>6531.68</v>
      </c>
      <c r="H1857" s="163"/>
    </row>
    <row r="1858" spans="1:8" ht="15.75">
      <c r="A1858" s="64">
        <v>56</v>
      </c>
      <c r="B1858" s="17" t="s">
        <v>1347</v>
      </c>
      <c r="C1858" s="16" t="s">
        <v>741</v>
      </c>
      <c r="D1858" s="598" t="s">
        <v>1050</v>
      </c>
      <c r="E1858" s="599"/>
      <c r="F1858" s="600"/>
      <c r="G1858" s="20"/>
      <c r="H1858" s="21">
        <v>41008</v>
      </c>
    </row>
    <row r="1859" spans="1:8" ht="31.5">
      <c r="A1859" s="630">
        <v>77</v>
      </c>
      <c r="B1859" s="592" t="s">
        <v>3443</v>
      </c>
      <c r="C1859" s="46" t="s">
        <v>893</v>
      </c>
      <c r="D1859" s="19"/>
      <c r="E1859" s="17"/>
      <c r="F1859" s="17"/>
      <c r="G1859" s="20"/>
      <c r="H1859" s="595">
        <v>41011</v>
      </c>
    </row>
    <row r="1860" spans="1:8" ht="15.75">
      <c r="A1860" s="632"/>
      <c r="B1860" s="594"/>
      <c r="C1860" s="15" t="s">
        <v>2462</v>
      </c>
      <c r="D1860" s="19" t="s">
        <v>1588</v>
      </c>
      <c r="E1860" s="15">
        <v>0.5</v>
      </c>
      <c r="F1860" s="15">
        <v>1700</v>
      </c>
      <c r="G1860" s="20">
        <f>E1860*F1860</f>
        <v>850</v>
      </c>
      <c r="H1860" s="603"/>
    </row>
    <row r="1861" spans="1:8" ht="31.5">
      <c r="A1861" s="630">
        <v>135</v>
      </c>
      <c r="B1861" s="592" t="s">
        <v>1347</v>
      </c>
      <c r="C1861" s="16" t="s">
        <v>2070</v>
      </c>
      <c r="D1861" s="598" t="s">
        <v>67</v>
      </c>
      <c r="E1861" s="599"/>
      <c r="F1861" s="600"/>
      <c r="G1861" s="20"/>
      <c r="H1861" s="595">
        <v>41017</v>
      </c>
    </row>
    <row r="1862" spans="1:8" ht="15.75">
      <c r="A1862" s="632"/>
      <c r="B1862" s="594"/>
      <c r="C1862" s="63" t="s">
        <v>2462</v>
      </c>
      <c r="D1862" s="15" t="s">
        <v>1588</v>
      </c>
      <c r="E1862" s="19">
        <v>1</v>
      </c>
      <c r="F1862" s="19">
        <v>1700</v>
      </c>
      <c r="G1862" s="20">
        <f>F1862*E1862</f>
        <v>1700</v>
      </c>
      <c r="H1862" s="603"/>
    </row>
    <row r="1863" spans="1:8" ht="15.75">
      <c r="A1863" s="64">
        <v>151</v>
      </c>
      <c r="B1863" s="17" t="s">
        <v>1095</v>
      </c>
      <c r="C1863" s="16" t="s">
        <v>2844</v>
      </c>
      <c r="D1863" s="598" t="s">
        <v>1096</v>
      </c>
      <c r="E1863" s="599"/>
      <c r="F1863" s="600"/>
      <c r="G1863" s="20"/>
      <c r="H1863" s="21">
        <v>41017</v>
      </c>
    </row>
    <row r="1864" spans="1:8" ht="18.75">
      <c r="A1864" s="160"/>
      <c r="B1864" s="161" t="s">
        <v>1598</v>
      </c>
      <c r="C1864" s="160"/>
      <c r="D1864" s="160"/>
      <c r="E1864" s="160"/>
      <c r="F1864" s="160"/>
      <c r="G1864" s="162">
        <f>SUM(G1858:G1863)</f>
        <v>2550</v>
      </c>
      <c r="H1864" s="163"/>
    </row>
    <row r="1865" spans="1:8" ht="31.5">
      <c r="A1865" s="630">
        <v>14</v>
      </c>
      <c r="B1865" s="870" t="s">
        <v>821</v>
      </c>
      <c r="C1865" s="240" t="s">
        <v>3077</v>
      </c>
      <c r="D1865" s="19"/>
      <c r="E1865" s="17"/>
      <c r="F1865" s="17"/>
      <c r="G1865" s="20"/>
      <c r="H1865" s="595">
        <v>41002</v>
      </c>
    </row>
    <row r="1866" spans="1:8" ht="15.75">
      <c r="A1866" s="631"/>
      <c r="B1866" s="871"/>
      <c r="C1866" s="241" t="s">
        <v>32</v>
      </c>
      <c r="D1866" s="19" t="s">
        <v>1588</v>
      </c>
      <c r="E1866" s="17">
        <v>1.2</v>
      </c>
      <c r="F1866" s="17">
        <v>1500</v>
      </c>
      <c r="G1866" s="20">
        <f>E1866*F1866</f>
        <v>1800</v>
      </c>
      <c r="H1866" s="605"/>
    </row>
    <row r="1867" spans="1:8" ht="15.75">
      <c r="A1867" s="631"/>
      <c r="B1867" s="871"/>
      <c r="C1867" s="241" t="s">
        <v>166</v>
      </c>
      <c r="D1867" s="19" t="s">
        <v>1588</v>
      </c>
      <c r="E1867" s="17">
        <v>1.2</v>
      </c>
      <c r="F1867" s="17">
        <v>1650</v>
      </c>
      <c r="G1867" s="20">
        <f>E1867*F1867</f>
        <v>1980</v>
      </c>
      <c r="H1867" s="605"/>
    </row>
    <row r="1868" spans="1:8" ht="15.75">
      <c r="A1868" s="631"/>
      <c r="B1868" s="871"/>
      <c r="C1868" s="241" t="s">
        <v>3437</v>
      </c>
      <c r="D1868" s="19"/>
      <c r="E1868" s="17">
        <v>1</v>
      </c>
      <c r="F1868" s="17">
        <v>25</v>
      </c>
      <c r="G1868" s="20">
        <f>E1868*F1868</f>
        <v>25</v>
      </c>
      <c r="H1868" s="605"/>
    </row>
    <row r="1869" spans="1:8" ht="15.75">
      <c r="A1869" s="632"/>
      <c r="B1869" s="872"/>
      <c r="C1869" s="241" t="s">
        <v>480</v>
      </c>
      <c r="D1869" s="19" t="s">
        <v>481</v>
      </c>
      <c r="E1869" s="17">
        <v>1</v>
      </c>
      <c r="F1869" s="17">
        <v>28.6</v>
      </c>
      <c r="G1869" s="20">
        <f>E1869*F1869</f>
        <v>28.6</v>
      </c>
      <c r="H1869" s="603"/>
    </row>
    <row r="1870" spans="1:8" ht="15.75">
      <c r="A1870" s="199">
        <v>222</v>
      </c>
      <c r="B1870" s="134" t="s">
        <v>3771</v>
      </c>
      <c r="C1870" s="16" t="s">
        <v>614</v>
      </c>
      <c r="D1870" s="612" t="s">
        <v>67</v>
      </c>
      <c r="E1870" s="613"/>
      <c r="F1870" s="614"/>
      <c r="G1870" s="20"/>
      <c r="H1870" s="133">
        <v>41026</v>
      </c>
    </row>
    <row r="1871" spans="1:8" ht="18.75">
      <c r="A1871" s="160"/>
      <c r="B1871" s="161" t="s">
        <v>1598</v>
      </c>
      <c r="C1871" s="160"/>
      <c r="D1871" s="160"/>
      <c r="E1871" s="160"/>
      <c r="F1871" s="160"/>
      <c r="G1871" s="162">
        <f>SUM(G1865:G1870)</f>
        <v>3833.6</v>
      </c>
      <c r="H1871" s="163"/>
    </row>
    <row r="1872" spans="1:8" ht="31.5">
      <c r="A1872" s="630">
        <v>123</v>
      </c>
      <c r="B1872" s="592" t="s">
        <v>1647</v>
      </c>
      <c r="C1872" s="16" t="s">
        <v>2954</v>
      </c>
      <c r="D1872" s="19"/>
      <c r="E1872" s="19"/>
      <c r="F1872" s="19"/>
      <c r="G1872" s="20"/>
      <c r="H1872" s="595">
        <v>41016</v>
      </c>
    </row>
    <row r="1873" spans="1:8" ht="15.75">
      <c r="A1873" s="631"/>
      <c r="B1873" s="593"/>
      <c r="C1873" s="17" t="s">
        <v>2783</v>
      </c>
      <c r="D1873" s="19" t="s">
        <v>1588</v>
      </c>
      <c r="E1873" s="17">
        <v>3.84</v>
      </c>
      <c r="F1873" s="17">
        <v>1350</v>
      </c>
      <c r="G1873" s="20">
        <f>E1873*F1873</f>
        <v>5184</v>
      </c>
      <c r="H1873" s="605"/>
    </row>
    <row r="1874" spans="1:8" ht="15.75">
      <c r="A1874" s="631"/>
      <c r="B1874" s="593"/>
      <c r="C1874" s="17" t="s">
        <v>166</v>
      </c>
      <c r="D1874" s="19" t="s">
        <v>1588</v>
      </c>
      <c r="E1874" s="17">
        <v>3.84</v>
      </c>
      <c r="F1874" s="17">
        <v>1650</v>
      </c>
      <c r="G1874" s="20">
        <f>E1874*F1874</f>
        <v>6336</v>
      </c>
      <c r="H1874" s="605"/>
    </row>
    <row r="1875" spans="1:8" ht="15.75">
      <c r="A1875" s="632"/>
      <c r="B1875" s="594"/>
      <c r="C1875" s="17" t="s">
        <v>480</v>
      </c>
      <c r="D1875" s="19" t="s">
        <v>481</v>
      </c>
      <c r="E1875" s="17">
        <v>2.5</v>
      </c>
      <c r="F1875" s="17">
        <v>28.6</v>
      </c>
      <c r="G1875" s="20">
        <f>E1875*F1875</f>
        <v>71.5</v>
      </c>
      <c r="H1875" s="603"/>
    </row>
    <row r="1876" spans="1:8" ht="31.5">
      <c r="A1876" s="630">
        <v>149</v>
      </c>
      <c r="B1876" s="592" t="s">
        <v>1647</v>
      </c>
      <c r="C1876" s="16" t="s">
        <v>1094</v>
      </c>
      <c r="D1876" s="19"/>
      <c r="E1876" s="15"/>
      <c r="F1876" s="17"/>
      <c r="G1876" s="20"/>
      <c r="H1876" s="595">
        <v>41018</v>
      </c>
    </row>
    <row r="1877" spans="1:8" ht="15.75">
      <c r="A1877" s="631"/>
      <c r="B1877" s="593"/>
      <c r="C1877" s="17" t="s">
        <v>854</v>
      </c>
      <c r="D1877" s="19" t="s">
        <v>1049</v>
      </c>
      <c r="E1877" s="17">
        <v>0.5</v>
      </c>
      <c r="F1877" s="17">
        <v>48.05</v>
      </c>
      <c r="G1877" s="20">
        <f>F1877*E1877</f>
        <v>24.03</v>
      </c>
      <c r="H1877" s="605"/>
    </row>
    <row r="1878" spans="1:8" ht="15.75">
      <c r="A1878" s="632"/>
      <c r="B1878" s="594"/>
      <c r="C1878" s="17" t="s">
        <v>2049</v>
      </c>
      <c r="D1878" s="19" t="s">
        <v>1588</v>
      </c>
      <c r="E1878" s="17">
        <v>1</v>
      </c>
      <c r="F1878" s="17">
        <v>1350</v>
      </c>
      <c r="G1878" s="20">
        <f>F1878*E1878</f>
        <v>1350</v>
      </c>
      <c r="H1878" s="603"/>
    </row>
    <row r="1879" spans="1:8" ht="18.75">
      <c r="A1879" s="160"/>
      <c r="B1879" s="161" t="s">
        <v>1598</v>
      </c>
      <c r="C1879" s="160"/>
      <c r="D1879" s="160"/>
      <c r="E1879" s="160"/>
      <c r="F1879" s="160"/>
      <c r="G1879" s="162">
        <f>SUM(G1872:G1878)</f>
        <v>12965.53</v>
      </c>
      <c r="H1879" s="163"/>
    </row>
    <row r="1880" spans="1:8" ht="15.75">
      <c r="A1880" s="630">
        <v>126</v>
      </c>
      <c r="B1880" s="592" t="s">
        <v>3061</v>
      </c>
      <c r="C1880" s="203" t="s">
        <v>3062</v>
      </c>
      <c r="D1880" s="205"/>
      <c r="E1880" s="204"/>
      <c r="F1880" s="204"/>
      <c r="G1880" s="204"/>
      <c r="H1880" s="928">
        <v>41017</v>
      </c>
    </row>
    <row r="1881" spans="1:8" ht="15.75">
      <c r="A1881" s="631"/>
      <c r="B1881" s="593"/>
      <c r="C1881" s="204" t="s">
        <v>166</v>
      </c>
      <c r="D1881" s="205" t="s">
        <v>1588</v>
      </c>
      <c r="E1881" s="204">
        <v>1.25</v>
      </c>
      <c r="F1881" s="204">
        <v>1650</v>
      </c>
      <c r="G1881" s="204">
        <f>E1881*F1881</f>
        <v>2062.5</v>
      </c>
      <c r="H1881" s="928"/>
    </row>
    <row r="1882" spans="1:8" ht="15.75">
      <c r="A1882" s="631"/>
      <c r="B1882" s="593"/>
      <c r="C1882" s="204" t="s">
        <v>2783</v>
      </c>
      <c r="D1882" s="205" t="s">
        <v>1588</v>
      </c>
      <c r="E1882" s="204">
        <v>3.75</v>
      </c>
      <c r="F1882" s="204">
        <v>1350</v>
      </c>
      <c r="G1882" s="204">
        <f>E1882*F1882</f>
        <v>5062.5</v>
      </c>
      <c r="H1882" s="928"/>
    </row>
    <row r="1883" spans="1:8" ht="15.75">
      <c r="A1883" s="632"/>
      <c r="B1883" s="594"/>
      <c r="C1883" s="204" t="s">
        <v>33</v>
      </c>
      <c r="D1883" s="205" t="s">
        <v>481</v>
      </c>
      <c r="E1883" s="204">
        <v>3</v>
      </c>
      <c r="F1883" s="204">
        <v>28.5</v>
      </c>
      <c r="G1883" s="204">
        <f>E1883*F1883</f>
        <v>85.5</v>
      </c>
      <c r="H1883" s="928"/>
    </row>
    <row r="1884" spans="1:8" ht="31.5">
      <c r="A1884" s="630">
        <v>157</v>
      </c>
      <c r="B1884" s="592" t="s">
        <v>3061</v>
      </c>
      <c r="C1884" s="16" t="s">
        <v>1094</v>
      </c>
      <c r="D1884" s="19"/>
      <c r="E1884" s="17"/>
      <c r="F1884" s="17"/>
      <c r="G1884" s="20"/>
      <c r="H1884" s="595">
        <v>41019</v>
      </c>
    </row>
    <row r="1885" spans="1:8" ht="15.75">
      <c r="A1885" s="631"/>
      <c r="B1885" s="593"/>
      <c r="C1885" s="17" t="s">
        <v>2783</v>
      </c>
      <c r="D1885" s="19" t="s">
        <v>1588</v>
      </c>
      <c r="E1885" s="17">
        <v>0.63</v>
      </c>
      <c r="F1885" s="17">
        <v>1350</v>
      </c>
      <c r="G1885" s="20">
        <f>F1885*E1885</f>
        <v>850.5</v>
      </c>
      <c r="H1885" s="605"/>
    </row>
    <row r="1886" spans="1:8" ht="15.75">
      <c r="A1886" s="632"/>
      <c r="B1886" s="594"/>
      <c r="C1886" s="17" t="s">
        <v>854</v>
      </c>
      <c r="D1886" s="19" t="s">
        <v>1585</v>
      </c>
      <c r="E1886" s="17">
        <v>0.2</v>
      </c>
      <c r="F1886" s="17">
        <v>48.05</v>
      </c>
      <c r="G1886" s="20">
        <f>F1886*E1886</f>
        <v>9.61</v>
      </c>
      <c r="H1886" s="603"/>
    </row>
    <row r="1887" spans="1:8" ht="15.75">
      <c r="A1887" s="199">
        <v>226</v>
      </c>
      <c r="B1887" s="134" t="s">
        <v>1510</v>
      </c>
      <c r="C1887" s="16" t="s">
        <v>1511</v>
      </c>
      <c r="D1887" s="598" t="s">
        <v>1050</v>
      </c>
      <c r="E1887" s="599"/>
      <c r="F1887" s="600"/>
      <c r="G1887" s="17"/>
      <c r="H1887" s="133">
        <v>41029</v>
      </c>
    </row>
    <row r="1888" spans="1:8" ht="18.75">
      <c r="A1888" s="160"/>
      <c r="B1888" s="161" t="s">
        <v>1598</v>
      </c>
      <c r="C1888" s="160"/>
      <c r="D1888" s="160"/>
      <c r="E1888" s="160"/>
      <c r="F1888" s="160"/>
      <c r="G1888" s="162">
        <f>SUM(G1880:G1887)</f>
        <v>8070.61</v>
      </c>
      <c r="H1888" s="163"/>
    </row>
    <row r="1889" spans="1:8" ht="31.5">
      <c r="A1889" s="64">
        <v>10</v>
      </c>
      <c r="B1889" s="17" t="s">
        <v>1719</v>
      </c>
      <c r="C1889" s="16" t="s">
        <v>278</v>
      </c>
      <c r="D1889" s="606" t="s">
        <v>1718</v>
      </c>
      <c r="E1889" s="606"/>
      <c r="F1889" s="606"/>
      <c r="G1889" s="20"/>
      <c r="H1889" s="21">
        <v>41001</v>
      </c>
    </row>
    <row r="1890" spans="1:8" ht="15.75">
      <c r="A1890" s="64">
        <v>121</v>
      </c>
      <c r="B1890" s="17" t="s">
        <v>675</v>
      </c>
      <c r="C1890" s="16" t="s">
        <v>1584</v>
      </c>
      <c r="D1890" s="598" t="s">
        <v>67</v>
      </c>
      <c r="E1890" s="599"/>
      <c r="F1890" s="600"/>
      <c r="G1890" s="20"/>
      <c r="H1890" s="21">
        <v>41015</v>
      </c>
    </row>
    <row r="1891" spans="1:8" ht="31.5">
      <c r="A1891" s="630">
        <v>122</v>
      </c>
      <c r="B1891" s="592" t="s">
        <v>1648</v>
      </c>
      <c r="C1891" s="16" t="s">
        <v>2953</v>
      </c>
      <c r="D1891" s="19"/>
      <c r="E1891" s="19"/>
      <c r="F1891" s="19"/>
      <c r="G1891" s="20"/>
      <c r="H1891" s="595">
        <v>41016</v>
      </c>
    </row>
    <row r="1892" spans="1:8" ht="15.75">
      <c r="A1892" s="631"/>
      <c r="B1892" s="593"/>
      <c r="C1892" s="17" t="s">
        <v>2783</v>
      </c>
      <c r="D1892" s="19" t="s">
        <v>1588</v>
      </c>
      <c r="E1892" s="17">
        <v>0.64</v>
      </c>
      <c r="F1892" s="17">
        <v>1350</v>
      </c>
      <c r="G1892" s="20">
        <f>E1892*F1892</f>
        <v>864</v>
      </c>
      <c r="H1892" s="605"/>
    </row>
    <row r="1893" spans="1:8" ht="15.75">
      <c r="A1893" s="631"/>
      <c r="B1893" s="593"/>
      <c r="C1893" s="17" t="s">
        <v>166</v>
      </c>
      <c r="D1893" s="19" t="s">
        <v>1588</v>
      </c>
      <c r="E1893" s="17">
        <v>0.64</v>
      </c>
      <c r="F1893" s="17">
        <v>1650</v>
      </c>
      <c r="G1893" s="20">
        <f>E1893*F1893</f>
        <v>1056</v>
      </c>
      <c r="H1893" s="605"/>
    </row>
    <row r="1894" spans="1:8" ht="15.75">
      <c r="A1894" s="632"/>
      <c r="B1894" s="594"/>
      <c r="C1894" s="17" t="s">
        <v>480</v>
      </c>
      <c r="D1894" s="19" t="s">
        <v>481</v>
      </c>
      <c r="E1894" s="17">
        <v>0.5</v>
      </c>
      <c r="F1894" s="17">
        <v>28.6</v>
      </c>
      <c r="G1894" s="20">
        <f>E1894*F1894</f>
        <v>14.3</v>
      </c>
      <c r="H1894" s="603"/>
    </row>
    <row r="1895" spans="1:8" ht="31.5">
      <c r="A1895" s="630">
        <v>150</v>
      </c>
      <c r="B1895" s="592" t="s">
        <v>1648</v>
      </c>
      <c r="C1895" s="16" t="s">
        <v>1094</v>
      </c>
      <c r="D1895" s="19"/>
      <c r="E1895" s="15"/>
      <c r="F1895" s="17"/>
      <c r="G1895" s="20"/>
      <c r="H1895" s="595">
        <v>41018</v>
      </c>
    </row>
    <row r="1896" spans="1:8" ht="15.75">
      <c r="A1896" s="631"/>
      <c r="B1896" s="593"/>
      <c r="C1896" s="17" t="s">
        <v>854</v>
      </c>
      <c r="D1896" s="19" t="s">
        <v>1049</v>
      </c>
      <c r="E1896" s="17">
        <v>0.5</v>
      </c>
      <c r="F1896" s="17">
        <v>48.05</v>
      </c>
      <c r="G1896" s="20">
        <f>F1896*E1896</f>
        <v>24.03</v>
      </c>
      <c r="H1896" s="605"/>
    </row>
    <row r="1897" spans="1:8" ht="15.75">
      <c r="A1897" s="632"/>
      <c r="B1897" s="594"/>
      <c r="C1897" s="17" t="s">
        <v>2049</v>
      </c>
      <c r="D1897" s="19" t="s">
        <v>1588</v>
      </c>
      <c r="E1897" s="17">
        <v>1</v>
      </c>
      <c r="F1897" s="17">
        <v>1350</v>
      </c>
      <c r="G1897" s="20">
        <f>F1897*E1897</f>
        <v>1350</v>
      </c>
      <c r="H1897" s="603"/>
    </row>
    <row r="1898" spans="1:8" ht="18.75">
      <c r="A1898" s="160"/>
      <c r="B1898" s="161" t="s">
        <v>1598</v>
      </c>
      <c r="C1898" s="160"/>
      <c r="D1898" s="160"/>
      <c r="E1898" s="160"/>
      <c r="F1898" s="160"/>
      <c r="G1898" s="162">
        <f>SUM(G1889:G1897)</f>
        <v>3308.33</v>
      </c>
      <c r="H1898" s="163"/>
    </row>
    <row r="1899" spans="1:8" ht="31.5">
      <c r="A1899" s="630">
        <v>191</v>
      </c>
      <c r="B1899" s="592" t="s">
        <v>2836</v>
      </c>
      <c r="C1899" s="16" t="s">
        <v>1512</v>
      </c>
      <c r="D1899" s="19"/>
      <c r="E1899" s="17"/>
      <c r="F1899" s="17"/>
      <c r="G1899" s="20"/>
      <c r="H1899" s="595">
        <v>41023</v>
      </c>
    </row>
    <row r="1900" spans="1:8" ht="15.75">
      <c r="A1900" s="631"/>
      <c r="B1900" s="593"/>
      <c r="C1900" s="17" t="s">
        <v>3382</v>
      </c>
      <c r="D1900" s="19" t="s">
        <v>1109</v>
      </c>
      <c r="E1900" s="17">
        <v>6</v>
      </c>
      <c r="F1900" s="17">
        <v>49.17</v>
      </c>
      <c r="G1900" s="17">
        <f>E1900*F1900</f>
        <v>295.02</v>
      </c>
      <c r="H1900" s="605"/>
    </row>
    <row r="1901" spans="1:8" ht="15.75">
      <c r="A1901" s="631"/>
      <c r="B1901" s="593"/>
      <c r="C1901" s="17" t="s">
        <v>2665</v>
      </c>
      <c r="D1901" s="19" t="s">
        <v>1109</v>
      </c>
      <c r="E1901" s="17">
        <v>21.25</v>
      </c>
      <c r="F1901" s="17">
        <v>49.06</v>
      </c>
      <c r="G1901" s="17">
        <f>E1901*F1901</f>
        <v>1042.5250000000001</v>
      </c>
      <c r="H1901" s="605"/>
    </row>
    <row r="1902" spans="1:8" ht="15.75">
      <c r="A1902" s="631"/>
      <c r="B1902" s="593"/>
      <c r="C1902" s="17" t="s">
        <v>1462</v>
      </c>
      <c r="D1902" s="19" t="s">
        <v>1109</v>
      </c>
      <c r="E1902" s="17">
        <v>2</v>
      </c>
      <c r="F1902" s="17">
        <v>115.2</v>
      </c>
      <c r="G1902" s="20">
        <f>F1902*E1902</f>
        <v>230.4</v>
      </c>
      <c r="H1902" s="605"/>
    </row>
    <row r="1903" spans="1:8" ht="15.75">
      <c r="A1903" s="631"/>
      <c r="B1903" s="593"/>
      <c r="C1903" s="17" t="s">
        <v>586</v>
      </c>
      <c r="D1903" s="19" t="s">
        <v>1588</v>
      </c>
      <c r="E1903" s="17">
        <v>1.75</v>
      </c>
      <c r="F1903" s="17">
        <v>1650</v>
      </c>
      <c r="G1903" s="20">
        <f>F1903*E1903</f>
        <v>2887.5</v>
      </c>
      <c r="H1903" s="605"/>
    </row>
    <row r="1904" spans="1:8" ht="15.75">
      <c r="A1904" s="632"/>
      <c r="B1904" s="594"/>
      <c r="C1904" s="17" t="s">
        <v>1556</v>
      </c>
      <c r="D1904" s="19" t="s">
        <v>1109</v>
      </c>
      <c r="E1904" s="17">
        <v>0.25</v>
      </c>
      <c r="F1904" s="17">
        <v>56</v>
      </c>
      <c r="G1904" s="20">
        <f>F1904*E1904</f>
        <v>14</v>
      </c>
      <c r="H1904" s="603"/>
    </row>
    <row r="1905" spans="1:8" ht="31.5">
      <c r="A1905" s="630">
        <v>217</v>
      </c>
      <c r="B1905" s="592" t="s">
        <v>2836</v>
      </c>
      <c r="C1905" s="16" t="s">
        <v>3763</v>
      </c>
      <c r="D1905" s="19"/>
      <c r="E1905" s="17"/>
      <c r="F1905" s="17"/>
      <c r="G1905" s="20"/>
      <c r="H1905" s="595">
        <v>41026</v>
      </c>
    </row>
    <row r="1906" spans="1:8" ht="15.75">
      <c r="A1906" s="632"/>
      <c r="B1906" s="594"/>
      <c r="C1906" s="17" t="s">
        <v>2551</v>
      </c>
      <c r="D1906" s="19" t="s">
        <v>1588</v>
      </c>
      <c r="E1906" s="17">
        <v>0.75</v>
      </c>
      <c r="F1906" s="17">
        <v>1100</v>
      </c>
      <c r="G1906" s="20">
        <f>E1906*F1906</f>
        <v>825</v>
      </c>
      <c r="H1906" s="603"/>
    </row>
    <row r="1907" spans="1:8" ht="31.5">
      <c r="A1907" s="199">
        <v>252</v>
      </c>
      <c r="B1907" s="242" t="s">
        <v>2836</v>
      </c>
      <c r="C1907" s="240" t="s">
        <v>2576</v>
      </c>
      <c r="D1907" s="243"/>
      <c r="E1907" s="243"/>
      <c r="F1907" s="243"/>
      <c r="G1907" s="244">
        <v>3257.84</v>
      </c>
      <c r="H1907" s="245">
        <v>41024</v>
      </c>
    </row>
    <row r="1908" spans="1:8" ht="18.75">
      <c r="A1908" s="160"/>
      <c r="B1908" s="161" t="s">
        <v>1598</v>
      </c>
      <c r="C1908" s="160"/>
      <c r="D1908" s="160"/>
      <c r="E1908" s="160"/>
      <c r="F1908" s="160"/>
      <c r="G1908" s="162">
        <f>SUM(G1899:G1907)</f>
        <v>8552.2900000000009</v>
      </c>
      <c r="H1908" s="163"/>
    </row>
    <row r="1909" spans="1:8" ht="15.75">
      <c r="A1909" s="64">
        <v>32</v>
      </c>
      <c r="B1909" s="17" t="s">
        <v>2691</v>
      </c>
      <c r="C1909" s="16" t="s">
        <v>616</v>
      </c>
      <c r="D1909" s="598" t="s">
        <v>67</v>
      </c>
      <c r="E1909" s="599"/>
      <c r="F1909" s="600"/>
      <c r="G1909" s="20"/>
      <c r="H1909" s="21">
        <v>41005</v>
      </c>
    </row>
    <row r="1910" spans="1:8" ht="15.75">
      <c r="A1910" s="630">
        <v>47</v>
      </c>
      <c r="B1910" s="592" t="s">
        <v>3699</v>
      </c>
      <c r="C1910" s="16" t="s">
        <v>1187</v>
      </c>
      <c r="D1910" s="17"/>
      <c r="E1910" s="17"/>
      <c r="F1910" s="17"/>
      <c r="G1910" s="20"/>
      <c r="H1910" s="602" t="s">
        <v>1242</v>
      </c>
    </row>
    <row r="1911" spans="1:8" ht="15.75">
      <c r="A1911" s="631"/>
      <c r="B1911" s="593"/>
      <c r="C1911" s="17" t="s">
        <v>1240</v>
      </c>
      <c r="D1911" s="19" t="s">
        <v>1109</v>
      </c>
      <c r="E1911" s="17">
        <v>90</v>
      </c>
      <c r="F1911" s="17">
        <v>14</v>
      </c>
      <c r="G1911" s="20">
        <f>E1911*F1911</f>
        <v>1260</v>
      </c>
      <c r="H1911" s="596"/>
    </row>
    <row r="1912" spans="1:8" ht="15.75">
      <c r="A1912" s="631"/>
      <c r="B1912" s="593"/>
      <c r="C1912" s="17" t="s">
        <v>1241</v>
      </c>
      <c r="D1912" s="19" t="s">
        <v>481</v>
      </c>
      <c r="E1912" s="17">
        <v>1.5</v>
      </c>
      <c r="F1912" s="17">
        <v>66.67</v>
      </c>
      <c r="G1912" s="20">
        <f>E1912*F1912</f>
        <v>100.01</v>
      </c>
      <c r="H1912" s="596"/>
    </row>
    <row r="1913" spans="1:8" ht="15.75">
      <c r="A1913" s="631"/>
      <c r="B1913" s="593"/>
      <c r="C1913" s="17" t="s">
        <v>44</v>
      </c>
      <c r="D1913" s="19" t="s">
        <v>1109</v>
      </c>
      <c r="E1913" s="17">
        <v>35</v>
      </c>
      <c r="F1913" s="17">
        <v>24</v>
      </c>
      <c r="G1913" s="20">
        <f>E1913*F1913</f>
        <v>840</v>
      </c>
      <c r="H1913" s="596"/>
    </row>
    <row r="1914" spans="1:8" ht="15.75">
      <c r="A1914" s="631"/>
      <c r="B1914" s="593"/>
      <c r="C1914" s="17" t="s">
        <v>45</v>
      </c>
      <c r="D1914" s="19" t="s">
        <v>2480</v>
      </c>
      <c r="E1914" s="17">
        <v>2</v>
      </c>
      <c r="F1914" s="17">
        <v>35</v>
      </c>
      <c r="G1914" s="20">
        <f>E1914*F1914</f>
        <v>70</v>
      </c>
      <c r="H1914" s="596"/>
    </row>
    <row r="1915" spans="1:8" ht="15.75">
      <c r="A1915" s="632"/>
      <c r="B1915" s="594"/>
      <c r="C1915" s="17" t="s">
        <v>1601</v>
      </c>
      <c r="D1915" s="19" t="s">
        <v>1109</v>
      </c>
      <c r="E1915" s="17">
        <v>10</v>
      </c>
      <c r="F1915" s="17">
        <v>4.2</v>
      </c>
      <c r="G1915" s="20">
        <f>E1915*F1915</f>
        <v>42</v>
      </c>
      <c r="H1915" s="597"/>
    </row>
    <row r="1916" spans="1:8" ht="15.75">
      <c r="A1916" s="630">
        <v>51</v>
      </c>
      <c r="B1916" s="592" t="s">
        <v>474</v>
      </c>
      <c r="C1916" s="16" t="s">
        <v>353</v>
      </c>
      <c r="D1916" s="19"/>
      <c r="E1916" s="17"/>
      <c r="F1916" s="17"/>
      <c r="G1916" s="20"/>
      <c r="H1916" s="595">
        <v>41008</v>
      </c>
    </row>
    <row r="1917" spans="1:8" ht="15.75">
      <c r="A1917" s="631"/>
      <c r="B1917" s="593"/>
      <c r="C1917" s="15" t="s">
        <v>3144</v>
      </c>
      <c r="D1917" s="19" t="s">
        <v>2968</v>
      </c>
      <c r="E1917" s="19">
        <v>1</v>
      </c>
      <c r="F1917" s="19">
        <v>72</v>
      </c>
      <c r="G1917" s="84">
        <f>F1917*E1917</f>
        <v>72</v>
      </c>
      <c r="H1917" s="605"/>
    </row>
    <row r="1918" spans="1:8" ht="15.75">
      <c r="A1918" s="631"/>
      <c r="B1918" s="593"/>
      <c r="C1918" s="15" t="s">
        <v>3382</v>
      </c>
      <c r="D1918" s="19" t="s">
        <v>1049</v>
      </c>
      <c r="E1918" s="17">
        <v>1.5</v>
      </c>
      <c r="F1918" s="17">
        <v>60</v>
      </c>
      <c r="G1918" s="20">
        <f>F1918*E1918</f>
        <v>90</v>
      </c>
      <c r="H1918" s="605"/>
    </row>
    <row r="1919" spans="1:8" ht="15.75">
      <c r="A1919" s="632"/>
      <c r="B1919" s="594"/>
      <c r="C1919" s="17" t="s">
        <v>1344</v>
      </c>
      <c r="D1919" s="19" t="s">
        <v>2968</v>
      </c>
      <c r="E1919" s="17">
        <v>2</v>
      </c>
      <c r="F1919" s="17">
        <v>60</v>
      </c>
      <c r="G1919" s="17">
        <f>E1919*F1919</f>
        <v>120</v>
      </c>
      <c r="H1919" s="603"/>
    </row>
    <row r="1920" spans="1:8" ht="47.25">
      <c r="A1920" s="630">
        <v>66</v>
      </c>
      <c r="B1920" s="592" t="s">
        <v>3442</v>
      </c>
      <c r="C1920" s="16" t="s">
        <v>2955</v>
      </c>
      <c r="D1920" s="19"/>
      <c r="E1920" s="17"/>
      <c r="F1920" s="17"/>
      <c r="G1920" s="20"/>
      <c r="H1920" s="595">
        <v>41010</v>
      </c>
    </row>
    <row r="1921" spans="1:8" ht="31.5">
      <c r="A1921" s="631"/>
      <c r="B1921" s="593"/>
      <c r="C1921" s="17" t="s">
        <v>587</v>
      </c>
      <c r="D1921" s="19" t="s">
        <v>1049</v>
      </c>
      <c r="E1921" s="17">
        <f>30.8+60</f>
        <v>90.8</v>
      </c>
      <c r="F1921" s="17">
        <v>47.05</v>
      </c>
      <c r="G1921" s="20">
        <f>E1921*F1921</f>
        <v>4272.1400000000003</v>
      </c>
      <c r="H1921" s="605"/>
    </row>
    <row r="1922" spans="1:8" ht="15.75">
      <c r="A1922" s="631"/>
      <c r="B1922" s="593"/>
      <c r="C1922" s="17" t="s">
        <v>1240</v>
      </c>
      <c r="D1922" s="19" t="s">
        <v>1109</v>
      </c>
      <c r="E1922" s="17">
        <v>90</v>
      </c>
      <c r="F1922" s="17">
        <v>14</v>
      </c>
      <c r="G1922" s="20">
        <f>E1922*F1922</f>
        <v>1260</v>
      </c>
      <c r="H1922" s="605"/>
    </row>
    <row r="1923" spans="1:8" ht="15.75">
      <c r="A1923" s="631"/>
      <c r="B1923" s="593"/>
      <c r="C1923" s="17" t="s">
        <v>1241</v>
      </c>
      <c r="D1923" s="19" t="s">
        <v>481</v>
      </c>
      <c r="E1923" s="17">
        <v>1.5</v>
      </c>
      <c r="F1923" s="17">
        <v>63.34</v>
      </c>
      <c r="G1923" s="20">
        <f>E1923*F1923</f>
        <v>95.01</v>
      </c>
      <c r="H1923" s="605"/>
    </row>
    <row r="1924" spans="1:8" ht="15.75">
      <c r="A1924" s="631"/>
      <c r="B1924" s="593"/>
      <c r="C1924" s="17" t="s">
        <v>764</v>
      </c>
      <c r="D1924" s="19" t="s">
        <v>1109</v>
      </c>
      <c r="E1924" s="17">
        <v>6</v>
      </c>
      <c r="F1924" s="17">
        <v>52</v>
      </c>
      <c r="G1924" s="20">
        <f>E1924*F1924</f>
        <v>312</v>
      </c>
      <c r="H1924" s="605"/>
    </row>
    <row r="1925" spans="1:8" ht="15.75">
      <c r="A1925" s="631"/>
      <c r="B1925" s="593"/>
      <c r="C1925" s="17" t="s">
        <v>1384</v>
      </c>
      <c r="D1925" s="19" t="s">
        <v>1046</v>
      </c>
      <c r="E1925" s="17">
        <v>5</v>
      </c>
      <c r="F1925" s="17">
        <v>380</v>
      </c>
      <c r="G1925" s="20">
        <f t="shared" ref="G1925:G1931" si="24">F1925*E1925</f>
        <v>1900</v>
      </c>
      <c r="H1925" s="605">
        <v>41012</v>
      </c>
    </row>
    <row r="1926" spans="1:8" ht="15.75">
      <c r="A1926" s="631"/>
      <c r="B1926" s="593"/>
      <c r="C1926" s="17" t="s">
        <v>1602</v>
      </c>
      <c r="D1926" s="19" t="s">
        <v>1109</v>
      </c>
      <c r="E1926" s="17">
        <v>0.1</v>
      </c>
      <c r="F1926" s="17">
        <v>64</v>
      </c>
      <c r="G1926" s="20">
        <f t="shared" si="24"/>
        <v>6.4</v>
      </c>
      <c r="H1926" s="605"/>
    </row>
    <row r="1927" spans="1:8" ht="15.75">
      <c r="A1927" s="631"/>
      <c r="B1927" s="593"/>
      <c r="C1927" s="17" t="s">
        <v>1047</v>
      </c>
      <c r="D1927" s="19" t="s">
        <v>1049</v>
      </c>
      <c r="E1927" s="17">
        <v>10</v>
      </c>
      <c r="F1927" s="17">
        <v>22</v>
      </c>
      <c r="G1927" s="20">
        <f t="shared" si="24"/>
        <v>220</v>
      </c>
      <c r="H1927" s="605"/>
    </row>
    <row r="1928" spans="1:8" ht="15.75">
      <c r="A1928" s="631"/>
      <c r="B1928" s="593"/>
      <c r="C1928" s="17" t="s">
        <v>2268</v>
      </c>
      <c r="D1928" s="19" t="s">
        <v>1046</v>
      </c>
      <c r="E1928" s="17">
        <v>1</v>
      </c>
      <c r="F1928" s="17">
        <v>350</v>
      </c>
      <c r="G1928" s="20">
        <f t="shared" si="24"/>
        <v>350</v>
      </c>
      <c r="H1928" s="605"/>
    </row>
    <row r="1929" spans="1:8" ht="15.75">
      <c r="A1929" s="631"/>
      <c r="B1929" s="594"/>
      <c r="C1929" s="17" t="s">
        <v>1602</v>
      </c>
      <c r="D1929" s="19" t="s">
        <v>1109</v>
      </c>
      <c r="E1929" s="17">
        <v>0.02</v>
      </c>
      <c r="F1929" s="17">
        <v>58</v>
      </c>
      <c r="G1929" s="20">
        <f t="shared" si="24"/>
        <v>1.1599999999999999</v>
      </c>
      <c r="H1929" s="603"/>
    </row>
    <row r="1930" spans="1:8" ht="15.75">
      <c r="A1930" s="631"/>
      <c r="B1930" s="615" t="s">
        <v>2416</v>
      </c>
      <c r="C1930" s="17" t="s">
        <v>44</v>
      </c>
      <c r="D1930" s="19" t="s">
        <v>1109</v>
      </c>
      <c r="E1930" s="17">
        <v>32.5</v>
      </c>
      <c r="F1930" s="17">
        <v>24</v>
      </c>
      <c r="G1930" s="20">
        <f t="shared" si="24"/>
        <v>780</v>
      </c>
      <c r="H1930" s="133"/>
    </row>
    <row r="1931" spans="1:8" ht="15.75">
      <c r="A1931" s="632"/>
      <c r="B1931" s="616"/>
      <c r="C1931" s="17" t="s">
        <v>45</v>
      </c>
      <c r="D1931" s="19" t="s">
        <v>2480</v>
      </c>
      <c r="E1931" s="17">
        <v>2</v>
      </c>
      <c r="F1931" s="17">
        <v>35</v>
      </c>
      <c r="G1931" s="20">
        <f t="shared" si="24"/>
        <v>70</v>
      </c>
      <c r="H1931" s="133"/>
    </row>
    <row r="1932" spans="1:8" ht="31.5">
      <c r="A1932" s="64">
        <v>74</v>
      </c>
      <c r="B1932" s="17" t="s">
        <v>3442</v>
      </c>
      <c r="C1932" s="46" t="s">
        <v>893</v>
      </c>
      <c r="D1932" s="598" t="s">
        <v>594</v>
      </c>
      <c r="E1932" s="599"/>
      <c r="F1932" s="600"/>
      <c r="G1932" s="20"/>
      <c r="H1932" s="21">
        <v>41010</v>
      </c>
    </row>
    <row r="1933" spans="1:8" ht="47.25">
      <c r="A1933" s="630">
        <v>93</v>
      </c>
      <c r="B1933" s="592" t="s">
        <v>3442</v>
      </c>
      <c r="C1933" s="46" t="s">
        <v>853</v>
      </c>
      <c r="D1933" s="19"/>
      <c r="E1933" s="17"/>
      <c r="F1933" s="17"/>
      <c r="G1933" s="17"/>
      <c r="H1933" s="611">
        <v>41012</v>
      </c>
    </row>
    <row r="1934" spans="1:8" ht="15.75">
      <c r="A1934" s="631"/>
      <c r="B1934" s="593"/>
      <c r="C1934" s="17" t="s">
        <v>2783</v>
      </c>
      <c r="D1934" s="19" t="s">
        <v>1588</v>
      </c>
      <c r="E1934" s="17">
        <v>0.28999999999999998</v>
      </c>
      <c r="F1934" s="17">
        <v>1350</v>
      </c>
      <c r="G1934" s="20">
        <f>E1934*F1934</f>
        <v>391.5</v>
      </c>
      <c r="H1934" s="611"/>
    </row>
    <row r="1935" spans="1:8" ht="15.75">
      <c r="A1935" s="632"/>
      <c r="B1935" s="594"/>
      <c r="C1935" s="15" t="s">
        <v>854</v>
      </c>
      <c r="D1935" s="19" t="s">
        <v>1585</v>
      </c>
      <c r="E1935" s="17">
        <v>0.1</v>
      </c>
      <c r="F1935" s="17">
        <v>48.05</v>
      </c>
      <c r="G1935" s="20">
        <f>E1935*F1935</f>
        <v>4.8099999999999996</v>
      </c>
      <c r="H1935" s="611"/>
    </row>
    <row r="1936" spans="1:8" ht="15.75">
      <c r="A1936" s="630">
        <v>97</v>
      </c>
      <c r="B1936" s="592" t="s">
        <v>3735</v>
      </c>
      <c r="C1936" s="46" t="s">
        <v>1187</v>
      </c>
      <c r="D1936" s="19"/>
      <c r="E1936" s="47"/>
      <c r="F1936" s="17"/>
      <c r="G1936" s="20"/>
      <c r="H1936" s="595">
        <v>41012</v>
      </c>
    </row>
    <row r="1937" spans="1:8" ht="15.75">
      <c r="A1937" s="631"/>
      <c r="B1937" s="593"/>
      <c r="C1937" s="15" t="s">
        <v>1240</v>
      </c>
      <c r="D1937" s="19" t="s">
        <v>1109</v>
      </c>
      <c r="E1937" s="17">
        <v>60</v>
      </c>
      <c r="F1937" s="17">
        <v>14</v>
      </c>
      <c r="G1937" s="20">
        <f>E1937*F1937</f>
        <v>840</v>
      </c>
      <c r="H1937" s="605"/>
    </row>
    <row r="1938" spans="1:8" ht="15.75">
      <c r="A1938" s="632"/>
      <c r="B1938" s="594"/>
      <c r="C1938" s="15" t="s">
        <v>1241</v>
      </c>
      <c r="D1938" s="19" t="s">
        <v>481</v>
      </c>
      <c r="E1938" s="17">
        <f>1.5+1.5</f>
        <v>3</v>
      </c>
      <c r="F1938" s="17">
        <v>63.34</v>
      </c>
      <c r="G1938" s="20">
        <f>E1938*F1938</f>
        <v>190.02</v>
      </c>
      <c r="H1938" s="603"/>
    </row>
    <row r="1939" spans="1:8" ht="31.5">
      <c r="A1939" s="64">
        <v>100</v>
      </c>
      <c r="B1939" s="17" t="s">
        <v>3442</v>
      </c>
      <c r="C1939" s="46" t="s">
        <v>893</v>
      </c>
      <c r="D1939" s="598" t="s">
        <v>849</v>
      </c>
      <c r="E1939" s="599"/>
      <c r="F1939" s="600"/>
      <c r="G1939" s="20"/>
      <c r="H1939" s="21">
        <v>41015</v>
      </c>
    </row>
    <row r="1940" spans="1:8" ht="31.5">
      <c r="A1940" s="630">
        <v>106</v>
      </c>
      <c r="B1940" s="17" t="s">
        <v>1770</v>
      </c>
      <c r="C1940" s="16" t="s">
        <v>3737</v>
      </c>
      <c r="D1940" s="19"/>
      <c r="E1940" s="17"/>
      <c r="F1940" s="17"/>
      <c r="G1940" s="20"/>
      <c r="H1940" s="595">
        <v>41015</v>
      </c>
    </row>
    <row r="1941" spans="1:8" ht="15.75">
      <c r="A1941" s="631"/>
      <c r="B1941" s="615" t="s">
        <v>1771</v>
      </c>
      <c r="C1941" s="17" t="s">
        <v>2533</v>
      </c>
      <c r="D1941" s="19" t="s">
        <v>1046</v>
      </c>
      <c r="E1941" s="17">
        <v>2.86</v>
      </c>
      <c r="F1941" s="17">
        <v>380</v>
      </c>
      <c r="G1941" s="20">
        <f t="shared" ref="G1941:G1947" si="25">F1941*E1941</f>
        <v>1086.8</v>
      </c>
      <c r="H1941" s="605"/>
    </row>
    <row r="1942" spans="1:8" ht="15.75">
      <c r="A1942" s="631"/>
      <c r="B1942" s="618"/>
      <c r="C1942" s="17" t="s">
        <v>731</v>
      </c>
      <c r="D1942" s="19" t="s">
        <v>1585</v>
      </c>
      <c r="E1942" s="17">
        <v>0.02</v>
      </c>
      <c r="F1942" s="17">
        <v>8500</v>
      </c>
      <c r="G1942" s="20">
        <f t="shared" si="25"/>
        <v>170</v>
      </c>
      <c r="H1942" s="605"/>
    </row>
    <row r="1943" spans="1:8" ht="15.75">
      <c r="A1943" s="631"/>
      <c r="B1943" s="616"/>
      <c r="C1943" s="17" t="s">
        <v>2534</v>
      </c>
      <c r="D1943" s="19" t="s">
        <v>1585</v>
      </c>
      <c r="E1943" s="17">
        <v>0.06</v>
      </c>
      <c r="F1943" s="17">
        <v>8500</v>
      </c>
      <c r="G1943" s="20">
        <f t="shared" si="25"/>
        <v>510</v>
      </c>
      <c r="H1943" s="605"/>
    </row>
    <row r="1944" spans="1:8" ht="15.75">
      <c r="A1944" s="631"/>
      <c r="B1944" s="615" t="s">
        <v>2535</v>
      </c>
      <c r="C1944" s="17" t="s">
        <v>221</v>
      </c>
      <c r="D1944" s="19" t="s">
        <v>1046</v>
      </c>
      <c r="E1944" s="17">
        <v>2.08</v>
      </c>
      <c r="F1944" s="17">
        <v>380</v>
      </c>
      <c r="G1944" s="20">
        <f t="shared" si="25"/>
        <v>790.4</v>
      </c>
      <c r="H1944" s="605"/>
    </row>
    <row r="1945" spans="1:8" ht="15.75">
      <c r="A1945" s="632"/>
      <c r="B1945" s="616"/>
      <c r="C1945" s="17" t="s">
        <v>2044</v>
      </c>
      <c r="D1945" s="19" t="s">
        <v>2968</v>
      </c>
      <c r="E1945" s="17">
        <v>1</v>
      </c>
      <c r="F1945" s="17">
        <v>45</v>
      </c>
      <c r="G1945" s="20">
        <f t="shared" si="25"/>
        <v>45</v>
      </c>
      <c r="H1945" s="603"/>
    </row>
    <row r="1946" spans="1:8" ht="15.75">
      <c r="A1946" s="630">
        <v>106</v>
      </c>
      <c r="B1946" s="19" t="s">
        <v>2535</v>
      </c>
      <c r="C1946" s="17" t="s">
        <v>1602</v>
      </c>
      <c r="D1946" s="19" t="s">
        <v>1109</v>
      </c>
      <c r="E1946" s="17">
        <v>0.3</v>
      </c>
      <c r="F1946" s="17">
        <v>56</v>
      </c>
      <c r="G1946" s="20">
        <f t="shared" si="25"/>
        <v>16.8</v>
      </c>
      <c r="H1946" s="595">
        <v>41015</v>
      </c>
    </row>
    <row r="1947" spans="1:8" ht="15.75">
      <c r="A1947" s="632"/>
      <c r="B1947" s="19" t="s">
        <v>222</v>
      </c>
      <c r="C1947" s="17" t="s">
        <v>223</v>
      </c>
      <c r="D1947" s="19" t="s">
        <v>1046</v>
      </c>
      <c r="E1947" s="17">
        <v>1.32</v>
      </c>
      <c r="F1947" s="17">
        <v>380</v>
      </c>
      <c r="G1947" s="20">
        <f t="shared" si="25"/>
        <v>501.6</v>
      </c>
      <c r="H1947" s="603"/>
    </row>
    <row r="1948" spans="1:8" ht="15.75">
      <c r="A1948" s="630">
        <v>111</v>
      </c>
      <c r="B1948" s="592" t="s">
        <v>3164</v>
      </c>
      <c r="C1948" s="46" t="s">
        <v>1187</v>
      </c>
      <c r="D1948" s="19"/>
      <c r="E1948" s="47"/>
      <c r="F1948" s="17"/>
      <c r="G1948" s="20"/>
      <c r="H1948" s="595">
        <v>41016</v>
      </c>
    </row>
    <row r="1949" spans="1:8" ht="15.75">
      <c r="A1949" s="631"/>
      <c r="B1949" s="593"/>
      <c r="C1949" s="15" t="s">
        <v>1240</v>
      </c>
      <c r="D1949" s="19" t="s">
        <v>1109</v>
      </c>
      <c r="E1949" s="17">
        <v>60</v>
      </c>
      <c r="F1949" s="17">
        <v>14</v>
      </c>
      <c r="G1949" s="20">
        <f>E1949*F1949</f>
        <v>840</v>
      </c>
      <c r="H1949" s="605"/>
    </row>
    <row r="1950" spans="1:8" ht="15.75">
      <c r="A1950" s="632"/>
      <c r="B1950" s="594"/>
      <c r="C1950" s="15" t="s">
        <v>1241</v>
      </c>
      <c r="D1950" s="19" t="s">
        <v>481</v>
      </c>
      <c r="E1950" s="17">
        <f>1.5+1.5</f>
        <v>3</v>
      </c>
      <c r="F1950" s="17">
        <v>63.34</v>
      </c>
      <c r="G1950" s="20">
        <f>E1950*F1950</f>
        <v>190.02</v>
      </c>
      <c r="H1950" s="603"/>
    </row>
    <row r="1951" spans="1:8" ht="15.75">
      <c r="A1951" s="199">
        <v>113</v>
      </c>
      <c r="B1951" s="134" t="s">
        <v>215</v>
      </c>
      <c r="C1951" s="16" t="s">
        <v>2844</v>
      </c>
      <c r="D1951" s="598" t="s">
        <v>216</v>
      </c>
      <c r="E1951" s="599"/>
      <c r="F1951" s="600"/>
      <c r="G1951" s="20"/>
      <c r="H1951" s="133">
        <v>41022</v>
      </c>
    </row>
    <row r="1952" spans="1:8" ht="15.75">
      <c r="A1952" s="199">
        <v>115</v>
      </c>
      <c r="B1952" s="134" t="s">
        <v>220</v>
      </c>
      <c r="C1952" s="17"/>
      <c r="D1952" s="598" t="s">
        <v>3149</v>
      </c>
      <c r="E1952" s="599"/>
      <c r="F1952" s="600"/>
      <c r="G1952" s="20"/>
      <c r="H1952" s="133">
        <v>41022</v>
      </c>
    </row>
    <row r="1953" spans="1:8" ht="15.75">
      <c r="A1953" s="630">
        <v>165</v>
      </c>
      <c r="B1953" s="592" t="s">
        <v>1324</v>
      </c>
      <c r="C1953" s="16" t="s">
        <v>1187</v>
      </c>
      <c r="D1953" s="17"/>
      <c r="E1953" s="17"/>
      <c r="F1953" s="17"/>
      <c r="G1953" s="20"/>
      <c r="H1953" s="595">
        <v>41022</v>
      </c>
    </row>
    <row r="1954" spans="1:8" ht="15.75">
      <c r="A1954" s="631"/>
      <c r="B1954" s="593"/>
      <c r="C1954" s="17" t="s">
        <v>1240</v>
      </c>
      <c r="D1954" s="19" t="s">
        <v>1109</v>
      </c>
      <c r="E1954" s="19">
        <v>90</v>
      </c>
      <c r="F1954" s="17">
        <v>15</v>
      </c>
      <c r="G1954" s="20">
        <f>F1954*E1954</f>
        <v>1350</v>
      </c>
      <c r="H1954" s="605"/>
    </row>
    <row r="1955" spans="1:8" ht="15.75">
      <c r="A1955" s="632"/>
      <c r="B1955" s="594"/>
      <c r="C1955" s="17" t="s">
        <v>1241</v>
      </c>
      <c r="D1955" s="19" t="s">
        <v>2968</v>
      </c>
      <c r="E1955" s="17">
        <v>2</v>
      </c>
      <c r="F1955" s="17">
        <v>95</v>
      </c>
      <c r="G1955" s="20">
        <f>F1955*E1955</f>
        <v>190</v>
      </c>
      <c r="H1955" s="603"/>
    </row>
    <row r="1956" spans="1:8" ht="15.75">
      <c r="A1956" s="630">
        <v>207</v>
      </c>
      <c r="B1956" s="592" t="s">
        <v>3442</v>
      </c>
      <c r="C1956" s="16" t="s">
        <v>2782</v>
      </c>
      <c r="D1956" s="15"/>
      <c r="E1956" s="15"/>
      <c r="F1956" s="15"/>
      <c r="G1956" s="17"/>
      <c r="H1956" s="595">
        <v>41026</v>
      </c>
    </row>
    <row r="1957" spans="1:8" ht="15.75">
      <c r="A1957" s="631"/>
      <c r="B1957" s="593"/>
      <c r="C1957" s="17" t="s">
        <v>2783</v>
      </c>
      <c r="D1957" s="19" t="s">
        <v>1588</v>
      </c>
      <c r="E1957" s="19">
        <v>1</v>
      </c>
      <c r="F1957" s="19">
        <v>1350</v>
      </c>
      <c r="G1957" s="17">
        <f>E1957*F1957</f>
        <v>1350</v>
      </c>
      <c r="H1957" s="605"/>
    </row>
    <row r="1958" spans="1:8" ht="15.75">
      <c r="A1958" s="632"/>
      <c r="B1958" s="594"/>
      <c r="C1958" s="17" t="s">
        <v>854</v>
      </c>
      <c r="D1958" s="19" t="s">
        <v>1585</v>
      </c>
      <c r="E1958" s="19">
        <v>6.7000000000000004E-2</v>
      </c>
      <c r="F1958" s="19">
        <v>48.05</v>
      </c>
      <c r="G1958" s="20">
        <f>E1958*F1958</f>
        <v>3.22</v>
      </c>
      <c r="H1958" s="603"/>
    </row>
    <row r="1959" spans="1:8" ht="15.75">
      <c r="A1959" s="630">
        <v>236</v>
      </c>
      <c r="B1959" s="592" t="s">
        <v>3442</v>
      </c>
      <c r="C1959" s="144" t="s">
        <v>2782</v>
      </c>
      <c r="D1959" s="19"/>
      <c r="E1959" s="15"/>
      <c r="F1959" s="15"/>
      <c r="G1959" s="17"/>
      <c r="H1959" s="595">
        <v>41029</v>
      </c>
    </row>
    <row r="1960" spans="1:8" ht="15.75">
      <c r="A1960" s="631"/>
      <c r="B1960" s="593"/>
      <c r="C1960" s="17" t="s">
        <v>2783</v>
      </c>
      <c r="D1960" s="19" t="s">
        <v>1588</v>
      </c>
      <c r="E1960" s="19">
        <v>0.3</v>
      </c>
      <c r="F1960" s="19">
        <v>1350</v>
      </c>
      <c r="G1960" s="17">
        <f>E1960*F1960</f>
        <v>405</v>
      </c>
      <c r="H1960" s="605"/>
    </row>
    <row r="1961" spans="1:8" ht="15.75">
      <c r="A1961" s="632"/>
      <c r="B1961" s="594"/>
      <c r="C1961" s="17" t="s">
        <v>854</v>
      </c>
      <c r="D1961" s="19" t="s">
        <v>1585</v>
      </c>
      <c r="E1961" s="19">
        <v>0.08</v>
      </c>
      <c r="F1961" s="19">
        <v>48.05</v>
      </c>
      <c r="G1961" s="20">
        <f>E1961*F1961</f>
        <v>3.84</v>
      </c>
      <c r="H1961" s="603"/>
    </row>
    <row r="1962" spans="1:8" ht="31.5">
      <c r="A1962" s="630">
        <v>200</v>
      </c>
      <c r="B1962" s="592" t="s">
        <v>3442</v>
      </c>
      <c r="C1962" s="16" t="s">
        <v>1246</v>
      </c>
      <c r="D1962" s="19"/>
      <c r="E1962" s="17"/>
      <c r="F1962" s="17"/>
      <c r="G1962" s="20"/>
      <c r="H1962" s="595">
        <v>41023</v>
      </c>
    </row>
    <row r="1963" spans="1:8" ht="15.75">
      <c r="A1963" s="632"/>
      <c r="B1963" s="594"/>
      <c r="C1963" s="17" t="s">
        <v>2479</v>
      </c>
      <c r="D1963" s="19" t="s">
        <v>1109</v>
      </c>
      <c r="E1963" s="17">
        <v>4.5</v>
      </c>
      <c r="F1963" s="17">
        <v>76.23</v>
      </c>
      <c r="G1963" s="20">
        <f>F1963*E1963</f>
        <v>343.04</v>
      </c>
      <c r="H1963" s="603"/>
    </row>
    <row r="1964" spans="1:8" ht="31.5">
      <c r="A1964" s="199">
        <v>253</v>
      </c>
      <c r="B1964" s="242" t="s">
        <v>3442</v>
      </c>
      <c r="C1964" s="240" t="s">
        <v>2576</v>
      </c>
      <c r="D1964" s="243"/>
      <c r="E1964" s="243"/>
      <c r="F1964" s="243"/>
      <c r="G1964" s="244">
        <v>3257.84</v>
      </c>
      <c r="H1964" s="245">
        <v>41024</v>
      </c>
    </row>
    <row r="1965" spans="1:8" ht="18.75">
      <c r="A1965" s="160"/>
      <c r="B1965" s="161" t="s">
        <v>1598</v>
      </c>
      <c r="C1965" s="160"/>
      <c r="D1965" s="160"/>
      <c r="E1965" s="160"/>
      <c r="F1965" s="160"/>
      <c r="G1965" s="162">
        <f>SUM(G1909:G1964)</f>
        <v>24340.61</v>
      </c>
      <c r="H1965" s="163"/>
    </row>
    <row r="1966" spans="1:8" ht="15.75">
      <c r="A1966" s="64">
        <v>7</v>
      </c>
      <c r="B1966" s="17" t="s">
        <v>1207</v>
      </c>
      <c r="C1966" s="16" t="s">
        <v>2270</v>
      </c>
      <c r="D1966" s="598" t="s">
        <v>1208</v>
      </c>
      <c r="E1966" s="599"/>
      <c r="F1966" s="600"/>
      <c r="G1966" s="20"/>
      <c r="H1966" s="21">
        <v>41001</v>
      </c>
    </row>
    <row r="1967" spans="1:8" ht="31.5">
      <c r="A1967" s="64">
        <v>20</v>
      </c>
      <c r="B1967" s="17" t="s">
        <v>274</v>
      </c>
      <c r="C1967" s="46" t="s">
        <v>893</v>
      </c>
      <c r="D1967" s="598" t="s">
        <v>3581</v>
      </c>
      <c r="E1967" s="599"/>
      <c r="F1967" s="600"/>
      <c r="G1967" s="20"/>
      <c r="H1967" s="21">
        <v>41002</v>
      </c>
    </row>
    <row r="1968" spans="1:8" ht="31.5">
      <c r="A1968" s="64">
        <v>53</v>
      </c>
      <c r="B1968" s="17" t="s">
        <v>2987</v>
      </c>
      <c r="C1968" s="16" t="s">
        <v>1873</v>
      </c>
      <c r="D1968" s="598" t="s">
        <v>67</v>
      </c>
      <c r="E1968" s="599"/>
      <c r="F1968" s="600"/>
      <c r="G1968" s="20"/>
      <c r="H1968" s="21">
        <v>41004</v>
      </c>
    </row>
    <row r="1969" spans="1:8" ht="47.25">
      <c r="A1969" s="630">
        <v>67</v>
      </c>
      <c r="B1969" s="592" t="s">
        <v>1388</v>
      </c>
      <c r="C1969" s="16" t="s">
        <v>2789</v>
      </c>
      <c r="D1969" s="19"/>
      <c r="E1969" s="17"/>
      <c r="F1969" s="17"/>
      <c r="G1969" s="20"/>
      <c r="H1969" s="595">
        <v>41010</v>
      </c>
    </row>
    <row r="1970" spans="1:8" ht="15.75">
      <c r="A1970" s="631"/>
      <c r="B1970" s="593"/>
      <c r="C1970" s="17" t="s">
        <v>2413</v>
      </c>
      <c r="D1970" s="19" t="s">
        <v>1585</v>
      </c>
      <c r="E1970" s="19">
        <v>0.06</v>
      </c>
      <c r="F1970" s="17">
        <v>8500</v>
      </c>
      <c r="G1970" s="17">
        <f t="shared" ref="G1970:G1975" si="26">E1970*F1970</f>
        <v>510</v>
      </c>
      <c r="H1970" s="605"/>
    </row>
    <row r="1971" spans="1:8" ht="15.75">
      <c r="A1971" s="631"/>
      <c r="B1971" s="593"/>
      <c r="C1971" s="17" t="s">
        <v>1556</v>
      </c>
      <c r="D1971" s="19" t="s">
        <v>1109</v>
      </c>
      <c r="E1971" s="17">
        <v>4</v>
      </c>
      <c r="F1971" s="17">
        <v>56</v>
      </c>
      <c r="G1971" s="17">
        <f t="shared" si="26"/>
        <v>224</v>
      </c>
      <c r="H1971" s="605"/>
    </row>
    <row r="1972" spans="1:8" ht="15.75">
      <c r="A1972" s="631"/>
      <c r="B1972" s="593"/>
      <c r="C1972" s="17" t="s">
        <v>588</v>
      </c>
      <c r="D1972" s="19" t="s">
        <v>1046</v>
      </c>
      <c r="E1972" s="17">
        <v>18.48</v>
      </c>
      <c r="F1972" s="17">
        <v>768</v>
      </c>
      <c r="G1972" s="17">
        <f t="shared" si="26"/>
        <v>14192.64</v>
      </c>
      <c r="H1972" s="605"/>
    </row>
    <row r="1973" spans="1:8" ht="15.75">
      <c r="A1973" s="631"/>
      <c r="B1973" s="593"/>
      <c r="C1973" s="17" t="s">
        <v>890</v>
      </c>
      <c r="D1973" s="19" t="s">
        <v>1109</v>
      </c>
      <c r="E1973" s="17">
        <v>0.6</v>
      </c>
      <c r="F1973" s="17">
        <v>76</v>
      </c>
      <c r="G1973" s="17">
        <f t="shared" si="26"/>
        <v>45.6</v>
      </c>
      <c r="H1973" s="605"/>
    </row>
    <row r="1974" spans="1:8" ht="15.75">
      <c r="A1974" s="631"/>
      <c r="B1974" s="593"/>
      <c r="C1974" s="15" t="s">
        <v>592</v>
      </c>
      <c r="D1974" s="19" t="s">
        <v>2968</v>
      </c>
      <c r="E1974" s="17">
        <v>16</v>
      </c>
      <c r="F1974" s="17">
        <v>2</v>
      </c>
      <c r="G1974" s="20">
        <f t="shared" si="26"/>
        <v>32</v>
      </c>
      <c r="H1974" s="605"/>
    </row>
    <row r="1975" spans="1:8" ht="15.75">
      <c r="A1975" s="631"/>
      <c r="B1975" s="593"/>
      <c r="C1975" s="15" t="s">
        <v>593</v>
      </c>
      <c r="D1975" s="19" t="s">
        <v>2968</v>
      </c>
      <c r="E1975" s="17">
        <v>16</v>
      </c>
      <c r="F1975" s="17">
        <v>1</v>
      </c>
      <c r="G1975" s="20">
        <f t="shared" si="26"/>
        <v>16</v>
      </c>
      <c r="H1975" s="605"/>
    </row>
    <row r="1976" spans="1:8" ht="31.5">
      <c r="A1976" s="631"/>
      <c r="B1976" s="593"/>
      <c r="C1976" s="15" t="s">
        <v>589</v>
      </c>
      <c r="D1976" s="19" t="s">
        <v>1049</v>
      </c>
      <c r="E1976" s="17">
        <v>8</v>
      </c>
      <c r="F1976" s="19">
        <v>166.4</v>
      </c>
      <c r="G1976" s="20">
        <f>E1976*F1976</f>
        <v>1331.2</v>
      </c>
      <c r="H1976" s="605"/>
    </row>
    <row r="1977" spans="1:8" ht="31.5">
      <c r="A1977" s="631"/>
      <c r="B1977" s="593"/>
      <c r="C1977" s="15" t="s">
        <v>590</v>
      </c>
      <c r="D1977" s="19" t="s">
        <v>1049</v>
      </c>
      <c r="E1977" s="47">
        <v>20</v>
      </c>
      <c r="F1977" s="17">
        <v>115.2</v>
      </c>
      <c r="G1977" s="20">
        <f>E1977*F1977</f>
        <v>2304</v>
      </c>
      <c r="H1977" s="605"/>
    </row>
    <row r="1978" spans="1:8" ht="31.5">
      <c r="A1978" s="631"/>
      <c r="B1978" s="593"/>
      <c r="C1978" s="15" t="s">
        <v>591</v>
      </c>
      <c r="D1978" s="19" t="s">
        <v>1049</v>
      </c>
      <c r="E1978" s="17">
        <v>36</v>
      </c>
      <c r="F1978" s="17">
        <v>80</v>
      </c>
      <c r="G1978" s="20">
        <f>E1978*F1978</f>
        <v>2880</v>
      </c>
      <c r="H1978" s="605"/>
    </row>
    <row r="1979" spans="1:8" ht="15.75">
      <c r="A1979" s="632"/>
      <c r="B1979" s="594"/>
      <c r="C1979" s="15" t="s">
        <v>1389</v>
      </c>
      <c r="D1979" s="237" t="s">
        <v>2968</v>
      </c>
      <c r="E1979" s="238">
        <v>50</v>
      </c>
      <c r="F1979" s="239">
        <v>1.28</v>
      </c>
      <c r="G1979" s="20">
        <f>E1979*F1979</f>
        <v>64</v>
      </c>
      <c r="H1979" s="603"/>
    </row>
    <row r="1980" spans="1:8" ht="31.5">
      <c r="A1980" s="64">
        <v>84</v>
      </c>
      <c r="B1980" s="17" t="s">
        <v>274</v>
      </c>
      <c r="C1980" s="46" t="s">
        <v>893</v>
      </c>
      <c r="D1980" s="598" t="s">
        <v>850</v>
      </c>
      <c r="E1980" s="599"/>
      <c r="F1980" s="600"/>
      <c r="G1980" s="20"/>
      <c r="H1980" s="139">
        <v>41011</v>
      </c>
    </row>
    <row r="1981" spans="1:8" ht="31.5">
      <c r="A1981" s="630">
        <v>163</v>
      </c>
      <c r="B1981" s="592" t="s">
        <v>274</v>
      </c>
      <c r="C1981" s="16" t="s">
        <v>1323</v>
      </c>
      <c r="D1981" s="17"/>
      <c r="E1981" s="17"/>
      <c r="F1981" s="17"/>
      <c r="G1981" s="20"/>
      <c r="H1981" s="595">
        <v>41018</v>
      </c>
    </row>
    <row r="1982" spans="1:8" ht="15.75">
      <c r="A1982" s="632"/>
      <c r="B1982" s="594"/>
      <c r="C1982" s="17" t="s">
        <v>2479</v>
      </c>
      <c r="D1982" s="19" t="s">
        <v>1109</v>
      </c>
      <c r="E1982" s="19">
        <v>3</v>
      </c>
      <c r="F1982" s="17">
        <v>157.5</v>
      </c>
      <c r="G1982" s="20">
        <f>F1982*E1982</f>
        <v>472.5</v>
      </c>
      <c r="H1982" s="603"/>
    </row>
    <row r="1983" spans="1:8" ht="31.5">
      <c r="A1983" s="199">
        <v>254</v>
      </c>
      <c r="B1983" s="242" t="s">
        <v>274</v>
      </c>
      <c r="C1983" s="240" t="s">
        <v>2576</v>
      </c>
      <c r="D1983" s="243"/>
      <c r="E1983" s="243"/>
      <c r="F1983" s="243"/>
      <c r="G1983" s="244">
        <v>3257.84</v>
      </c>
      <c r="H1983" s="245">
        <v>41024</v>
      </c>
    </row>
    <row r="1984" spans="1:8" ht="18.75">
      <c r="A1984" s="160"/>
      <c r="B1984" s="161" t="s">
        <v>1598</v>
      </c>
      <c r="C1984" s="160"/>
      <c r="D1984" s="160"/>
      <c r="E1984" s="160"/>
      <c r="F1984" s="160"/>
      <c r="G1984" s="162">
        <f>SUM(G1966:G1983)</f>
        <v>25329.78</v>
      </c>
      <c r="H1984" s="163"/>
    </row>
    <row r="1985" spans="1:8" ht="15.75">
      <c r="A1985" s="199">
        <v>198</v>
      </c>
      <c r="B1985" s="134" t="s">
        <v>464</v>
      </c>
      <c r="C1985" s="16" t="s">
        <v>463</v>
      </c>
      <c r="D1985" s="598" t="s">
        <v>67</v>
      </c>
      <c r="E1985" s="599"/>
      <c r="F1985" s="600"/>
      <c r="G1985" s="20"/>
      <c r="H1985" s="133">
        <v>41023</v>
      </c>
    </row>
    <row r="1986" spans="1:8" ht="15.75">
      <c r="A1986" s="64">
        <v>27</v>
      </c>
      <c r="B1986" s="17" t="s">
        <v>2151</v>
      </c>
      <c r="C1986" s="16" t="s">
        <v>2036</v>
      </c>
      <c r="D1986" s="598" t="s">
        <v>2152</v>
      </c>
      <c r="E1986" s="599"/>
      <c r="F1986" s="600"/>
      <c r="G1986" s="20"/>
      <c r="H1986" s="21">
        <v>41002</v>
      </c>
    </row>
    <row r="1987" spans="1:8" ht="15.75">
      <c r="A1987" s="630">
        <v>29</v>
      </c>
      <c r="B1987" s="592" t="s">
        <v>1155</v>
      </c>
      <c r="C1987" s="16" t="s">
        <v>2844</v>
      </c>
      <c r="D1987" s="17"/>
      <c r="E1987" s="17"/>
      <c r="F1987" s="17"/>
      <c r="G1987" s="20"/>
      <c r="H1987" s="595">
        <v>41004</v>
      </c>
    </row>
    <row r="1988" spans="1:8" ht="15.75">
      <c r="A1988" s="632"/>
      <c r="B1988" s="594"/>
      <c r="C1988" s="17" t="s">
        <v>3619</v>
      </c>
      <c r="D1988" s="19" t="s">
        <v>1049</v>
      </c>
      <c r="E1988" s="17">
        <v>3</v>
      </c>
      <c r="F1988" s="17">
        <v>5</v>
      </c>
      <c r="G1988" s="20">
        <f>E1988*F1988</f>
        <v>15</v>
      </c>
      <c r="H1988" s="603"/>
    </row>
    <row r="1989" spans="1:8" ht="31.5">
      <c r="A1989" s="630">
        <v>36</v>
      </c>
      <c r="B1989" s="592" t="s">
        <v>2482</v>
      </c>
      <c r="C1989" s="46" t="s">
        <v>2696</v>
      </c>
      <c r="D1989" s="15"/>
      <c r="E1989" s="19"/>
      <c r="F1989" s="19"/>
      <c r="G1989" s="20"/>
      <c r="H1989" s="595">
        <v>41003</v>
      </c>
    </row>
    <row r="1990" spans="1:8" ht="15.75">
      <c r="A1990" s="632"/>
      <c r="B1990" s="594"/>
      <c r="C1990" s="15" t="s">
        <v>2697</v>
      </c>
      <c r="D1990" s="19" t="s">
        <v>2968</v>
      </c>
      <c r="E1990" s="19">
        <v>1</v>
      </c>
      <c r="F1990" s="19">
        <v>440</v>
      </c>
      <c r="G1990" s="20">
        <f>E1990*F1990</f>
        <v>440</v>
      </c>
      <c r="H1990" s="603"/>
    </row>
    <row r="1991" spans="1:8" ht="31.5">
      <c r="A1991" s="630">
        <v>216</v>
      </c>
      <c r="B1991" s="592" t="s">
        <v>1402</v>
      </c>
      <c r="C1991" s="16" t="s">
        <v>3763</v>
      </c>
      <c r="D1991" s="17"/>
      <c r="E1991" s="17"/>
      <c r="F1991" s="17"/>
      <c r="G1991" s="20"/>
      <c r="H1991" s="595">
        <v>41026</v>
      </c>
    </row>
    <row r="1992" spans="1:8" ht="15.75">
      <c r="A1992" s="632"/>
      <c r="B1992" s="594"/>
      <c r="C1992" s="17" t="s">
        <v>2551</v>
      </c>
      <c r="D1992" s="19" t="s">
        <v>1588</v>
      </c>
      <c r="E1992" s="17">
        <v>0.75</v>
      </c>
      <c r="F1992" s="17">
        <v>1100</v>
      </c>
      <c r="G1992" s="20">
        <f>E1992*F1992</f>
        <v>825</v>
      </c>
      <c r="H1992" s="603"/>
    </row>
    <row r="1993" spans="1:8" ht="31.5">
      <c r="A1993" s="630">
        <v>219</v>
      </c>
      <c r="B1993" s="592" t="s">
        <v>1155</v>
      </c>
      <c r="C1993" s="16" t="s">
        <v>1627</v>
      </c>
      <c r="D1993" s="19"/>
      <c r="E1993" s="17"/>
      <c r="F1993" s="17"/>
      <c r="G1993" s="20"/>
      <c r="H1993" s="595">
        <v>41026</v>
      </c>
    </row>
    <row r="1994" spans="1:8" ht="15.75">
      <c r="A1994" s="632"/>
      <c r="B1994" s="594"/>
      <c r="C1994" s="17" t="s">
        <v>3764</v>
      </c>
      <c r="D1994" s="19" t="s">
        <v>2968</v>
      </c>
      <c r="E1994" s="17">
        <v>1</v>
      </c>
      <c r="F1994" s="17">
        <v>23</v>
      </c>
      <c r="G1994" s="20">
        <f>E1994*F1994</f>
        <v>23</v>
      </c>
      <c r="H1994" s="603"/>
    </row>
    <row r="1995" spans="1:8" ht="31.5">
      <c r="A1995" s="630">
        <v>225</v>
      </c>
      <c r="B1995" s="592" t="s">
        <v>464</v>
      </c>
      <c r="C1995" s="16" t="s">
        <v>2581</v>
      </c>
      <c r="D1995" s="17"/>
      <c r="E1995" s="17"/>
      <c r="F1995" s="17"/>
      <c r="G1995" s="20"/>
      <c r="H1995" s="595">
        <v>41029</v>
      </c>
    </row>
    <row r="1996" spans="1:8" ht="15.75">
      <c r="A1996" s="631"/>
      <c r="B1996" s="593"/>
      <c r="C1996" s="17" t="s">
        <v>1678</v>
      </c>
      <c r="D1996" s="19" t="s">
        <v>2968</v>
      </c>
      <c r="E1996" s="17">
        <v>1</v>
      </c>
      <c r="F1996" s="17">
        <v>20</v>
      </c>
      <c r="G1996" s="17">
        <f>E1996*F1996</f>
        <v>20</v>
      </c>
      <c r="H1996" s="605"/>
    </row>
    <row r="1997" spans="1:8" ht="15.75">
      <c r="A1997" s="632"/>
      <c r="B1997" s="594"/>
      <c r="C1997" s="17" t="s">
        <v>1048</v>
      </c>
      <c r="D1997" s="19" t="s">
        <v>2968</v>
      </c>
      <c r="E1997" s="17">
        <v>1</v>
      </c>
      <c r="F1997" s="17">
        <v>35</v>
      </c>
      <c r="G1997" s="17">
        <f>F1997*E1997</f>
        <v>35</v>
      </c>
      <c r="H1997" s="603"/>
    </row>
    <row r="1998" spans="1:8" ht="31.5">
      <c r="A1998" s="199">
        <v>255</v>
      </c>
      <c r="B1998" s="242" t="s">
        <v>1402</v>
      </c>
      <c r="C1998" s="240" t="s">
        <v>2576</v>
      </c>
      <c r="D1998" s="243"/>
      <c r="E1998" s="243"/>
      <c r="F1998" s="243"/>
      <c r="G1998" s="244">
        <v>3257.84</v>
      </c>
      <c r="H1998" s="245">
        <v>41024</v>
      </c>
    </row>
    <row r="1999" spans="1:8" ht="18.75">
      <c r="A1999" s="160"/>
      <c r="B1999" s="161" t="s">
        <v>1598</v>
      </c>
      <c r="C1999" s="160"/>
      <c r="D1999" s="160"/>
      <c r="E1999" s="160"/>
      <c r="F1999" s="160"/>
      <c r="G1999" s="162">
        <f>SUM(G1985:G1998)</f>
        <v>4615.84</v>
      </c>
      <c r="H1999" s="163"/>
    </row>
    <row r="2000" spans="1:8" ht="15.75">
      <c r="A2000" s="64">
        <v>8</v>
      </c>
      <c r="B2000" s="17" t="s">
        <v>3167</v>
      </c>
      <c r="C2000" s="16" t="s">
        <v>2844</v>
      </c>
      <c r="D2000" s="598" t="s">
        <v>3168</v>
      </c>
      <c r="E2000" s="599"/>
      <c r="F2000" s="600"/>
      <c r="G2000" s="20"/>
      <c r="H2000" s="21">
        <v>41001</v>
      </c>
    </row>
    <row r="2001" spans="1:8" ht="31.5">
      <c r="A2001" s="64">
        <v>21</v>
      </c>
      <c r="B2001" s="17" t="s">
        <v>1763</v>
      </c>
      <c r="C2001" s="46" t="s">
        <v>893</v>
      </c>
      <c r="D2001" s="598" t="s">
        <v>3581</v>
      </c>
      <c r="E2001" s="599"/>
      <c r="F2001" s="600"/>
      <c r="G2001" s="20"/>
      <c r="H2001" s="21">
        <v>41002</v>
      </c>
    </row>
    <row r="2002" spans="1:8" ht="78.75">
      <c r="A2002" s="64">
        <v>33</v>
      </c>
      <c r="B2002" s="17" t="s">
        <v>2692</v>
      </c>
      <c r="C2002" s="46" t="s">
        <v>2693</v>
      </c>
      <c r="D2002" s="598" t="s">
        <v>67</v>
      </c>
      <c r="E2002" s="599"/>
      <c r="F2002" s="600"/>
      <c r="G2002" s="20"/>
      <c r="H2002" s="21">
        <v>41008</v>
      </c>
    </row>
    <row r="2003" spans="1:8" ht="47.25">
      <c r="A2003" s="630">
        <v>38</v>
      </c>
      <c r="B2003" s="592" t="s">
        <v>1763</v>
      </c>
      <c r="C2003" s="16" t="s">
        <v>387</v>
      </c>
      <c r="D2003" s="598" t="s">
        <v>388</v>
      </c>
      <c r="E2003" s="599"/>
      <c r="F2003" s="600"/>
      <c r="G2003" s="20"/>
      <c r="H2003" s="595">
        <v>41004</v>
      </c>
    </row>
    <row r="2004" spans="1:8" ht="15.75">
      <c r="A2004" s="632"/>
      <c r="B2004" s="594"/>
      <c r="C2004" s="15" t="s">
        <v>450</v>
      </c>
      <c r="D2004" s="19" t="s">
        <v>1049</v>
      </c>
      <c r="E2004" s="19">
        <v>4.5</v>
      </c>
      <c r="F2004" s="19">
        <v>42</v>
      </c>
      <c r="G2004" s="20">
        <f>E2004*F2004</f>
        <v>189</v>
      </c>
      <c r="H2004" s="603"/>
    </row>
    <row r="2005" spans="1:8" ht="31.5">
      <c r="A2005" s="64">
        <v>75</v>
      </c>
      <c r="B2005" s="17" t="s">
        <v>1763</v>
      </c>
      <c r="C2005" s="46" t="s">
        <v>893</v>
      </c>
      <c r="D2005" s="598" t="s">
        <v>594</v>
      </c>
      <c r="E2005" s="599"/>
      <c r="F2005" s="600"/>
      <c r="G2005" s="20"/>
      <c r="H2005" s="21">
        <v>41010</v>
      </c>
    </row>
    <row r="2006" spans="1:8" ht="31.5">
      <c r="A2006" s="64">
        <v>101</v>
      </c>
      <c r="B2006" s="17" t="s">
        <v>1763</v>
      </c>
      <c r="C2006" s="46" t="s">
        <v>893</v>
      </c>
      <c r="D2006" s="598" t="s">
        <v>849</v>
      </c>
      <c r="E2006" s="599"/>
      <c r="F2006" s="600"/>
      <c r="G2006" s="20"/>
      <c r="H2006" s="21">
        <v>41015</v>
      </c>
    </row>
    <row r="2007" spans="1:8" ht="31.5">
      <c r="A2007" s="64">
        <v>130</v>
      </c>
      <c r="B2007" s="17" t="s">
        <v>1763</v>
      </c>
      <c r="C2007" s="46" t="s">
        <v>893</v>
      </c>
      <c r="D2007" s="598" t="s">
        <v>3064</v>
      </c>
      <c r="E2007" s="599"/>
      <c r="F2007" s="600"/>
      <c r="G2007" s="20"/>
      <c r="H2007" s="139">
        <v>41017</v>
      </c>
    </row>
    <row r="2008" spans="1:8" ht="31.5">
      <c r="A2008" s="64">
        <v>169</v>
      </c>
      <c r="B2008" s="17" t="s">
        <v>1763</v>
      </c>
      <c r="C2008" s="46" t="s">
        <v>893</v>
      </c>
      <c r="D2008" s="598" t="s">
        <v>2472</v>
      </c>
      <c r="E2008" s="599"/>
      <c r="F2008" s="600"/>
      <c r="G2008" s="20"/>
      <c r="H2008" s="21">
        <v>41022</v>
      </c>
    </row>
    <row r="2009" spans="1:8" ht="31.5">
      <c r="A2009" s="630">
        <v>229</v>
      </c>
      <c r="B2009" s="592" t="s">
        <v>1763</v>
      </c>
      <c r="C2009" s="16" t="s">
        <v>2524</v>
      </c>
      <c r="D2009" s="15"/>
      <c r="E2009" s="19"/>
      <c r="F2009" s="15"/>
      <c r="G2009" s="17"/>
      <c r="H2009" s="595">
        <v>41002</v>
      </c>
    </row>
    <row r="2010" spans="1:8" ht="15.75">
      <c r="A2010" s="632"/>
      <c r="B2010" s="594"/>
      <c r="C2010" s="17" t="s">
        <v>2551</v>
      </c>
      <c r="D2010" s="19" t="s">
        <v>1588</v>
      </c>
      <c r="E2010" s="19">
        <v>0.33</v>
      </c>
      <c r="F2010" s="15">
        <v>1100</v>
      </c>
      <c r="G2010" s="17">
        <f>F2010*E2010</f>
        <v>363</v>
      </c>
      <c r="H2010" s="603"/>
    </row>
    <row r="2011" spans="1:8" ht="31.5">
      <c r="A2011" s="199">
        <v>256</v>
      </c>
      <c r="B2011" s="242" t="s">
        <v>1763</v>
      </c>
      <c r="C2011" s="240" t="s">
        <v>2576</v>
      </c>
      <c r="D2011" s="243"/>
      <c r="E2011" s="243"/>
      <c r="F2011" s="243"/>
      <c r="G2011" s="244">
        <v>3257.84</v>
      </c>
      <c r="H2011" s="245">
        <v>41024</v>
      </c>
    </row>
    <row r="2012" spans="1:8" ht="18.75">
      <c r="A2012" s="160"/>
      <c r="B2012" s="161" t="s">
        <v>1598</v>
      </c>
      <c r="C2012" s="160"/>
      <c r="D2012" s="160"/>
      <c r="E2012" s="160"/>
      <c r="F2012" s="160"/>
      <c r="G2012" s="162">
        <f>SUM(G2000:G2011)</f>
        <v>3809.84</v>
      </c>
      <c r="H2012" s="163"/>
    </row>
    <row r="2013" spans="1:8" ht="31.5">
      <c r="A2013" s="64">
        <v>139</v>
      </c>
      <c r="B2013" s="17" t="s">
        <v>3068</v>
      </c>
      <c r="C2013" s="50" t="s">
        <v>2978</v>
      </c>
      <c r="D2013" s="598" t="s">
        <v>67</v>
      </c>
      <c r="E2013" s="599"/>
      <c r="F2013" s="600"/>
      <c r="G2013" s="20"/>
      <c r="H2013" s="21">
        <v>41018</v>
      </c>
    </row>
    <row r="2014" spans="1:8" ht="18.75">
      <c r="A2014" s="160"/>
      <c r="B2014" s="161" t="s">
        <v>1598</v>
      </c>
      <c r="C2014" s="160"/>
      <c r="D2014" s="160"/>
      <c r="E2014" s="160"/>
      <c r="F2014" s="160"/>
      <c r="G2014" s="162">
        <f>SUM(G2013)</f>
        <v>0</v>
      </c>
      <c r="H2014" s="163"/>
    </row>
    <row r="2015" spans="1:8" ht="15.75">
      <c r="A2015" s="630">
        <v>142</v>
      </c>
      <c r="B2015" s="592" t="s">
        <v>3553</v>
      </c>
      <c r="C2015" s="50" t="s">
        <v>1091</v>
      </c>
      <c r="D2015" s="15"/>
      <c r="E2015" s="19"/>
      <c r="F2015" s="19"/>
      <c r="G2015" s="20"/>
      <c r="H2015" s="595">
        <v>41018</v>
      </c>
    </row>
    <row r="2016" spans="1:8" ht="15.75">
      <c r="A2016" s="631"/>
      <c r="B2016" s="593"/>
      <c r="C2016" s="17" t="s">
        <v>1437</v>
      </c>
      <c r="D2016" s="17" t="s">
        <v>1585</v>
      </c>
      <c r="E2016" s="17">
        <v>0.01</v>
      </c>
      <c r="F2016" s="17">
        <v>8500</v>
      </c>
      <c r="G2016" s="20">
        <f>F2016*E2016</f>
        <v>85</v>
      </c>
      <c r="H2016" s="596"/>
    </row>
    <row r="2017" spans="1:8" ht="15.75">
      <c r="A2017" s="631"/>
      <c r="B2017" s="593"/>
      <c r="C2017" s="63" t="s">
        <v>1092</v>
      </c>
      <c r="D2017" s="15" t="s">
        <v>1585</v>
      </c>
      <c r="E2017" s="19">
        <v>0.03</v>
      </c>
      <c r="F2017" s="19">
        <v>8500</v>
      </c>
      <c r="G2017" s="20">
        <f>F2017*E2017</f>
        <v>255</v>
      </c>
      <c r="H2017" s="596"/>
    </row>
    <row r="2018" spans="1:8" ht="15.75">
      <c r="A2018" s="632"/>
      <c r="B2018" s="594"/>
      <c r="C2018" s="63" t="s">
        <v>3162</v>
      </c>
      <c r="D2018" s="17" t="s">
        <v>1109</v>
      </c>
      <c r="E2018" s="17">
        <v>3.4000000000000002E-2</v>
      </c>
      <c r="F2018" s="17">
        <v>68</v>
      </c>
      <c r="G2018" s="20">
        <f>F2018*E2018</f>
        <v>2.31</v>
      </c>
      <c r="H2018" s="597"/>
    </row>
    <row r="2019" spans="1:8" ht="15.75">
      <c r="A2019" s="199">
        <v>173</v>
      </c>
      <c r="B2019" s="134" t="s">
        <v>272</v>
      </c>
      <c r="C2019" s="16" t="s">
        <v>1332</v>
      </c>
      <c r="D2019" s="598" t="s">
        <v>3149</v>
      </c>
      <c r="E2019" s="599"/>
      <c r="F2019" s="600"/>
      <c r="G2019" s="20"/>
      <c r="H2019" s="133">
        <v>41009</v>
      </c>
    </row>
    <row r="2020" spans="1:8" ht="31.5">
      <c r="A2020" s="630">
        <v>228</v>
      </c>
      <c r="B2020" s="592" t="s">
        <v>3553</v>
      </c>
      <c r="C2020" s="16" t="s">
        <v>2524</v>
      </c>
      <c r="D2020" s="15"/>
      <c r="E2020" s="19"/>
      <c r="F2020" s="15"/>
      <c r="G2020" s="17"/>
      <c r="H2020" s="595">
        <v>41002</v>
      </c>
    </row>
    <row r="2021" spans="1:8" ht="15.75">
      <c r="A2021" s="632"/>
      <c r="B2021" s="594"/>
      <c r="C2021" s="17" t="s">
        <v>2551</v>
      </c>
      <c r="D2021" s="19" t="s">
        <v>1588</v>
      </c>
      <c r="E2021" s="19">
        <v>0.33</v>
      </c>
      <c r="F2021" s="15">
        <v>1100</v>
      </c>
      <c r="G2021" s="17">
        <f>F2021*E2021</f>
        <v>363</v>
      </c>
      <c r="H2021" s="603"/>
    </row>
    <row r="2022" spans="1:8" ht="31.5">
      <c r="A2022" s="199">
        <v>257</v>
      </c>
      <c r="B2022" s="242" t="s">
        <v>3553</v>
      </c>
      <c r="C2022" s="240" t="s">
        <v>2576</v>
      </c>
      <c r="D2022" s="243"/>
      <c r="E2022" s="243"/>
      <c r="F2022" s="243"/>
      <c r="G2022" s="244">
        <v>3257.84</v>
      </c>
      <c r="H2022" s="245">
        <v>41024</v>
      </c>
    </row>
    <row r="2023" spans="1:8" ht="18.75">
      <c r="A2023" s="160"/>
      <c r="B2023" s="161" t="s">
        <v>1598</v>
      </c>
      <c r="C2023" s="160"/>
      <c r="D2023" s="160"/>
      <c r="E2023" s="160"/>
      <c r="F2023" s="160"/>
      <c r="G2023" s="162">
        <f>SUM(G2015:G2022)</f>
        <v>3963.15</v>
      </c>
      <c r="H2023" s="163"/>
    </row>
    <row r="2024" spans="1:8" ht="31.5">
      <c r="A2024" s="630">
        <v>39</v>
      </c>
      <c r="B2024" s="873" t="s">
        <v>451</v>
      </c>
      <c r="C2024" s="203" t="s">
        <v>1390</v>
      </c>
      <c r="D2024" s="205"/>
      <c r="E2024" s="204"/>
      <c r="F2024" s="204"/>
      <c r="G2024" s="218"/>
      <c r="H2024" s="898">
        <v>41004</v>
      </c>
    </row>
    <row r="2025" spans="1:8" ht="15.75">
      <c r="A2025" s="631"/>
      <c r="B2025" s="874"/>
      <c r="C2025" s="204" t="s">
        <v>166</v>
      </c>
      <c r="D2025" s="205" t="s">
        <v>1588</v>
      </c>
      <c r="E2025" s="204">
        <v>7</v>
      </c>
      <c r="F2025" s="204">
        <v>1650</v>
      </c>
      <c r="G2025" s="218">
        <f>E2025*F2025</f>
        <v>11550</v>
      </c>
      <c r="H2025" s="900"/>
    </row>
    <row r="2026" spans="1:8" ht="15.75">
      <c r="A2026" s="632"/>
      <c r="B2026" s="875"/>
      <c r="C2026" s="204" t="s">
        <v>480</v>
      </c>
      <c r="D2026" s="205" t="s">
        <v>481</v>
      </c>
      <c r="E2026" s="204">
        <v>1</v>
      </c>
      <c r="F2026" s="204">
        <v>28.6</v>
      </c>
      <c r="G2026" s="218">
        <f>E2026*F2026</f>
        <v>28.6</v>
      </c>
      <c r="H2026" s="899"/>
    </row>
    <row r="2027" spans="1:8" ht="47.25">
      <c r="A2027" s="630">
        <v>94</v>
      </c>
      <c r="B2027" s="592" t="s">
        <v>451</v>
      </c>
      <c r="C2027" s="46" t="s">
        <v>853</v>
      </c>
      <c r="D2027" s="19"/>
      <c r="E2027" s="17"/>
      <c r="F2027" s="17"/>
      <c r="G2027" s="17"/>
      <c r="H2027" s="611">
        <v>41012</v>
      </c>
    </row>
    <row r="2028" spans="1:8" ht="15.75">
      <c r="A2028" s="631"/>
      <c r="B2028" s="593"/>
      <c r="C2028" s="17" t="s">
        <v>2783</v>
      </c>
      <c r="D2028" s="19" t="s">
        <v>1588</v>
      </c>
      <c r="E2028" s="17">
        <v>0.28999999999999998</v>
      </c>
      <c r="F2028" s="17">
        <v>1350</v>
      </c>
      <c r="G2028" s="20">
        <f>E2028*F2028</f>
        <v>391.5</v>
      </c>
      <c r="H2028" s="611"/>
    </row>
    <row r="2029" spans="1:8" ht="15.75">
      <c r="A2029" s="632"/>
      <c r="B2029" s="594"/>
      <c r="C2029" s="15" t="s">
        <v>854</v>
      </c>
      <c r="D2029" s="19" t="s">
        <v>1585</v>
      </c>
      <c r="E2029" s="17">
        <v>0.1</v>
      </c>
      <c r="F2029" s="17">
        <v>48.05</v>
      </c>
      <c r="G2029" s="20">
        <f>E2029*F2029</f>
        <v>4.8099999999999996</v>
      </c>
      <c r="H2029" s="611"/>
    </row>
    <row r="2030" spans="1:8" ht="18.75">
      <c r="A2030" s="160"/>
      <c r="B2030" s="161" t="s">
        <v>1598</v>
      </c>
      <c r="C2030" s="160"/>
      <c r="D2030" s="160"/>
      <c r="E2030" s="160"/>
      <c r="F2030" s="160"/>
      <c r="G2030" s="162">
        <f>SUM(G2024:G2029)</f>
        <v>11974.91</v>
      </c>
      <c r="H2030" s="163"/>
    </row>
    <row r="2031" spans="1:8" ht="15.75">
      <c r="A2031" s="630">
        <v>23</v>
      </c>
      <c r="B2031" s="592" t="s">
        <v>352</v>
      </c>
      <c r="C2031" s="16" t="s">
        <v>353</v>
      </c>
      <c r="D2031" s="17"/>
      <c r="E2031" s="17"/>
      <c r="F2031" s="17"/>
      <c r="G2031" s="20"/>
      <c r="H2031" s="595">
        <v>41001</v>
      </c>
    </row>
    <row r="2032" spans="1:8" ht="15.75">
      <c r="A2032" s="632"/>
      <c r="B2032" s="594"/>
      <c r="C2032" s="17" t="s">
        <v>1650</v>
      </c>
      <c r="D2032" s="19" t="s">
        <v>2968</v>
      </c>
      <c r="E2032" s="17">
        <v>1</v>
      </c>
      <c r="F2032" s="17">
        <v>50</v>
      </c>
      <c r="G2032" s="20">
        <f>E2032*F2032</f>
        <v>50</v>
      </c>
      <c r="H2032" s="603"/>
    </row>
    <row r="2033" spans="1:8" ht="47.25">
      <c r="A2033" s="630">
        <v>40</v>
      </c>
      <c r="B2033" s="592" t="s">
        <v>273</v>
      </c>
      <c r="C2033" s="16" t="s">
        <v>2789</v>
      </c>
      <c r="D2033" s="19"/>
      <c r="E2033" s="17"/>
      <c r="F2033" s="17"/>
      <c r="G2033" s="20"/>
      <c r="H2033" s="595">
        <v>41004</v>
      </c>
    </row>
    <row r="2034" spans="1:8" ht="15.75">
      <c r="A2034" s="631"/>
      <c r="B2034" s="593"/>
      <c r="C2034" s="17" t="s">
        <v>2413</v>
      </c>
      <c r="D2034" s="19" t="s">
        <v>1585</v>
      </c>
      <c r="E2034" s="19">
        <v>0.06</v>
      </c>
      <c r="F2034" s="17">
        <v>8500</v>
      </c>
      <c r="G2034" s="17">
        <f>E2034*F2034</f>
        <v>510</v>
      </c>
      <c r="H2034" s="605"/>
    </row>
    <row r="2035" spans="1:8" ht="15.75">
      <c r="A2035" s="631"/>
      <c r="B2035" s="593"/>
      <c r="C2035" s="17" t="s">
        <v>891</v>
      </c>
      <c r="D2035" s="19" t="s">
        <v>1109</v>
      </c>
      <c r="E2035" s="17">
        <v>0.1</v>
      </c>
      <c r="F2035" s="17">
        <v>78</v>
      </c>
      <c r="G2035" s="17">
        <f>E2035*F2035</f>
        <v>7.8</v>
      </c>
      <c r="H2035" s="605"/>
    </row>
    <row r="2036" spans="1:8" ht="15.75">
      <c r="A2036" s="631"/>
      <c r="B2036" s="593"/>
      <c r="C2036" s="17" t="s">
        <v>2792</v>
      </c>
      <c r="D2036" s="19" t="s">
        <v>1046</v>
      </c>
      <c r="E2036" s="17">
        <v>9.9</v>
      </c>
      <c r="F2036" s="17">
        <v>200</v>
      </c>
      <c r="G2036" s="17">
        <f>E2036*F2036</f>
        <v>1980</v>
      </c>
      <c r="H2036" s="605"/>
    </row>
    <row r="2037" spans="1:8" ht="15.75">
      <c r="A2037" s="631"/>
      <c r="B2037" s="593"/>
      <c r="C2037" s="17" t="s">
        <v>890</v>
      </c>
      <c r="D2037" s="19" t="s">
        <v>1109</v>
      </c>
      <c r="E2037" s="17">
        <v>0.6</v>
      </c>
      <c r="F2037" s="17">
        <v>76</v>
      </c>
      <c r="G2037" s="17">
        <f>E2037*F2037</f>
        <v>45.6</v>
      </c>
      <c r="H2037" s="605"/>
    </row>
    <row r="2038" spans="1:8" ht="15.75">
      <c r="A2038" s="632"/>
      <c r="B2038" s="594"/>
      <c r="C2038" s="15" t="s">
        <v>2793</v>
      </c>
      <c r="D2038" s="19" t="s">
        <v>2968</v>
      </c>
      <c r="E2038" s="17">
        <v>9</v>
      </c>
      <c r="F2038" s="17">
        <v>15</v>
      </c>
      <c r="G2038" s="20">
        <f>E2038*F2038</f>
        <v>135</v>
      </c>
      <c r="H2038" s="603"/>
    </row>
    <row r="2039" spans="1:8" ht="47.25">
      <c r="A2039" s="630">
        <v>42</v>
      </c>
      <c r="B2039" s="592" t="s">
        <v>273</v>
      </c>
      <c r="C2039" s="16" t="s">
        <v>387</v>
      </c>
      <c r="D2039" s="598" t="s">
        <v>1321</v>
      </c>
      <c r="E2039" s="599"/>
      <c r="F2039" s="600"/>
      <c r="G2039" s="20"/>
      <c r="H2039" s="595">
        <v>41005</v>
      </c>
    </row>
    <row r="2040" spans="1:8" ht="15.75">
      <c r="A2040" s="632"/>
      <c r="B2040" s="594"/>
      <c r="C2040" s="15" t="s">
        <v>450</v>
      </c>
      <c r="D2040" s="19" t="s">
        <v>1049</v>
      </c>
      <c r="E2040" s="19">
        <v>7</v>
      </c>
      <c r="F2040" s="19">
        <v>42</v>
      </c>
      <c r="G2040" s="20">
        <f>E2040*F2040</f>
        <v>294</v>
      </c>
      <c r="H2040" s="603"/>
    </row>
    <row r="2041" spans="1:8" ht="31.5">
      <c r="A2041" s="64">
        <v>46</v>
      </c>
      <c r="B2041" s="17" t="s">
        <v>273</v>
      </c>
      <c r="C2041" s="46" t="s">
        <v>893</v>
      </c>
      <c r="D2041" s="598" t="s">
        <v>3698</v>
      </c>
      <c r="E2041" s="599"/>
      <c r="F2041" s="600"/>
      <c r="G2041" s="20"/>
      <c r="H2041" s="21">
        <v>41005</v>
      </c>
    </row>
    <row r="2042" spans="1:8" ht="15.75">
      <c r="A2042" s="64">
        <v>55</v>
      </c>
      <c r="B2042" s="17" t="s">
        <v>477</v>
      </c>
      <c r="C2042" s="16" t="s">
        <v>696</v>
      </c>
      <c r="D2042" s="598" t="s">
        <v>1050</v>
      </c>
      <c r="E2042" s="599"/>
      <c r="F2042" s="600"/>
      <c r="G2042" s="20"/>
      <c r="H2042" s="21">
        <v>41004</v>
      </c>
    </row>
    <row r="2043" spans="1:8" ht="31.5">
      <c r="A2043" s="630">
        <v>59</v>
      </c>
      <c r="B2043" s="592" t="s">
        <v>2914</v>
      </c>
      <c r="C2043" s="16" t="s">
        <v>1659</v>
      </c>
      <c r="D2043" s="19"/>
      <c r="E2043" s="17"/>
      <c r="F2043" s="17"/>
      <c r="G2043" s="20"/>
      <c r="H2043" s="595">
        <v>41010</v>
      </c>
    </row>
    <row r="2044" spans="1:8" ht="31.5">
      <c r="A2044" s="631"/>
      <c r="B2044" s="593"/>
      <c r="C2044" s="17" t="s">
        <v>1180</v>
      </c>
      <c r="D2044" s="19" t="s">
        <v>1049</v>
      </c>
      <c r="E2044" s="17">
        <v>3.5</v>
      </c>
      <c r="F2044" s="17">
        <v>163.72</v>
      </c>
      <c r="G2044" s="20">
        <f>E2044*F2044</f>
        <v>573.02</v>
      </c>
      <c r="H2044" s="605"/>
    </row>
    <row r="2045" spans="1:8" ht="15.75">
      <c r="A2045" s="631"/>
      <c r="B2045" s="593"/>
      <c r="C2045" s="17" t="s">
        <v>678</v>
      </c>
      <c r="D2045" s="19" t="s">
        <v>2968</v>
      </c>
      <c r="E2045" s="17">
        <v>2</v>
      </c>
      <c r="F2045" s="17">
        <v>82</v>
      </c>
      <c r="G2045" s="20">
        <f>E2045*F2045</f>
        <v>164</v>
      </c>
      <c r="H2045" s="605"/>
    </row>
    <row r="2046" spans="1:8" ht="15.75">
      <c r="A2046" s="631"/>
      <c r="B2046" s="593"/>
      <c r="C2046" s="15" t="s">
        <v>1601</v>
      </c>
      <c r="D2046" s="19" t="s">
        <v>1109</v>
      </c>
      <c r="E2046" s="17">
        <v>2</v>
      </c>
      <c r="F2046" s="19">
        <v>4.2</v>
      </c>
      <c r="G2046" s="20">
        <f>E2046*F2046</f>
        <v>8.4</v>
      </c>
      <c r="H2046" s="605"/>
    </row>
    <row r="2047" spans="1:8" ht="15.75">
      <c r="A2047" s="632"/>
      <c r="B2047" s="594"/>
      <c r="C2047" s="15" t="s">
        <v>1875</v>
      </c>
      <c r="D2047" s="19" t="s">
        <v>2968</v>
      </c>
      <c r="E2047" s="19">
        <v>1</v>
      </c>
      <c r="F2047" s="19">
        <v>56</v>
      </c>
      <c r="G2047" s="84">
        <f>F2047*E2047</f>
        <v>56</v>
      </c>
      <c r="H2047" s="603"/>
    </row>
    <row r="2048" spans="1:8" ht="31.5">
      <c r="A2048" s="64">
        <v>64</v>
      </c>
      <c r="B2048" s="17" t="s">
        <v>273</v>
      </c>
      <c r="C2048" s="46" t="s">
        <v>893</v>
      </c>
      <c r="D2048" s="598" t="s">
        <v>3581</v>
      </c>
      <c r="E2048" s="599"/>
      <c r="F2048" s="600"/>
      <c r="G2048" s="20"/>
      <c r="H2048" s="21">
        <v>41009</v>
      </c>
    </row>
    <row r="2049" spans="1:8" ht="31.5">
      <c r="A2049" s="64">
        <v>85</v>
      </c>
      <c r="B2049" s="17" t="s">
        <v>273</v>
      </c>
      <c r="C2049" s="46" t="s">
        <v>893</v>
      </c>
      <c r="D2049" s="598" t="s">
        <v>850</v>
      </c>
      <c r="E2049" s="599"/>
      <c r="F2049" s="600"/>
      <c r="G2049" s="20"/>
      <c r="H2049" s="139">
        <v>41011</v>
      </c>
    </row>
    <row r="2050" spans="1:8" ht="31.5">
      <c r="A2050" s="64">
        <v>102</v>
      </c>
      <c r="B2050" s="17" t="s">
        <v>273</v>
      </c>
      <c r="C2050" s="46" t="s">
        <v>893</v>
      </c>
      <c r="D2050" s="598" t="s">
        <v>849</v>
      </c>
      <c r="E2050" s="599"/>
      <c r="F2050" s="600"/>
      <c r="G2050" s="20"/>
      <c r="H2050" s="21">
        <v>41015</v>
      </c>
    </row>
    <row r="2051" spans="1:8" ht="31.5">
      <c r="A2051" s="630">
        <v>107</v>
      </c>
      <c r="B2051" s="592" t="s">
        <v>2914</v>
      </c>
      <c r="C2051" s="16" t="s">
        <v>224</v>
      </c>
      <c r="D2051" s="19"/>
      <c r="E2051" s="17"/>
      <c r="F2051" s="17"/>
      <c r="G2051" s="20"/>
      <c r="H2051" s="595" t="s">
        <v>1090</v>
      </c>
    </row>
    <row r="2052" spans="1:8" ht="15.75">
      <c r="A2052" s="631"/>
      <c r="B2052" s="593"/>
      <c r="C2052" s="15" t="s">
        <v>1240</v>
      </c>
      <c r="D2052" s="19" t="s">
        <v>1109</v>
      </c>
      <c r="E2052" s="17">
        <v>3</v>
      </c>
      <c r="F2052" s="17">
        <v>14</v>
      </c>
      <c r="G2052" s="20">
        <f>E2052*F2052</f>
        <v>42</v>
      </c>
      <c r="H2052" s="605"/>
    </row>
    <row r="2053" spans="1:8" ht="15.75">
      <c r="A2053" s="631"/>
      <c r="B2053" s="593"/>
      <c r="C2053" s="17" t="s">
        <v>1086</v>
      </c>
      <c r="D2053" s="19" t="s">
        <v>1046</v>
      </c>
      <c r="E2053" s="17">
        <v>1.56</v>
      </c>
      <c r="F2053" s="17">
        <v>380</v>
      </c>
      <c r="G2053" s="20">
        <f t="shared" ref="G2053:G2058" si="27">F2053*E2053</f>
        <v>592.79999999999995</v>
      </c>
      <c r="H2053" s="605"/>
    </row>
    <row r="2054" spans="1:8" ht="15.75">
      <c r="A2054" s="631"/>
      <c r="B2054" s="593"/>
      <c r="C2054" s="17" t="s">
        <v>1087</v>
      </c>
      <c r="D2054" s="19" t="s">
        <v>1109</v>
      </c>
      <c r="E2054" s="17">
        <v>0.02</v>
      </c>
      <c r="F2054" s="17">
        <v>55</v>
      </c>
      <c r="G2054" s="20">
        <f t="shared" si="27"/>
        <v>1.1000000000000001</v>
      </c>
      <c r="H2054" s="605"/>
    </row>
    <row r="2055" spans="1:8" ht="15.75">
      <c r="A2055" s="631"/>
      <c r="B2055" s="593"/>
      <c r="C2055" s="17" t="s">
        <v>1089</v>
      </c>
      <c r="D2055" s="19" t="s">
        <v>1109</v>
      </c>
      <c r="E2055" s="17">
        <v>0.1</v>
      </c>
      <c r="F2055" s="17">
        <v>65</v>
      </c>
      <c r="G2055" s="20">
        <f t="shared" si="27"/>
        <v>6.5</v>
      </c>
      <c r="H2055" s="605"/>
    </row>
    <row r="2056" spans="1:8" ht="15.75">
      <c r="A2056" s="631"/>
      <c r="B2056" s="593"/>
      <c r="C2056" s="17" t="s">
        <v>2268</v>
      </c>
      <c r="D2056" s="19" t="s">
        <v>1046</v>
      </c>
      <c r="E2056" s="17">
        <v>10</v>
      </c>
      <c r="F2056" s="17">
        <v>350</v>
      </c>
      <c r="G2056" s="20">
        <f t="shared" si="27"/>
        <v>3500</v>
      </c>
      <c r="H2056" s="605"/>
    </row>
    <row r="2057" spans="1:8" ht="15.75">
      <c r="A2057" s="631"/>
      <c r="B2057" s="593"/>
      <c r="C2057" s="17" t="s">
        <v>1047</v>
      </c>
      <c r="D2057" s="19" t="s">
        <v>1517</v>
      </c>
      <c r="E2057" s="17">
        <v>1</v>
      </c>
      <c r="F2057" s="17">
        <v>22</v>
      </c>
      <c r="G2057" s="20">
        <f t="shared" si="27"/>
        <v>22</v>
      </c>
      <c r="H2057" s="605"/>
    </row>
    <row r="2058" spans="1:8" ht="15.75">
      <c r="A2058" s="631"/>
      <c r="B2058" s="593"/>
      <c r="C2058" s="15" t="s">
        <v>1088</v>
      </c>
      <c r="D2058" s="19" t="s">
        <v>1585</v>
      </c>
      <c r="E2058" s="17">
        <v>0.01</v>
      </c>
      <c r="F2058" s="17">
        <v>8500</v>
      </c>
      <c r="G2058" s="20">
        <f t="shared" si="27"/>
        <v>85</v>
      </c>
      <c r="H2058" s="605"/>
    </row>
    <row r="2059" spans="1:8" ht="15.75">
      <c r="A2059" s="632"/>
      <c r="B2059" s="594"/>
      <c r="C2059" s="28" t="s">
        <v>1601</v>
      </c>
      <c r="D2059" s="29" t="s">
        <v>1109</v>
      </c>
      <c r="E2059" s="30">
        <v>2</v>
      </c>
      <c r="F2059" s="29">
        <v>4.2</v>
      </c>
      <c r="G2059" s="20">
        <f>F2059*E2059</f>
        <v>8.4</v>
      </c>
      <c r="H2059" s="603"/>
    </row>
    <row r="2060" spans="1:8" ht="31.5">
      <c r="A2060" s="64">
        <v>131</v>
      </c>
      <c r="B2060" s="17" t="s">
        <v>273</v>
      </c>
      <c r="C2060" s="46" t="s">
        <v>893</v>
      </c>
      <c r="D2060" s="598" t="s">
        <v>3064</v>
      </c>
      <c r="E2060" s="599"/>
      <c r="F2060" s="600"/>
      <c r="G2060" s="20"/>
      <c r="H2060" s="139">
        <v>41017</v>
      </c>
    </row>
    <row r="2061" spans="1:8" ht="15.75">
      <c r="A2061" s="630">
        <v>208</v>
      </c>
      <c r="B2061" s="592" t="s">
        <v>273</v>
      </c>
      <c r="C2061" s="16" t="s">
        <v>2782</v>
      </c>
      <c r="D2061" s="19"/>
      <c r="E2061" s="15"/>
      <c r="F2061" s="15"/>
      <c r="G2061" s="17"/>
      <c r="H2061" s="595">
        <v>41026</v>
      </c>
    </row>
    <row r="2062" spans="1:8" ht="15.75">
      <c r="A2062" s="631"/>
      <c r="B2062" s="593"/>
      <c r="C2062" s="17" t="s">
        <v>2783</v>
      </c>
      <c r="D2062" s="19" t="s">
        <v>1588</v>
      </c>
      <c r="E2062" s="19">
        <v>1</v>
      </c>
      <c r="F2062" s="19">
        <v>1350</v>
      </c>
      <c r="G2062" s="17">
        <f>E2062*F2062</f>
        <v>1350</v>
      </c>
      <c r="H2062" s="605"/>
    </row>
    <row r="2063" spans="1:8" ht="15.75">
      <c r="A2063" s="632"/>
      <c r="B2063" s="594"/>
      <c r="C2063" s="17" t="s">
        <v>854</v>
      </c>
      <c r="D2063" s="19" t="s">
        <v>1585</v>
      </c>
      <c r="E2063" s="19">
        <v>6.7000000000000004E-2</v>
      </c>
      <c r="F2063" s="19">
        <v>48.05</v>
      </c>
      <c r="G2063" s="20">
        <f>E2063*F2063</f>
        <v>3.22</v>
      </c>
      <c r="H2063" s="603"/>
    </row>
    <row r="2064" spans="1:8" ht="15.75">
      <c r="A2064" s="630">
        <v>133</v>
      </c>
      <c r="B2064" s="592" t="s">
        <v>1075</v>
      </c>
      <c r="C2064" s="16" t="s">
        <v>3386</v>
      </c>
      <c r="D2064" s="17"/>
      <c r="E2064" s="17"/>
      <c r="F2064" s="17"/>
      <c r="G2064" s="20"/>
      <c r="H2064" s="595">
        <v>41016</v>
      </c>
    </row>
    <row r="2065" spans="1:8" ht="15.75">
      <c r="A2065" s="632"/>
      <c r="B2065" s="594"/>
      <c r="C2065" s="15" t="s">
        <v>884</v>
      </c>
      <c r="D2065" s="19" t="s">
        <v>2968</v>
      </c>
      <c r="E2065" s="19">
        <v>1</v>
      </c>
      <c r="F2065" s="19">
        <v>58</v>
      </c>
      <c r="G2065" s="84">
        <f>F2065*E2065</f>
        <v>58</v>
      </c>
      <c r="H2065" s="603"/>
    </row>
    <row r="2066" spans="1:8" ht="15.75">
      <c r="A2066" s="630">
        <v>215</v>
      </c>
      <c r="B2066" s="592" t="s">
        <v>273</v>
      </c>
      <c r="C2066" s="16" t="s">
        <v>3761</v>
      </c>
      <c r="D2066" s="31"/>
      <c r="E2066" s="23"/>
      <c r="F2066" s="23"/>
      <c r="G2066" s="20"/>
      <c r="H2066" s="595">
        <v>41026</v>
      </c>
    </row>
    <row r="2067" spans="1:8" ht="15.75">
      <c r="A2067" s="631"/>
      <c r="B2067" s="593"/>
      <c r="C2067" s="17" t="s">
        <v>1437</v>
      </c>
      <c r="D2067" s="19" t="s">
        <v>1585</v>
      </c>
      <c r="E2067" s="17">
        <v>0.06</v>
      </c>
      <c r="F2067" s="17">
        <v>8500</v>
      </c>
      <c r="G2067" s="20">
        <f>E2067*F2067</f>
        <v>510</v>
      </c>
      <c r="H2067" s="605"/>
    </row>
    <row r="2068" spans="1:8" ht="15.75">
      <c r="A2068" s="631"/>
      <c r="B2068" s="593"/>
      <c r="C2068" s="17" t="s">
        <v>2857</v>
      </c>
      <c r="D2068" s="19" t="s">
        <v>2968</v>
      </c>
      <c r="E2068" s="17">
        <v>4</v>
      </c>
      <c r="F2068" s="17">
        <v>3</v>
      </c>
      <c r="G2068" s="20">
        <f>E2068*F2068</f>
        <v>12</v>
      </c>
      <c r="H2068" s="605"/>
    </row>
    <row r="2069" spans="1:8" ht="15.75">
      <c r="A2069" s="632"/>
      <c r="B2069" s="594"/>
      <c r="C2069" s="17" t="s">
        <v>2668</v>
      </c>
      <c r="D2069" s="19" t="s">
        <v>2968</v>
      </c>
      <c r="E2069" s="17">
        <v>4</v>
      </c>
      <c r="F2069" s="17">
        <v>1.5</v>
      </c>
      <c r="G2069" s="20">
        <f>E2069*F2069</f>
        <v>6</v>
      </c>
      <c r="H2069" s="603"/>
    </row>
    <row r="2070" spans="1:8" ht="15.75">
      <c r="A2070" s="630">
        <v>221</v>
      </c>
      <c r="B2070" s="592" t="s">
        <v>3234</v>
      </c>
      <c r="C2070" s="16" t="s">
        <v>1584</v>
      </c>
      <c r="D2070" s="17"/>
      <c r="E2070" s="17"/>
      <c r="F2070" s="17"/>
      <c r="G2070" s="20"/>
      <c r="H2070" s="595">
        <v>41026</v>
      </c>
    </row>
    <row r="2071" spans="1:8" ht="15.75">
      <c r="A2071" s="632"/>
      <c r="B2071" s="594"/>
      <c r="C2071" s="17" t="s">
        <v>3619</v>
      </c>
      <c r="D2071" s="19" t="s">
        <v>1049</v>
      </c>
      <c r="E2071" s="17">
        <v>3</v>
      </c>
      <c r="F2071" s="17">
        <v>5</v>
      </c>
      <c r="G2071" s="20">
        <f>E2071*F2071</f>
        <v>15</v>
      </c>
      <c r="H2071" s="603"/>
    </row>
    <row r="2072" spans="1:8" ht="15.75">
      <c r="A2072" s="630">
        <v>235</v>
      </c>
      <c r="B2072" s="592" t="s">
        <v>273</v>
      </c>
      <c r="C2072" s="144" t="s">
        <v>2782</v>
      </c>
      <c r="D2072" s="19"/>
      <c r="E2072" s="15"/>
      <c r="F2072" s="15"/>
      <c r="G2072" s="17"/>
      <c r="H2072" s="595">
        <v>41029</v>
      </c>
    </row>
    <row r="2073" spans="1:8" ht="15.75">
      <c r="A2073" s="631"/>
      <c r="B2073" s="593"/>
      <c r="C2073" s="17" t="s">
        <v>2783</v>
      </c>
      <c r="D2073" s="19" t="s">
        <v>1588</v>
      </c>
      <c r="E2073" s="19">
        <v>0.3</v>
      </c>
      <c r="F2073" s="19">
        <v>1350</v>
      </c>
      <c r="G2073" s="17">
        <f>E2073*F2073</f>
        <v>405</v>
      </c>
      <c r="H2073" s="605"/>
    </row>
    <row r="2074" spans="1:8" ht="15.75">
      <c r="A2074" s="632"/>
      <c r="B2074" s="594"/>
      <c r="C2074" s="17" t="s">
        <v>854</v>
      </c>
      <c r="D2074" s="19" t="s">
        <v>1585</v>
      </c>
      <c r="E2074" s="19">
        <v>0.08</v>
      </c>
      <c r="F2074" s="19">
        <v>48.05</v>
      </c>
      <c r="G2074" s="20">
        <f>E2074*F2074</f>
        <v>3.84</v>
      </c>
      <c r="H2074" s="603"/>
    </row>
    <row r="2075" spans="1:8" ht="31.5">
      <c r="A2075" s="199">
        <v>258</v>
      </c>
      <c r="B2075" s="242" t="s">
        <v>273</v>
      </c>
      <c r="C2075" s="240" t="s">
        <v>2576</v>
      </c>
      <c r="D2075" s="243"/>
      <c r="E2075" s="243"/>
      <c r="F2075" s="243"/>
      <c r="G2075" s="244">
        <v>3257.84</v>
      </c>
      <c r="H2075" s="245">
        <v>41024</v>
      </c>
    </row>
    <row r="2076" spans="1:8" ht="18.75">
      <c r="A2076" s="160"/>
      <c r="B2076" s="161" t="s">
        <v>1598</v>
      </c>
      <c r="C2076" s="160"/>
      <c r="D2076" s="160"/>
      <c r="E2076" s="160"/>
      <c r="F2076" s="160"/>
      <c r="G2076" s="162">
        <f>SUM(G2031:G2075)</f>
        <v>13702.52</v>
      </c>
      <c r="H2076" s="163"/>
    </row>
    <row r="2077" spans="1:8" ht="31.5">
      <c r="A2077" s="199">
        <v>259</v>
      </c>
      <c r="B2077" s="242" t="s">
        <v>3150</v>
      </c>
      <c r="C2077" s="240" t="s">
        <v>2576</v>
      </c>
      <c r="D2077" s="243"/>
      <c r="E2077" s="243"/>
      <c r="F2077" s="243"/>
      <c r="G2077" s="244">
        <v>3257.84</v>
      </c>
      <c r="H2077" s="245">
        <v>41024</v>
      </c>
    </row>
    <row r="2078" spans="1:8" ht="18.75">
      <c r="A2078" s="160"/>
      <c r="B2078" s="161" t="s">
        <v>1598</v>
      </c>
      <c r="C2078" s="160"/>
      <c r="D2078" s="160"/>
      <c r="E2078" s="160"/>
      <c r="F2078" s="160"/>
      <c r="G2078" s="162">
        <f>SUM(G2077)</f>
        <v>3257.84</v>
      </c>
      <c r="H2078" s="163"/>
    </row>
    <row r="2079" spans="1:8" ht="31.5">
      <c r="A2079" s="602"/>
      <c r="B2079" s="592" t="s">
        <v>258</v>
      </c>
      <c r="C2079" s="16" t="s">
        <v>253</v>
      </c>
      <c r="D2079" s="19"/>
      <c r="E2079" s="15"/>
      <c r="F2079" s="17"/>
      <c r="G2079" s="20"/>
      <c r="H2079" s="595">
        <v>41017</v>
      </c>
    </row>
    <row r="2080" spans="1:8" ht="15.75">
      <c r="A2080" s="596"/>
      <c r="B2080" s="593"/>
      <c r="C2080" s="17" t="s">
        <v>254</v>
      </c>
      <c r="D2080" s="19" t="s">
        <v>2968</v>
      </c>
      <c r="E2080" s="17">
        <v>1</v>
      </c>
      <c r="F2080" s="17">
        <v>80</v>
      </c>
      <c r="G2080" s="20">
        <f t="shared" ref="G2080:G2085" si="28">F2080*E2080</f>
        <v>80</v>
      </c>
      <c r="H2080" s="605"/>
    </row>
    <row r="2081" spans="1:8" ht="15.75">
      <c r="A2081" s="596"/>
      <c r="B2081" s="593"/>
      <c r="C2081" s="15" t="s">
        <v>255</v>
      </c>
      <c r="D2081" s="19" t="s">
        <v>2968</v>
      </c>
      <c r="E2081" s="19">
        <v>1</v>
      </c>
      <c r="F2081" s="19">
        <v>370</v>
      </c>
      <c r="G2081" s="20">
        <f t="shared" si="28"/>
        <v>370</v>
      </c>
      <c r="H2081" s="605"/>
    </row>
    <row r="2082" spans="1:8" ht="15.75">
      <c r="A2082" s="596"/>
      <c r="B2082" s="593"/>
      <c r="C2082" s="17" t="s">
        <v>256</v>
      </c>
      <c r="D2082" s="19" t="s">
        <v>2968</v>
      </c>
      <c r="E2082" s="19">
        <v>1</v>
      </c>
      <c r="F2082" s="17">
        <v>45</v>
      </c>
      <c r="G2082" s="20">
        <f t="shared" si="28"/>
        <v>45</v>
      </c>
      <c r="H2082" s="605"/>
    </row>
    <row r="2083" spans="1:8" ht="15.75">
      <c r="A2083" s="596"/>
      <c r="B2083" s="593"/>
      <c r="C2083" s="17" t="s">
        <v>257</v>
      </c>
      <c r="D2083" s="17" t="s">
        <v>2968</v>
      </c>
      <c r="E2083" s="17">
        <v>1</v>
      </c>
      <c r="F2083" s="17">
        <v>20</v>
      </c>
      <c r="G2083" s="20">
        <f t="shared" si="28"/>
        <v>20</v>
      </c>
      <c r="H2083" s="605"/>
    </row>
    <row r="2084" spans="1:8" ht="31.5">
      <c r="A2084" s="596"/>
      <c r="B2084" s="593"/>
      <c r="C2084" s="17" t="s">
        <v>260</v>
      </c>
      <c r="D2084" s="17" t="s">
        <v>2968</v>
      </c>
      <c r="E2084" s="17">
        <v>1</v>
      </c>
      <c r="F2084" s="17">
        <v>22</v>
      </c>
      <c r="G2084" s="20">
        <f t="shared" si="28"/>
        <v>22</v>
      </c>
      <c r="H2084" s="605"/>
    </row>
    <row r="2085" spans="1:8" ht="15.75">
      <c r="A2085" s="597"/>
      <c r="B2085" s="594"/>
      <c r="C2085" s="17" t="s">
        <v>259</v>
      </c>
      <c r="D2085" s="17" t="s">
        <v>1049</v>
      </c>
      <c r="E2085" s="17">
        <v>9</v>
      </c>
      <c r="F2085" s="17">
        <v>8</v>
      </c>
      <c r="G2085" s="20">
        <f t="shared" si="28"/>
        <v>72</v>
      </c>
      <c r="H2085" s="603"/>
    </row>
    <row r="2086" spans="1:8" ht="15.75">
      <c r="A2086" s="602"/>
      <c r="B2086" s="592" t="s">
        <v>3776</v>
      </c>
      <c r="C2086" s="203" t="s">
        <v>39</v>
      </c>
      <c r="D2086" s="205"/>
      <c r="E2086" s="204"/>
      <c r="F2086" s="204"/>
      <c r="G2086" s="204"/>
      <c r="H2086" s="928">
        <v>41017</v>
      </c>
    </row>
    <row r="2087" spans="1:8" ht="15.75">
      <c r="A2087" s="596"/>
      <c r="B2087" s="593"/>
      <c r="C2087" s="204" t="s">
        <v>166</v>
      </c>
      <c r="D2087" s="205" t="s">
        <v>1588</v>
      </c>
      <c r="E2087" s="204">
        <v>0.25</v>
      </c>
      <c r="F2087" s="204">
        <v>1650</v>
      </c>
      <c r="G2087" s="204">
        <f>E2087*F2087</f>
        <v>412.5</v>
      </c>
      <c r="H2087" s="928"/>
    </row>
    <row r="2088" spans="1:8" ht="15.75">
      <c r="A2088" s="596"/>
      <c r="B2088" s="593"/>
      <c r="C2088" s="204" t="s">
        <v>2783</v>
      </c>
      <c r="D2088" s="205" t="s">
        <v>1588</v>
      </c>
      <c r="E2088" s="204">
        <v>0.75</v>
      </c>
      <c r="F2088" s="204">
        <v>1350</v>
      </c>
      <c r="G2088" s="204">
        <f>E2088*F2088</f>
        <v>1012.5</v>
      </c>
      <c r="H2088" s="928"/>
    </row>
    <row r="2089" spans="1:8" ht="15.75">
      <c r="A2089" s="597"/>
      <c r="B2089" s="594"/>
      <c r="C2089" s="204" t="s">
        <v>33</v>
      </c>
      <c r="D2089" s="205" t="s">
        <v>481</v>
      </c>
      <c r="E2089" s="204">
        <v>0.7</v>
      </c>
      <c r="F2089" s="204">
        <v>28.5</v>
      </c>
      <c r="G2089" s="204">
        <f>E2089*F2089</f>
        <v>19.95</v>
      </c>
      <c r="H2089" s="928"/>
    </row>
    <row r="2090" spans="1:8" ht="63">
      <c r="A2090" s="602"/>
      <c r="B2090" s="592" t="s">
        <v>3776</v>
      </c>
      <c r="C2090" s="50" t="s">
        <v>1520</v>
      </c>
      <c r="D2090" s="19"/>
      <c r="E2090" s="17"/>
      <c r="F2090" s="19"/>
      <c r="G2090" s="20"/>
      <c r="H2090" s="595">
        <v>41016</v>
      </c>
    </row>
    <row r="2091" spans="1:8" ht="15.75">
      <c r="A2091" s="596"/>
      <c r="B2091" s="593"/>
      <c r="C2091" s="15" t="s">
        <v>1521</v>
      </c>
      <c r="D2091" s="19" t="s">
        <v>1049</v>
      </c>
      <c r="E2091" s="17">
        <v>32</v>
      </c>
      <c r="F2091" s="17">
        <v>80</v>
      </c>
      <c r="G2091" s="20">
        <f>F2091*E2091</f>
        <v>2560</v>
      </c>
      <c r="H2091" s="605"/>
    </row>
    <row r="2092" spans="1:8" ht="15.75">
      <c r="A2092" s="597"/>
      <c r="B2092" s="594"/>
      <c r="C2092" s="134" t="s">
        <v>1522</v>
      </c>
      <c r="D2092" s="185" t="s">
        <v>1109</v>
      </c>
      <c r="E2092" s="216">
        <v>1</v>
      </c>
      <c r="F2092" s="216">
        <v>157.5</v>
      </c>
      <c r="G2092" s="145">
        <f>F2092*E2092</f>
        <v>157.5</v>
      </c>
      <c r="H2092" s="603"/>
    </row>
    <row r="2093" spans="1:8" ht="18.75">
      <c r="A2093" s="160"/>
      <c r="B2093" s="161" t="s">
        <v>1598</v>
      </c>
      <c r="C2093" s="160"/>
      <c r="D2093" s="160"/>
      <c r="E2093" s="160"/>
      <c r="F2093" s="160"/>
      <c r="G2093" s="162">
        <f>SUM(G2079:G2092)</f>
        <v>4771.45</v>
      </c>
      <c r="H2093" s="163"/>
    </row>
    <row r="2094" spans="1:8">
      <c r="G2094" s="42">
        <f>(G2093+G2076+G2030+G2023+G2014+G2012+G1999+G1984+G1965+G1908+G1898+G1888+G1879+G1871+G1864+G1857+G1840+G1820+G1811+G1766+G1750+G1720+G1708+G1690+G1655+G1651+G1647+G1631+G1621+G1617+G1603+G1569+G1560+G1538+G1510+G1483+G1442+G2078)-G2093-G1820</f>
        <v>340243.65</v>
      </c>
    </row>
    <row r="2095" spans="1:8">
      <c r="G2095" s="42">
        <f>G2093+G2076+G2030+G2023+G2014+G2012+G1999+G1984+G1965+G1908+G1898+G1888+G1879+G1871+G1864+G1857+G1840+G1820+G1811+G1766+G1750+G1720+G1708+G1690+G1655+G1651+G1647+G1631+G1621+G1617+G1603+G1569+G1560+G1538+G1510+G1483+G1442</f>
        <v>347914.13</v>
      </c>
    </row>
    <row r="2130" spans="1:8" ht="18.75">
      <c r="A2130" s="869" t="s">
        <v>1044</v>
      </c>
      <c r="B2130" s="869"/>
      <c r="C2130" s="869"/>
      <c r="D2130" s="869"/>
      <c r="E2130" s="869"/>
      <c r="F2130" s="869"/>
      <c r="G2130" s="869"/>
      <c r="H2130" s="869"/>
    </row>
    <row r="2131" spans="1:8" ht="18.75">
      <c r="A2131" s="604" t="s">
        <v>1812</v>
      </c>
      <c r="B2131" s="604"/>
      <c r="C2131" s="2"/>
      <c r="D2131" s="2"/>
      <c r="E2131" s="2"/>
      <c r="F2131" s="2"/>
      <c r="G2131" s="1"/>
      <c r="H2131" s="1"/>
    </row>
    <row r="2132" spans="1:8" ht="37.5">
      <c r="A2132" s="131" t="s">
        <v>1033</v>
      </c>
      <c r="B2132" s="131" t="s">
        <v>1034</v>
      </c>
      <c r="C2132" s="131" t="s">
        <v>1035</v>
      </c>
      <c r="D2132" s="131" t="s">
        <v>1036</v>
      </c>
      <c r="E2132" s="131" t="s">
        <v>1334</v>
      </c>
      <c r="F2132" s="131" t="s">
        <v>1335</v>
      </c>
      <c r="G2132" s="131" t="s">
        <v>1555</v>
      </c>
      <c r="H2132" s="58" t="s">
        <v>1586</v>
      </c>
    </row>
    <row r="2133" spans="1:8" ht="47.25">
      <c r="A2133" s="630">
        <v>19</v>
      </c>
      <c r="B2133" s="592" t="s">
        <v>338</v>
      </c>
      <c r="C2133" s="16" t="s">
        <v>2013</v>
      </c>
      <c r="D2133" s="19"/>
      <c r="E2133" s="17"/>
      <c r="F2133" s="17"/>
      <c r="G2133" s="20"/>
      <c r="H2133" s="595">
        <v>41029</v>
      </c>
    </row>
    <row r="2134" spans="1:8" ht="15.75">
      <c r="A2134" s="631"/>
      <c r="B2134" s="593"/>
      <c r="C2134" s="17" t="s">
        <v>1599</v>
      </c>
      <c r="D2134" s="19" t="s">
        <v>1588</v>
      </c>
      <c r="E2134" s="17">
        <v>5</v>
      </c>
      <c r="F2134" s="17">
        <v>1650</v>
      </c>
      <c r="G2134" s="20">
        <f>F2134*E2134</f>
        <v>8250</v>
      </c>
      <c r="H2134" s="605"/>
    </row>
    <row r="2135" spans="1:8" ht="15.75">
      <c r="A2135" s="632"/>
      <c r="B2135" s="594"/>
      <c r="C2135" s="17" t="s">
        <v>1158</v>
      </c>
      <c r="D2135" s="19" t="s">
        <v>1588</v>
      </c>
      <c r="E2135" s="17">
        <v>1</v>
      </c>
      <c r="F2135" s="17">
        <v>1650</v>
      </c>
      <c r="G2135" s="20">
        <f>F2135*E2135</f>
        <v>1650</v>
      </c>
      <c r="H2135" s="603"/>
    </row>
    <row r="2136" spans="1:8" ht="15.75">
      <c r="A2136" s="630">
        <v>24</v>
      </c>
      <c r="B2136" s="592" t="s">
        <v>3250</v>
      </c>
      <c r="C2136" s="16" t="s">
        <v>3251</v>
      </c>
      <c r="D2136" s="19"/>
      <c r="E2136" s="17"/>
      <c r="F2136" s="17"/>
      <c r="G2136" s="20"/>
      <c r="H2136" s="595">
        <v>41033</v>
      </c>
    </row>
    <row r="2137" spans="1:8" ht="15.75">
      <c r="A2137" s="631"/>
      <c r="B2137" s="593"/>
      <c r="C2137" s="17" t="s">
        <v>1601</v>
      </c>
      <c r="D2137" s="19" t="s">
        <v>1109</v>
      </c>
      <c r="E2137" s="17">
        <v>6</v>
      </c>
      <c r="F2137" s="17">
        <v>4.2</v>
      </c>
      <c r="G2137" s="20">
        <f>F2137*E2137</f>
        <v>25.2</v>
      </c>
      <c r="H2137" s="605"/>
    </row>
    <row r="2138" spans="1:8" ht="15.75">
      <c r="A2138" s="631"/>
      <c r="B2138" s="593"/>
      <c r="C2138" s="17" t="s">
        <v>1534</v>
      </c>
      <c r="D2138" s="19" t="s">
        <v>1585</v>
      </c>
      <c r="E2138" s="17">
        <v>0.02</v>
      </c>
      <c r="F2138" s="17">
        <v>360</v>
      </c>
      <c r="G2138" s="20">
        <f>F2138*E2138</f>
        <v>7.2</v>
      </c>
      <c r="H2138" s="605"/>
    </row>
    <row r="2139" spans="1:8" ht="15.75">
      <c r="A2139" s="632"/>
      <c r="B2139" s="594"/>
      <c r="C2139" s="17" t="s">
        <v>1240</v>
      </c>
      <c r="D2139" s="19" t="s">
        <v>1109</v>
      </c>
      <c r="E2139" s="17">
        <v>4</v>
      </c>
      <c r="F2139" s="17">
        <v>15</v>
      </c>
      <c r="G2139" s="20">
        <f>F2139*E2139</f>
        <v>60</v>
      </c>
      <c r="H2139" s="603"/>
    </row>
    <row r="2140" spans="1:8" ht="94.5">
      <c r="A2140" s="630">
        <v>27</v>
      </c>
      <c r="B2140" s="650" t="s">
        <v>3250</v>
      </c>
      <c r="C2140" s="248" t="s">
        <v>1053</v>
      </c>
      <c r="D2140" s="19"/>
      <c r="E2140" s="17"/>
      <c r="F2140" s="17"/>
      <c r="G2140" s="20"/>
      <c r="H2140" s="602" t="s">
        <v>762</v>
      </c>
    </row>
    <row r="2141" spans="1:8" ht="15.75">
      <c r="A2141" s="631"/>
      <c r="B2141" s="651"/>
      <c r="C2141" s="23" t="s">
        <v>2846</v>
      </c>
      <c r="D2141" s="19" t="s">
        <v>1049</v>
      </c>
      <c r="E2141" s="17">
        <v>60</v>
      </c>
      <c r="F2141" s="17">
        <v>17</v>
      </c>
      <c r="G2141" s="20">
        <f>F2141*E2141</f>
        <v>1020</v>
      </c>
      <c r="H2141" s="596"/>
    </row>
    <row r="2142" spans="1:8" ht="15.75">
      <c r="A2142" s="631"/>
      <c r="B2142" s="651"/>
      <c r="C2142" s="73" t="s">
        <v>2856</v>
      </c>
      <c r="D2142" s="19" t="s">
        <v>2968</v>
      </c>
      <c r="E2142" s="19">
        <v>8</v>
      </c>
      <c r="F2142" s="19">
        <v>9</v>
      </c>
      <c r="G2142" s="17">
        <f>E2142*F2142</f>
        <v>72</v>
      </c>
      <c r="H2142" s="596"/>
    </row>
    <row r="2143" spans="1:8" ht="15.75">
      <c r="A2143" s="631"/>
      <c r="B2143" s="651"/>
      <c r="C2143" s="23" t="s">
        <v>3255</v>
      </c>
      <c r="D2143" s="19" t="s">
        <v>1049</v>
      </c>
      <c r="E2143" s="17">
        <v>10</v>
      </c>
      <c r="F2143" s="17">
        <v>45</v>
      </c>
      <c r="G2143" s="20">
        <f>F2143*E2143</f>
        <v>450</v>
      </c>
      <c r="H2143" s="596"/>
    </row>
    <row r="2144" spans="1:8" ht="15.75">
      <c r="A2144" s="631"/>
      <c r="B2144" s="651"/>
      <c r="C2144" s="23" t="s">
        <v>3256</v>
      </c>
      <c r="D2144" s="19" t="s">
        <v>2968</v>
      </c>
      <c r="E2144" s="17">
        <v>20</v>
      </c>
      <c r="F2144" s="17">
        <v>2.2999999999999998</v>
      </c>
      <c r="G2144" s="20">
        <f>F2144*E2144</f>
        <v>46</v>
      </c>
      <c r="H2144" s="596"/>
    </row>
    <row r="2145" spans="1:8" ht="15.75">
      <c r="A2145" s="631"/>
      <c r="B2145" s="651"/>
      <c r="C2145" s="264" t="s">
        <v>3789</v>
      </c>
      <c r="D2145" s="185" t="s">
        <v>2968</v>
      </c>
      <c r="E2145" s="216">
        <v>40</v>
      </c>
      <c r="F2145" s="185">
        <v>0.6</v>
      </c>
      <c r="G2145" s="145">
        <f>F2145*E2145</f>
        <v>24</v>
      </c>
      <c r="H2145" s="596"/>
    </row>
    <row r="2146" spans="1:8" ht="15.75">
      <c r="A2146" s="631"/>
      <c r="B2146" s="651"/>
      <c r="C2146" s="95" t="s">
        <v>3790</v>
      </c>
      <c r="D2146" s="19" t="s">
        <v>2968</v>
      </c>
      <c r="E2146" s="17">
        <v>40</v>
      </c>
      <c r="F2146" s="19">
        <v>0.5</v>
      </c>
      <c r="G2146" s="20">
        <f>F2146*E2146</f>
        <v>20</v>
      </c>
      <c r="H2146" s="596"/>
    </row>
    <row r="2147" spans="1:8" ht="15.75">
      <c r="A2147" s="632"/>
      <c r="B2147" s="652"/>
      <c r="C2147" s="23" t="s">
        <v>2854</v>
      </c>
      <c r="D2147" s="19" t="s">
        <v>2968</v>
      </c>
      <c r="E2147" s="17">
        <v>2</v>
      </c>
      <c r="F2147" s="17">
        <v>25</v>
      </c>
      <c r="G2147" s="20">
        <f>F2147*E2147</f>
        <v>50</v>
      </c>
      <c r="H2147" s="597"/>
    </row>
    <row r="2148" spans="1:8" ht="31.5">
      <c r="A2148" s="630">
        <v>41</v>
      </c>
      <c r="B2148" s="592" t="s">
        <v>3277</v>
      </c>
      <c r="C2148" s="16" t="s">
        <v>878</v>
      </c>
      <c r="D2148" s="17"/>
      <c r="E2148" s="17"/>
      <c r="F2148" s="17"/>
      <c r="G2148" s="20"/>
      <c r="H2148" s="595">
        <v>41036</v>
      </c>
    </row>
    <row r="2149" spans="1:8" ht="15.75">
      <c r="A2149" s="631"/>
      <c r="B2149" s="593"/>
      <c r="C2149" s="17" t="s">
        <v>2286</v>
      </c>
      <c r="D2149" s="19" t="s">
        <v>2968</v>
      </c>
      <c r="E2149" s="17">
        <v>1</v>
      </c>
      <c r="F2149" s="17">
        <v>440</v>
      </c>
      <c r="G2149" s="20">
        <f>F2149*E2149</f>
        <v>440</v>
      </c>
      <c r="H2149" s="605"/>
    </row>
    <row r="2150" spans="1:8" ht="15.75">
      <c r="A2150" s="631"/>
      <c r="B2150" s="593"/>
      <c r="C2150" s="15" t="s">
        <v>1875</v>
      </c>
      <c r="D2150" s="19" t="s">
        <v>2968</v>
      </c>
      <c r="E2150" s="19">
        <v>2</v>
      </c>
      <c r="F2150" s="19">
        <v>50</v>
      </c>
      <c r="G2150" s="84">
        <f>F2150*E2150</f>
        <v>100</v>
      </c>
      <c r="H2150" s="605"/>
    </row>
    <row r="2151" spans="1:8" ht="15.75">
      <c r="A2151" s="632"/>
      <c r="B2151" s="594"/>
      <c r="C2151" s="17" t="s">
        <v>83</v>
      </c>
      <c r="D2151" s="19" t="s">
        <v>1109</v>
      </c>
      <c r="E2151" s="17">
        <v>1</v>
      </c>
      <c r="F2151" s="17">
        <v>60</v>
      </c>
      <c r="G2151" s="20">
        <f>F2151*E2151</f>
        <v>60</v>
      </c>
      <c r="H2151" s="603"/>
    </row>
    <row r="2152" spans="1:8" ht="63">
      <c r="A2152" s="630">
        <v>64</v>
      </c>
      <c r="B2152" s="650" t="s">
        <v>3582</v>
      </c>
      <c r="C2152" s="247" t="s">
        <v>3273</v>
      </c>
      <c r="D2152" s="19"/>
      <c r="E2152" s="17"/>
      <c r="F2152" s="17"/>
      <c r="G2152" s="20"/>
      <c r="H2152" s="595" t="s">
        <v>2572</v>
      </c>
    </row>
    <row r="2153" spans="1:8" ht="15.75">
      <c r="A2153" s="631"/>
      <c r="B2153" s="651"/>
      <c r="C2153" s="73" t="s">
        <v>2846</v>
      </c>
      <c r="D2153" s="19" t="s">
        <v>1049</v>
      </c>
      <c r="E2153" s="19">
        <v>60</v>
      </c>
      <c r="F2153" s="19">
        <v>17</v>
      </c>
      <c r="G2153" s="20">
        <f>F2153*E2153</f>
        <v>1020</v>
      </c>
      <c r="H2153" s="605"/>
    </row>
    <row r="2154" spans="1:8" ht="15.75">
      <c r="A2154" s="631"/>
      <c r="B2154" s="651"/>
      <c r="C2154" s="23" t="s">
        <v>3274</v>
      </c>
      <c r="D2154" s="19" t="s">
        <v>1049</v>
      </c>
      <c r="E2154" s="19">
        <v>10</v>
      </c>
      <c r="F2154" s="19">
        <v>45</v>
      </c>
      <c r="G2154" s="20">
        <f>F2154*E2154</f>
        <v>450</v>
      </c>
      <c r="H2154" s="605"/>
    </row>
    <row r="2155" spans="1:8" ht="31.5">
      <c r="A2155" s="631"/>
      <c r="B2155" s="651"/>
      <c r="C2155" s="23" t="s">
        <v>3275</v>
      </c>
      <c r="D2155" s="19" t="s">
        <v>2968</v>
      </c>
      <c r="E2155" s="19">
        <v>12</v>
      </c>
      <c r="F2155" s="19">
        <v>0.5</v>
      </c>
      <c r="G2155" s="20">
        <f>F2155*E2155</f>
        <v>6</v>
      </c>
      <c r="H2155" s="605"/>
    </row>
    <row r="2156" spans="1:8" ht="15.75">
      <c r="A2156" s="632"/>
      <c r="B2156" s="652"/>
      <c r="C2156" s="95" t="s">
        <v>3789</v>
      </c>
      <c r="D2156" s="19" t="s">
        <v>2968</v>
      </c>
      <c r="E2156" s="17">
        <v>24</v>
      </c>
      <c r="F2156" s="19">
        <v>0.6</v>
      </c>
      <c r="G2156" s="20">
        <f>F2156*E2156</f>
        <v>14.4</v>
      </c>
      <c r="H2156" s="603"/>
    </row>
    <row r="2157" spans="1:8" ht="15.75">
      <c r="A2157" s="631">
        <v>64</v>
      </c>
      <c r="B2157" s="651" t="s">
        <v>222</v>
      </c>
      <c r="C2157" s="73" t="s">
        <v>2856</v>
      </c>
      <c r="D2157" s="19" t="s">
        <v>2968</v>
      </c>
      <c r="E2157" s="19">
        <v>12</v>
      </c>
      <c r="F2157" s="19">
        <v>9</v>
      </c>
      <c r="G2157" s="17">
        <f>E2157*F2157</f>
        <v>108</v>
      </c>
      <c r="H2157" s="605"/>
    </row>
    <row r="2158" spans="1:8" ht="15.75">
      <c r="A2158" s="631"/>
      <c r="B2158" s="651"/>
      <c r="C2158" s="95" t="s">
        <v>3790</v>
      </c>
      <c r="D2158" s="19" t="s">
        <v>2968</v>
      </c>
      <c r="E2158" s="17">
        <v>24</v>
      </c>
      <c r="F2158" s="19">
        <v>0.5</v>
      </c>
      <c r="G2158" s="20">
        <f t="shared" ref="G2158:G2163" si="29">F2158*E2158</f>
        <v>12</v>
      </c>
      <c r="H2158" s="605"/>
    </row>
    <row r="2159" spans="1:8" ht="15.75">
      <c r="A2159" s="631"/>
      <c r="B2159" s="651"/>
      <c r="C2159" s="23" t="s">
        <v>1203</v>
      </c>
      <c r="D2159" s="19" t="s">
        <v>2968</v>
      </c>
      <c r="E2159" s="19">
        <v>2</v>
      </c>
      <c r="F2159" s="19">
        <v>25</v>
      </c>
      <c r="G2159" s="20">
        <f t="shared" si="29"/>
        <v>50</v>
      </c>
      <c r="H2159" s="605"/>
    </row>
    <row r="2160" spans="1:8" ht="15.75">
      <c r="A2160" s="631"/>
      <c r="B2160" s="652"/>
      <c r="C2160" s="73" t="s">
        <v>2570</v>
      </c>
      <c r="D2160" s="19" t="s">
        <v>2968</v>
      </c>
      <c r="E2160" s="17">
        <v>12</v>
      </c>
      <c r="F2160" s="19">
        <v>8</v>
      </c>
      <c r="G2160" s="20">
        <f t="shared" si="29"/>
        <v>96</v>
      </c>
      <c r="H2160" s="603"/>
    </row>
    <row r="2161" spans="1:8" ht="15.75">
      <c r="A2161" s="631"/>
      <c r="B2161" s="650" t="s">
        <v>2417</v>
      </c>
      <c r="C2161" s="73" t="s">
        <v>2846</v>
      </c>
      <c r="D2161" s="19" t="s">
        <v>1049</v>
      </c>
      <c r="E2161" s="19">
        <v>60</v>
      </c>
      <c r="F2161" s="19">
        <v>17</v>
      </c>
      <c r="G2161" s="20">
        <f t="shared" si="29"/>
        <v>1020</v>
      </c>
      <c r="H2161" s="133">
        <v>41046</v>
      </c>
    </row>
    <row r="2162" spans="1:8" ht="15.75">
      <c r="A2162" s="631"/>
      <c r="B2162" s="651"/>
      <c r="C2162" s="23" t="s">
        <v>3274</v>
      </c>
      <c r="D2162" s="19" t="s">
        <v>1049</v>
      </c>
      <c r="E2162" s="19">
        <v>10</v>
      </c>
      <c r="F2162" s="19">
        <v>45</v>
      </c>
      <c r="G2162" s="20">
        <f t="shared" si="29"/>
        <v>450</v>
      </c>
      <c r="H2162" s="595">
        <v>41045</v>
      </c>
    </row>
    <row r="2163" spans="1:8" ht="31.5">
      <c r="A2163" s="631"/>
      <c r="B2163" s="651"/>
      <c r="C2163" s="23" t="s">
        <v>3275</v>
      </c>
      <c r="D2163" s="19" t="s">
        <v>2968</v>
      </c>
      <c r="E2163" s="19">
        <v>12</v>
      </c>
      <c r="F2163" s="19">
        <v>0.5</v>
      </c>
      <c r="G2163" s="20">
        <f t="shared" si="29"/>
        <v>6</v>
      </c>
      <c r="H2163" s="605"/>
    </row>
    <row r="2164" spans="1:8" ht="15.75">
      <c r="A2164" s="631"/>
      <c r="B2164" s="651"/>
      <c r="C2164" s="73" t="s">
        <v>2856</v>
      </c>
      <c r="D2164" s="19" t="s">
        <v>2968</v>
      </c>
      <c r="E2164" s="19">
        <v>16</v>
      </c>
      <c r="F2164" s="19">
        <v>9</v>
      </c>
      <c r="G2164" s="17">
        <f>E2164*F2164</f>
        <v>144</v>
      </c>
      <c r="H2164" s="605"/>
    </row>
    <row r="2165" spans="1:8" ht="15.75">
      <c r="A2165" s="631"/>
      <c r="B2165" s="651"/>
      <c r="C2165" s="95" t="s">
        <v>3789</v>
      </c>
      <c r="D2165" s="19" t="s">
        <v>2968</v>
      </c>
      <c r="E2165" s="17">
        <v>24</v>
      </c>
      <c r="F2165" s="19">
        <v>0.6</v>
      </c>
      <c r="G2165" s="20">
        <f>F2165*E2165</f>
        <v>14.4</v>
      </c>
      <c r="H2165" s="605"/>
    </row>
    <row r="2166" spans="1:8" ht="15.75">
      <c r="A2166" s="631"/>
      <c r="B2166" s="651"/>
      <c r="C2166" s="95" t="s">
        <v>3768</v>
      </c>
      <c r="D2166" s="19" t="s">
        <v>2968</v>
      </c>
      <c r="E2166" s="17">
        <v>24</v>
      </c>
      <c r="F2166" s="19">
        <v>0.5</v>
      </c>
      <c r="G2166" s="20">
        <f>F2166*E2166</f>
        <v>12</v>
      </c>
      <c r="H2166" s="605"/>
    </row>
    <row r="2167" spans="1:8" ht="15.75">
      <c r="A2167" s="631"/>
      <c r="B2167" s="652"/>
      <c r="C2167" s="23" t="s">
        <v>1203</v>
      </c>
      <c r="D2167" s="19" t="s">
        <v>2968</v>
      </c>
      <c r="E2167" s="19">
        <v>2</v>
      </c>
      <c r="F2167" s="19">
        <v>25</v>
      </c>
      <c r="G2167" s="20">
        <f>F2167*E2167</f>
        <v>50</v>
      </c>
      <c r="H2167" s="603"/>
    </row>
    <row r="2168" spans="1:8" ht="63">
      <c r="A2168" s="631"/>
      <c r="B2168" s="650" t="s">
        <v>2415</v>
      </c>
      <c r="C2168" s="247" t="s">
        <v>3273</v>
      </c>
      <c r="D2168" s="19"/>
      <c r="E2168" s="19"/>
      <c r="F2168" s="19"/>
      <c r="G2168" s="20"/>
      <c r="H2168" s="595" t="s">
        <v>2395</v>
      </c>
    </row>
    <row r="2169" spans="1:8" ht="15.75">
      <c r="A2169" s="631"/>
      <c r="B2169" s="651"/>
      <c r="C2169" s="17" t="s">
        <v>3619</v>
      </c>
      <c r="D2169" s="19" t="s">
        <v>1049</v>
      </c>
      <c r="E2169" s="19">
        <v>100</v>
      </c>
      <c r="F2169" s="19">
        <v>5</v>
      </c>
      <c r="G2169" s="20">
        <f t="shared" ref="G2169:G2180" si="30">F2169*E2169</f>
        <v>500</v>
      </c>
      <c r="H2169" s="605"/>
    </row>
    <row r="2170" spans="1:8" ht="15.75">
      <c r="A2170" s="631"/>
      <c r="B2170" s="651"/>
      <c r="C2170" s="17" t="s">
        <v>2391</v>
      </c>
      <c r="D2170" s="19" t="s">
        <v>2968</v>
      </c>
      <c r="E2170" s="19">
        <v>20</v>
      </c>
      <c r="F2170" s="19">
        <v>170</v>
      </c>
      <c r="G2170" s="20">
        <f t="shared" si="30"/>
        <v>3400</v>
      </c>
      <c r="H2170" s="605"/>
    </row>
    <row r="2171" spans="1:8" ht="15.75">
      <c r="A2171" s="631"/>
      <c r="B2171" s="651"/>
      <c r="C2171" s="17" t="s">
        <v>2392</v>
      </c>
      <c r="D2171" s="19" t="s">
        <v>2968</v>
      </c>
      <c r="E2171" s="19">
        <v>35</v>
      </c>
      <c r="F2171" s="19">
        <v>240</v>
      </c>
      <c r="G2171" s="20">
        <f t="shared" si="30"/>
        <v>8400</v>
      </c>
      <c r="H2171" s="605"/>
    </row>
    <row r="2172" spans="1:8" ht="31.5">
      <c r="A2172" s="631"/>
      <c r="B2172" s="651"/>
      <c r="C2172" s="17" t="s">
        <v>2393</v>
      </c>
      <c r="D2172" s="19" t="s">
        <v>2968</v>
      </c>
      <c r="E2172" s="19">
        <v>25</v>
      </c>
      <c r="F2172" s="19">
        <v>18</v>
      </c>
      <c r="G2172" s="20">
        <f t="shared" si="30"/>
        <v>450</v>
      </c>
      <c r="H2172" s="605"/>
    </row>
    <row r="2173" spans="1:8" ht="15.75">
      <c r="A2173" s="631"/>
      <c r="B2173" s="651"/>
      <c r="C2173" s="17" t="s">
        <v>2394</v>
      </c>
      <c r="D2173" s="19" t="s">
        <v>2968</v>
      </c>
      <c r="E2173" s="19">
        <v>14</v>
      </c>
      <c r="F2173" s="19">
        <v>20</v>
      </c>
      <c r="G2173" s="20">
        <f t="shared" si="30"/>
        <v>280</v>
      </c>
      <c r="H2173" s="603"/>
    </row>
    <row r="2174" spans="1:8" ht="15.75">
      <c r="A2174" s="631"/>
      <c r="B2174" s="651"/>
      <c r="C2174" s="17" t="s">
        <v>1878</v>
      </c>
      <c r="D2174" s="19" t="s">
        <v>2968</v>
      </c>
      <c r="E2174" s="19">
        <v>6</v>
      </c>
      <c r="F2174" s="19">
        <v>170</v>
      </c>
      <c r="G2174" s="20">
        <f t="shared" si="30"/>
        <v>1020</v>
      </c>
      <c r="H2174" s="595">
        <v>41057</v>
      </c>
    </row>
    <row r="2175" spans="1:8" ht="15.75">
      <c r="A2175" s="631"/>
      <c r="B2175" s="651"/>
      <c r="C2175" s="15" t="s">
        <v>1879</v>
      </c>
      <c r="D2175" s="19" t="s">
        <v>2968</v>
      </c>
      <c r="E2175" s="19">
        <v>6</v>
      </c>
      <c r="F2175" s="19">
        <v>320</v>
      </c>
      <c r="G2175" s="20">
        <f t="shared" si="30"/>
        <v>1920</v>
      </c>
      <c r="H2175" s="605"/>
    </row>
    <row r="2176" spans="1:8" ht="15.75">
      <c r="A2176" s="631"/>
      <c r="B2176" s="651"/>
      <c r="C2176" s="17" t="s">
        <v>1880</v>
      </c>
      <c r="D2176" s="19" t="s">
        <v>2968</v>
      </c>
      <c r="E2176" s="19">
        <v>6</v>
      </c>
      <c r="F2176" s="19">
        <v>13</v>
      </c>
      <c r="G2176" s="20">
        <f t="shared" si="30"/>
        <v>78</v>
      </c>
      <c r="H2176" s="605"/>
    </row>
    <row r="2177" spans="1:8" ht="15.75">
      <c r="A2177" s="631"/>
      <c r="B2177" s="651"/>
      <c r="C2177" s="63" t="s">
        <v>3789</v>
      </c>
      <c r="D2177" s="19" t="s">
        <v>2968</v>
      </c>
      <c r="E2177" s="17">
        <v>20</v>
      </c>
      <c r="F2177" s="19">
        <v>0.6</v>
      </c>
      <c r="G2177" s="20">
        <f t="shared" si="30"/>
        <v>12</v>
      </c>
      <c r="H2177" s="605"/>
    </row>
    <row r="2178" spans="1:8" ht="15.75">
      <c r="A2178" s="631"/>
      <c r="B2178" s="651"/>
      <c r="C2178" s="17" t="s">
        <v>212</v>
      </c>
      <c r="D2178" s="19" t="s">
        <v>1049</v>
      </c>
      <c r="E2178" s="17">
        <v>1</v>
      </c>
      <c r="F2178" s="17">
        <v>45</v>
      </c>
      <c r="G2178" s="20">
        <f t="shared" si="30"/>
        <v>45</v>
      </c>
      <c r="H2178" s="605"/>
    </row>
    <row r="2179" spans="1:8" ht="15.75">
      <c r="A2179" s="631"/>
      <c r="B2179" s="651"/>
      <c r="C2179" s="63" t="s">
        <v>3768</v>
      </c>
      <c r="D2179" s="19" t="s">
        <v>2968</v>
      </c>
      <c r="E2179" s="17">
        <v>45</v>
      </c>
      <c r="F2179" s="19">
        <v>0.5</v>
      </c>
      <c r="G2179" s="20">
        <f t="shared" si="30"/>
        <v>22.5</v>
      </c>
      <c r="H2179" s="605"/>
    </row>
    <row r="2180" spans="1:8" ht="15.75">
      <c r="A2180" s="631"/>
      <c r="B2180" s="651"/>
      <c r="C2180" s="63" t="s">
        <v>213</v>
      </c>
      <c r="D2180" s="19" t="s">
        <v>2968</v>
      </c>
      <c r="E2180" s="17">
        <v>25</v>
      </c>
      <c r="F2180" s="19">
        <v>5</v>
      </c>
      <c r="G2180" s="20">
        <f t="shared" si="30"/>
        <v>125</v>
      </c>
      <c r="H2180" s="603"/>
    </row>
    <row r="2181" spans="1:8" ht="31.5">
      <c r="A2181" s="64">
        <v>69</v>
      </c>
      <c r="B2181" s="17" t="s">
        <v>338</v>
      </c>
      <c r="C2181" s="16" t="s">
        <v>893</v>
      </c>
      <c r="D2181" s="598" t="s">
        <v>594</v>
      </c>
      <c r="E2181" s="599"/>
      <c r="F2181" s="600"/>
      <c r="G2181" s="20"/>
      <c r="H2181" s="21">
        <v>41039</v>
      </c>
    </row>
    <row r="2182" spans="1:8" ht="15.75">
      <c r="A2182" s="64">
        <v>104</v>
      </c>
      <c r="B2182" s="17" t="s">
        <v>338</v>
      </c>
      <c r="C2182" s="46" t="s">
        <v>2917</v>
      </c>
      <c r="D2182" s="15"/>
      <c r="E2182" s="19"/>
      <c r="F2182" s="19"/>
      <c r="G2182" s="20"/>
      <c r="H2182" s="21"/>
    </row>
    <row r="2183" spans="1:8" ht="15.75">
      <c r="A2183" s="630">
        <v>104</v>
      </c>
      <c r="B2183" s="592" t="s">
        <v>338</v>
      </c>
      <c r="C2183" s="15" t="s">
        <v>1601</v>
      </c>
      <c r="D2183" s="19" t="s">
        <v>1109</v>
      </c>
      <c r="E2183" s="19">
        <v>6</v>
      </c>
      <c r="F2183" s="19">
        <v>4.2</v>
      </c>
      <c r="G2183" s="20">
        <f>F2183*E2183</f>
        <v>25.2</v>
      </c>
      <c r="H2183" s="595">
        <v>41047</v>
      </c>
    </row>
    <row r="2184" spans="1:8" ht="15.75">
      <c r="A2184" s="632"/>
      <c r="B2184" s="594"/>
      <c r="C2184" s="15" t="s">
        <v>1534</v>
      </c>
      <c r="D2184" s="19" t="s">
        <v>1585</v>
      </c>
      <c r="E2184" s="19">
        <v>0.03</v>
      </c>
      <c r="F2184" s="19">
        <v>400</v>
      </c>
      <c r="G2184" s="20">
        <f>F2184*E2184</f>
        <v>12</v>
      </c>
      <c r="H2184" s="603"/>
    </row>
    <row r="2185" spans="1:8" ht="63">
      <c r="A2185" s="630">
        <v>115</v>
      </c>
      <c r="B2185" s="592" t="s">
        <v>2932</v>
      </c>
      <c r="C2185" s="46" t="s">
        <v>582</v>
      </c>
      <c r="D2185" s="19"/>
      <c r="E2185" s="19"/>
      <c r="F2185" s="19"/>
      <c r="G2185" s="84"/>
      <c r="H2185" s="595">
        <v>41045</v>
      </c>
    </row>
    <row r="2186" spans="1:8" ht="15.75">
      <c r="A2186" s="632"/>
      <c r="B2186" s="594"/>
      <c r="C2186" s="15" t="s">
        <v>583</v>
      </c>
      <c r="D2186" s="19" t="s">
        <v>2968</v>
      </c>
      <c r="E2186" s="19">
        <v>1</v>
      </c>
      <c r="F2186" s="19">
        <v>35</v>
      </c>
      <c r="G2186" s="84">
        <f>F2186*E2186</f>
        <v>35</v>
      </c>
      <c r="H2186" s="603"/>
    </row>
    <row r="2187" spans="1:8" ht="15.75">
      <c r="A2187" s="630">
        <v>140</v>
      </c>
      <c r="B2187" s="592" t="s">
        <v>338</v>
      </c>
      <c r="C2187" s="16" t="s">
        <v>1128</v>
      </c>
      <c r="D2187" s="17"/>
      <c r="E2187" s="17"/>
      <c r="F2187" s="17"/>
      <c r="G2187" s="20"/>
      <c r="H2187" s="595">
        <v>41051</v>
      </c>
    </row>
    <row r="2188" spans="1:8" ht="15.75">
      <c r="A2188" s="631"/>
      <c r="B2188" s="593"/>
      <c r="C2188" s="17" t="s">
        <v>1129</v>
      </c>
      <c r="D2188" s="19" t="s">
        <v>1588</v>
      </c>
      <c r="E2188" s="17">
        <v>0.54</v>
      </c>
      <c r="F2188" s="17">
        <v>1500</v>
      </c>
      <c r="G2188" s="20">
        <f>E2188*F2188</f>
        <v>810</v>
      </c>
      <c r="H2188" s="596"/>
    </row>
    <row r="2189" spans="1:8" ht="15.75">
      <c r="A2189" s="631"/>
      <c r="B2189" s="593"/>
      <c r="C2189" s="17" t="s">
        <v>1158</v>
      </c>
      <c r="D2189" s="19" t="s">
        <v>1588</v>
      </c>
      <c r="E2189" s="17">
        <v>0.54</v>
      </c>
      <c r="F2189" s="17">
        <v>1650</v>
      </c>
      <c r="G2189" s="20">
        <f>E2189*F2189</f>
        <v>891</v>
      </c>
      <c r="H2189" s="596"/>
    </row>
    <row r="2190" spans="1:8" ht="15.75">
      <c r="A2190" s="632"/>
      <c r="B2190" s="594"/>
      <c r="C2190" s="17" t="s">
        <v>1130</v>
      </c>
      <c r="D2190" s="19" t="s">
        <v>1585</v>
      </c>
      <c r="E2190" s="17">
        <v>2</v>
      </c>
      <c r="F2190" s="17">
        <v>696</v>
      </c>
      <c r="G2190" s="20">
        <f>E2190*F2190</f>
        <v>1392</v>
      </c>
      <c r="H2190" s="597"/>
    </row>
    <row r="2191" spans="1:8" ht="31.5">
      <c r="A2191" s="630">
        <v>147</v>
      </c>
      <c r="B2191" s="592" t="s">
        <v>338</v>
      </c>
      <c r="C2191" s="16" t="s">
        <v>1512</v>
      </c>
      <c r="D2191" s="17"/>
      <c r="E2191" s="17"/>
      <c r="F2191" s="17"/>
      <c r="G2191" s="20"/>
      <c r="H2191" s="595"/>
    </row>
    <row r="2192" spans="1:8" ht="15.75">
      <c r="A2192" s="632"/>
      <c r="B2192" s="594"/>
      <c r="C2192" s="17" t="s">
        <v>3573</v>
      </c>
      <c r="D2192" s="19" t="s">
        <v>1049</v>
      </c>
      <c r="E2192" s="17">
        <v>9.6999999999999993</v>
      </c>
      <c r="F2192" s="17">
        <v>53.84</v>
      </c>
      <c r="G2192" s="20">
        <f>F2192*E2192</f>
        <v>522.25</v>
      </c>
      <c r="H2192" s="603"/>
    </row>
    <row r="2193" spans="1:8" ht="15.75">
      <c r="A2193" s="64">
        <v>151</v>
      </c>
      <c r="B2193" s="17" t="s">
        <v>2932</v>
      </c>
      <c r="C2193" s="16" t="s">
        <v>1106</v>
      </c>
      <c r="D2193" s="612" t="s">
        <v>2386</v>
      </c>
      <c r="E2193" s="613"/>
      <c r="F2193" s="614"/>
      <c r="G2193" s="20"/>
      <c r="H2193" s="21">
        <v>41050</v>
      </c>
    </row>
    <row r="2194" spans="1:8" ht="31.5">
      <c r="A2194" s="64">
        <v>155</v>
      </c>
      <c r="B2194" s="17" t="s">
        <v>3046</v>
      </c>
      <c r="C2194" s="16" t="s">
        <v>3635</v>
      </c>
      <c r="D2194" s="598" t="s">
        <v>3636</v>
      </c>
      <c r="E2194" s="599"/>
      <c r="F2194" s="600"/>
      <c r="G2194" s="20"/>
      <c r="H2194" s="21">
        <v>41054</v>
      </c>
    </row>
    <row r="2195" spans="1:8" ht="31.5">
      <c r="A2195" s="630">
        <v>157</v>
      </c>
      <c r="B2195" s="592" t="s">
        <v>2932</v>
      </c>
      <c r="C2195" s="16" t="s">
        <v>3638</v>
      </c>
      <c r="D2195" s="19"/>
      <c r="E2195" s="17"/>
      <c r="F2195" s="17"/>
      <c r="G2195" s="20"/>
      <c r="H2195" s="595">
        <v>41050</v>
      </c>
    </row>
    <row r="2196" spans="1:8" ht="15.75">
      <c r="A2196" s="632"/>
      <c r="B2196" s="594"/>
      <c r="C2196" s="17" t="s">
        <v>3639</v>
      </c>
      <c r="D2196" s="19" t="s">
        <v>2968</v>
      </c>
      <c r="E2196" s="17">
        <v>1</v>
      </c>
      <c r="F2196" s="17">
        <v>24</v>
      </c>
      <c r="G2196" s="20">
        <f>F2196*E2196</f>
        <v>24</v>
      </c>
      <c r="H2196" s="603"/>
    </row>
    <row r="2197" spans="1:8" ht="31.5">
      <c r="A2197" s="64">
        <v>162</v>
      </c>
      <c r="B2197" s="17" t="s">
        <v>338</v>
      </c>
      <c r="C2197" s="16" t="s">
        <v>893</v>
      </c>
      <c r="D2197" s="598" t="s">
        <v>594</v>
      </c>
      <c r="E2197" s="599"/>
      <c r="F2197" s="600"/>
      <c r="G2197" s="20"/>
      <c r="H2197" s="21">
        <v>41054</v>
      </c>
    </row>
    <row r="2198" spans="1:8" ht="15.75">
      <c r="A2198" s="630">
        <v>167</v>
      </c>
      <c r="B2198" s="592" t="s">
        <v>338</v>
      </c>
      <c r="C2198" s="16" t="s">
        <v>1128</v>
      </c>
      <c r="D2198" s="17"/>
      <c r="E2198" s="17"/>
      <c r="F2198" s="17"/>
      <c r="G2198" s="20"/>
      <c r="H2198" s="595">
        <v>41054</v>
      </c>
    </row>
    <row r="2199" spans="1:8" ht="15.75">
      <c r="A2199" s="631"/>
      <c r="B2199" s="593"/>
      <c r="C2199" s="17" t="s">
        <v>1129</v>
      </c>
      <c r="D2199" s="19" t="s">
        <v>1588</v>
      </c>
      <c r="E2199" s="17">
        <v>0.5</v>
      </c>
      <c r="F2199" s="17">
        <v>1500</v>
      </c>
      <c r="G2199" s="20">
        <f>E2199*F2199</f>
        <v>750</v>
      </c>
      <c r="H2199" s="596"/>
    </row>
    <row r="2200" spans="1:8" ht="15.75">
      <c r="A2200" s="631"/>
      <c r="B2200" s="593"/>
      <c r="C2200" s="17" t="s">
        <v>1158</v>
      </c>
      <c r="D2200" s="19" t="s">
        <v>1588</v>
      </c>
      <c r="E2200" s="17">
        <v>0.5</v>
      </c>
      <c r="F2200" s="17">
        <v>1650</v>
      </c>
      <c r="G2200" s="20">
        <f>E2200*F2200</f>
        <v>825</v>
      </c>
      <c r="H2200" s="596"/>
    </row>
    <row r="2201" spans="1:8" ht="15.75">
      <c r="A2201" s="632"/>
      <c r="B2201" s="594"/>
      <c r="C2201" s="17" t="s">
        <v>1130</v>
      </c>
      <c r="D2201" s="19" t="s">
        <v>1585</v>
      </c>
      <c r="E2201" s="17">
        <v>2</v>
      </c>
      <c r="F2201" s="17">
        <v>696</v>
      </c>
      <c r="G2201" s="20">
        <f>E2201*F2201</f>
        <v>1392</v>
      </c>
      <c r="H2201" s="597"/>
    </row>
    <row r="2202" spans="1:8" ht="31.5">
      <c r="A2202" s="630">
        <v>179</v>
      </c>
      <c r="B2202" s="592" t="s">
        <v>338</v>
      </c>
      <c r="C2202" s="259" t="s">
        <v>1038</v>
      </c>
      <c r="D2202" s="598" t="s">
        <v>412</v>
      </c>
      <c r="E2202" s="599"/>
      <c r="F2202" s="600"/>
      <c r="G2202" s="20"/>
      <c r="H2202" s="595">
        <v>41058</v>
      </c>
    </row>
    <row r="2203" spans="1:8" ht="15.75">
      <c r="A2203" s="632"/>
      <c r="B2203" s="594"/>
      <c r="C2203" s="260" t="s">
        <v>1039</v>
      </c>
      <c r="D2203" s="19" t="s">
        <v>3491</v>
      </c>
      <c r="E2203" s="17">
        <v>1.53</v>
      </c>
      <c r="F2203" s="17">
        <v>1.6</v>
      </c>
      <c r="G2203" s="20">
        <f>F2203*E2203</f>
        <v>2.4500000000000002</v>
      </c>
      <c r="H2203" s="603"/>
    </row>
    <row r="2204" spans="1:8" ht="31.5">
      <c r="A2204" s="64">
        <v>227</v>
      </c>
      <c r="B2204" s="15" t="s">
        <v>338</v>
      </c>
      <c r="C2204" s="16" t="s">
        <v>893</v>
      </c>
      <c r="D2204" s="598" t="s">
        <v>594</v>
      </c>
      <c r="E2204" s="599"/>
      <c r="F2204" s="600"/>
      <c r="G2204" s="20"/>
      <c r="H2204" s="21">
        <v>41060</v>
      </c>
    </row>
    <row r="2205" spans="1:8" ht="18.75">
      <c r="A2205" s="160"/>
      <c r="B2205" s="161" t="s">
        <v>1598</v>
      </c>
      <c r="C2205" s="160"/>
      <c r="D2205" s="160"/>
      <c r="E2205" s="160"/>
      <c r="F2205" s="160"/>
      <c r="G2205" s="162">
        <f>SUM(G2133:G2204)</f>
        <v>38660.6</v>
      </c>
      <c r="H2205" s="163"/>
    </row>
    <row r="2206" spans="1:8" ht="31.5">
      <c r="A2206" s="630">
        <v>39</v>
      </c>
      <c r="B2206" s="592" t="s">
        <v>874</v>
      </c>
      <c r="C2206" s="46" t="s">
        <v>875</v>
      </c>
      <c r="D2206" s="19"/>
      <c r="E2206" s="17"/>
      <c r="F2206" s="17"/>
      <c r="G2206" s="20"/>
      <c r="H2206" s="595">
        <v>41036</v>
      </c>
    </row>
    <row r="2207" spans="1:8" ht="15.75">
      <c r="A2207" s="631"/>
      <c r="B2207" s="593"/>
      <c r="C2207" s="15" t="s">
        <v>731</v>
      </c>
      <c r="D2207" s="19" t="s">
        <v>1585</v>
      </c>
      <c r="E2207" s="19">
        <v>0.08</v>
      </c>
      <c r="F2207" s="19">
        <v>8500</v>
      </c>
      <c r="G2207" s="20">
        <f>F2207*E2207</f>
        <v>680</v>
      </c>
      <c r="H2207" s="596"/>
    </row>
    <row r="2208" spans="1:8" ht="15.75">
      <c r="A2208" s="632"/>
      <c r="B2208" s="594"/>
      <c r="C2208" s="17" t="s">
        <v>3162</v>
      </c>
      <c r="D2208" s="19" t="s">
        <v>1109</v>
      </c>
      <c r="E2208" s="17">
        <v>0.2</v>
      </c>
      <c r="F2208" s="17">
        <v>74</v>
      </c>
      <c r="G2208" s="20">
        <f>F2208*E2208</f>
        <v>14.8</v>
      </c>
      <c r="H2208" s="597"/>
    </row>
    <row r="2209" spans="1:8" ht="15.75">
      <c r="A2209" s="64">
        <v>57</v>
      </c>
      <c r="B2209" s="17" t="s">
        <v>1654</v>
      </c>
      <c r="C2209" s="16" t="s">
        <v>3386</v>
      </c>
      <c r="D2209" s="598" t="s">
        <v>1050</v>
      </c>
      <c r="E2209" s="599"/>
      <c r="F2209" s="600"/>
      <c r="G2209" s="84"/>
      <c r="H2209" s="21">
        <v>41043</v>
      </c>
    </row>
    <row r="2210" spans="1:8" ht="31.5">
      <c r="A2210" s="64">
        <v>70</v>
      </c>
      <c r="B2210" s="17" t="s">
        <v>2660</v>
      </c>
      <c r="C2210" s="16" t="s">
        <v>893</v>
      </c>
      <c r="D2210" s="598" t="s">
        <v>594</v>
      </c>
      <c r="E2210" s="599"/>
      <c r="F2210" s="600"/>
      <c r="G2210" s="20"/>
      <c r="H2210" s="21">
        <v>41039</v>
      </c>
    </row>
    <row r="2211" spans="1:8" ht="15.75">
      <c r="A2211" s="64">
        <v>112</v>
      </c>
      <c r="B2211" s="17" t="s">
        <v>1468</v>
      </c>
      <c r="C2211" s="46" t="s">
        <v>340</v>
      </c>
      <c r="D2211" s="598" t="s">
        <v>67</v>
      </c>
      <c r="E2211" s="600"/>
      <c r="F2211" s="19"/>
      <c r="G2211" s="20"/>
      <c r="H2211" s="21">
        <v>41050</v>
      </c>
    </row>
    <row r="2212" spans="1:8" ht="31.5">
      <c r="A2212" s="64">
        <v>160</v>
      </c>
      <c r="B2212" s="17" t="s">
        <v>2651</v>
      </c>
      <c r="C2212" s="16" t="s">
        <v>1627</v>
      </c>
      <c r="D2212" s="598" t="s">
        <v>2652</v>
      </c>
      <c r="E2212" s="599"/>
      <c r="F2212" s="600"/>
      <c r="G2212" s="20"/>
      <c r="H2212" s="21">
        <v>41053</v>
      </c>
    </row>
    <row r="2213" spans="1:8" ht="31.5">
      <c r="A2213" s="64">
        <v>175</v>
      </c>
      <c r="B2213" s="17" t="s">
        <v>517</v>
      </c>
      <c r="C2213" s="16" t="s">
        <v>745</v>
      </c>
      <c r="D2213" s="598" t="s">
        <v>67</v>
      </c>
      <c r="E2213" s="599"/>
      <c r="F2213" s="600"/>
      <c r="G2213" s="47"/>
      <c r="H2213" s="21">
        <v>41058</v>
      </c>
    </row>
    <row r="2214" spans="1:8" ht="31.5">
      <c r="A2214" s="630">
        <v>180</v>
      </c>
      <c r="B2214" s="592" t="s">
        <v>2660</v>
      </c>
      <c r="C2214" s="259" t="s">
        <v>1038</v>
      </c>
      <c r="D2214" s="598" t="s">
        <v>412</v>
      </c>
      <c r="E2214" s="599"/>
      <c r="F2214" s="600"/>
      <c r="G2214" s="20"/>
      <c r="H2214" s="595">
        <v>41058</v>
      </c>
    </row>
    <row r="2215" spans="1:8" ht="15.75">
      <c r="A2215" s="632"/>
      <c r="B2215" s="594"/>
      <c r="C2215" s="260" t="s">
        <v>1039</v>
      </c>
      <c r="D2215" s="19" t="s">
        <v>3491</v>
      </c>
      <c r="E2215" s="17">
        <v>1.53</v>
      </c>
      <c r="F2215" s="17">
        <v>1.6</v>
      </c>
      <c r="G2215" s="20">
        <f>F2215*E2215</f>
        <v>2.4500000000000002</v>
      </c>
      <c r="H2215" s="603"/>
    </row>
    <row r="2216" spans="1:8" ht="31.5">
      <c r="A2216" s="64">
        <v>228</v>
      </c>
      <c r="B2216" s="15" t="s">
        <v>2660</v>
      </c>
      <c r="C2216" s="16" t="s">
        <v>893</v>
      </c>
      <c r="D2216" s="598" t="s">
        <v>594</v>
      </c>
      <c r="E2216" s="599"/>
      <c r="F2216" s="600"/>
      <c r="G2216" s="20"/>
      <c r="H2216" s="21">
        <v>41060</v>
      </c>
    </row>
    <row r="2217" spans="1:8" ht="18.75">
      <c r="A2217" s="160"/>
      <c r="B2217" s="161" t="s">
        <v>1598</v>
      </c>
      <c r="C2217" s="160"/>
      <c r="D2217" s="160"/>
      <c r="E2217" s="160"/>
      <c r="F2217" s="160"/>
      <c r="G2217" s="162">
        <f>SUM(G2206:G2216)</f>
        <v>697.25</v>
      </c>
      <c r="H2217" s="163"/>
    </row>
    <row r="2218" spans="1:8" ht="15.75">
      <c r="A2218" s="64">
        <v>4</v>
      </c>
      <c r="B2218" s="17" t="s">
        <v>1026</v>
      </c>
      <c r="C2218" s="16" t="s">
        <v>1027</v>
      </c>
      <c r="D2218" s="612" t="s">
        <v>67</v>
      </c>
      <c r="E2218" s="613"/>
      <c r="F2218" s="614"/>
      <c r="G2218" s="20"/>
      <c r="H2218" s="21">
        <v>41032</v>
      </c>
    </row>
    <row r="2219" spans="1:8" ht="15.75">
      <c r="A2219" s="630">
        <v>59</v>
      </c>
      <c r="B2219" s="592" t="s">
        <v>2491</v>
      </c>
      <c r="C2219" s="16" t="s">
        <v>1584</v>
      </c>
      <c r="D2219" s="17"/>
      <c r="E2219" s="17"/>
      <c r="F2219" s="17"/>
      <c r="G2219" s="20"/>
      <c r="H2219" s="595">
        <v>41039</v>
      </c>
    </row>
    <row r="2220" spans="1:8" ht="15.75">
      <c r="A2220" s="632"/>
      <c r="B2220" s="594"/>
      <c r="C2220" s="17" t="s">
        <v>3619</v>
      </c>
      <c r="D2220" s="19" t="s">
        <v>1049</v>
      </c>
      <c r="E2220" s="17">
        <v>2</v>
      </c>
      <c r="F2220" s="17">
        <v>5</v>
      </c>
      <c r="G2220" s="20">
        <f>F2220*E2220</f>
        <v>10</v>
      </c>
      <c r="H2220" s="603"/>
    </row>
    <row r="2221" spans="1:8" ht="31.5">
      <c r="A2221" s="64">
        <v>91</v>
      </c>
      <c r="B2221" s="17" t="s">
        <v>3685</v>
      </c>
      <c r="C2221" s="16" t="s">
        <v>2290</v>
      </c>
      <c r="D2221" s="598" t="s">
        <v>67</v>
      </c>
      <c r="E2221" s="599"/>
      <c r="F2221" s="600"/>
      <c r="G2221" s="20"/>
      <c r="H2221" s="21">
        <v>41046</v>
      </c>
    </row>
    <row r="2222" spans="1:8" ht="15.75">
      <c r="A2222" s="630">
        <v>92</v>
      </c>
      <c r="B2222" s="592" t="s">
        <v>1761</v>
      </c>
      <c r="C2222" s="16" t="s">
        <v>2782</v>
      </c>
      <c r="D2222" s="19"/>
      <c r="E2222" s="17"/>
      <c r="F2222" s="17"/>
      <c r="G2222" s="20"/>
      <c r="H2222" s="595">
        <v>41046</v>
      </c>
    </row>
    <row r="2223" spans="1:8" ht="15.75">
      <c r="A2223" s="631"/>
      <c r="B2223" s="593"/>
      <c r="C2223" s="17" t="s">
        <v>2049</v>
      </c>
      <c r="D2223" s="19" t="s">
        <v>1588</v>
      </c>
      <c r="E2223" s="17">
        <v>9.0999999999999998E-2</v>
      </c>
      <c r="F2223" s="17">
        <v>1350</v>
      </c>
      <c r="G2223" s="20">
        <f>F2223*E2223</f>
        <v>122.85</v>
      </c>
      <c r="H2223" s="605"/>
    </row>
    <row r="2224" spans="1:8" ht="15.75">
      <c r="A2224" s="632"/>
      <c r="B2224" s="594"/>
      <c r="C2224" s="17" t="s">
        <v>2050</v>
      </c>
      <c r="D2224" s="19" t="s">
        <v>1585</v>
      </c>
      <c r="E2224" s="17">
        <v>0.28000000000000003</v>
      </c>
      <c r="F2224" s="17">
        <v>48.05</v>
      </c>
      <c r="G2224" s="20">
        <f>F2224*E2224</f>
        <v>13.45</v>
      </c>
      <c r="H2224" s="603"/>
    </row>
    <row r="2225" spans="1:8" ht="15.75">
      <c r="A2225" s="64">
        <v>109</v>
      </c>
      <c r="B2225" s="17" t="s">
        <v>2922</v>
      </c>
      <c r="C2225" s="16" t="s">
        <v>2844</v>
      </c>
      <c r="D2225" s="598" t="s">
        <v>2923</v>
      </c>
      <c r="E2225" s="599"/>
      <c r="F2225" s="600"/>
      <c r="G2225" s="17"/>
      <c r="H2225" s="133">
        <v>41047</v>
      </c>
    </row>
    <row r="2226" spans="1:8" ht="15.75">
      <c r="A2226" s="64">
        <v>153</v>
      </c>
      <c r="B2226" s="17" t="s">
        <v>2104</v>
      </c>
      <c r="C2226" s="16" t="s">
        <v>2105</v>
      </c>
      <c r="D2226" s="598" t="s">
        <v>67</v>
      </c>
      <c r="E2226" s="599"/>
      <c r="F2226" s="600"/>
      <c r="G2226" s="20"/>
      <c r="H2226" s="21">
        <v>41054</v>
      </c>
    </row>
    <row r="2227" spans="1:8" ht="15.75">
      <c r="A2227" s="630">
        <v>170</v>
      </c>
      <c r="B2227" s="592" t="s">
        <v>211</v>
      </c>
      <c r="C2227" s="16" t="s">
        <v>2844</v>
      </c>
      <c r="D2227" s="17"/>
      <c r="E2227" s="17"/>
      <c r="F2227" s="17"/>
      <c r="G2227" s="20"/>
      <c r="H2227" s="595">
        <v>41050</v>
      </c>
    </row>
    <row r="2228" spans="1:8" ht="15.75">
      <c r="A2228" s="631"/>
      <c r="B2228" s="593"/>
      <c r="C2228" s="17" t="s">
        <v>1878</v>
      </c>
      <c r="D2228" s="19" t="s">
        <v>2968</v>
      </c>
      <c r="E2228" s="19">
        <v>1</v>
      </c>
      <c r="F2228" s="19">
        <v>170</v>
      </c>
      <c r="G2228" s="20">
        <f>F2228*E2228</f>
        <v>170</v>
      </c>
      <c r="H2228" s="605"/>
    </row>
    <row r="2229" spans="1:8" ht="15.75">
      <c r="A2229" s="631"/>
      <c r="B2229" s="593"/>
      <c r="C2229" s="15" t="s">
        <v>1879</v>
      </c>
      <c r="D2229" s="19" t="s">
        <v>2968</v>
      </c>
      <c r="E2229" s="19">
        <v>1</v>
      </c>
      <c r="F2229" s="19">
        <v>320</v>
      </c>
      <c r="G2229" s="20">
        <f>F2229*E2229</f>
        <v>320</v>
      </c>
      <c r="H2229" s="605"/>
    </row>
    <row r="2230" spans="1:8" ht="15.75">
      <c r="A2230" s="631"/>
      <c r="B2230" s="593"/>
      <c r="C2230" s="17" t="s">
        <v>1880</v>
      </c>
      <c r="D2230" s="19" t="s">
        <v>2968</v>
      </c>
      <c r="E2230" s="19">
        <v>1</v>
      </c>
      <c r="F2230" s="19">
        <v>13</v>
      </c>
      <c r="G2230" s="20">
        <f>F2230*E2230</f>
        <v>13</v>
      </c>
      <c r="H2230" s="605"/>
    </row>
    <row r="2231" spans="1:8" ht="15.75">
      <c r="A2231" s="631"/>
      <c r="B2231" s="593"/>
      <c r="C2231" s="17" t="s">
        <v>259</v>
      </c>
      <c r="D2231" s="19" t="s">
        <v>1049</v>
      </c>
      <c r="E2231" s="17">
        <v>1</v>
      </c>
      <c r="F2231" s="17">
        <v>8</v>
      </c>
      <c r="G2231" s="20">
        <f>E2231*F2231</f>
        <v>8</v>
      </c>
      <c r="H2231" s="605"/>
    </row>
    <row r="2232" spans="1:8" ht="15.75">
      <c r="A2232" s="632"/>
      <c r="B2232" s="594"/>
      <c r="C2232" s="17" t="s">
        <v>212</v>
      </c>
      <c r="D2232" s="19" t="s">
        <v>1049</v>
      </c>
      <c r="E2232" s="17">
        <v>1</v>
      </c>
      <c r="F2232" s="17">
        <v>45</v>
      </c>
      <c r="G2232" s="20">
        <f>F2232*E2232</f>
        <v>45</v>
      </c>
      <c r="H2232" s="603"/>
    </row>
    <row r="2233" spans="1:8" ht="31.5">
      <c r="A2233" s="630">
        <v>181</v>
      </c>
      <c r="B2233" s="592" t="s">
        <v>1761</v>
      </c>
      <c r="C2233" s="259" t="s">
        <v>1038</v>
      </c>
      <c r="D2233" s="598" t="s">
        <v>412</v>
      </c>
      <c r="E2233" s="599"/>
      <c r="F2233" s="600"/>
      <c r="G2233" s="20"/>
      <c r="H2233" s="595">
        <v>41058</v>
      </c>
    </row>
    <row r="2234" spans="1:8" ht="15.75">
      <c r="A2234" s="632"/>
      <c r="B2234" s="594"/>
      <c r="C2234" s="260" t="s">
        <v>1039</v>
      </c>
      <c r="D2234" s="19" t="s">
        <v>3491</v>
      </c>
      <c r="E2234" s="17">
        <v>1.53</v>
      </c>
      <c r="F2234" s="17">
        <v>1.6</v>
      </c>
      <c r="G2234" s="20">
        <f>F2234*E2234</f>
        <v>2.4500000000000002</v>
      </c>
      <c r="H2234" s="603"/>
    </row>
    <row r="2235" spans="1:8" ht="31.5">
      <c r="A2235" s="64">
        <v>229</v>
      </c>
      <c r="B2235" s="15" t="s">
        <v>1761</v>
      </c>
      <c r="C2235" s="16" t="s">
        <v>893</v>
      </c>
      <c r="D2235" s="598" t="s">
        <v>594</v>
      </c>
      <c r="E2235" s="599"/>
      <c r="F2235" s="600"/>
      <c r="G2235" s="20"/>
      <c r="H2235" s="21">
        <v>41060</v>
      </c>
    </row>
    <row r="2236" spans="1:8" ht="18.75">
      <c r="A2236" s="160"/>
      <c r="B2236" s="161" t="s">
        <v>1598</v>
      </c>
      <c r="C2236" s="160"/>
      <c r="D2236" s="160"/>
      <c r="E2236" s="160"/>
      <c r="F2236" s="160"/>
      <c r="G2236" s="162">
        <f>SUM(G2218:G2235)</f>
        <v>704.75</v>
      </c>
      <c r="H2236" s="163"/>
    </row>
    <row r="2237" spans="1:8" ht="31.5">
      <c r="A2237" s="64">
        <v>11</v>
      </c>
      <c r="B2237" s="17" t="s">
        <v>2008</v>
      </c>
      <c r="C2237" s="16" t="s">
        <v>858</v>
      </c>
      <c r="D2237" s="598" t="s">
        <v>1895</v>
      </c>
      <c r="E2237" s="599"/>
      <c r="F2237" s="600"/>
      <c r="G2237" s="20"/>
      <c r="H2237" s="21">
        <v>41033</v>
      </c>
    </row>
    <row r="2238" spans="1:8" ht="47.25">
      <c r="A2238" s="630">
        <v>38</v>
      </c>
      <c r="B2238" s="592" t="s">
        <v>2128</v>
      </c>
      <c r="C2238" s="46" t="s">
        <v>872</v>
      </c>
      <c r="D2238" s="19"/>
      <c r="E2238" s="19"/>
      <c r="F2238" s="19"/>
      <c r="G2238" s="20"/>
      <c r="H2238" s="595">
        <v>41037</v>
      </c>
    </row>
    <row r="2239" spans="1:8" ht="15.75">
      <c r="A2239" s="631"/>
      <c r="B2239" s="593"/>
      <c r="C2239" s="17" t="s">
        <v>873</v>
      </c>
      <c r="D2239" s="19" t="s">
        <v>1585</v>
      </c>
      <c r="E2239" s="17">
        <v>0.2</v>
      </c>
      <c r="F2239" s="17">
        <v>8500</v>
      </c>
      <c r="G2239" s="20">
        <f>F2239*E2239</f>
        <v>1700</v>
      </c>
      <c r="H2239" s="596"/>
    </row>
    <row r="2240" spans="1:8" ht="15.75">
      <c r="A2240" s="632"/>
      <c r="B2240" s="594"/>
      <c r="C2240" s="17" t="s">
        <v>2794</v>
      </c>
      <c r="D2240" s="19" t="s">
        <v>1109</v>
      </c>
      <c r="E2240" s="17">
        <v>1</v>
      </c>
      <c r="F2240" s="17">
        <v>76</v>
      </c>
      <c r="G2240" s="20">
        <f>F2240*E2240</f>
        <v>76</v>
      </c>
      <c r="H2240" s="597"/>
    </row>
    <row r="2241" spans="1:8" ht="63">
      <c r="A2241" s="630">
        <v>67</v>
      </c>
      <c r="B2241" s="932" t="s">
        <v>2008</v>
      </c>
      <c r="C2241" s="16" t="s">
        <v>1515</v>
      </c>
      <c r="D2241" s="19"/>
      <c r="E2241" s="17"/>
      <c r="F2241" s="17"/>
      <c r="G2241" s="20"/>
      <c r="H2241" s="595">
        <v>41039</v>
      </c>
    </row>
    <row r="2242" spans="1:8" ht="15.75">
      <c r="A2242" s="631"/>
      <c r="B2242" s="933"/>
      <c r="C2242" s="15" t="s">
        <v>2286</v>
      </c>
      <c r="D2242" s="19" t="s">
        <v>2968</v>
      </c>
      <c r="E2242" s="17">
        <v>1</v>
      </c>
      <c r="F2242" s="19">
        <v>440</v>
      </c>
      <c r="G2242" s="20">
        <f t="shared" ref="G2242:G2247" si="31">F2242*E2242</f>
        <v>440</v>
      </c>
      <c r="H2242" s="605"/>
    </row>
    <row r="2243" spans="1:8" ht="15.75">
      <c r="A2243" s="632"/>
      <c r="B2243" s="934"/>
      <c r="C2243" s="17" t="s">
        <v>2058</v>
      </c>
      <c r="D2243" s="19" t="s">
        <v>1046</v>
      </c>
      <c r="E2243" s="17">
        <v>3.125</v>
      </c>
      <c r="F2243" s="17">
        <v>785.92</v>
      </c>
      <c r="G2243" s="20">
        <f t="shared" si="31"/>
        <v>2456</v>
      </c>
      <c r="H2243" s="603"/>
    </row>
    <row r="2244" spans="1:8" ht="15.75">
      <c r="A2244" s="630">
        <v>67</v>
      </c>
      <c r="B2244" s="932" t="s">
        <v>2008</v>
      </c>
      <c r="C2244" s="17" t="s">
        <v>3568</v>
      </c>
      <c r="D2244" s="19" t="s">
        <v>1517</v>
      </c>
      <c r="E2244" s="17">
        <v>16</v>
      </c>
      <c r="F2244" s="17">
        <v>89.88</v>
      </c>
      <c r="G2244" s="20">
        <f t="shared" si="31"/>
        <v>1438.08</v>
      </c>
      <c r="H2244" s="595">
        <v>41039</v>
      </c>
    </row>
    <row r="2245" spans="1:8" ht="15.75">
      <c r="A2245" s="631"/>
      <c r="B2245" s="933"/>
      <c r="C2245" s="17" t="s">
        <v>3569</v>
      </c>
      <c r="D2245" s="19" t="s">
        <v>1517</v>
      </c>
      <c r="E2245" s="17">
        <v>7</v>
      </c>
      <c r="F2245" s="19">
        <v>108</v>
      </c>
      <c r="G2245" s="20">
        <f t="shared" si="31"/>
        <v>756</v>
      </c>
      <c r="H2245" s="605"/>
    </row>
    <row r="2246" spans="1:8" ht="15.75">
      <c r="A2246" s="631"/>
      <c r="B2246" s="933"/>
      <c r="C2246" s="17" t="s">
        <v>2012</v>
      </c>
      <c r="D2246" s="19" t="s">
        <v>2968</v>
      </c>
      <c r="E2246" s="17">
        <v>1</v>
      </c>
      <c r="F2246" s="19">
        <v>195</v>
      </c>
      <c r="G2246" s="20">
        <f t="shared" si="31"/>
        <v>195</v>
      </c>
      <c r="H2246" s="605"/>
    </row>
    <row r="2247" spans="1:8" ht="15.75">
      <c r="A2247" s="632"/>
      <c r="B2247" s="934"/>
      <c r="C2247" s="17" t="s">
        <v>2059</v>
      </c>
      <c r="D2247" s="19" t="s">
        <v>1109</v>
      </c>
      <c r="E2247" s="17">
        <v>0.8</v>
      </c>
      <c r="F2247" s="17">
        <v>157.5</v>
      </c>
      <c r="G2247" s="20">
        <f t="shared" si="31"/>
        <v>126</v>
      </c>
      <c r="H2247" s="603"/>
    </row>
    <row r="2248" spans="1:8" ht="31.5">
      <c r="A2248" s="630">
        <v>113</v>
      </c>
      <c r="B2248" s="592" t="s">
        <v>3260</v>
      </c>
      <c r="C2248" s="46" t="s">
        <v>2928</v>
      </c>
      <c r="D2248" s="19"/>
      <c r="E2248" s="19"/>
      <c r="F2248" s="19"/>
      <c r="G2248" s="20"/>
      <c r="H2248" s="595">
        <v>41050</v>
      </c>
    </row>
    <row r="2249" spans="1:8" ht="15.75">
      <c r="A2249" s="631"/>
      <c r="B2249" s="593"/>
      <c r="C2249" s="15" t="s">
        <v>1534</v>
      </c>
      <c r="D2249" s="19" t="s">
        <v>1585</v>
      </c>
      <c r="E2249" s="19">
        <v>0.1</v>
      </c>
      <c r="F2249" s="19">
        <v>478</v>
      </c>
      <c r="G2249" s="20">
        <f>F2249*E2249</f>
        <v>47.8</v>
      </c>
      <c r="H2249" s="605"/>
    </row>
    <row r="2250" spans="1:8" ht="15.75">
      <c r="A2250" s="632"/>
      <c r="B2250" s="594"/>
      <c r="C2250" s="15" t="s">
        <v>1601</v>
      </c>
      <c r="D2250" s="19" t="s">
        <v>1109</v>
      </c>
      <c r="E2250" s="19">
        <v>30</v>
      </c>
      <c r="F2250" s="19">
        <v>4.3</v>
      </c>
      <c r="G2250" s="20">
        <f>F2250*E2250</f>
        <v>129</v>
      </c>
      <c r="H2250" s="603"/>
    </row>
    <row r="2251" spans="1:8" ht="31.5">
      <c r="A2251" s="630">
        <v>182</v>
      </c>
      <c r="B2251" s="592" t="s">
        <v>1040</v>
      </c>
      <c r="C2251" s="259" t="s">
        <v>1038</v>
      </c>
      <c r="D2251" s="598" t="s">
        <v>412</v>
      </c>
      <c r="E2251" s="599"/>
      <c r="F2251" s="600"/>
      <c r="G2251" s="20"/>
      <c r="H2251" s="595">
        <v>41058</v>
      </c>
    </row>
    <row r="2252" spans="1:8" ht="15.75">
      <c r="A2252" s="632"/>
      <c r="B2252" s="594"/>
      <c r="C2252" s="260" t="s">
        <v>1039</v>
      </c>
      <c r="D2252" s="19" t="s">
        <v>3491</v>
      </c>
      <c r="E2252" s="17">
        <v>1.53</v>
      </c>
      <c r="F2252" s="17">
        <v>1.6</v>
      </c>
      <c r="G2252" s="20">
        <f>F2252*E2252</f>
        <v>2.4500000000000002</v>
      </c>
      <c r="H2252" s="603"/>
    </row>
    <row r="2253" spans="1:8" ht="31.5">
      <c r="A2253" s="630">
        <v>196</v>
      </c>
      <c r="B2253" s="592" t="s">
        <v>1536</v>
      </c>
      <c r="C2253" s="259" t="s">
        <v>1038</v>
      </c>
      <c r="D2253" s="598" t="s">
        <v>412</v>
      </c>
      <c r="E2253" s="599"/>
      <c r="F2253" s="600"/>
      <c r="G2253" s="20"/>
      <c r="H2253" s="595">
        <v>41058</v>
      </c>
    </row>
    <row r="2254" spans="1:8" ht="15.75">
      <c r="A2254" s="632"/>
      <c r="B2254" s="594"/>
      <c r="C2254" s="260" t="s">
        <v>1039</v>
      </c>
      <c r="D2254" s="19" t="s">
        <v>3491</v>
      </c>
      <c r="E2254" s="17">
        <v>1.5</v>
      </c>
      <c r="F2254" s="17">
        <v>1.6</v>
      </c>
      <c r="G2254" s="20">
        <f>F2254*E2254</f>
        <v>2.4</v>
      </c>
      <c r="H2254" s="603"/>
    </row>
    <row r="2255" spans="1:8" ht="18.75">
      <c r="A2255" s="160"/>
      <c r="B2255" s="161" t="s">
        <v>1598</v>
      </c>
      <c r="C2255" s="160"/>
      <c r="D2255" s="160"/>
      <c r="E2255" s="160"/>
      <c r="F2255" s="160"/>
      <c r="G2255" s="162">
        <f>SUM(G2237:G2254)</f>
        <v>7368.73</v>
      </c>
      <c r="H2255" s="163"/>
    </row>
    <row r="2256" spans="1:8" ht="31.5">
      <c r="A2256" s="64">
        <v>5</v>
      </c>
      <c r="B2256" s="17" t="s">
        <v>1031</v>
      </c>
      <c r="C2256" s="16" t="s">
        <v>1160</v>
      </c>
      <c r="D2256" s="612" t="s">
        <v>1161</v>
      </c>
      <c r="E2256" s="613"/>
      <c r="F2256" s="614"/>
      <c r="G2256" s="20"/>
      <c r="H2256" s="21">
        <v>41031</v>
      </c>
    </row>
    <row r="2257" spans="1:8" ht="15.75">
      <c r="A2257" s="630">
        <v>25</v>
      </c>
      <c r="B2257" s="592" t="s">
        <v>3252</v>
      </c>
      <c r="C2257" s="16" t="s">
        <v>3773</v>
      </c>
      <c r="D2257" s="19"/>
      <c r="E2257" s="17"/>
      <c r="F2257" s="17"/>
      <c r="G2257" s="20"/>
      <c r="H2257" s="595">
        <v>41033</v>
      </c>
    </row>
    <row r="2258" spans="1:8" ht="15.75">
      <c r="A2258" s="632"/>
      <c r="B2258" s="594"/>
      <c r="C2258" s="17" t="s">
        <v>3774</v>
      </c>
      <c r="D2258" s="19" t="s">
        <v>3253</v>
      </c>
      <c r="E2258" s="17">
        <v>1</v>
      </c>
      <c r="F2258" s="17">
        <v>110</v>
      </c>
      <c r="G2258" s="20">
        <f>F2258*E2258</f>
        <v>110</v>
      </c>
      <c r="H2258" s="597"/>
    </row>
    <row r="2259" spans="1:8" ht="15.75">
      <c r="A2259" s="630">
        <v>63</v>
      </c>
      <c r="B2259" s="592" t="s">
        <v>1813</v>
      </c>
      <c r="C2259" s="46" t="s">
        <v>1814</v>
      </c>
      <c r="D2259" s="19"/>
      <c r="E2259" s="19"/>
      <c r="F2259" s="19"/>
      <c r="G2259" s="20"/>
      <c r="H2259" s="595" t="s">
        <v>2568</v>
      </c>
    </row>
    <row r="2260" spans="1:8" ht="31.5">
      <c r="A2260" s="631"/>
      <c r="B2260" s="593"/>
      <c r="C2260" s="17" t="s">
        <v>2450</v>
      </c>
      <c r="D2260" s="19" t="s">
        <v>2968</v>
      </c>
      <c r="E2260" s="17">
        <v>1</v>
      </c>
      <c r="F2260" s="17">
        <v>170</v>
      </c>
      <c r="G2260" s="20">
        <f>E2260*F2260</f>
        <v>170</v>
      </c>
      <c r="H2260" s="605"/>
    </row>
    <row r="2261" spans="1:8" ht="15.75">
      <c r="A2261" s="631"/>
      <c r="B2261" s="593"/>
      <c r="C2261" s="17" t="s">
        <v>2452</v>
      </c>
      <c r="D2261" s="19" t="s">
        <v>2968</v>
      </c>
      <c r="E2261" s="17">
        <v>1</v>
      </c>
      <c r="F2261" s="17">
        <v>156</v>
      </c>
      <c r="G2261" s="20">
        <f>E2261*F2261</f>
        <v>156</v>
      </c>
      <c r="H2261" s="605"/>
    </row>
    <row r="2262" spans="1:8" ht="15.75">
      <c r="A2262" s="631"/>
      <c r="B2262" s="593"/>
      <c r="C2262" s="17" t="s">
        <v>3667</v>
      </c>
      <c r="D2262" s="19" t="s">
        <v>2968</v>
      </c>
      <c r="E2262" s="17">
        <v>1</v>
      </c>
      <c r="F2262" s="17">
        <v>10</v>
      </c>
      <c r="G2262" s="20">
        <f>E2262*F2262</f>
        <v>10</v>
      </c>
      <c r="H2262" s="605"/>
    </row>
    <row r="2263" spans="1:8" ht="15.75">
      <c r="A2263" s="631"/>
      <c r="B2263" s="593"/>
      <c r="C2263" s="17" t="s">
        <v>2569</v>
      </c>
      <c r="D2263" s="19" t="s">
        <v>2968</v>
      </c>
      <c r="E2263" s="17">
        <v>48</v>
      </c>
      <c r="F2263" s="17">
        <v>0.5</v>
      </c>
      <c r="G2263" s="20">
        <f>E2263*F2263</f>
        <v>24</v>
      </c>
      <c r="H2263" s="605"/>
    </row>
    <row r="2264" spans="1:8" ht="15.75">
      <c r="A2264" s="632"/>
      <c r="B2264" s="594"/>
      <c r="C2264" s="17" t="s">
        <v>259</v>
      </c>
      <c r="D2264" s="19" t="s">
        <v>1049</v>
      </c>
      <c r="E2264" s="17">
        <v>2</v>
      </c>
      <c r="F2264" s="17">
        <v>8</v>
      </c>
      <c r="G2264" s="20">
        <f>E2264*F2264</f>
        <v>16</v>
      </c>
      <c r="H2264" s="603"/>
    </row>
    <row r="2265" spans="1:8" ht="31.5">
      <c r="A2265" s="630">
        <v>80</v>
      </c>
      <c r="B2265" s="592" t="s">
        <v>1762</v>
      </c>
      <c r="C2265" s="46" t="s">
        <v>1246</v>
      </c>
      <c r="D2265" s="19"/>
      <c r="E2265" s="17"/>
      <c r="F2265" s="19"/>
      <c r="G2265" s="20"/>
      <c r="H2265" s="595">
        <v>41043</v>
      </c>
    </row>
    <row r="2266" spans="1:8" ht="15.75">
      <c r="A2266" s="632"/>
      <c r="B2266" s="594"/>
      <c r="C2266" s="15" t="s">
        <v>100</v>
      </c>
      <c r="D2266" s="19" t="s">
        <v>1109</v>
      </c>
      <c r="E2266" s="17">
        <v>0.8</v>
      </c>
      <c r="F2266" s="19">
        <v>138.53</v>
      </c>
      <c r="G2266" s="20">
        <f>F2266*E2266</f>
        <v>110.82</v>
      </c>
      <c r="H2266" s="603"/>
    </row>
    <row r="2267" spans="1:8" ht="31.5">
      <c r="A2267" s="630">
        <v>81</v>
      </c>
      <c r="B2267" s="592" t="s">
        <v>101</v>
      </c>
      <c r="C2267" s="46" t="s">
        <v>102</v>
      </c>
      <c r="D2267" s="19"/>
      <c r="E2267" s="17"/>
      <c r="F2267" s="19"/>
      <c r="G2267" s="20"/>
      <c r="H2267" s="595">
        <v>41043</v>
      </c>
    </row>
    <row r="2268" spans="1:8" ht="15.75">
      <c r="A2268" s="631"/>
      <c r="B2268" s="593"/>
      <c r="C2268" s="15" t="s">
        <v>2012</v>
      </c>
      <c r="D2268" s="19" t="s">
        <v>2480</v>
      </c>
      <c r="E2268" s="17">
        <v>2</v>
      </c>
      <c r="F2268" s="19">
        <v>190</v>
      </c>
      <c r="G2268" s="20">
        <f>F2268*E2268</f>
        <v>380</v>
      </c>
      <c r="H2268" s="605"/>
    </row>
    <row r="2269" spans="1:8" ht="15.75">
      <c r="A2269" s="632"/>
      <c r="B2269" s="594"/>
      <c r="C2269" s="15" t="s">
        <v>677</v>
      </c>
      <c r="D2269" s="19" t="s">
        <v>1049</v>
      </c>
      <c r="E2269" s="19">
        <v>1</v>
      </c>
      <c r="F2269" s="19">
        <v>630</v>
      </c>
      <c r="G2269" s="20">
        <f>F2269*E2269</f>
        <v>630</v>
      </c>
      <c r="H2269" s="603"/>
    </row>
    <row r="2270" spans="1:8" ht="15.75">
      <c r="A2270" s="630">
        <v>93</v>
      </c>
      <c r="B2270" s="592" t="s">
        <v>1762</v>
      </c>
      <c r="C2270" s="16" t="s">
        <v>2782</v>
      </c>
      <c r="D2270" s="19"/>
      <c r="E2270" s="17"/>
      <c r="F2270" s="17"/>
      <c r="G2270" s="20"/>
      <c r="H2270" s="595">
        <v>41046</v>
      </c>
    </row>
    <row r="2271" spans="1:8" ht="15.75">
      <c r="A2271" s="631"/>
      <c r="B2271" s="593"/>
      <c r="C2271" s="17" t="s">
        <v>2049</v>
      </c>
      <c r="D2271" s="19" t="s">
        <v>1588</v>
      </c>
      <c r="E2271" s="17">
        <v>9.0999999999999998E-2</v>
      </c>
      <c r="F2271" s="17">
        <v>1350</v>
      </c>
      <c r="G2271" s="20">
        <f>F2271*E2271</f>
        <v>122.85</v>
      </c>
      <c r="H2271" s="605"/>
    </row>
    <row r="2272" spans="1:8" ht="15.75">
      <c r="A2272" s="632"/>
      <c r="B2272" s="594"/>
      <c r="C2272" s="17" t="s">
        <v>2050</v>
      </c>
      <c r="D2272" s="19" t="s">
        <v>1585</v>
      </c>
      <c r="E2272" s="17">
        <v>0.28000000000000003</v>
      </c>
      <c r="F2272" s="17">
        <v>48.05</v>
      </c>
      <c r="G2272" s="20">
        <f>F2272*E2272</f>
        <v>13.45</v>
      </c>
      <c r="H2272" s="603"/>
    </row>
    <row r="2273" spans="1:8" ht="31.5">
      <c r="A2273" s="630">
        <v>186</v>
      </c>
      <c r="B2273" s="592" t="s">
        <v>1762</v>
      </c>
      <c r="C2273" s="259" t="s">
        <v>1038</v>
      </c>
      <c r="D2273" s="598" t="s">
        <v>412</v>
      </c>
      <c r="E2273" s="599"/>
      <c r="F2273" s="600"/>
      <c r="G2273" s="20"/>
      <c r="H2273" s="595">
        <v>41058</v>
      </c>
    </row>
    <row r="2274" spans="1:8" ht="15.75">
      <c r="A2274" s="632"/>
      <c r="B2274" s="594"/>
      <c r="C2274" s="260" t="s">
        <v>1039</v>
      </c>
      <c r="D2274" s="19" t="s">
        <v>3491</v>
      </c>
      <c r="E2274" s="17">
        <v>1.5</v>
      </c>
      <c r="F2274" s="17">
        <v>1.6</v>
      </c>
      <c r="G2274" s="20">
        <f>F2274*E2274</f>
        <v>2.4</v>
      </c>
      <c r="H2274" s="603"/>
    </row>
    <row r="2275" spans="1:8" ht="31.5">
      <c r="A2275" s="64">
        <v>211</v>
      </c>
      <c r="B2275" s="15" t="s">
        <v>1762</v>
      </c>
      <c r="C2275" s="16" t="s">
        <v>893</v>
      </c>
      <c r="D2275" s="598" t="s">
        <v>3284</v>
      </c>
      <c r="E2275" s="599"/>
      <c r="F2275" s="600"/>
      <c r="G2275" s="20"/>
      <c r="H2275" s="21">
        <v>41059</v>
      </c>
    </row>
    <row r="2276" spans="1:8" ht="31.5">
      <c r="A2276" s="64">
        <v>230</v>
      </c>
      <c r="B2276" s="15" t="s">
        <v>1762</v>
      </c>
      <c r="C2276" s="16" t="s">
        <v>893</v>
      </c>
      <c r="D2276" s="598" t="s">
        <v>594</v>
      </c>
      <c r="E2276" s="599"/>
      <c r="F2276" s="600"/>
      <c r="G2276" s="20"/>
      <c r="H2276" s="21">
        <v>41060</v>
      </c>
    </row>
    <row r="2277" spans="1:8" ht="18.75">
      <c r="A2277" s="160"/>
      <c r="B2277" s="161" t="s">
        <v>1598</v>
      </c>
      <c r="C2277" s="160"/>
      <c r="D2277" s="160"/>
      <c r="E2277" s="160"/>
      <c r="F2277" s="160"/>
      <c r="G2277" s="162">
        <f>SUM(G2256:G2276)</f>
        <v>1745.52</v>
      </c>
      <c r="H2277" s="163"/>
    </row>
    <row r="2278" spans="1:8" ht="31.5">
      <c r="A2278" s="64">
        <v>2</v>
      </c>
      <c r="B2278" s="17" t="s">
        <v>1024</v>
      </c>
      <c r="C2278" s="16" t="s">
        <v>3626</v>
      </c>
      <c r="D2278" s="612" t="s">
        <v>67</v>
      </c>
      <c r="E2278" s="613"/>
      <c r="F2278" s="614"/>
      <c r="G2278" s="20"/>
      <c r="H2278" s="21">
        <v>41032</v>
      </c>
    </row>
    <row r="2279" spans="1:8" ht="31.5">
      <c r="A2279" s="630">
        <v>10</v>
      </c>
      <c r="B2279" s="592" t="s">
        <v>1401</v>
      </c>
      <c r="C2279" s="16" t="s">
        <v>1168</v>
      </c>
      <c r="D2279" s="15"/>
      <c r="E2279" s="19"/>
      <c r="F2279" s="15"/>
      <c r="G2279" s="17"/>
      <c r="H2279" s="595">
        <v>41031</v>
      </c>
    </row>
    <row r="2280" spans="1:8" ht="15.75">
      <c r="A2280" s="632"/>
      <c r="B2280" s="594"/>
      <c r="C2280" s="17" t="s">
        <v>2551</v>
      </c>
      <c r="D2280" s="19" t="s">
        <v>1588</v>
      </c>
      <c r="E2280" s="19">
        <v>0.33</v>
      </c>
      <c r="F2280" s="19">
        <v>1100</v>
      </c>
      <c r="G2280" s="17">
        <f>F2280*E2280</f>
        <v>363</v>
      </c>
      <c r="H2280" s="603"/>
    </row>
    <row r="2281" spans="1:8" ht="31.5">
      <c r="A2281" s="64">
        <v>13</v>
      </c>
      <c r="B2281" s="17" t="s">
        <v>1401</v>
      </c>
      <c r="C2281" s="46" t="s">
        <v>893</v>
      </c>
      <c r="D2281" s="612" t="s">
        <v>2051</v>
      </c>
      <c r="E2281" s="613"/>
      <c r="F2281" s="614"/>
      <c r="G2281" s="20"/>
      <c r="H2281" s="21">
        <v>41032</v>
      </c>
    </row>
    <row r="2282" spans="1:8" ht="31.5">
      <c r="A2282" s="64">
        <v>45</v>
      </c>
      <c r="B2282" s="17" t="s">
        <v>1401</v>
      </c>
      <c r="C2282" s="16" t="s">
        <v>893</v>
      </c>
      <c r="D2282" s="598" t="s">
        <v>3753</v>
      </c>
      <c r="E2282" s="599"/>
      <c r="F2282" s="600"/>
      <c r="G2282" s="20"/>
      <c r="H2282" s="21">
        <v>41036</v>
      </c>
    </row>
    <row r="2283" spans="1:8" ht="31.5">
      <c r="A2283" s="64">
        <v>55</v>
      </c>
      <c r="B2283" s="17" t="s">
        <v>3540</v>
      </c>
      <c r="C2283" s="16" t="s">
        <v>3541</v>
      </c>
      <c r="D2283" s="598" t="s">
        <v>67</v>
      </c>
      <c r="E2283" s="599"/>
      <c r="F2283" s="600"/>
      <c r="G2283" s="20"/>
      <c r="H2283" s="21">
        <v>41043</v>
      </c>
    </row>
    <row r="2284" spans="1:8" ht="31.5">
      <c r="A2284" s="64">
        <v>71</v>
      </c>
      <c r="B2284" s="17" t="s">
        <v>1401</v>
      </c>
      <c r="C2284" s="16" t="s">
        <v>893</v>
      </c>
      <c r="D2284" s="598" t="s">
        <v>594</v>
      </c>
      <c r="E2284" s="599"/>
      <c r="F2284" s="600"/>
      <c r="G2284" s="20"/>
      <c r="H2284" s="21">
        <v>41039</v>
      </c>
    </row>
    <row r="2285" spans="1:8" ht="31.5">
      <c r="A2285" s="64">
        <v>128</v>
      </c>
      <c r="B2285" s="17" t="s">
        <v>1401</v>
      </c>
      <c r="C2285" s="46" t="s">
        <v>893</v>
      </c>
      <c r="D2285" s="598" t="s">
        <v>2051</v>
      </c>
      <c r="E2285" s="599"/>
      <c r="F2285" s="600"/>
      <c r="G2285" s="20"/>
      <c r="H2285" s="21" t="s">
        <v>2039</v>
      </c>
    </row>
    <row r="2286" spans="1:8" ht="15.75">
      <c r="A2286" s="630">
        <v>141</v>
      </c>
      <c r="B2286" s="592" t="s">
        <v>1401</v>
      </c>
      <c r="C2286" s="16" t="s">
        <v>1128</v>
      </c>
      <c r="D2286" s="17"/>
      <c r="E2286" s="17"/>
      <c r="F2286" s="17"/>
      <c r="G2286" s="20"/>
      <c r="H2286" s="595">
        <v>41051</v>
      </c>
    </row>
    <row r="2287" spans="1:8" ht="15.75">
      <c r="A2287" s="631"/>
      <c r="B2287" s="593"/>
      <c r="C2287" s="17" t="s">
        <v>1129</v>
      </c>
      <c r="D2287" s="19" t="s">
        <v>1588</v>
      </c>
      <c r="E2287" s="17">
        <v>0.54</v>
      </c>
      <c r="F2287" s="17">
        <v>1500</v>
      </c>
      <c r="G2287" s="20">
        <f>E2287*F2287</f>
        <v>810</v>
      </c>
      <c r="H2287" s="596"/>
    </row>
    <row r="2288" spans="1:8" ht="15.75">
      <c r="A2288" s="631"/>
      <c r="B2288" s="593"/>
      <c r="C2288" s="17" t="s">
        <v>1158</v>
      </c>
      <c r="D2288" s="19" t="s">
        <v>1588</v>
      </c>
      <c r="E2288" s="17">
        <v>0.54</v>
      </c>
      <c r="F2288" s="17">
        <v>1650</v>
      </c>
      <c r="G2288" s="20">
        <f>E2288*F2288</f>
        <v>891</v>
      </c>
      <c r="H2288" s="596"/>
    </row>
    <row r="2289" spans="1:8" ht="15.75">
      <c r="A2289" s="632"/>
      <c r="B2289" s="594"/>
      <c r="C2289" s="17" t="s">
        <v>1130</v>
      </c>
      <c r="D2289" s="19" t="s">
        <v>1585</v>
      </c>
      <c r="E2289" s="17">
        <v>4</v>
      </c>
      <c r="F2289" s="17">
        <v>696</v>
      </c>
      <c r="G2289" s="20">
        <f>E2289*F2289</f>
        <v>2784</v>
      </c>
      <c r="H2289" s="597"/>
    </row>
    <row r="2290" spans="1:8" ht="31.5">
      <c r="A2290" s="630">
        <v>183</v>
      </c>
      <c r="B2290" s="592" t="s">
        <v>1401</v>
      </c>
      <c r="C2290" s="259" t="s">
        <v>1038</v>
      </c>
      <c r="D2290" s="598" t="s">
        <v>412</v>
      </c>
      <c r="E2290" s="599"/>
      <c r="F2290" s="600"/>
      <c r="G2290" s="20"/>
      <c r="H2290" s="595">
        <v>41058</v>
      </c>
    </row>
    <row r="2291" spans="1:8" ht="15.75">
      <c r="A2291" s="632"/>
      <c r="B2291" s="594"/>
      <c r="C2291" s="260" t="s">
        <v>1039</v>
      </c>
      <c r="D2291" s="19" t="s">
        <v>3491</v>
      </c>
      <c r="E2291" s="17">
        <v>1.53</v>
      </c>
      <c r="F2291" s="17">
        <v>1.6</v>
      </c>
      <c r="G2291" s="20">
        <f>F2291*E2291</f>
        <v>2.4500000000000002</v>
      </c>
      <c r="H2291" s="603"/>
    </row>
    <row r="2292" spans="1:8" ht="63">
      <c r="A2292" s="630">
        <v>206</v>
      </c>
      <c r="B2292" s="592" t="s">
        <v>1401</v>
      </c>
      <c r="C2292" s="16" t="s">
        <v>2731</v>
      </c>
      <c r="D2292" s="19"/>
      <c r="E2292" s="17"/>
      <c r="F2292" s="17"/>
      <c r="G2292" s="20"/>
      <c r="H2292" s="595">
        <v>41059</v>
      </c>
    </row>
    <row r="2293" spans="1:8" ht="15.75">
      <c r="A2293" s="631"/>
      <c r="B2293" s="593"/>
      <c r="C2293" s="17" t="s">
        <v>44</v>
      </c>
      <c r="D2293" s="19" t="s">
        <v>1109</v>
      </c>
      <c r="E2293" s="17">
        <v>2.5</v>
      </c>
      <c r="F2293" s="17">
        <v>24</v>
      </c>
      <c r="G2293" s="20">
        <f>F2293*E2293</f>
        <v>60</v>
      </c>
      <c r="H2293" s="605"/>
    </row>
    <row r="2294" spans="1:8" ht="15.75">
      <c r="A2294" s="631"/>
      <c r="B2294" s="593"/>
      <c r="C2294" s="17" t="s">
        <v>2479</v>
      </c>
      <c r="D2294" s="19" t="s">
        <v>1109</v>
      </c>
      <c r="E2294" s="17">
        <v>1.9</v>
      </c>
      <c r="F2294" s="17">
        <v>89.48</v>
      </c>
      <c r="G2294" s="20">
        <f>F2294*E2294</f>
        <v>170.01</v>
      </c>
      <c r="H2294" s="605"/>
    </row>
    <row r="2295" spans="1:8" ht="15.75">
      <c r="A2295" s="632"/>
      <c r="B2295" s="594"/>
      <c r="C2295" s="17" t="s">
        <v>2479</v>
      </c>
      <c r="D2295" s="19" t="s">
        <v>1109</v>
      </c>
      <c r="E2295" s="17">
        <v>2</v>
      </c>
      <c r="F2295" s="17">
        <v>118.5</v>
      </c>
      <c r="G2295" s="20">
        <f>F2295*E2295</f>
        <v>237</v>
      </c>
      <c r="H2295" s="603"/>
    </row>
    <row r="2296" spans="1:8" ht="31.5">
      <c r="A2296" s="64">
        <v>212</v>
      </c>
      <c r="B2296" s="15" t="s">
        <v>1401</v>
      </c>
      <c r="C2296" s="16" t="s">
        <v>893</v>
      </c>
      <c r="D2296" s="598" t="s">
        <v>3284</v>
      </c>
      <c r="E2296" s="599"/>
      <c r="F2296" s="600"/>
      <c r="G2296" s="20"/>
      <c r="H2296" s="21">
        <v>41059</v>
      </c>
    </row>
    <row r="2297" spans="1:8" ht="18.75">
      <c r="A2297" s="160"/>
      <c r="B2297" s="161" t="s">
        <v>1598</v>
      </c>
      <c r="C2297" s="160"/>
      <c r="D2297" s="160"/>
      <c r="E2297" s="160"/>
      <c r="F2297" s="160"/>
      <c r="G2297" s="162">
        <f>SUM(G2278:G2296)</f>
        <v>5317.46</v>
      </c>
      <c r="H2297" s="163"/>
    </row>
    <row r="2298" spans="1:8" ht="31.5">
      <c r="A2298" s="64">
        <v>14</v>
      </c>
      <c r="B2298" s="17" t="s">
        <v>2129</v>
      </c>
      <c r="C2298" s="46" t="s">
        <v>893</v>
      </c>
      <c r="D2298" s="612" t="s">
        <v>2051</v>
      </c>
      <c r="E2298" s="613"/>
      <c r="F2298" s="614"/>
      <c r="G2298" s="20"/>
      <c r="H2298" s="21">
        <v>41032</v>
      </c>
    </row>
    <row r="2299" spans="1:8" ht="31.5">
      <c r="A2299" s="630">
        <v>18</v>
      </c>
      <c r="B2299" s="592" t="s">
        <v>2009</v>
      </c>
      <c r="C2299" s="16" t="s">
        <v>1806</v>
      </c>
      <c r="D2299" s="19"/>
      <c r="E2299" s="17"/>
      <c r="F2299" s="17"/>
      <c r="G2299" s="20"/>
      <c r="H2299" s="602"/>
    </row>
    <row r="2300" spans="1:8" ht="15.75">
      <c r="A2300" s="631"/>
      <c r="B2300" s="593"/>
      <c r="C2300" s="17" t="s">
        <v>2010</v>
      </c>
      <c r="D2300" s="19" t="s">
        <v>1585</v>
      </c>
      <c r="E2300" s="17">
        <v>0.12</v>
      </c>
      <c r="F2300" s="17">
        <v>8500</v>
      </c>
      <c r="G2300" s="20">
        <f>F2300*E2300</f>
        <v>1020</v>
      </c>
      <c r="H2300" s="596"/>
    </row>
    <row r="2301" spans="1:8" ht="15.75">
      <c r="A2301" s="631"/>
      <c r="B2301" s="593"/>
      <c r="C2301" s="17" t="s">
        <v>2011</v>
      </c>
      <c r="D2301" s="19" t="s">
        <v>1585</v>
      </c>
      <c r="E2301" s="17">
        <v>0.02</v>
      </c>
      <c r="F2301" s="17">
        <v>8500</v>
      </c>
      <c r="G2301" s="20">
        <f>F2301*E2301</f>
        <v>170</v>
      </c>
      <c r="H2301" s="596"/>
    </row>
    <row r="2302" spans="1:8" ht="15.75">
      <c r="A2302" s="632"/>
      <c r="B2302" s="594"/>
      <c r="C2302" s="17" t="s">
        <v>3162</v>
      </c>
      <c r="D2302" s="19" t="s">
        <v>1109</v>
      </c>
      <c r="E2302" s="17">
        <v>0.3</v>
      </c>
      <c r="F2302" s="17">
        <v>76</v>
      </c>
      <c r="G2302" s="20">
        <f>F2302*E2302</f>
        <v>22.8</v>
      </c>
      <c r="H2302" s="597"/>
    </row>
    <row r="2303" spans="1:8" ht="31.5">
      <c r="A2303" s="64">
        <v>18</v>
      </c>
      <c r="B2303" s="17" t="s">
        <v>2009</v>
      </c>
      <c r="C2303" s="17" t="s">
        <v>2794</v>
      </c>
      <c r="D2303" s="19" t="s">
        <v>1109</v>
      </c>
      <c r="E2303" s="17">
        <v>0.1</v>
      </c>
      <c r="F2303" s="17">
        <v>79</v>
      </c>
      <c r="G2303" s="20">
        <f>F2303*E2303</f>
        <v>7.9</v>
      </c>
      <c r="H2303" s="41"/>
    </row>
    <row r="2304" spans="1:8" ht="31.5">
      <c r="A2304" s="64">
        <v>46</v>
      </c>
      <c r="B2304" s="17" t="s">
        <v>2129</v>
      </c>
      <c r="C2304" s="16" t="s">
        <v>893</v>
      </c>
      <c r="D2304" s="598" t="s">
        <v>3753</v>
      </c>
      <c r="E2304" s="599"/>
      <c r="F2304" s="600"/>
      <c r="G2304" s="20"/>
      <c r="H2304" s="21">
        <v>41036</v>
      </c>
    </row>
    <row r="2305" spans="1:8" ht="31.5">
      <c r="A2305" s="64">
        <v>65</v>
      </c>
      <c r="B2305" s="17" t="s">
        <v>2671</v>
      </c>
      <c r="C2305" s="46" t="s">
        <v>2133</v>
      </c>
      <c r="D2305" s="598" t="s">
        <v>2573</v>
      </c>
      <c r="E2305" s="599"/>
      <c r="F2305" s="600"/>
      <c r="G2305" s="20"/>
      <c r="H2305" s="21">
        <v>41044</v>
      </c>
    </row>
    <row r="2306" spans="1:8" ht="31.5">
      <c r="A2306" s="64">
        <v>72</v>
      </c>
      <c r="B2306" s="17" t="s">
        <v>2129</v>
      </c>
      <c r="C2306" s="16" t="s">
        <v>893</v>
      </c>
      <c r="D2306" s="598" t="s">
        <v>594</v>
      </c>
      <c r="E2306" s="599"/>
      <c r="F2306" s="600"/>
      <c r="G2306" s="20"/>
      <c r="H2306" s="21">
        <v>41039</v>
      </c>
    </row>
    <row r="2307" spans="1:8" ht="31.5">
      <c r="A2307" s="64">
        <v>110</v>
      </c>
      <c r="B2307" s="17" t="s">
        <v>2924</v>
      </c>
      <c r="C2307" s="16" t="s">
        <v>2844</v>
      </c>
      <c r="D2307" s="598" t="s">
        <v>2925</v>
      </c>
      <c r="E2307" s="599"/>
      <c r="F2307" s="600"/>
      <c r="G2307" s="20"/>
      <c r="H2307" s="21">
        <v>41047</v>
      </c>
    </row>
    <row r="2308" spans="1:8" ht="31.5">
      <c r="A2308" s="64">
        <v>129</v>
      </c>
      <c r="B2308" s="17" t="s">
        <v>2924</v>
      </c>
      <c r="C2308" s="46" t="s">
        <v>893</v>
      </c>
      <c r="D2308" s="598" t="s">
        <v>2051</v>
      </c>
      <c r="E2308" s="599"/>
      <c r="F2308" s="600"/>
      <c r="G2308" s="20"/>
      <c r="H2308" s="21" t="s">
        <v>2039</v>
      </c>
    </row>
    <row r="2309" spans="1:8" ht="15.75">
      <c r="A2309" s="630">
        <v>142</v>
      </c>
      <c r="B2309" s="592" t="s">
        <v>2129</v>
      </c>
      <c r="C2309" s="16" t="s">
        <v>1128</v>
      </c>
      <c r="D2309" s="17"/>
      <c r="E2309" s="17"/>
      <c r="F2309" s="17"/>
      <c r="G2309" s="20"/>
      <c r="H2309" s="595">
        <v>41051</v>
      </c>
    </row>
    <row r="2310" spans="1:8" ht="15.75">
      <c r="A2310" s="631"/>
      <c r="B2310" s="593"/>
      <c r="C2310" s="17" t="s">
        <v>1129</v>
      </c>
      <c r="D2310" s="19" t="s">
        <v>1588</v>
      </c>
      <c r="E2310" s="17">
        <v>0.54</v>
      </c>
      <c r="F2310" s="17">
        <v>1500</v>
      </c>
      <c r="G2310" s="20">
        <f>E2310*F2310</f>
        <v>810</v>
      </c>
      <c r="H2310" s="596"/>
    </row>
    <row r="2311" spans="1:8" ht="15.75">
      <c r="A2311" s="631"/>
      <c r="B2311" s="593"/>
      <c r="C2311" s="17" t="s">
        <v>1158</v>
      </c>
      <c r="D2311" s="19" t="s">
        <v>1588</v>
      </c>
      <c r="E2311" s="17">
        <v>0.54</v>
      </c>
      <c r="F2311" s="17">
        <v>1650</v>
      </c>
      <c r="G2311" s="20">
        <f>E2311*F2311</f>
        <v>891</v>
      </c>
      <c r="H2311" s="596"/>
    </row>
    <row r="2312" spans="1:8" ht="15.75">
      <c r="A2312" s="632"/>
      <c r="B2312" s="594"/>
      <c r="C2312" s="17" t="s">
        <v>1130</v>
      </c>
      <c r="D2312" s="19" t="s">
        <v>1585</v>
      </c>
      <c r="E2312" s="17">
        <v>4</v>
      </c>
      <c r="F2312" s="17">
        <v>696</v>
      </c>
      <c r="G2312" s="20">
        <f>E2312*F2312</f>
        <v>2784</v>
      </c>
      <c r="H2312" s="597"/>
    </row>
    <row r="2313" spans="1:8" ht="31.5">
      <c r="A2313" s="630">
        <v>216</v>
      </c>
      <c r="B2313" s="592" t="s">
        <v>2129</v>
      </c>
      <c r="C2313" s="259" t="s">
        <v>1038</v>
      </c>
      <c r="D2313" s="598" t="s">
        <v>412</v>
      </c>
      <c r="E2313" s="599"/>
      <c r="F2313" s="600"/>
      <c r="G2313" s="20"/>
      <c r="H2313" s="595">
        <v>41059</v>
      </c>
    </row>
    <row r="2314" spans="1:8" ht="15.75">
      <c r="A2314" s="632"/>
      <c r="B2314" s="594"/>
      <c r="C2314" s="260" t="s">
        <v>1039</v>
      </c>
      <c r="D2314" s="19" t="s">
        <v>3492</v>
      </c>
      <c r="E2314" s="17">
        <v>3.5</v>
      </c>
      <c r="F2314" s="17">
        <v>1.6</v>
      </c>
      <c r="G2314" s="20">
        <f>F2314*E2314</f>
        <v>5.6</v>
      </c>
      <c r="H2314" s="603"/>
    </row>
    <row r="2315" spans="1:8" ht="31.5">
      <c r="A2315" s="64">
        <v>231</v>
      </c>
      <c r="B2315" s="15" t="s">
        <v>2129</v>
      </c>
      <c r="C2315" s="16" t="s">
        <v>893</v>
      </c>
      <c r="D2315" s="598" t="s">
        <v>594</v>
      </c>
      <c r="E2315" s="599"/>
      <c r="F2315" s="600"/>
      <c r="G2315" s="20"/>
      <c r="H2315" s="21">
        <v>41060</v>
      </c>
    </row>
    <row r="2316" spans="1:8" ht="18.75">
      <c r="A2316" s="160"/>
      <c r="B2316" s="161" t="s">
        <v>1598</v>
      </c>
      <c r="C2316" s="160"/>
      <c r="D2316" s="160"/>
      <c r="E2316" s="160"/>
      <c r="F2316" s="160"/>
      <c r="G2316" s="162">
        <f>SUM(G2298:G2315)</f>
        <v>5711.3</v>
      </c>
      <c r="H2316" s="163"/>
    </row>
    <row r="2317" spans="1:8" ht="31.5">
      <c r="A2317" s="630">
        <v>7</v>
      </c>
      <c r="B2317" s="592" t="s">
        <v>1163</v>
      </c>
      <c r="C2317" s="16" t="s">
        <v>1164</v>
      </c>
      <c r="D2317" s="17"/>
      <c r="E2317" s="17"/>
      <c r="F2317" s="17"/>
      <c r="G2317" s="20"/>
      <c r="H2317" s="595">
        <v>41032</v>
      </c>
    </row>
    <row r="2318" spans="1:8" ht="15.75">
      <c r="A2318" s="631"/>
      <c r="B2318" s="593"/>
      <c r="C2318" s="17" t="s">
        <v>84</v>
      </c>
      <c r="D2318" s="19" t="s">
        <v>1585</v>
      </c>
      <c r="E2318" s="17">
        <v>0.02</v>
      </c>
      <c r="F2318" s="17">
        <v>8500</v>
      </c>
      <c r="G2318" s="20">
        <f>F2318*E2318</f>
        <v>170</v>
      </c>
      <c r="H2318" s="605"/>
    </row>
    <row r="2319" spans="1:8" ht="15.75">
      <c r="A2319" s="632"/>
      <c r="B2319" s="594"/>
      <c r="C2319" s="17" t="s">
        <v>1602</v>
      </c>
      <c r="D2319" s="19" t="s">
        <v>1109</v>
      </c>
      <c r="E2319" s="17">
        <v>0.1</v>
      </c>
      <c r="F2319" s="17">
        <v>58</v>
      </c>
      <c r="G2319" s="20">
        <f>F2319*E2319</f>
        <v>5.8</v>
      </c>
      <c r="H2319" s="603"/>
    </row>
    <row r="2320" spans="1:8" ht="31.5">
      <c r="A2320" s="64">
        <v>47</v>
      </c>
      <c r="B2320" s="17" t="s">
        <v>164</v>
      </c>
      <c r="C2320" s="16" t="s">
        <v>893</v>
      </c>
      <c r="D2320" s="598" t="s">
        <v>3753</v>
      </c>
      <c r="E2320" s="599"/>
      <c r="F2320" s="600"/>
      <c r="G2320" s="20"/>
      <c r="H2320" s="21">
        <v>41036</v>
      </c>
    </row>
    <row r="2321" spans="1:8" ht="31.5">
      <c r="A2321" s="630">
        <v>76</v>
      </c>
      <c r="B2321" s="592" t="s">
        <v>164</v>
      </c>
      <c r="C2321" s="46" t="s">
        <v>1825</v>
      </c>
      <c r="D2321" s="19"/>
      <c r="E2321" s="19"/>
      <c r="F2321" s="19"/>
      <c r="G2321" s="20"/>
      <c r="H2321" s="595">
        <v>41029</v>
      </c>
    </row>
    <row r="2322" spans="1:8" ht="15.75">
      <c r="A2322" s="631"/>
      <c r="B2322" s="593"/>
      <c r="C2322" s="15" t="s">
        <v>1826</v>
      </c>
      <c r="D2322" s="19" t="s">
        <v>1046</v>
      </c>
      <c r="E2322" s="19">
        <v>15</v>
      </c>
      <c r="F2322" s="19">
        <v>140</v>
      </c>
      <c r="G2322" s="20">
        <f>F2322*E2322</f>
        <v>2100</v>
      </c>
      <c r="H2322" s="605"/>
    </row>
    <row r="2323" spans="1:8" ht="15.75">
      <c r="A2323" s="631"/>
      <c r="B2323" s="593"/>
      <c r="C2323" s="15" t="s">
        <v>1462</v>
      </c>
      <c r="D2323" s="19" t="s">
        <v>1049</v>
      </c>
      <c r="E2323" s="19">
        <v>36</v>
      </c>
      <c r="F2323" s="19">
        <v>157.34</v>
      </c>
      <c r="G2323" s="20">
        <f>F2323*E2323</f>
        <v>5664.24</v>
      </c>
      <c r="H2323" s="605"/>
    </row>
    <row r="2324" spans="1:8" ht="15.75">
      <c r="A2324" s="632"/>
      <c r="B2324" s="594"/>
      <c r="C2324" s="15" t="s">
        <v>3641</v>
      </c>
      <c r="D2324" s="19" t="s">
        <v>2480</v>
      </c>
      <c r="E2324" s="19">
        <v>0.5</v>
      </c>
      <c r="F2324" s="19">
        <v>950</v>
      </c>
      <c r="G2324" s="20">
        <f>F2324*E2324</f>
        <v>475</v>
      </c>
      <c r="H2324" s="603"/>
    </row>
    <row r="2325" spans="1:8" ht="31.5">
      <c r="A2325" s="64">
        <v>78</v>
      </c>
      <c r="B2325" s="17" t="s">
        <v>99</v>
      </c>
      <c r="C2325" s="46" t="s">
        <v>2184</v>
      </c>
      <c r="D2325" s="598" t="s">
        <v>14</v>
      </c>
      <c r="E2325" s="599"/>
      <c r="F2325" s="600"/>
      <c r="G2325" s="20"/>
      <c r="H2325" s="21">
        <v>41040</v>
      </c>
    </row>
    <row r="2326" spans="1:8" ht="15.75">
      <c r="A2326" s="630">
        <v>83</v>
      </c>
      <c r="B2326" s="592" t="s">
        <v>1956</v>
      </c>
      <c r="C2326" s="16" t="s">
        <v>2184</v>
      </c>
      <c r="D2326" s="19"/>
      <c r="E2326" s="17"/>
      <c r="F2326" s="17"/>
      <c r="G2326" s="20"/>
      <c r="H2326" s="595">
        <v>41043</v>
      </c>
    </row>
    <row r="2327" spans="1:8" ht="15.75">
      <c r="A2327" s="631"/>
      <c r="B2327" s="593"/>
      <c r="C2327" s="17" t="s">
        <v>1181</v>
      </c>
      <c r="D2327" s="19" t="s">
        <v>2968</v>
      </c>
      <c r="E2327" s="17">
        <v>1</v>
      </c>
      <c r="F2327" s="17">
        <v>25</v>
      </c>
      <c r="G2327" s="20">
        <f>E2327*F2327</f>
        <v>25</v>
      </c>
      <c r="H2327" s="605"/>
    </row>
    <row r="2328" spans="1:8" ht="15.75">
      <c r="A2328" s="631"/>
      <c r="B2328" s="593"/>
      <c r="C2328" s="15" t="s">
        <v>677</v>
      </c>
      <c r="D2328" s="19" t="s">
        <v>1049</v>
      </c>
      <c r="E2328" s="19">
        <v>1</v>
      </c>
      <c r="F2328" s="19">
        <v>630</v>
      </c>
      <c r="G2328" s="20">
        <f>F2328*E2328</f>
        <v>630</v>
      </c>
      <c r="H2328" s="605"/>
    </row>
    <row r="2329" spans="1:8" ht="15.75">
      <c r="A2329" s="631"/>
      <c r="B2329" s="593"/>
      <c r="C2329" s="17" t="s">
        <v>680</v>
      </c>
      <c r="D2329" s="19" t="s">
        <v>2968</v>
      </c>
      <c r="E2329" s="17">
        <v>1</v>
      </c>
      <c r="F2329" s="17">
        <v>50</v>
      </c>
      <c r="G2329" s="17">
        <f>E2329*F2329</f>
        <v>50</v>
      </c>
      <c r="H2329" s="605"/>
    </row>
    <row r="2330" spans="1:8" ht="15.75">
      <c r="A2330" s="632"/>
      <c r="B2330" s="594"/>
      <c r="C2330" s="17" t="s">
        <v>49</v>
      </c>
      <c r="D2330" s="19" t="s">
        <v>2968</v>
      </c>
      <c r="E2330" s="17">
        <v>1</v>
      </c>
      <c r="F2330" s="17">
        <v>174</v>
      </c>
      <c r="G2330" s="173">
        <f>E2330*F2330</f>
        <v>174</v>
      </c>
      <c r="H2330" s="603"/>
    </row>
    <row r="2331" spans="1:8" ht="15.75">
      <c r="A2331" s="630">
        <v>143</v>
      </c>
      <c r="B2331" s="592" t="s">
        <v>164</v>
      </c>
      <c r="C2331" s="16" t="s">
        <v>1128</v>
      </c>
      <c r="D2331" s="17"/>
      <c r="E2331" s="17"/>
      <c r="F2331" s="17"/>
      <c r="G2331" s="20"/>
      <c r="H2331" s="595">
        <v>41051</v>
      </c>
    </row>
    <row r="2332" spans="1:8" ht="15.75">
      <c r="A2332" s="631"/>
      <c r="B2332" s="593"/>
      <c r="C2332" s="17" t="s">
        <v>1129</v>
      </c>
      <c r="D2332" s="19" t="s">
        <v>1588</v>
      </c>
      <c r="E2332" s="17">
        <v>0.54</v>
      </c>
      <c r="F2332" s="17">
        <v>1500</v>
      </c>
      <c r="G2332" s="20">
        <f>E2332*F2332</f>
        <v>810</v>
      </c>
      <c r="H2332" s="596"/>
    </row>
    <row r="2333" spans="1:8" ht="15.75">
      <c r="A2333" s="631"/>
      <c r="B2333" s="593"/>
      <c r="C2333" s="17" t="s">
        <v>1158</v>
      </c>
      <c r="D2333" s="19" t="s">
        <v>1588</v>
      </c>
      <c r="E2333" s="17">
        <v>0.54</v>
      </c>
      <c r="F2333" s="17">
        <v>1650</v>
      </c>
      <c r="G2333" s="20">
        <f>E2333*F2333</f>
        <v>891</v>
      </c>
      <c r="H2333" s="596"/>
    </row>
    <row r="2334" spans="1:8" ht="15.75">
      <c r="A2334" s="632"/>
      <c r="B2334" s="594"/>
      <c r="C2334" s="17" t="s">
        <v>1130</v>
      </c>
      <c r="D2334" s="19" t="s">
        <v>1585</v>
      </c>
      <c r="E2334" s="17">
        <v>2</v>
      </c>
      <c r="F2334" s="17">
        <v>696</v>
      </c>
      <c r="G2334" s="20">
        <f>E2334*F2334</f>
        <v>1392</v>
      </c>
      <c r="H2334" s="597"/>
    </row>
    <row r="2335" spans="1:8" ht="31.5">
      <c r="A2335" s="630">
        <v>197</v>
      </c>
      <c r="B2335" s="592" t="s">
        <v>2097</v>
      </c>
      <c r="C2335" s="16" t="s">
        <v>2098</v>
      </c>
      <c r="D2335" s="598" t="s">
        <v>2099</v>
      </c>
      <c r="E2335" s="599"/>
      <c r="F2335" s="600"/>
      <c r="G2335" s="20"/>
      <c r="H2335" s="595">
        <v>41058</v>
      </c>
    </row>
    <row r="2336" spans="1:8" ht="15.75">
      <c r="A2336" s="632"/>
      <c r="B2336" s="594"/>
      <c r="C2336" s="17" t="s">
        <v>2100</v>
      </c>
      <c r="D2336" s="17" t="s">
        <v>2968</v>
      </c>
      <c r="E2336" s="17">
        <v>5</v>
      </c>
      <c r="F2336" s="17">
        <v>53</v>
      </c>
      <c r="G2336" s="20">
        <f>F2336*E2336</f>
        <v>265</v>
      </c>
      <c r="H2336" s="603"/>
    </row>
    <row r="2337" spans="1:8" ht="31.5">
      <c r="A2337" s="64">
        <v>232</v>
      </c>
      <c r="B2337" s="15" t="s">
        <v>164</v>
      </c>
      <c r="C2337" s="16" t="s">
        <v>893</v>
      </c>
      <c r="D2337" s="598" t="s">
        <v>594</v>
      </c>
      <c r="E2337" s="599"/>
      <c r="F2337" s="600"/>
      <c r="G2337" s="20"/>
      <c r="H2337" s="21">
        <v>41060</v>
      </c>
    </row>
    <row r="2338" spans="1:8" ht="18.75">
      <c r="A2338" s="160"/>
      <c r="B2338" s="161" t="s">
        <v>1598</v>
      </c>
      <c r="C2338" s="160"/>
      <c r="D2338" s="160"/>
      <c r="E2338" s="160"/>
      <c r="F2338" s="160"/>
      <c r="G2338" s="162">
        <f>SUM(G2317:G2337)</f>
        <v>12652.04</v>
      </c>
      <c r="H2338" s="163"/>
    </row>
    <row r="2339" spans="1:8" ht="31.5">
      <c r="A2339" s="630">
        <v>220</v>
      </c>
      <c r="B2339" s="592" t="s">
        <v>3700</v>
      </c>
      <c r="C2339" s="259" t="s">
        <v>1038</v>
      </c>
      <c r="D2339" s="598" t="s">
        <v>412</v>
      </c>
      <c r="E2339" s="599"/>
      <c r="F2339" s="600"/>
      <c r="G2339" s="20"/>
      <c r="H2339" s="595">
        <v>41060</v>
      </c>
    </row>
    <row r="2340" spans="1:8" ht="15.75">
      <c r="A2340" s="632"/>
      <c r="B2340" s="594"/>
      <c r="C2340" s="260" t="s">
        <v>1039</v>
      </c>
      <c r="D2340" s="19" t="s">
        <v>3492</v>
      </c>
      <c r="E2340" s="17">
        <v>2</v>
      </c>
      <c r="F2340" s="17">
        <v>1.6</v>
      </c>
      <c r="G2340" s="20">
        <f>F2340*E2340</f>
        <v>3.2</v>
      </c>
      <c r="H2340" s="603"/>
    </row>
    <row r="2341" spans="1:8" ht="18.75">
      <c r="A2341" s="160"/>
      <c r="B2341" s="161" t="s">
        <v>1598</v>
      </c>
      <c r="C2341" s="160"/>
      <c r="D2341" s="160"/>
      <c r="E2341" s="160"/>
      <c r="F2341" s="160"/>
      <c r="G2341" s="162">
        <f>SUM(G2339:G2340)</f>
        <v>3.2</v>
      </c>
      <c r="H2341" s="163"/>
    </row>
    <row r="2342" spans="1:8" ht="31.5">
      <c r="A2342" s="630">
        <v>221</v>
      </c>
      <c r="B2342" s="592" t="s">
        <v>3738</v>
      </c>
      <c r="C2342" s="259" t="s">
        <v>1038</v>
      </c>
      <c r="D2342" s="598" t="s">
        <v>412</v>
      </c>
      <c r="E2342" s="599"/>
      <c r="F2342" s="600"/>
      <c r="G2342" s="20"/>
      <c r="H2342" s="595">
        <v>41060</v>
      </c>
    </row>
    <row r="2343" spans="1:8" ht="15.75">
      <c r="A2343" s="632"/>
      <c r="B2343" s="594"/>
      <c r="C2343" s="260" t="s">
        <v>1039</v>
      </c>
      <c r="D2343" s="19" t="s">
        <v>3492</v>
      </c>
      <c r="E2343" s="17">
        <v>2</v>
      </c>
      <c r="F2343" s="17">
        <v>1.6</v>
      </c>
      <c r="G2343" s="20">
        <f>F2343*E2343</f>
        <v>3.2</v>
      </c>
      <c r="H2343" s="603"/>
    </row>
    <row r="2344" spans="1:8" ht="18.75">
      <c r="A2344" s="160"/>
      <c r="B2344" s="161" t="s">
        <v>1598</v>
      </c>
      <c r="C2344" s="160"/>
      <c r="D2344" s="160"/>
      <c r="E2344" s="160"/>
      <c r="F2344" s="160"/>
      <c r="G2344" s="162">
        <f>SUM(G2342:G2343)</f>
        <v>3.2</v>
      </c>
      <c r="H2344" s="163"/>
    </row>
    <row r="2345" spans="1:8" ht="31.5">
      <c r="A2345" s="630">
        <v>156</v>
      </c>
      <c r="B2345" s="592" t="s">
        <v>857</v>
      </c>
      <c r="C2345" s="16" t="s">
        <v>2202</v>
      </c>
      <c r="D2345" s="19"/>
      <c r="E2345" s="17"/>
      <c r="F2345" s="17"/>
      <c r="G2345" s="20"/>
      <c r="H2345" s="595">
        <v>41050</v>
      </c>
    </row>
    <row r="2346" spans="1:8" ht="15.75">
      <c r="A2346" s="631"/>
      <c r="B2346" s="593"/>
      <c r="C2346" s="17" t="s">
        <v>1581</v>
      </c>
      <c r="D2346" s="19" t="s">
        <v>1109</v>
      </c>
      <c r="E2346" s="17">
        <v>1</v>
      </c>
      <c r="F2346" s="17">
        <v>90</v>
      </c>
      <c r="G2346" s="20">
        <f>F2346*E2346</f>
        <v>90</v>
      </c>
      <c r="H2346" s="605"/>
    </row>
    <row r="2347" spans="1:8" ht="15.75">
      <c r="A2347" s="632"/>
      <c r="B2347" s="594"/>
      <c r="C2347" s="17" t="s">
        <v>1048</v>
      </c>
      <c r="D2347" s="19" t="s">
        <v>2968</v>
      </c>
      <c r="E2347" s="17">
        <v>1</v>
      </c>
      <c r="F2347" s="17">
        <v>35</v>
      </c>
      <c r="G2347" s="17">
        <f>F2347*E2347</f>
        <v>35</v>
      </c>
      <c r="H2347" s="603"/>
    </row>
    <row r="2348" spans="1:8" ht="15.75">
      <c r="A2348" s="630">
        <v>178</v>
      </c>
      <c r="B2348" s="592" t="s">
        <v>1960</v>
      </c>
      <c r="C2348" s="16" t="s">
        <v>1132</v>
      </c>
      <c r="D2348" s="19"/>
      <c r="E2348" s="17"/>
      <c r="F2348" s="17"/>
      <c r="G2348" s="20"/>
      <c r="H2348" s="595">
        <v>41058</v>
      </c>
    </row>
    <row r="2349" spans="1:8" ht="15.75">
      <c r="A2349" s="631"/>
      <c r="B2349" s="593"/>
      <c r="C2349" s="17" t="s">
        <v>480</v>
      </c>
      <c r="D2349" s="19" t="s">
        <v>481</v>
      </c>
      <c r="E2349" s="17">
        <v>1.34</v>
      </c>
      <c r="F2349" s="17">
        <v>28</v>
      </c>
      <c r="G2349" s="20">
        <f>E2349*F2349</f>
        <v>37.520000000000003</v>
      </c>
      <c r="H2349" s="596"/>
    </row>
    <row r="2350" spans="1:8" ht="15.75">
      <c r="A2350" s="632"/>
      <c r="B2350" s="594"/>
      <c r="C2350" s="17" t="s">
        <v>1133</v>
      </c>
      <c r="D2350" s="19" t="s">
        <v>1049</v>
      </c>
      <c r="E2350" s="17">
        <v>2</v>
      </c>
      <c r="F2350" s="17">
        <v>7</v>
      </c>
      <c r="G2350" s="20">
        <f>E2350*F2350</f>
        <v>14</v>
      </c>
      <c r="H2350" s="597"/>
    </row>
    <row r="2351" spans="1:8" ht="15.75">
      <c r="A2351" s="630">
        <v>217</v>
      </c>
      <c r="B2351" s="592" t="s">
        <v>424</v>
      </c>
      <c r="C2351" s="16" t="s">
        <v>1132</v>
      </c>
      <c r="D2351" s="19"/>
      <c r="E2351" s="17"/>
      <c r="F2351" s="17"/>
      <c r="G2351" s="20"/>
      <c r="H2351" s="595">
        <v>41059</v>
      </c>
    </row>
    <row r="2352" spans="1:8" ht="15.75">
      <c r="A2352" s="631"/>
      <c r="B2352" s="593"/>
      <c r="C2352" s="17" t="s">
        <v>480</v>
      </c>
      <c r="D2352" s="19" t="s">
        <v>481</v>
      </c>
      <c r="E2352" s="17">
        <v>1</v>
      </c>
      <c r="F2352" s="17">
        <v>28</v>
      </c>
      <c r="G2352" s="20">
        <f>E2352*F2352</f>
        <v>28</v>
      </c>
      <c r="H2352" s="596"/>
    </row>
    <row r="2353" spans="1:8" ht="15.75">
      <c r="A2353" s="632"/>
      <c r="B2353" s="594"/>
      <c r="C2353" s="17" t="s">
        <v>1133</v>
      </c>
      <c r="D2353" s="19" t="s">
        <v>1049</v>
      </c>
      <c r="E2353" s="17">
        <v>2</v>
      </c>
      <c r="F2353" s="17">
        <v>7</v>
      </c>
      <c r="G2353" s="20">
        <f>E2353*F2353</f>
        <v>14</v>
      </c>
      <c r="H2353" s="597"/>
    </row>
    <row r="2354" spans="1:8" ht="31.5">
      <c r="A2354" s="630">
        <v>222</v>
      </c>
      <c r="B2354" s="592" t="s">
        <v>1960</v>
      </c>
      <c r="C2354" s="259" t="s">
        <v>1038</v>
      </c>
      <c r="D2354" s="598" t="s">
        <v>412</v>
      </c>
      <c r="E2354" s="599"/>
      <c r="F2354" s="600"/>
      <c r="G2354" s="20"/>
      <c r="H2354" s="595">
        <v>41060</v>
      </c>
    </row>
    <row r="2355" spans="1:8" ht="15.75">
      <c r="A2355" s="632"/>
      <c r="B2355" s="594"/>
      <c r="C2355" s="260" t="s">
        <v>1039</v>
      </c>
      <c r="D2355" s="19" t="s">
        <v>3492</v>
      </c>
      <c r="E2355" s="17">
        <v>2</v>
      </c>
      <c r="F2355" s="17">
        <v>1.6</v>
      </c>
      <c r="G2355" s="20">
        <f>F2355*E2355</f>
        <v>3.2</v>
      </c>
      <c r="H2355" s="603"/>
    </row>
    <row r="2356" spans="1:8" ht="18.75">
      <c r="A2356" s="160"/>
      <c r="B2356" s="161" t="s">
        <v>1598</v>
      </c>
      <c r="C2356" s="160"/>
      <c r="D2356" s="160"/>
      <c r="E2356" s="160"/>
      <c r="F2356" s="160"/>
      <c r="G2356" s="162">
        <f>SUM(G2345:G2355)</f>
        <v>221.72</v>
      </c>
      <c r="H2356" s="163"/>
    </row>
    <row r="2357" spans="1:8" ht="15.75">
      <c r="A2357" s="630">
        <v>150</v>
      </c>
      <c r="B2357" s="592" t="s">
        <v>1646</v>
      </c>
      <c r="C2357" s="16" t="s">
        <v>1132</v>
      </c>
      <c r="D2357" s="19"/>
      <c r="E2357" s="17"/>
      <c r="F2357" s="17"/>
      <c r="G2357" s="20"/>
      <c r="H2357" s="595">
        <v>41054</v>
      </c>
    </row>
    <row r="2358" spans="1:8" ht="15.75">
      <c r="A2358" s="631"/>
      <c r="B2358" s="593"/>
      <c r="C2358" s="17" t="s">
        <v>480</v>
      </c>
      <c r="D2358" s="19" t="s">
        <v>481</v>
      </c>
      <c r="E2358" s="17">
        <v>1</v>
      </c>
      <c r="F2358" s="17">
        <v>28</v>
      </c>
      <c r="G2358" s="20">
        <f>E2358*F2358</f>
        <v>28</v>
      </c>
      <c r="H2358" s="596"/>
    </row>
    <row r="2359" spans="1:8" ht="15.75">
      <c r="A2359" s="632"/>
      <c r="B2359" s="594"/>
      <c r="C2359" s="17" t="s">
        <v>1133</v>
      </c>
      <c r="D2359" s="19" t="s">
        <v>1049</v>
      </c>
      <c r="E2359" s="17">
        <v>2</v>
      </c>
      <c r="F2359" s="17">
        <v>7</v>
      </c>
      <c r="G2359" s="20">
        <f>E2359*F2359</f>
        <v>14</v>
      </c>
      <c r="H2359" s="597"/>
    </row>
    <row r="2360" spans="1:8" ht="15.75">
      <c r="A2360" s="64">
        <v>202</v>
      </c>
      <c r="B2360" s="15" t="s">
        <v>1423</v>
      </c>
      <c r="C2360" s="16" t="s">
        <v>1584</v>
      </c>
      <c r="D2360" s="598" t="s">
        <v>67</v>
      </c>
      <c r="E2360" s="599"/>
      <c r="F2360" s="600"/>
      <c r="G2360" s="20"/>
      <c r="H2360" s="21">
        <v>41058</v>
      </c>
    </row>
    <row r="2361" spans="1:8" ht="18.75">
      <c r="A2361" s="160"/>
      <c r="B2361" s="161" t="s">
        <v>1598</v>
      </c>
      <c r="C2361" s="160"/>
      <c r="D2361" s="160"/>
      <c r="E2361" s="160"/>
      <c r="F2361" s="160"/>
      <c r="G2361" s="162">
        <f>SUM(G2357:G2360)</f>
        <v>42</v>
      </c>
      <c r="H2361" s="163"/>
    </row>
    <row r="2362" spans="1:8" ht="31.5">
      <c r="A2362" s="64">
        <v>66</v>
      </c>
      <c r="B2362" s="17" t="s">
        <v>2574</v>
      </c>
      <c r="C2362" s="16" t="s">
        <v>2575</v>
      </c>
      <c r="D2362" s="598" t="s">
        <v>67</v>
      </c>
      <c r="E2362" s="599"/>
      <c r="F2362" s="600"/>
      <c r="G2362" s="20"/>
      <c r="H2362" s="21">
        <v>41045</v>
      </c>
    </row>
    <row r="2363" spans="1:8" ht="15.75">
      <c r="A2363" s="630">
        <v>173</v>
      </c>
      <c r="B2363" s="592" t="s">
        <v>3701</v>
      </c>
      <c r="C2363" s="16" t="s">
        <v>1132</v>
      </c>
      <c r="D2363" s="19"/>
      <c r="E2363" s="17"/>
      <c r="F2363" s="17"/>
      <c r="G2363" s="20"/>
      <c r="H2363" s="595">
        <v>41057</v>
      </c>
    </row>
    <row r="2364" spans="1:8" ht="15.75">
      <c r="A2364" s="631"/>
      <c r="B2364" s="593"/>
      <c r="C2364" s="17" t="s">
        <v>480</v>
      </c>
      <c r="D2364" s="19" t="s">
        <v>481</v>
      </c>
      <c r="E2364" s="17">
        <v>0.75</v>
      </c>
      <c r="F2364" s="17">
        <v>28</v>
      </c>
      <c r="G2364" s="20">
        <f>E2364*F2364</f>
        <v>21</v>
      </c>
      <c r="H2364" s="596"/>
    </row>
    <row r="2365" spans="1:8" ht="15.75">
      <c r="A2365" s="632"/>
      <c r="B2365" s="594"/>
      <c r="C2365" s="17" t="s">
        <v>1133</v>
      </c>
      <c r="D2365" s="19" t="s">
        <v>1049</v>
      </c>
      <c r="E2365" s="17">
        <v>2</v>
      </c>
      <c r="F2365" s="17">
        <v>7</v>
      </c>
      <c r="G2365" s="20">
        <f>E2365*F2365</f>
        <v>14</v>
      </c>
      <c r="H2365" s="597"/>
    </row>
    <row r="2366" spans="1:8" ht="18.75">
      <c r="A2366" s="160"/>
      <c r="B2366" s="161" t="s">
        <v>1598</v>
      </c>
      <c r="C2366" s="160"/>
      <c r="D2366" s="160"/>
      <c r="E2366" s="160"/>
      <c r="F2366" s="160"/>
      <c r="G2366" s="162">
        <f>SUM(G2362:G2365)</f>
        <v>35</v>
      </c>
      <c r="H2366" s="163"/>
    </row>
    <row r="2367" spans="1:8" ht="15.75">
      <c r="A2367" s="630">
        <v>174</v>
      </c>
      <c r="B2367" s="592" t="s">
        <v>2785</v>
      </c>
      <c r="C2367" s="16" t="s">
        <v>1132</v>
      </c>
      <c r="D2367" s="19"/>
      <c r="E2367" s="17"/>
      <c r="F2367" s="17"/>
      <c r="G2367" s="20"/>
      <c r="H2367" s="595">
        <v>41057</v>
      </c>
    </row>
    <row r="2368" spans="1:8" ht="15.75">
      <c r="A2368" s="631"/>
      <c r="B2368" s="593"/>
      <c r="C2368" s="17" t="s">
        <v>480</v>
      </c>
      <c r="D2368" s="19" t="s">
        <v>481</v>
      </c>
      <c r="E2368" s="17">
        <v>0.75</v>
      </c>
      <c r="F2368" s="17">
        <v>28</v>
      </c>
      <c r="G2368" s="20">
        <f>E2368*F2368</f>
        <v>21</v>
      </c>
      <c r="H2368" s="596"/>
    </row>
    <row r="2369" spans="1:8" ht="15.75">
      <c r="A2369" s="632"/>
      <c r="B2369" s="594"/>
      <c r="C2369" s="17" t="s">
        <v>1133</v>
      </c>
      <c r="D2369" s="19" t="s">
        <v>1049</v>
      </c>
      <c r="E2369" s="17">
        <v>2</v>
      </c>
      <c r="F2369" s="17">
        <v>7</v>
      </c>
      <c r="G2369" s="20">
        <f>E2369*F2369</f>
        <v>14</v>
      </c>
      <c r="H2369" s="597"/>
    </row>
    <row r="2370" spans="1:8" ht="18.75">
      <c r="A2370" s="160"/>
      <c r="B2370" s="161" t="s">
        <v>1598</v>
      </c>
      <c r="C2370" s="160"/>
      <c r="D2370" s="160"/>
      <c r="E2370" s="160"/>
      <c r="F2370" s="160"/>
      <c r="G2370" s="162">
        <f>SUM(G2367:G2369)</f>
        <v>35</v>
      </c>
      <c r="H2370" s="163"/>
    </row>
    <row r="2371" spans="1:8" ht="31.5">
      <c r="A2371" s="64">
        <v>17</v>
      </c>
      <c r="B2371" s="17" t="s">
        <v>2781</v>
      </c>
      <c r="C2371" s="46" t="s">
        <v>893</v>
      </c>
      <c r="D2371" s="612" t="s">
        <v>2051</v>
      </c>
      <c r="E2371" s="613"/>
      <c r="F2371" s="614"/>
      <c r="G2371" s="20"/>
      <c r="H2371" s="21">
        <v>41032</v>
      </c>
    </row>
    <row r="2372" spans="1:8" ht="31.5">
      <c r="A2372" s="64">
        <v>30</v>
      </c>
      <c r="B2372" s="17" t="s">
        <v>2781</v>
      </c>
      <c r="C2372" s="46" t="s">
        <v>893</v>
      </c>
      <c r="D2372" s="612" t="s">
        <v>2051</v>
      </c>
      <c r="E2372" s="613"/>
      <c r="F2372" s="614"/>
      <c r="G2372" s="20"/>
      <c r="H2372" s="21">
        <v>41033</v>
      </c>
    </row>
    <row r="2373" spans="1:8" ht="15.75">
      <c r="A2373" s="630">
        <v>50</v>
      </c>
      <c r="B2373" s="592" t="s">
        <v>2781</v>
      </c>
      <c r="C2373" s="16" t="s">
        <v>82</v>
      </c>
      <c r="D2373" s="17"/>
      <c r="E2373" s="17"/>
      <c r="F2373" s="17"/>
      <c r="G2373" s="20"/>
      <c r="H2373" s="595">
        <v>41037</v>
      </c>
    </row>
    <row r="2374" spans="1:8" ht="15.75">
      <c r="A2374" s="631"/>
      <c r="B2374" s="593"/>
      <c r="C2374" s="17" t="s">
        <v>83</v>
      </c>
      <c r="D2374" s="19" t="s">
        <v>1109</v>
      </c>
      <c r="E2374" s="17">
        <v>0.2</v>
      </c>
      <c r="F2374" s="17">
        <v>60</v>
      </c>
      <c r="G2374" s="20">
        <f>F2374*E2374</f>
        <v>12</v>
      </c>
      <c r="H2374" s="605"/>
    </row>
    <row r="2375" spans="1:8" ht="15.75">
      <c r="A2375" s="632"/>
      <c r="B2375" s="594"/>
      <c r="C2375" s="17" t="s">
        <v>480</v>
      </c>
      <c r="D2375" s="19" t="s">
        <v>481</v>
      </c>
      <c r="E2375" s="17">
        <v>1</v>
      </c>
      <c r="F2375" s="17">
        <v>28.2</v>
      </c>
      <c r="G2375" s="20">
        <f>F2375*E2375</f>
        <v>28.2</v>
      </c>
      <c r="H2375" s="603"/>
    </row>
    <row r="2376" spans="1:8" ht="31.5">
      <c r="A2376" s="64">
        <v>52</v>
      </c>
      <c r="B2376" s="17" t="s">
        <v>3536</v>
      </c>
      <c r="C2376" s="16" t="s">
        <v>2202</v>
      </c>
      <c r="D2376" s="598" t="s">
        <v>67</v>
      </c>
      <c r="E2376" s="599"/>
      <c r="F2376" s="600"/>
      <c r="G2376" s="20"/>
      <c r="H2376" s="21">
        <v>41039</v>
      </c>
    </row>
    <row r="2377" spans="1:8" ht="15.75">
      <c r="A2377" s="64">
        <v>53</v>
      </c>
      <c r="B2377" s="17" t="s">
        <v>3537</v>
      </c>
      <c r="C2377" s="16" t="s">
        <v>542</v>
      </c>
      <c r="D2377" s="598" t="s">
        <v>67</v>
      </c>
      <c r="E2377" s="599"/>
      <c r="F2377" s="600"/>
      <c r="G2377" s="20"/>
      <c r="H2377" s="21">
        <v>41040</v>
      </c>
    </row>
    <row r="2378" spans="1:8" ht="31.5">
      <c r="A2378" s="64">
        <v>75</v>
      </c>
      <c r="B2378" s="17" t="s">
        <v>2781</v>
      </c>
      <c r="C2378" s="16" t="s">
        <v>893</v>
      </c>
      <c r="D2378" s="598" t="s">
        <v>594</v>
      </c>
      <c r="E2378" s="599"/>
      <c r="F2378" s="600"/>
      <c r="G2378" s="20"/>
      <c r="H2378" s="21">
        <v>41039</v>
      </c>
    </row>
    <row r="2379" spans="1:8" ht="15.75">
      <c r="A2379" s="630">
        <v>97</v>
      </c>
      <c r="B2379" s="592" t="s">
        <v>2781</v>
      </c>
      <c r="C2379" s="16" t="s">
        <v>2782</v>
      </c>
      <c r="D2379" s="19"/>
      <c r="E2379" s="17"/>
      <c r="F2379" s="17"/>
      <c r="G2379" s="20"/>
      <c r="H2379" s="595">
        <v>41046</v>
      </c>
    </row>
    <row r="2380" spans="1:8" ht="15.75">
      <c r="A2380" s="631"/>
      <c r="B2380" s="593"/>
      <c r="C2380" s="17" t="s">
        <v>2049</v>
      </c>
      <c r="D2380" s="19" t="s">
        <v>1588</v>
      </c>
      <c r="E2380" s="17">
        <v>9.0999999999999998E-2</v>
      </c>
      <c r="F2380" s="17">
        <v>1350</v>
      </c>
      <c r="G2380" s="20">
        <f>F2380*E2380</f>
        <v>122.85</v>
      </c>
      <c r="H2380" s="605"/>
    </row>
    <row r="2381" spans="1:8" ht="15.75">
      <c r="A2381" s="632"/>
      <c r="B2381" s="594"/>
      <c r="C2381" s="17" t="s">
        <v>2050</v>
      </c>
      <c r="D2381" s="19" t="s">
        <v>1585</v>
      </c>
      <c r="E2381" s="17">
        <v>0.28000000000000003</v>
      </c>
      <c r="F2381" s="17">
        <v>48.05</v>
      </c>
      <c r="G2381" s="20">
        <f>F2381*E2381</f>
        <v>13.45</v>
      </c>
      <c r="H2381" s="603"/>
    </row>
    <row r="2382" spans="1:8" ht="31.5">
      <c r="A2382" s="630">
        <v>122</v>
      </c>
      <c r="B2382" s="592" t="s">
        <v>2781</v>
      </c>
      <c r="C2382" s="16" t="s">
        <v>3261</v>
      </c>
      <c r="D2382" s="17"/>
      <c r="E2382" s="17"/>
      <c r="F2382" s="17"/>
      <c r="G2382" s="20"/>
      <c r="H2382" s="595">
        <v>41051</v>
      </c>
    </row>
    <row r="2383" spans="1:8" ht="15.75">
      <c r="A2383" s="631"/>
      <c r="B2383" s="593"/>
      <c r="C2383" s="15" t="s">
        <v>100</v>
      </c>
      <c r="D2383" s="19" t="s">
        <v>1109</v>
      </c>
      <c r="E2383" s="17">
        <v>0.5</v>
      </c>
      <c r="F2383" s="19">
        <v>138.53</v>
      </c>
      <c r="G2383" s="20">
        <f>F2383*E2383</f>
        <v>69.27</v>
      </c>
      <c r="H2383" s="605"/>
    </row>
    <row r="2384" spans="1:8" ht="15.75">
      <c r="A2384" s="632"/>
      <c r="B2384" s="594"/>
      <c r="C2384" s="17" t="s">
        <v>877</v>
      </c>
      <c r="D2384" s="19" t="s">
        <v>1109</v>
      </c>
      <c r="E2384" s="17">
        <v>0.3</v>
      </c>
      <c r="F2384" s="17">
        <v>80</v>
      </c>
      <c r="G2384" s="20">
        <f>F2384*E2384</f>
        <v>24</v>
      </c>
      <c r="H2384" s="603"/>
    </row>
    <row r="2385" spans="1:8" ht="15.75">
      <c r="A2385" s="630">
        <v>133</v>
      </c>
      <c r="B2385" s="592" t="s">
        <v>2781</v>
      </c>
      <c r="C2385" s="16" t="s">
        <v>1128</v>
      </c>
      <c r="D2385" s="17"/>
      <c r="E2385" s="17"/>
      <c r="F2385" s="17"/>
      <c r="G2385" s="20"/>
      <c r="H2385" s="595">
        <v>41051</v>
      </c>
    </row>
    <row r="2386" spans="1:8" ht="15.75">
      <c r="A2386" s="631"/>
      <c r="B2386" s="593"/>
      <c r="C2386" s="17" t="s">
        <v>1129</v>
      </c>
      <c r="D2386" s="19" t="s">
        <v>1588</v>
      </c>
      <c r="E2386" s="17">
        <v>0.54</v>
      </c>
      <c r="F2386" s="17">
        <v>1500</v>
      </c>
      <c r="G2386" s="20">
        <f>E2386*F2386</f>
        <v>810</v>
      </c>
      <c r="H2386" s="596"/>
    </row>
    <row r="2387" spans="1:8" ht="15.75">
      <c r="A2387" s="631"/>
      <c r="B2387" s="593"/>
      <c r="C2387" s="17" t="s">
        <v>1158</v>
      </c>
      <c r="D2387" s="19" t="s">
        <v>1588</v>
      </c>
      <c r="E2387" s="17">
        <v>0.54</v>
      </c>
      <c r="F2387" s="17">
        <v>1650</v>
      </c>
      <c r="G2387" s="20">
        <f>E2387*F2387</f>
        <v>891</v>
      </c>
      <c r="H2387" s="596"/>
    </row>
    <row r="2388" spans="1:8" ht="15.75">
      <c r="A2388" s="632"/>
      <c r="B2388" s="594"/>
      <c r="C2388" s="17" t="s">
        <v>1130</v>
      </c>
      <c r="D2388" s="19" t="s">
        <v>1585</v>
      </c>
      <c r="E2388" s="17">
        <v>2</v>
      </c>
      <c r="F2388" s="17">
        <v>696</v>
      </c>
      <c r="G2388" s="20">
        <f>E2388*F2388</f>
        <v>1392</v>
      </c>
      <c r="H2388" s="597"/>
    </row>
    <row r="2389" spans="1:8" ht="31.5">
      <c r="A2389" s="64">
        <v>165</v>
      </c>
      <c r="B2389" s="17" t="s">
        <v>2781</v>
      </c>
      <c r="C2389" s="16" t="s">
        <v>893</v>
      </c>
      <c r="D2389" s="598" t="s">
        <v>594</v>
      </c>
      <c r="E2389" s="599"/>
      <c r="F2389" s="600"/>
      <c r="G2389" s="20"/>
      <c r="H2389" s="21">
        <v>41054</v>
      </c>
    </row>
    <row r="2390" spans="1:8" ht="31.5">
      <c r="A2390" s="64">
        <v>171</v>
      </c>
      <c r="B2390" s="15" t="s">
        <v>3099</v>
      </c>
      <c r="C2390" s="16" t="s">
        <v>1705</v>
      </c>
      <c r="D2390" s="598" t="s">
        <v>67</v>
      </c>
      <c r="E2390" s="599"/>
      <c r="F2390" s="600"/>
      <c r="G2390" s="20"/>
      <c r="H2390" s="21">
        <v>41057</v>
      </c>
    </row>
    <row r="2391" spans="1:8" ht="15.75">
      <c r="A2391" s="64">
        <v>198</v>
      </c>
      <c r="B2391" s="15" t="s">
        <v>3536</v>
      </c>
      <c r="C2391" s="16" t="s">
        <v>3386</v>
      </c>
      <c r="D2391" s="598" t="s">
        <v>2101</v>
      </c>
      <c r="E2391" s="599"/>
      <c r="F2391" s="600"/>
      <c r="G2391" s="20"/>
      <c r="H2391" s="21">
        <v>41058</v>
      </c>
    </row>
    <row r="2392" spans="1:8" ht="18.75">
      <c r="A2392" s="160"/>
      <c r="B2392" s="161" t="s">
        <v>1598</v>
      </c>
      <c r="C2392" s="160"/>
      <c r="D2392" s="160"/>
      <c r="E2392" s="160"/>
      <c r="F2392" s="160"/>
      <c r="G2392" s="162">
        <f>SUM(G2371:G2391)</f>
        <v>3362.77</v>
      </c>
      <c r="H2392" s="163"/>
    </row>
    <row r="2393" spans="1:8" ht="31.5">
      <c r="A2393" s="630">
        <v>1</v>
      </c>
      <c r="B2393" s="592" t="s">
        <v>831</v>
      </c>
      <c r="C2393" s="16" t="s">
        <v>208</v>
      </c>
      <c r="D2393" s="28"/>
      <c r="E2393" s="27"/>
      <c r="F2393" s="27"/>
      <c r="G2393" s="27"/>
      <c r="H2393" s="595">
        <v>41031</v>
      </c>
    </row>
    <row r="2394" spans="1:8" ht="15.75">
      <c r="A2394" s="631"/>
      <c r="B2394" s="593"/>
      <c r="C2394" s="63" t="s">
        <v>84</v>
      </c>
      <c r="D2394" s="19" t="s">
        <v>1585</v>
      </c>
      <c r="E2394" s="17">
        <v>6.4000000000000001E-2</v>
      </c>
      <c r="F2394" s="19">
        <v>8500</v>
      </c>
      <c r="G2394" s="20">
        <f>F2394*E2394</f>
        <v>544</v>
      </c>
      <c r="H2394" s="605"/>
    </row>
    <row r="2395" spans="1:8" ht="15.75">
      <c r="A2395" s="631"/>
      <c r="B2395" s="593"/>
      <c r="C2395" s="63" t="s">
        <v>84</v>
      </c>
      <c r="D2395" s="19" t="s">
        <v>1585</v>
      </c>
      <c r="E2395" s="17">
        <v>0.02</v>
      </c>
      <c r="F2395" s="17">
        <v>8500</v>
      </c>
      <c r="G2395" s="20">
        <f>F2395*E2395</f>
        <v>170</v>
      </c>
      <c r="H2395" s="605"/>
    </row>
    <row r="2396" spans="1:8" ht="15.75">
      <c r="A2396" s="631"/>
      <c r="B2396" s="593"/>
      <c r="C2396" s="17" t="s">
        <v>2205</v>
      </c>
      <c r="D2396" s="19" t="s">
        <v>2968</v>
      </c>
      <c r="E2396" s="17">
        <v>20</v>
      </c>
      <c r="F2396" s="17">
        <v>2</v>
      </c>
      <c r="G2396" s="20">
        <f>F2396*E2396</f>
        <v>40</v>
      </c>
      <c r="H2396" s="605"/>
    </row>
    <row r="2397" spans="1:8" ht="15.75">
      <c r="A2397" s="632"/>
      <c r="B2397" s="594"/>
      <c r="C2397" s="17" t="s">
        <v>1602</v>
      </c>
      <c r="D2397" s="19" t="s">
        <v>1109</v>
      </c>
      <c r="E2397" s="17">
        <v>0.2</v>
      </c>
      <c r="F2397" s="17">
        <v>58</v>
      </c>
      <c r="G2397" s="20">
        <f>F2397*E2397</f>
        <v>11.6</v>
      </c>
      <c r="H2397" s="603"/>
    </row>
    <row r="2398" spans="1:8" ht="31.5">
      <c r="A2398" s="64">
        <v>31</v>
      </c>
      <c r="B2398" s="17" t="s">
        <v>831</v>
      </c>
      <c r="C2398" s="46" t="s">
        <v>893</v>
      </c>
      <c r="D2398" s="612" t="s">
        <v>2051</v>
      </c>
      <c r="E2398" s="613"/>
      <c r="F2398" s="614"/>
      <c r="G2398" s="20"/>
      <c r="H2398" s="21">
        <v>41033</v>
      </c>
    </row>
    <row r="2399" spans="1:8" ht="15.75">
      <c r="A2399" s="64">
        <v>60</v>
      </c>
      <c r="B2399" s="17" t="s">
        <v>2492</v>
      </c>
      <c r="C2399" s="16" t="s">
        <v>3621</v>
      </c>
      <c r="D2399" s="612" t="s">
        <v>2493</v>
      </c>
      <c r="E2399" s="613"/>
      <c r="F2399" s="614"/>
      <c r="G2399" s="20"/>
      <c r="H2399" s="21">
        <v>41040</v>
      </c>
    </row>
    <row r="2400" spans="1:8" ht="15.75">
      <c r="A2400" s="630">
        <v>98</v>
      </c>
      <c r="B2400" s="592" t="s">
        <v>831</v>
      </c>
      <c r="C2400" s="16" t="s">
        <v>2782</v>
      </c>
      <c r="D2400" s="19"/>
      <c r="E2400" s="17"/>
      <c r="F2400" s="17"/>
      <c r="G2400" s="20"/>
      <c r="H2400" s="595">
        <v>41046</v>
      </c>
    </row>
    <row r="2401" spans="1:8" ht="15.75">
      <c r="A2401" s="631"/>
      <c r="B2401" s="593"/>
      <c r="C2401" s="17" t="s">
        <v>2049</v>
      </c>
      <c r="D2401" s="19" t="s">
        <v>1588</v>
      </c>
      <c r="E2401" s="17">
        <v>9.0999999999999998E-2</v>
      </c>
      <c r="F2401" s="17">
        <v>1350</v>
      </c>
      <c r="G2401" s="20">
        <f>F2401*E2401</f>
        <v>122.85</v>
      </c>
      <c r="H2401" s="605"/>
    </row>
    <row r="2402" spans="1:8" ht="15.75">
      <c r="A2402" s="632"/>
      <c r="B2402" s="594"/>
      <c r="C2402" s="17" t="s">
        <v>2050</v>
      </c>
      <c r="D2402" s="19" t="s">
        <v>1585</v>
      </c>
      <c r="E2402" s="17">
        <v>0.28000000000000003</v>
      </c>
      <c r="F2402" s="17">
        <v>48.05</v>
      </c>
      <c r="G2402" s="20">
        <f>F2402*E2402</f>
        <v>13.45</v>
      </c>
      <c r="H2402" s="603"/>
    </row>
    <row r="2403" spans="1:8" ht="15.75">
      <c r="A2403" s="630">
        <v>116</v>
      </c>
      <c r="B2403" s="592" t="s">
        <v>584</v>
      </c>
      <c r="C2403" s="46" t="s">
        <v>3386</v>
      </c>
      <c r="D2403" s="19"/>
      <c r="E2403" s="19"/>
      <c r="F2403" s="19"/>
      <c r="G2403" s="20"/>
      <c r="H2403" s="595">
        <v>41045</v>
      </c>
    </row>
    <row r="2404" spans="1:8" ht="15.75">
      <c r="A2404" s="632"/>
      <c r="B2404" s="594"/>
      <c r="C2404" s="15" t="s">
        <v>3144</v>
      </c>
      <c r="D2404" s="19" t="s">
        <v>2968</v>
      </c>
      <c r="E2404" s="19">
        <v>2</v>
      </c>
      <c r="F2404" s="19">
        <v>20</v>
      </c>
      <c r="G2404" s="84">
        <f>F2404*E2404</f>
        <v>40</v>
      </c>
      <c r="H2404" s="603"/>
    </row>
    <row r="2405" spans="1:8" ht="15.75">
      <c r="A2405" s="630">
        <v>134</v>
      </c>
      <c r="B2405" s="592" t="s">
        <v>831</v>
      </c>
      <c r="C2405" s="16" t="s">
        <v>1128</v>
      </c>
      <c r="D2405" s="17"/>
      <c r="E2405" s="17"/>
      <c r="F2405" s="17"/>
      <c r="G2405" s="20"/>
      <c r="H2405" s="595">
        <v>41051</v>
      </c>
    </row>
    <row r="2406" spans="1:8" ht="15.75">
      <c r="A2406" s="631"/>
      <c r="B2406" s="593"/>
      <c r="C2406" s="17" t="s">
        <v>1129</v>
      </c>
      <c r="D2406" s="19" t="s">
        <v>1588</v>
      </c>
      <c r="E2406" s="17">
        <v>0.54</v>
      </c>
      <c r="F2406" s="17">
        <v>1500</v>
      </c>
      <c r="G2406" s="20">
        <f>E2406*F2406</f>
        <v>810</v>
      </c>
      <c r="H2406" s="605"/>
    </row>
    <row r="2407" spans="1:8" ht="15.75">
      <c r="A2407" s="631"/>
      <c r="B2407" s="593"/>
      <c r="C2407" s="17" t="s">
        <v>1158</v>
      </c>
      <c r="D2407" s="19" t="s">
        <v>1588</v>
      </c>
      <c r="E2407" s="17">
        <v>0.54</v>
      </c>
      <c r="F2407" s="17">
        <v>1650</v>
      </c>
      <c r="G2407" s="20">
        <f>E2407*F2407</f>
        <v>891</v>
      </c>
      <c r="H2407" s="605"/>
    </row>
    <row r="2408" spans="1:8" ht="15.75">
      <c r="A2408" s="632"/>
      <c r="B2408" s="594"/>
      <c r="C2408" s="17" t="s">
        <v>1130</v>
      </c>
      <c r="D2408" s="19" t="s">
        <v>1585</v>
      </c>
      <c r="E2408" s="17">
        <v>2</v>
      </c>
      <c r="F2408" s="17">
        <v>696</v>
      </c>
      <c r="G2408" s="20">
        <f>E2408*F2408</f>
        <v>1392</v>
      </c>
      <c r="H2408" s="603"/>
    </row>
    <row r="2409" spans="1:8" ht="15.75">
      <c r="A2409" s="630">
        <v>169</v>
      </c>
      <c r="B2409" s="592" t="s">
        <v>831</v>
      </c>
      <c r="C2409" s="16" t="s">
        <v>1128</v>
      </c>
      <c r="D2409" s="17"/>
      <c r="E2409" s="17"/>
      <c r="F2409" s="17"/>
      <c r="G2409" s="20"/>
      <c r="H2409" s="595">
        <v>41054</v>
      </c>
    </row>
    <row r="2410" spans="1:8" ht="15.75">
      <c r="A2410" s="631"/>
      <c r="B2410" s="593"/>
      <c r="C2410" s="17" t="s">
        <v>1129</v>
      </c>
      <c r="D2410" s="19" t="s">
        <v>1588</v>
      </c>
      <c r="E2410" s="17">
        <v>0.5</v>
      </c>
      <c r="F2410" s="17">
        <v>1500</v>
      </c>
      <c r="G2410" s="20">
        <f>E2410*F2410</f>
        <v>750</v>
      </c>
      <c r="H2410" s="596"/>
    </row>
    <row r="2411" spans="1:8" ht="15.75">
      <c r="A2411" s="631"/>
      <c r="B2411" s="593"/>
      <c r="C2411" s="17" t="s">
        <v>1158</v>
      </c>
      <c r="D2411" s="19" t="s">
        <v>1588</v>
      </c>
      <c r="E2411" s="17">
        <v>0.5</v>
      </c>
      <c r="F2411" s="17">
        <v>1650</v>
      </c>
      <c r="G2411" s="20">
        <f>E2411*F2411</f>
        <v>825</v>
      </c>
      <c r="H2411" s="596"/>
    </row>
    <row r="2412" spans="1:8" ht="15.75">
      <c r="A2412" s="632"/>
      <c r="B2412" s="594"/>
      <c r="C2412" s="17" t="s">
        <v>1130</v>
      </c>
      <c r="D2412" s="19" t="s">
        <v>1585</v>
      </c>
      <c r="E2412" s="17">
        <v>2</v>
      </c>
      <c r="F2412" s="17">
        <v>696</v>
      </c>
      <c r="G2412" s="20">
        <f>E2412*F2412</f>
        <v>1392</v>
      </c>
      <c r="H2412" s="597"/>
    </row>
    <row r="2413" spans="1:8" ht="31.5">
      <c r="A2413" s="630">
        <v>218</v>
      </c>
      <c r="B2413" s="592" t="s">
        <v>831</v>
      </c>
      <c r="C2413" s="259" t="s">
        <v>1038</v>
      </c>
      <c r="D2413" s="598" t="s">
        <v>412</v>
      </c>
      <c r="E2413" s="599"/>
      <c r="F2413" s="600"/>
      <c r="G2413" s="20"/>
      <c r="H2413" s="595">
        <v>41060</v>
      </c>
    </row>
    <row r="2414" spans="1:8" ht="15.75">
      <c r="A2414" s="632"/>
      <c r="B2414" s="594"/>
      <c r="C2414" s="260" t="s">
        <v>1039</v>
      </c>
      <c r="D2414" s="19" t="s">
        <v>3492</v>
      </c>
      <c r="E2414" s="17">
        <v>2</v>
      </c>
      <c r="F2414" s="17">
        <v>1.6</v>
      </c>
      <c r="G2414" s="20">
        <f>F2414*E2414</f>
        <v>3.2</v>
      </c>
      <c r="H2414" s="603"/>
    </row>
    <row r="2415" spans="1:8" ht="18.75">
      <c r="A2415" s="160"/>
      <c r="B2415" s="161" t="s">
        <v>1598</v>
      </c>
      <c r="C2415" s="160"/>
      <c r="D2415" s="160"/>
      <c r="E2415" s="160"/>
      <c r="F2415" s="160"/>
      <c r="G2415" s="162">
        <f>SUM(G2393:G2414)</f>
        <v>7005.1</v>
      </c>
      <c r="H2415" s="163"/>
    </row>
    <row r="2416" spans="1:8" ht="31.5">
      <c r="A2416" s="64">
        <v>43</v>
      </c>
      <c r="B2416" s="17" t="s">
        <v>2595</v>
      </c>
      <c r="C2416" s="16" t="s">
        <v>893</v>
      </c>
      <c r="D2416" s="598" t="s">
        <v>3753</v>
      </c>
      <c r="E2416" s="599"/>
      <c r="F2416" s="600"/>
      <c r="G2416" s="20"/>
      <c r="H2416" s="21">
        <v>41036</v>
      </c>
    </row>
    <row r="2417" spans="1:8" ht="31.5">
      <c r="A2417" s="64">
        <v>108</v>
      </c>
      <c r="B2417" s="17" t="s">
        <v>2595</v>
      </c>
      <c r="C2417" s="46" t="s">
        <v>893</v>
      </c>
      <c r="D2417" s="598" t="s">
        <v>412</v>
      </c>
      <c r="E2417" s="599"/>
      <c r="F2417" s="600"/>
      <c r="G2417" s="20"/>
      <c r="H2417" s="21">
        <v>41047</v>
      </c>
    </row>
    <row r="2418" spans="1:8" ht="31.5">
      <c r="A2418" s="198">
        <v>132</v>
      </c>
      <c r="B2418" s="45" t="s">
        <v>2595</v>
      </c>
      <c r="C2418" s="46" t="s">
        <v>893</v>
      </c>
      <c r="D2418" s="598" t="s">
        <v>2051</v>
      </c>
      <c r="E2418" s="599"/>
      <c r="F2418" s="600"/>
      <c r="G2418" s="20"/>
      <c r="H2418" s="21" t="s">
        <v>2039</v>
      </c>
    </row>
    <row r="2419" spans="1:8" ht="15.75">
      <c r="A2419" s="630">
        <v>135</v>
      </c>
      <c r="B2419" s="592" t="s">
        <v>2595</v>
      </c>
      <c r="C2419" s="16" t="s">
        <v>1128</v>
      </c>
      <c r="D2419" s="17"/>
      <c r="E2419" s="17"/>
      <c r="F2419" s="17"/>
      <c r="G2419" s="20"/>
      <c r="H2419" s="595">
        <v>41051</v>
      </c>
    </row>
    <row r="2420" spans="1:8" ht="15.75">
      <c r="A2420" s="631"/>
      <c r="B2420" s="593"/>
      <c r="C2420" s="17" t="s">
        <v>1129</v>
      </c>
      <c r="D2420" s="19" t="s">
        <v>1588</v>
      </c>
      <c r="E2420" s="17">
        <v>0.54</v>
      </c>
      <c r="F2420" s="17">
        <v>1500</v>
      </c>
      <c r="G2420" s="20">
        <f>E2420*F2420</f>
        <v>810</v>
      </c>
      <c r="H2420" s="596"/>
    </row>
    <row r="2421" spans="1:8" ht="15.75">
      <c r="A2421" s="631"/>
      <c r="B2421" s="593"/>
      <c r="C2421" s="17" t="s">
        <v>1158</v>
      </c>
      <c r="D2421" s="19" t="s">
        <v>1588</v>
      </c>
      <c r="E2421" s="17">
        <v>0.54</v>
      </c>
      <c r="F2421" s="17">
        <v>1650</v>
      </c>
      <c r="G2421" s="20">
        <f>E2421*F2421</f>
        <v>891</v>
      </c>
      <c r="H2421" s="596"/>
    </row>
    <row r="2422" spans="1:8" ht="15.75">
      <c r="A2422" s="632"/>
      <c r="B2422" s="594"/>
      <c r="C2422" s="17" t="s">
        <v>1130</v>
      </c>
      <c r="D2422" s="19" t="s">
        <v>1585</v>
      </c>
      <c r="E2422" s="17">
        <v>2</v>
      </c>
      <c r="F2422" s="17">
        <v>696</v>
      </c>
      <c r="G2422" s="20">
        <f>E2422*F2422</f>
        <v>1392</v>
      </c>
      <c r="H2422" s="597"/>
    </row>
    <row r="2423" spans="1:8" ht="15.75">
      <c r="A2423" s="64">
        <v>152</v>
      </c>
      <c r="B2423" s="17" t="s">
        <v>2381</v>
      </c>
      <c r="C2423" s="16" t="s">
        <v>2382</v>
      </c>
      <c r="D2423" s="598" t="s">
        <v>1124</v>
      </c>
      <c r="E2423" s="599"/>
      <c r="F2423" s="600"/>
      <c r="G2423" s="20"/>
      <c r="H2423" s="21">
        <v>41053</v>
      </c>
    </row>
    <row r="2424" spans="1:8" ht="31.5">
      <c r="A2424" s="64">
        <v>172</v>
      </c>
      <c r="B2424" s="15" t="s">
        <v>1709</v>
      </c>
      <c r="C2424" s="16" t="s">
        <v>1710</v>
      </c>
      <c r="D2424" s="598" t="s">
        <v>67</v>
      </c>
      <c r="E2424" s="599"/>
      <c r="F2424" s="600"/>
      <c r="G2424" s="20"/>
      <c r="H2424" s="21">
        <v>41057</v>
      </c>
    </row>
    <row r="2425" spans="1:8" ht="31.5">
      <c r="A2425" s="630">
        <v>203</v>
      </c>
      <c r="B2425" s="592" t="s">
        <v>1424</v>
      </c>
      <c r="C2425" s="16" t="s">
        <v>813</v>
      </c>
      <c r="D2425" s="17"/>
      <c r="E2425" s="17"/>
      <c r="F2425" s="17"/>
      <c r="G2425" s="20"/>
      <c r="H2425" s="595">
        <v>41059</v>
      </c>
    </row>
    <row r="2426" spans="1:8" ht="15.75">
      <c r="A2426" s="631"/>
      <c r="B2426" s="593"/>
      <c r="C2426" s="17" t="s">
        <v>1878</v>
      </c>
      <c r="D2426" s="19" t="s">
        <v>2968</v>
      </c>
      <c r="E2426" s="19">
        <v>2</v>
      </c>
      <c r="F2426" s="19">
        <v>170</v>
      </c>
      <c r="G2426" s="20">
        <f t="shared" ref="G2426:G2432" si="32">F2426*E2426</f>
        <v>340</v>
      </c>
      <c r="H2426" s="605"/>
    </row>
    <row r="2427" spans="1:8" ht="15.75">
      <c r="A2427" s="631"/>
      <c r="B2427" s="593"/>
      <c r="C2427" s="15" t="s">
        <v>1879</v>
      </c>
      <c r="D2427" s="19" t="s">
        <v>2968</v>
      </c>
      <c r="E2427" s="19">
        <v>2</v>
      </c>
      <c r="F2427" s="19">
        <v>320</v>
      </c>
      <c r="G2427" s="20">
        <f t="shared" si="32"/>
        <v>640</v>
      </c>
      <c r="H2427" s="605"/>
    </row>
    <row r="2428" spans="1:8" ht="15.75">
      <c r="A2428" s="631"/>
      <c r="B2428" s="593"/>
      <c r="C2428" s="17" t="s">
        <v>1880</v>
      </c>
      <c r="D2428" s="19" t="s">
        <v>2968</v>
      </c>
      <c r="E2428" s="19">
        <v>6</v>
      </c>
      <c r="F2428" s="19">
        <v>13</v>
      </c>
      <c r="G2428" s="20">
        <f t="shared" si="32"/>
        <v>78</v>
      </c>
      <c r="H2428" s="605"/>
    </row>
    <row r="2429" spans="1:8" ht="15.75">
      <c r="A2429" s="631"/>
      <c r="B2429" s="593"/>
      <c r="C2429" s="63" t="s">
        <v>3789</v>
      </c>
      <c r="D2429" s="19" t="s">
        <v>2968</v>
      </c>
      <c r="E2429" s="17">
        <v>4</v>
      </c>
      <c r="F2429" s="19">
        <v>0.6</v>
      </c>
      <c r="G2429" s="20">
        <f t="shared" si="32"/>
        <v>2.4</v>
      </c>
      <c r="H2429" s="605"/>
    </row>
    <row r="2430" spans="1:8" ht="15.75">
      <c r="A2430" s="631"/>
      <c r="B2430" s="593"/>
      <c r="C2430" s="17" t="s">
        <v>212</v>
      </c>
      <c r="D2430" s="19" t="s">
        <v>1049</v>
      </c>
      <c r="E2430" s="17">
        <v>1</v>
      </c>
      <c r="F2430" s="17">
        <v>45</v>
      </c>
      <c r="G2430" s="20">
        <f t="shared" si="32"/>
        <v>45</v>
      </c>
      <c r="H2430" s="605"/>
    </row>
    <row r="2431" spans="1:8" ht="15.75">
      <c r="A2431" s="631"/>
      <c r="B2431" s="593"/>
      <c r="C2431" s="63" t="s">
        <v>3768</v>
      </c>
      <c r="D2431" s="19" t="s">
        <v>2968</v>
      </c>
      <c r="E2431" s="17">
        <v>8</v>
      </c>
      <c r="F2431" s="19">
        <v>0.5</v>
      </c>
      <c r="G2431" s="20">
        <f t="shared" si="32"/>
        <v>4</v>
      </c>
      <c r="H2431" s="605"/>
    </row>
    <row r="2432" spans="1:8" ht="15.75">
      <c r="A2432" s="632"/>
      <c r="B2432" s="594"/>
      <c r="C2432" s="17" t="s">
        <v>3163</v>
      </c>
      <c r="D2432" s="19" t="s">
        <v>1049</v>
      </c>
      <c r="E2432" s="17">
        <v>3</v>
      </c>
      <c r="F2432" s="17">
        <v>8</v>
      </c>
      <c r="G2432" s="17">
        <f t="shared" si="32"/>
        <v>24</v>
      </c>
      <c r="H2432" s="603"/>
    </row>
    <row r="2433" spans="1:8" ht="31.5">
      <c r="A2433" s="64">
        <v>209</v>
      </c>
      <c r="B2433" s="15" t="s">
        <v>2595</v>
      </c>
      <c r="C2433" s="16" t="s">
        <v>893</v>
      </c>
      <c r="D2433" s="598" t="s">
        <v>3284</v>
      </c>
      <c r="E2433" s="599"/>
      <c r="F2433" s="600"/>
      <c r="G2433" s="20"/>
      <c r="H2433" s="21">
        <v>41059</v>
      </c>
    </row>
    <row r="2434" spans="1:8" ht="15.75">
      <c r="A2434" s="630">
        <v>225</v>
      </c>
      <c r="B2434" s="592" t="s">
        <v>2595</v>
      </c>
      <c r="C2434" s="16" t="s">
        <v>1132</v>
      </c>
      <c r="D2434" s="19"/>
      <c r="E2434" s="17"/>
      <c r="F2434" s="17"/>
      <c r="G2434" s="20"/>
      <c r="H2434" s="595">
        <v>41060</v>
      </c>
    </row>
    <row r="2435" spans="1:8" ht="15.75">
      <c r="A2435" s="631"/>
      <c r="B2435" s="593"/>
      <c r="C2435" s="17" t="s">
        <v>480</v>
      </c>
      <c r="D2435" s="19" t="s">
        <v>481</v>
      </c>
      <c r="E2435" s="17">
        <v>1</v>
      </c>
      <c r="F2435" s="17">
        <v>28</v>
      </c>
      <c r="G2435" s="20">
        <f>E2435*F2435</f>
        <v>28</v>
      </c>
      <c r="H2435" s="596"/>
    </row>
    <row r="2436" spans="1:8" ht="15.75">
      <c r="A2436" s="632"/>
      <c r="B2436" s="594"/>
      <c r="C2436" s="17" t="s">
        <v>1133</v>
      </c>
      <c r="D2436" s="19" t="s">
        <v>1049</v>
      </c>
      <c r="E2436" s="17">
        <v>2</v>
      </c>
      <c r="F2436" s="17">
        <v>7</v>
      </c>
      <c r="G2436" s="20">
        <f>E2436*F2436</f>
        <v>14</v>
      </c>
      <c r="H2436" s="597"/>
    </row>
    <row r="2437" spans="1:8" ht="31.5">
      <c r="A2437" s="630">
        <v>236</v>
      </c>
      <c r="B2437" s="592" t="s">
        <v>503</v>
      </c>
      <c r="C2437" s="16" t="s">
        <v>3381</v>
      </c>
      <c r="D2437" s="17"/>
      <c r="E2437" s="17"/>
      <c r="F2437" s="17"/>
      <c r="G2437" s="20"/>
      <c r="H2437" s="595">
        <v>41059</v>
      </c>
    </row>
    <row r="2438" spans="1:8" ht="15.75">
      <c r="A2438" s="631"/>
      <c r="B2438" s="593"/>
      <c r="C2438" s="15" t="s">
        <v>3144</v>
      </c>
      <c r="D2438" s="19" t="s">
        <v>2968</v>
      </c>
      <c r="E2438" s="19">
        <v>1</v>
      </c>
      <c r="F2438" s="19">
        <v>72</v>
      </c>
      <c r="G2438" s="84">
        <f>F2438*E2438</f>
        <v>72</v>
      </c>
      <c r="H2438" s="605"/>
    </row>
    <row r="2439" spans="1:8" ht="15.75">
      <c r="A2439" s="632"/>
      <c r="B2439" s="594"/>
      <c r="C2439" s="17" t="s">
        <v>1048</v>
      </c>
      <c r="D2439" s="19" t="s">
        <v>2968</v>
      </c>
      <c r="E2439" s="17">
        <v>1</v>
      </c>
      <c r="F2439" s="17">
        <v>35</v>
      </c>
      <c r="G2439" s="17">
        <f>F2439*E2439</f>
        <v>35</v>
      </c>
      <c r="H2439" s="603"/>
    </row>
    <row r="2440" spans="1:8" ht="18.75">
      <c r="A2440" s="160"/>
      <c r="B2440" s="161" t="s">
        <v>1598</v>
      </c>
      <c r="C2440" s="160"/>
      <c r="D2440" s="160"/>
      <c r="E2440" s="160"/>
      <c r="F2440" s="160"/>
      <c r="G2440" s="162">
        <f>SUM(G2416:G2439)</f>
        <v>4375.3999999999996</v>
      </c>
      <c r="H2440" s="163"/>
    </row>
    <row r="2441" spans="1:8" ht="15.75">
      <c r="A2441" s="630">
        <v>33</v>
      </c>
      <c r="B2441" s="592" t="s">
        <v>1661</v>
      </c>
      <c r="C2441" s="16" t="s">
        <v>1662</v>
      </c>
      <c r="D2441" s="19"/>
      <c r="E2441" s="17"/>
      <c r="F2441" s="17"/>
      <c r="G2441" s="20"/>
      <c r="H2441" s="595">
        <v>41036</v>
      </c>
    </row>
    <row r="2442" spans="1:8" ht="15.75">
      <c r="A2442" s="632"/>
      <c r="B2442" s="594"/>
      <c r="C2442" s="15" t="s">
        <v>3144</v>
      </c>
      <c r="D2442" s="19" t="s">
        <v>2968</v>
      </c>
      <c r="E2442" s="19">
        <v>1</v>
      </c>
      <c r="F2442" s="19">
        <v>20</v>
      </c>
      <c r="G2442" s="84">
        <f>F2442*E2442</f>
        <v>20</v>
      </c>
      <c r="H2442" s="597"/>
    </row>
    <row r="2443" spans="1:8" ht="31.5">
      <c r="A2443" s="64">
        <v>44</v>
      </c>
      <c r="B2443" s="17" t="s">
        <v>3441</v>
      </c>
      <c r="C2443" s="16" t="s">
        <v>893</v>
      </c>
      <c r="D2443" s="598" t="s">
        <v>3753</v>
      </c>
      <c r="E2443" s="599"/>
      <c r="F2443" s="600"/>
      <c r="G2443" s="20"/>
      <c r="H2443" s="21">
        <v>41036</v>
      </c>
    </row>
    <row r="2444" spans="1:8" ht="31.5">
      <c r="A2444" s="64">
        <v>49</v>
      </c>
      <c r="B2444" s="17" t="s">
        <v>3441</v>
      </c>
      <c r="C2444" s="16" t="s">
        <v>3754</v>
      </c>
      <c r="D2444" s="598" t="s">
        <v>3755</v>
      </c>
      <c r="E2444" s="599"/>
      <c r="F2444" s="600"/>
      <c r="G2444" s="20"/>
      <c r="H2444" s="21">
        <v>41036</v>
      </c>
    </row>
    <row r="2445" spans="1:8" ht="15.75">
      <c r="A2445" s="64">
        <v>84</v>
      </c>
      <c r="B2445" s="17" t="s">
        <v>3441</v>
      </c>
      <c r="C2445" s="16" t="s">
        <v>1957</v>
      </c>
      <c r="D2445" s="598" t="s">
        <v>1958</v>
      </c>
      <c r="E2445" s="599"/>
      <c r="F2445" s="600"/>
      <c r="G2445" s="173"/>
      <c r="H2445" s="21">
        <v>41043</v>
      </c>
    </row>
    <row r="2446" spans="1:8" ht="15.75">
      <c r="A2446" s="630">
        <v>99</v>
      </c>
      <c r="B2446" s="592" t="s">
        <v>3441</v>
      </c>
      <c r="C2446" s="16" t="s">
        <v>2782</v>
      </c>
      <c r="D2446" s="19"/>
      <c r="E2446" s="17"/>
      <c r="F2446" s="17"/>
      <c r="G2446" s="20"/>
      <c r="H2446" s="595">
        <v>41046</v>
      </c>
    </row>
    <row r="2447" spans="1:8" ht="15.75">
      <c r="A2447" s="631"/>
      <c r="B2447" s="593"/>
      <c r="C2447" s="17" t="s">
        <v>2049</v>
      </c>
      <c r="D2447" s="19" t="s">
        <v>1588</v>
      </c>
      <c r="E2447" s="17">
        <v>9.0999999999999998E-2</v>
      </c>
      <c r="F2447" s="17">
        <v>1350</v>
      </c>
      <c r="G2447" s="20">
        <f>F2447*E2447</f>
        <v>122.85</v>
      </c>
      <c r="H2447" s="605"/>
    </row>
    <row r="2448" spans="1:8" ht="15.75">
      <c r="A2448" s="632"/>
      <c r="B2448" s="594"/>
      <c r="C2448" s="17" t="s">
        <v>2050</v>
      </c>
      <c r="D2448" s="19" t="s">
        <v>1585</v>
      </c>
      <c r="E2448" s="17">
        <v>0.28000000000000003</v>
      </c>
      <c r="F2448" s="17">
        <v>48.05</v>
      </c>
      <c r="G2448" s="20">
        <f>F2448*E2448</f>
        <v>13.45</v>
      </c>
      <c r="H2448" s="603"/>
    </row>
    <row r="2449" spans="1:8" ht="31.5">
      <c r="A2449" s="64">
        <v>119</v>
      </c>
      <c r="B2449" s="17" t="s">
        <v>2054</v>
      </c>
      <c r="C2449" s="16" t="s">
        <v>1463</v>
      </c>
      <c r="D2449" s="598" t="s">
        <v>67</v>
      </c>
      <c r="E2449" s="599"/>
      <c r="F2449" s="600"/>
      <c r="G2449" s="20"/>
      <c r="H2449" s="21">
        <v>41047</v>
      </c>
    </row>
    <row r="2450" spans="1:8" ht="47.25">
      <c r="A2450" s="630">
        <v>158</v>
      </c>
      <c r="B2450" s="592" t="s">
        <v>3421</v>
      </c>
      <c r="C2450" s="16" t="s">
        <v>3422</v>
      </c>
      <c r="D2450" s="19"/>
      <c r="E2450" s="17"/>
      <c r="F2450" s="17"/>
      <c r="G2450" s="20"/>
      <c r="H2450" s="595">
        <v>41052</v>
      </c>
    </row>
    <row r="2451" spans="1:8" ht="31.5">
      <c r="A2451" s="631"/>
      <c r="B2451" s="593"/>
      <c r="C2451" s="17" t="s">
        <v>1198</v>
      </c>
      <c r="D2451" s="19" t="s">
        <v>1049</v>
      </c>
      <c r="E2451" s="17">
        <v>16</v>
      </c>
      <c r="F2451" s="17">
        <v>149.75</v>
      </c>
      <c r="G2451" s="20">
        <f t="shared" ref="G2451:G2465" si="33">F2451*E2451</f>
        <v>2396</v>
      </c>
      <c r="H2451" s="605"/>
    </row>
    <row r="2452" spans="1:8" ht="15.75">
      <c r="A2452" s="631"/>
      <c r="B2452" s="593"/>
      <c r="C2452" s="17" t="s">
        <v>2916</v>
      </c>
      <c r="D2452" s="19" t="s">
        <v>2968</v>
      </c>
      <c r="E2452" s="17">
        <v>1</v>
      </c>
      <c r="F2452" s="17">
        <v>178</v>
      </c>
      <c r="G2452" s="20">
        <f t="shared" si="33"/>
        <v>178</v>
      </c>
      <c r="H2452" s="605"/>
    </row>
    <row r="2453" spans="1:8" ht="15.75">
      <c r="A2453" s="631"/>
      <c r="B2453" s="594"/>
      <c r="C2453" s="17" t="s">
        <v>1331</v>
      </c>
      <c r="D2453" s="19" t="s">
        <v>2968</v>
      </c>
      <c r="E2453" s="17">
        <v>2</v>
      </c>
      <c r="F2453" s="17">
        <v>69</v>
      </c>
      <c r="G2453" s="20">
        <f t="shared" si="33"/>
        <v>138</v>
      </c>
      <c r="H2453" s="605"/>
    </row>
    <row r="2454" spans="1:8" ht="31.5">
      <c r="A2454" s="631"/>
      <c r="B2454" s="592" t="s">
        <v>3421</v>
      </c>
      <c r="C2454" s="17" t="s">
        <v>3423</v>
      </c>
      <c r="D2454" s="19" t="s">
        <v>2968</v>
      </c>
      <c r="E2454" s="17">
        <v>1</v>
      </c>
      <c r="F2454" s="17">
        <v>79</v>
      </c>
      <c r="G2454" s="20">
        <f t="shared" si="33"/>
        <v>79</v>
      </c>
      <c r="H2454" s="605"/>
    </row>
    <row r="2455" spans="1:8" ht="31.5">
      <c r="A2455" s="631"/>
      <c r="B2455" s="593"/>
      <c r="C2455" s="17" t="s">
        <v>679</v>
      </c>
      <c r="D2455" s="19" t="s">
        <v>2968</v>
      </c>
      <c r="E2455" s="17">
        <v>1</v>
      </c>
      <c r="F2455" s="17">
        <v>35</v>
      </c>
      <c r="G2455" s="20">
        <f t="shared" si="33"/>
        <v>35</v>
      </c>
      <c r="H2455" s="605"/>
    </row>
    <row r="2456" spans="1:8" ht="15.75">
      <c r="A2456" s="631"/>
      <c r="B2456" s="593"/>
      <c r="C2456" s="592" t="s">
        <v>1931</v>
      </c>
      <c r="D2456" s="19" t="s">
        <v>2968</v>
      </c>
      <c r="E2456" s="17">
        <v>2</v>
      </c>
      <c r="F2456" s="17">
        <v>262</v>
      </c>
      <c r="G2456" s="20">
        <f t="shared" si="33"/>
        <v>524</v>
      </c>
      <c r="H2456" s="605"/>
    </row>
    <row r="2457" spans="1:8" ht="15.75">
      <c r="A2457" s="631"/>
      <c r="B2457" s="593"/>
      <c r="C2457" s="593"/>
      <c r="D2457" s="19" t="s">
        <v>2968</v>
      </c>
      <c r="E2457" s="17">
        <v>1</v>
      </c>
      <c r="F2457" s="17">
        <v>197</v>
      </c>
      <c r="G2457" s="20">
        <f t="shared" si="33"/>
        <v>197</v>
      </c>
      <c r="H2457" s="605"/>
    </row>
    <row r="2458" spans="1:8" ht="15.75">
      <c r="A2458" s="631"/>
      <c r="B2458" s="594"/>
      <c r="C2458" s="594"/>
      <c r="D2458" s="19" t="s">
        <v>2968</v>
      </c>
      <c r="E2458" s="17">
        <v>3</v>
      </c>
      <c r="F2458" s="17">
        <v>240.34</v>
      </c>
      <c r="G2458" s="20">
        <f t="shared" si="33"/>
        <v>721.02</v>
      </c>
      <c r="H2458" s="605"/>
    </row>
    <row r="2459" spans="1:8" ht="47.25">
      <c r="A2459" s="631"/>
      <c r="B2459" s="592" t="s">
        <v>3421</v>
      </c>
      <c r="C2459" s="15" t="s">
        <v>1988</v>
      </c>
      <c r="D2459" s="19" t="s">
        <v>2968</v>
      </c>
      <c r="E2459" s="17">
        <v>3</v>
      </c>
      <c r="F2459" s="17">
        <v>37</v>
      </c>
      <c r="G2459" s="20">
        <f t="shared" si="33"/>
        <v>111</v>
      </c>
      <c r="H2459" s="605"/>
    </row>
    <row r="2460" spans="1:8" ht="15.75">
      <c r="A2460" s="631"/>
      <c r="B2460" s="593"/>
      <c r="C2460" s="592" t="s">
        <v>1368</v>
      </c>
      <c r="D2460" s="19" t="s">
        <v>1049</v>
      </c>
      <c r="E2460" s="19">
        <v>2</v>
      </c>
      <c r="F2460" s="17">
        <v>66</v>
      </c>
      <c r="G2460" s="20">
        <f t="shared" si="33"/>
        <v>132</v>
      </c>
      <c r="H2460" s="605"/>
    </row>
    <row r="2461" spans="1:8" ht="15.75">
      <c r="A2461" s="631"/>
      <c r="B2461" s="593"/>
      <c r="C2461" s="593"/>
      <c r="D2461" s="19" t="s">
        <v>1049</v>
      </c>
      <c r="E2461" s="17">
        <v>1</v>
      </c>
      <c r="F2461" s="17">
        <v>69</v>
      </c>
      <c r="G2461" s="20">
        <f t="shared" si="33"/>
        <v>69</v>
      </c>
      <c r="H2461" s="605"/>
    </row>
    <row r="2462" spans="1:8" ht="15.75">
      <c r="A2462" s="631"/>
      <c r="B2462" s="593"/>
      <c r="C2462" s="594"/>
      <c r="D2462" s="19" t="s">
        <v>1049</v>
      </c>
      <c r="E2462" s="19">
        <v>3</v>
      </c>
      <c r="F2462" s="17">
        <v>67</v>
      </c>
      <c r="G2462" s="20">
        <f t="shared" si="33"/>
        <v>201</v>
      </c>
      <c r="H2462" s="605"/>
    </row>
    <row r="2463" spans="1:8" ht="31.5">
      <c r="A2463" s="631"/>
      <c r="B2463" s="593"/>
      <c r="C2463" s="17" t="s">
        <v>1989</v>
      </c>
      <c r="D2463" s="19" t="s">
        <v>2968</v>
      </c>
      <c r="E2463" s="17">
        <v>1</v>
      </c>
      <c r="F2463" s="17">
        <v>122</v>
      </c>
      <c r="G2463" s="20">
        <f t="shared" si="33"/>
        <v>122</v>
      </c>
      <c r="H2463" s="605"/>
    </row>
    <row r="2464" spans="1:8" ht="15.75">
      <c r="A2464" s="631"/>
      <c r="B2464" s="593"/>
      <c r="C2464" s="17" t="s">
        <v>1990</v>
      </c>
      <c r="D2464" s="19" t="s">
        <v>2968</v>
      </c>
      <c r="E2464" s="17">
        <v>2</v>
      </c>
      <c r="F2464" s="17">
        <v>46</v>
      </c>
      <c r="G2464" s="20">
        <f t="shared" si="33"/>
        <v>92</v>
      </c>
      <c r="H2464" s="605"/>
    </row>
    <row r="2465" spans="1:8" ht="31.5">
      <c r="A2465" s="632"/>
      <c r="B2465" s="594"/>
      <c r="C2465" s="15" t="s">
        <v>1991</v>
      </c>
      <c r="D2465" s="19" t="s">
        <v>2968</v>
      </c>
      <c r="E2465" s="17">
        <v>1</v>
      </c>
      <c r="F2465" s="17">
        <v>110</v>
      </c>
      <c r="G2465" s="20">
        <f t="shared" si="33"/>
        <v>110</v>
      </c>
      <c r="H2465" s="603"/>
    </row>
    <row r="2466" spans="1:8" ht="15.75">
      <c r="A2466" s="630">
        <v>159</v>
      </c>
      <c r="B2466" s="592" t="s">
        <v>2649</v>
      </c>
      <c r="C2466" s="16" t="s">
        <v>2650</v>
      </c>
      <c r="D2466" s="19"/>
      <c r="E2466" s="17"/>
      <c r="F2466" s="17"/>
      <c r="G2466" s="20"/>
      <c r="H2466" s="595">
        <v>41053</v>
      </c>
    </row>
    <row r="2467" spans="1:8" ht="15.75">
      <c r="A2467" s="631"/>
      <c r="B2467" s="593"/>
      <c r="C2467" s="17" t="s">
        <v>1581</v>
      </c>
      <c r="D2467" s="19" t="s">
        <v>1109</v>
      </c>
      <c r="E2467" s="17">
        <v>2</v>
      </c>
      <c r="F2467" s="17">
        <v>90</v>
      </c>
      <c r="G2467" s="20">
        <f>F2467*E2467</f>
        <v>180</v>
      </c>
      <c r="H2467" s="605"/>
    </row>
    <row r="2468" spans="1:8" ht="15.75">
      <c r="A2468" s="631"/>
      <c r="B2468" s="593"/>
      <c r="C2468" s="17" t="s">
        <v>1462</v>
      </c>
      <c r="D2468" s="19" t="s">
        <v>1049</v>
      </c>
      <c r="E2468" s="17">
        <v>4</v>
      </c>
      <c r="F2468" s="17">
        <v>92</v>
      </c>
      <c r="G2468" s="17">
        <f>E2468*F2468</f>
        <v>368</v>
      </c>
      <c r="H2468" s="605"/>
    </row>
    <row r="2469" spans="1:8" ht="15.75">
      <c r="A2469" s="632"/>
      <c r="B2469" s="594"/>
      <c r="C2469" s="15" t="s">
        <v>884</v>
      </c>
      <c r="D2469" s="19" t="s">
        <v>2968</v>
      </c>
      <c r="E2469" s="19">
        <v>1</v>
      </c>
      <c r="F2469" s="19">
        <v>58</v>
      </c>
      <c r="G2469" s="84">
        <f>F2469*E2469</f>
        <v>58</v>
      </c>
      <c r="H2469" s="603"/>
    </row>
    <row r="2470" spans="1:8" ht="15.75">
      <c r="A2470" s="630">
        <v>204</v>
      </c>
      <c r="B2470" s="592" t="s">
        <v>3441</v>
      </c>
      <c r="C2470" s="16" t="s">
        <v>1425</v>
      </c>
      <c r="D2470" s="17"/>
      <c r="E2470" s="17"/>
      <c r="F2470" s="17"/>
      <c r="G2470" s="20"/>
      <c r="H2470" s="595">
        <v>41059</v>
      </c>
    </row>
    <row r="2471" spans="1:8" ht="15.75">
      <c r="A2471" s="631"/>
      <c r="B2471" s="593"/>
      <c r="C2471" s="17" t="s">
        <v>1426</v>
      </c>
      <c r="D2471" s="19" t="s">
        <v>1588</v>
      </c>
      <c r="E2471" s="17">
        <v>0.5</v>
      </c>
      <c r="F2471" s="17">
        <v>750</v>
      </c>
      <c r="G2471" s="20">
        <f>F2471*E2471</f>
        <v>375</v>
      </c>
      <c r="H2471" s="605"/>
    </row>
    <row r="2472" spans="1:8" ht="15.75">
      <c r="A2472" s="631"/>
      <c r="B2472" s="593"/>
      <c r="C2472" s="17" t="s">
        <v>480</v>
      </c>
      <c r="D2472" s="19" t="s">
        <v>481</v>
      </c>
      <c r="E2472" s="17">
        <v>3</v>
      </c>
      <c r="F2472" s="17">
        <v>28</v>
      </c>
      <c r="G2472" s="20">
        <f>F2472*E2472</f>
        <v>84</v>
      </c>
      <c r="H2472" s="605"/>
    </row>
    <row r="2473" spans="1:8" ht="15.75">
      <c r="A2473" s="632"/>
      <c r="B2473" s="594"/>
      <c r="C2473" s="17" t="s">
        <v>1427</v>
      </c>
      <c r="D2473" s="19" t="s">
        <v>1109</v>
      </c>
      <c r="E2473" s="17">
        <v>0.5</v>
      </c>
      <c r="F2473" s="17">
        <v>56</v>
      </c>
      <c r="G2473" s="20">
        <f>F2473*E2473</f>
        <v>28</v>
      </c>
      <c r="H2473" s="603"/>
    </row>
    <row r="2474" spans="1:8" ht="31.5">
      <c r="A2474" s="64">
        <v>210</v>
      </c>
      <c r="B2474" s="15" t="s">
        <v>3441</v>
      </c>
      <c r="C2474" s="16" t="s">
        <v>893</v>
      </c>
      <c r="D2474" s="598" t="s">
        <v>3284</v>
      </c>
      <c r="E2474" s="599"/>
      <c r="F2474" s="600"/>
      <c r="G2474" s="20"/>
      <c r="H2474" s="21">
        <v>41059</v>
      </c>
    </row>
    <row r="2475" spans="1:8" ht="31.5">
      <c r="A2475" s="630">
        <v>219</v>
      </c>
      <c r="B2475" s="592" t="s">
        <v>3441</v>
      </c>
      <c r="C2475" s="259" t="s">
        <v>1038</v>
      </c>
      <c r="D2475" s="598" t="s">
        <v>412</v>
      </c>
      <c r="E2475" s="599"/>
      <c r="F2475" s="600"/>
      <c r="G2475" s="20"/>
      <c r="H2475" s="595">
        <v>41060</v>
      </c>
    </row>
    <row r="2476" spans="1:8" ht="15.75">
      <c r="A2476" s="632"/>
      <c r="B2476" s="594"/>
      <c r="C2476" s="260" t="s">
        <v>1039</v>
      </c>
      <c r="D2476" s="19" t="s">
        <v>3492</v>
      </c>
      <c r="E2476" s="17">
        <v>2</v>
      </c>
      <c r="F2476" s="17">
        <v>1.6</v>
      </c>
      <c r="G2476" s="20">
        <f>F2476*E2476</f>
        <v>3.2</v>
      </c>
      <c r="H2476" s="603"/>
    </row>
    <row r="2477" spans="1:8" ht="15.75">
      <c r="A2477" s="630">
        <v>226</v>
      </c>
      <c r="B2477" s="592" t="s">
        <v>3441</v>
      </c>
      <c r="C2477" s="16" t="s">
        <v>1132</v>
      </c>
      <c r="D2477" s="19"/>
      <c r="E2477" s="17"/>
      <c r="F2477" s="17"/>
      <c r="G2477" s="20"/>
      <c r="H2477" s="595">
        <v>41060</v>
      </c>
    </row>
    <row r="2478" spans="1:8" ht="15.75">
      <c r="A2478" s="631"/>
      <c r="B2478" s="593"/>
      <c r="C2478" s="17" t="s">
        <v>480</v>
      </c>
      <c r="D2478" s="19" t="s">
        <v>481</v>
      </c>
      <c r="E2478" s="17">
        <v>1</v>
      </c>
      <c r="F2478" s="17">
        <v>28</v>
      </c>
      <c r="G2478" s="20">
        <f>E2478*F2478</f>
        <v>28</v>
      </c>
      <c r="H2478" s="596"/>
    </row>
    <row r="2479" spans="1:8" ht="15.75">
      <c r="A2479" s="632"/>
      <c r="B2479" s="594"/>
      <c r="C2479" s="17" t="s">
        <v>1133</v>
      </c>
      <c r="D2479" s="19" t="s">
        <v>1049</v>
      </c>
      <c r="E2479" s="17">
        <v>2</v>
      </c>
      <c r="F2479" s="17">
        <v>7</v>
      </c>
      <c r="G2479" s="20">
        <f>E2479*F2479</f>
        <v>14</v>
      </c>
      <c r="H2479" s="597"/>
    </row>
    <row r="2480" spans="1:8" ht="18.75">
      <c r="A2480" s="160"/>
      <c r="B2480" s="161" t="s">
        <v>1598</v>
      </c>
      <c r="C2480" s="160"/>
      <c r="D2480" s="160"/>
      <c r="E2480" s="160"/>
      <c r="F2480" s="160"/>
      <c r="G2480" s="162">
        <f>SUM(G2441:G2479)</f>
        <v>6399.52</v>
      </c>
      <c r="H2480" s="163"/>
    </row>
    <row r="2481" spans="1:8" ht="15.75">
      <c r="A2481" s="64">
        <v>26</v>
      </c>
      <c r="B2481" s="17" t="s">
        <v>3571</v>
      </c>
      <c r="C2481" s="16" t="s">
        <v>2270</v>
      </c>
      <c r="D2481" s="598" t="s">
        <v>3254</v>
      </c>
      <c r="E2481" s="599"/>
      <c r="F2481" s="600"/>
      <c r="G2481" s="20"/>
      <c r="H2481" s="21">
        <v>41033</v>
      </c>
    </row>
    <row r="2482" spans="1:8" ht="15.75">
      <c r="A2482" s="630">
        <v>58</v>
      </c>
      <c r="B2482" s="592" t="s">
        <v>1867</v>
      </c>
      <c r="C2482" s="16" t="s">
        <v>3626</v>
      </c>
      <c r="D2482" s="19"/>
      <c r="E2482" s="17"/>
      <c r="F2482" s="17"/>
      <c r="G2482" s="20"/>
      <c r="H2482" s="595">
        <v>41044</v>
      </c>
    </row>
    <row r="2483" spans="1:8" ht="15.75">
      <c r="A2483" s="631"/>
      <c r="B2483" s="593"/>
      <c r="C2483" s="17" t="s">
        <v>1581</v>
      </c>
      <c r="D2483" s="19" t="s">
        <v>1109</v>
      </c>
      <c r="E2483" s="17">
        <v>2</v>
      </c>
      <c r="F2483" s="17">
        <v>90</v>
      </c>
      <c r="G2483" s="20">
        <f>F2483*E2483</f>
        <v>180</v>
      </c>
      <c r="H2483" s="605"/>
    </row>
    <row r="2484" spans="1:8" ht="15.75">
      <c r="A2484" s="632"/>
      <c r="B2484" s="594"/>
      <c r="C2484" s="17" t="s">
        <v>1462</v>
      </c>
      <c r="D2484" s="19" t="s">
        <v>1049</v>
      </c>
      <c r="E2484" s="19">
        <v>2</v>
      </c>
      <c r="F2484" s="19">
        <v>115.2</v>
      </c>
      <c r="G2484" s="20">
        <f>F2484*E2484</f>
        <v>230.4</v>
      </c>
      <c r="H2484" s="603"/>
    </row>
    <row r="2485" spans="1:8" ht="31.5">
      <c r="A2485" s="630">
        <v>77</v>
      </c>
      <c r="B2485" s="592" t="s">
        <v>832</v>
      </c>
      <c r="C2485" s="46" t="s">
        <v>1825</v>
      </c>
      <c r="D2485" s="19"/>
      <c r="E2485" s="19"/>
      <c r="F2485" s="19"/>
      <c r="G2485" s="20"/>
      <c r="H2485" s="595">
        <v>41029</v>
      </c>
    </row>
    <row r="2486" spans="1:8" ht="15.75">
      <c r="A2486" s="631"/>
      <c r="B2486" s="593"/>
      <c r="C2486" s="15" t="s">
        <v>1826</v>
      </c>
      <c r="D2486" s="19" t="s">
        <v>1046</v>
      </c>
      <c r="E2486" s="19">
        <v>15</v>
      </c>
      <c r="F2486" s="19">
        <v>140</v>
      </c>
      <c r="G2486" s="20">
        <f>F2486*E2486</f>
        <v>2100</v>
      </c>
      <c r="H2486" s="605"/>
    </row>
    <row r="2487" spans="1:8" ht="15.75">
      <c r="A2487" s="631"/>
      <c r="B2487" s="593"/>
      <c r="C2487" s="15" t="s">
        <v>1462</v>
      </c>
      <c r="D2487" s="19" t="s">
        <v>1049</v>
      </c>
      <c r="E2487" s="19">
        <v>36</v>
      </c>
      <c r="F2487" s="19">
        <v>157.34</v>
      </c>
      <c r="G2487" s="20">
        <f>F2487*E2487</f>
        <v>5664.24</v>
      </c>
      <c r="H2487" s="605"/>
    </row>
    <row r="2488" spans="1:8" ht="15.75">
      <c r="A2488" s="632"/>
      <c r="B2488" s="594"/>
      <c r="C2488" s="15" t="s">
        <v>3641</v>
      </c>
      <c r="D2488" s="19" t="s">
        <v>2480</v>
      </c>
      <c r="E2488" s="19">
        <v>0.5</v>
      </c>
      <c r="F2488" s="19">
        <v>950</v>
      </c>
      <c r="G2488" s="20">
        <f>F2488*E2488</f>
        <v>475</v>
      </c>
      <c r="H2488" s="603"/>
    </row>
    <row r="2489" spans="1:8" ht="15.75">
      <c r="A2489" s="64">
        <v>118</v>
      </c>
      <c r="B2489" s="17" t="s">
        <v>2053</v>
      </c>
      <c r="C2489" s="46" t="s">
        <v>1193</v>
      </c>
      <c r="D2489" s="598" t="s">
        <v>1050</v>
      </c>
      <c r="E2489" s="599"/>
      <c r="F2489" s="600"/>
      <c r="G2489" s="20"/>
      <c r="H2489" s="21">
        <v>41045</v>
      </c>
    </row>
    <row r="2490" spans="1:8" ht="31.5">
      <c r="A2490" s="630">
        <v>124</v>
      </c>
      <c r="B2490" s="592" t="s">
        <v>832</v>
      </c>
      <c r="C2490" s="16" t="s">
        <v>1322</v>
      </c>
      <c r="D2490" s="19"/>
      <c r="E2490" s="17"/>
      <c r="F2490" s="17"/>
      <c r="G2490" s="20"/>
      <c r="H2490" s="595">
        <v>41050</v>
      </c>
    </row>
    <row r="2491" spans="1:8" ht="15.75">
      <c r="A2491" s="632"/>
      <c r="B2491" s="594"/>
      <c r="C2491" s="17" t="s">
        <v>2286</v>
      </c>
      <c r="D2491" s="19" t="s">
        <v>2968</v>
      </c>
      <c r="E2491" s="17">
        <v>1</v>
      </c>
      <c r="F2491" s="17">
        <v>96</v>
      </c>
      <c r="G2491" s="20">
        <f>F2491*E2491</f>
        <v>96</v>
      </c>
      <c r="H2491" s="603"/>
    </row>
    <row r="2492" spans="1:8" ht="31.5">
      <c r="A2492" s="64">
        <v>126</v>
      </c>
      <c r="B2492" s="17" t="s">
        <v>832</v>
      </c>
      <c r="C2492" s="46" t="s">
        <v>893</v>
      </c>
      <c r="D2492" s="598" t="s">
        <v>2051</v>
      </c>
      <c r="E2492" s="599"/>
      <c r="F2492" s="600"/>
      <c r="G2492" s="20"/>
      <c r="H2492" s="21" t="s">
        <v>2039</v>
      </c>
    </row>
    <row r="2493" spans="1:8" ht="15.75">
      <c r="A2493" s="630">
        <v>158</v>
      </c>
      <c r="B2493" s="592" t="s">
        <v>3546</v>
      </c>
      <c r="C2493" s="16" t="s">
        <v>3420</v>
      </c>
      <c r="D2493" s="19"/>
      <c r="E2493" s="17"/>
      <c r="F2493" s="17"/>
      <c r="G2493" s="20"/>
      <c r="H2493" s="595">
        <v>41051</v>
      </c>
    </row>
    <row r="2494" spans="1:8" ht="15.75">
      <c r="A2494" s="631"/>
      <c r="B2494" s="593"/>
      <c r="C2494" s="17" t="s">
        <v>1581</v>
      </c>
      <c r="D2494" s="19" t="s">
        <v>1109</v>
      </c>
      <c r="E2494" s="17">
        <v>1</v>
      </c>
      <c r="F2494" s="17">
        <v>90</v>
      </c>
      <c r="G2494" s="20">
        <f>F2494*E2494</f>
        <v>90</v>
      </c>
      <c r="H2494" s="605"/>
    </row>
    <row r="2495" spans="1:8" ht="15.75">
      <c r="A2495" s="632"/>
      <c r="B2495" s="594"/>
      <c r="C2495" s="17" t="s">
        <v>2552</v>
      </c>
      <c r="D2495" s="19" t="s">
        <v>2968</v>
      </c>
      <c r="E2495" s="17">
        <v>1</v>
      </c>
      <c r="F2495" s="17">
        <v>30</v>
      </c>
      <c r="G2495" s="17">
        <f>F2495*E2495</f>
        <v>30</v>
      </c>
      <c r="H2495" s="603"/>
    </row>
    <row r="2496" spans="1:8" ht="31.5">
      <c r="A2496" s="64">
        <v>200</v>
      </c>
      <c r="B2496" s="15" t="s">
        <v>1421</v>
      </c>
      <c r="C2496" s="16" t="s">
        <v>1422</v>
      </c>
      <c r="D2496" s="598" t="s">
        <v>67</v>
      </c>
      <c r="E2496" s="599"/>
      <c r="F2496" s="600"/>
      <c r="G2496" s="20"/>
      <c r="H2496" s="21">
        <v>41058</v>
      </c>
    </row>
    <row r="2497" spans="1:8" ht="15.75">
      <c r="A2497" s="64">
        <v>201</v>
      </c>
      <c r="B2497" s="15" t="s">
        <v>3624</v>
      </c>
      <c r="C2497" s="16" t="s">
        <v>2844</v>
      </c>
      <c r="D2497" s="598" t="s">
        <v>1050</v>
      </c>
      <c r="E2497" s="599"/>
      <c r="F2497" s="600"/>
      <c r="G2497" s="20"/>
      <c r="H2497" s="21">
        <v>41058</v>
      </c>
    </row>
    <row r="2498" spans="1:8" ht="18.75">
      <c r="A2498" s="160"/>
      <c r="B2498" s="161" t="s">
        <v>1598</v>
      </c>
      <c r="C2498" s="160"/>
      <c r="D2498" s="160"/>
      <c r="E2498" s="160"/>
      <c r="F2498" s="160"/>
      <c r="G2498" s="162">
        <f>SUM(G2481:G2497)</f>
        <v>8865.64</v>
      </c>
      <c r="H2498" s="163"/>
    </row>
    <row r="2499" spans="1:8" ht="31.5">
      <c r="A2499" s="64">
        <v>16</v>
      </c>
      <c r="B2499" s="17" t="s">
        <v>2657</v>
      </c>
      <c r="C2499" s="46" t="s">
        <v>893</v>
      </c>
      <c r="D2499" s="612" t="s">
        <v>2051</v>
      </c>
      <c r="E2499" s="613"/>
      <c r="F2499" s="614"/>
      <c r="G2499" s="20"/>
      <c r="H2499" s="21">
        <v>41032</v>
      </c>
    </row>
    <row r="2500" spans="1:8" ht="47.25">
      <c r="A2500" s="630">
        <v>20</v>
      </c>
      <c r="B2500" s="592" t="s">
        <v>2657</v>
      </c>
      <c r="C2500" s="16" t="s">
        <v>2013</v>
      </c>
      <c r="D2500" s="19"/>
      <c r="E2500" s="17"/>
      <c r="F2500" s="17"/>
      <c r="G2500" s="20"/>
      <c r="H2500" s="595">
        <v>41033</v>
      </c>
    </row>
    <row r="2501" spans="1:8" ht="15.75">
      <c r="A2501" s="632"/>
      <c r="B2501" s="594"/>
      <c r="C2501" s="17" t="s">
        <v>1599</v>
      </c>
      <c r="D2501" s="19" t="s">
        <v>1588</v>
      </c>
      <c r="E2501" s="17">
        <v>2</v>
      </c>
      <c r="F2501" s="17">
        <v>1650</v>
      </c>
      <c r="G2501" s="20">
        <f>F2501*E2501</f>
        <v>3300</v>
      </c>
      <c r="H2501" s="603"/>
    </row>
    <row r="2502" spans="1:8" ht="15.75">
      <c r="A2502" s="630">
        <v>32</v>
      </c>
      <c r="B2502" s="592" t="s">
        <v>1660</v>
      </c>
      <c r="C2502" s="16" t="s">
        <v>3626</v>
      </c>
      <c r="D2502" s="19"/>
      <c r="E2502" s="17"/>
      <c r="F2502" s="17"/>
      <c r="G2502" s="20"/>
      <c r="H2502" s="595">
        <v>41036</v>
      </c>
    </row>
    <row r="2503" spans="1:8" ht="15.75">
      <c r="A2503" s="631"/>
      <c r="B2503" s="593"/>
      <c r="C2503" s="15" t="s">
        <v>3144</v>
      </c>
      <c r="D2503" s="19" t="s">
        <v>2968</v>
      </c>
      <c r="E2503" s="19">
        <v>2</v>
      </c>
      <c r="F2503" s="19">
        <v>20</v>
      </c>
      <c r="G2503" s="84">
        <f>F2503*E2503</f>
        <v>40</v>
      </c>
      <c r="H2503" s="596"/>
    </row>
    <row r="2504" spans="1:8" ht="15.75">
      <c r="A2504" s="632"/>
      <c r="B2504" s="594"/>
      <c r="C2504" s="17" t="s">
        <v>1048</v>
      </c>
      <c r="D2504" s="19" t="s">
        <v>2968</v>
      </c>
      <c r="E2504" s="17">
        <v>2</v>
      </c>
      <c r="F2504" s="17">
        <v>35</v>
      </c>
      <c r="G2504" s="17">
        <f>F2504*E2504</f>
        <v>70</v>
      </c>
      <c r="H2504" s="597"/>
    </row>
    <row r="2505" spans="1:8" ht="31.5">
      <c r="A2505" s="64">
        <v>48</v>
      </c>
      <c r="B2505" s="17" t="s">
        <v>2657</v>
      </c>
      <c r="C2505" s="16" t="s">
        <v>893</v>
      </c>
      <c r="D2505" s="598" t="s">
        <v>3753</v>
      </c>
      <c r="E2505" s="599"/>
      <c r="F2505" s="600"/>
      <c r="G2505" s="20"/>
      <c r="H2505" s="21">
        <v>41036</v>
      </c>
    </row>
    <row r="2506" spans="1:8" ht="47.25">
      <c r="A2506" s="630">
        <v>90</v>
      </c>
      <c r="B2506" s="592" t="s">
        <v>3683</v>
      </c>
      <c r="C2506" s="46" t="s">
        <v>3684</v>
      </c>
      <c r="D2506" s="19"/>
      <c r="E2506" s="19"/>
      <c r="F2506" s="19"/>
      <c r="G2506" s="20"/>
      <c r="H2506" s="595">
        <v>41045</v>
      </c>
    </row>
    <row r="2507" spans="1:8" ht="15.75">
      <c r="A2507" s="632"/>
      <c r="B2507" s="594"/>
      <c r="C2507" s="15" t="s">
        <v>2846</v>
      </c>
      <c r="D2507" s="19" t="s">
        <v>1049</v>
      </c>
      <c r="E2507" s="19">
        <v>1</v>
      </c>
      <c r="F2507" s="19">
        <v>17</v>
      </c>
      <c r="G2507" s="20">
        <f>F2507*E2507</f>
        <v>17</v>
      </c>
      <c r="H2507" s="603"/>
    </row>
    <row r="2508" spans="1:8" ht="15.75">
      <c r="A2508" s="630">
        <v>100</v>
      </c>
      <c r="B2508" s="592" t="s">
        <v>2657</v>
      </c>
      <c r="C2508" s="16" t="s">
        <v>2782</v>
      </c>
      <c r="D2508" s="19"/>
      <c r="E2508" s="17"/>
      <c r="F2508" s="17"/>
      <c r="G2508" s="20"/>
      <c r="H2508" s="595">
        <v>41046</v>
      </c>
    </row>
    <row r="2509" spans="1:8" ht="15.75">
      <c r="A2509" s="631"/>
      <c r="B2509" s="593"/>
      <c r="C2509" s="17" t="s">
        <v>2049</v>
      </c>
      <c r="D2509" s="19" t="s">
        <v>1588</v>
      </c>
      <c r="E2509" s="17">
        <v>9.0999999999999998E-2</v>
      </c>
      <c r="F2509" s="17">
        <v>1350</v>
      </c>
      <c r="G2509" s="20">
        <f>F2509*E2509</f>
        <v>122.85</v>
      </c>
      <c r="H2509" s="605"/>
    </row>
    <row r="2510" spans="1:8" ht="15.75">
      <c r="A2510" s="632"/>
      <c r="B2510" s="594"/>
      <c r="C2510" s="17" t="s">
        <v>2050</v>
      </c>
      <c r="D2510" s="19" t="s">
        <v>1585</v>
      </c>
      <c r="E2510" s="17">
        <v>0.28000000000000003</v>
      </c>
      <c r="F2510" s="17">
        <v>48.05</v>
      </c>
      <c r="G2510" s="20">
        <f>F2510*E2510</f>
        <v>13.45</v>
      </c>
      <c r="H2510" s="603"/>
    </row>
    <row r="2511" spans="1:8" ht="31.5">
      <c r="A2511" s="64">
        <v>105</v>
      </c>
      <c r="B2511" s="17" t="s">
        <v>2657</v>
      </c>
      <c r="C2511" s="46" t="s">
        <v>893</v>
      </c>
      <c r="D2511" s="598" t="s">
        <v>412</v>
      </c>
      <c r="E2511" s="599"/>
      <c r="F2511" s="600"/>
      <c r="G2511" s="20"/>
      <c r="H2511" s="21">
        <v>41047</v>
      </c>
    </row>
    <row r="2512" spans="1:8" ht="18.75">
      <c r="A2512" s="160"/>
      <c r="B2512" s="161" t="s">
        <v>1598</v>
      </c>
      <c r="C2512" s="160"/>
      <c r="D2512" s="160"/>
      <c r="E2512" s="160"/>
      <c r="F2512" s="160"/>
      <c r="G2512" s="162">
        <f>SUM(G2499:G2511)</f>
        <v>3563.3</v>
      </c>
      <c r="H2512" s="163"/>
    </row>
    <row r="2513" spans="1:8" ht="31.5">
      <c r="A2513" s="64">
        <v>3</v>
      </c>
      <c r="B2513" s="17" t="s">
        <v>1025</v>
      </c>
      <c r="C2513" s="16" t="s">
        <v>2202</v>
      </c>
      <c r="D2513" s="598" t="s">
        <v>67</v>
      </c>
      <c r="E2513" s="599"/>
      <c r="F2513" s="600"/>
      <c r="G2513" s="20"/>
      <c r="H2513" s="21">
        <v>41032</v>
      </c>
    </row>
    <row r="2514" spans="1:8" ht="31.5">
      <c r="A2514" s="64">
        <v>28</v>
      </c>
      <c r="B2514" s="17" t="s">
        <v>2658</v>
      </c>
      <c r="C2514" s="46" t="s">
        <v>893</v>
      </c>
      <c r="D2514" s="598" t="s">
        <v>2051</v>
      </c>
      <c r="E2514" s="599"/>
      <c r="F2514" s="600"/>
      <c r="G2514" s="20"/>
      <c r="H2514" s="21">
        <v>41033</v>
      </c>
    </row>
    <row r="2515" spans="1:8" ht="15.75">
      <c r="A2515" s="64">
        <v>36</v>
      </c>
      <c r="B2515" s="17" t="s">
        <v>967</v>
      </c>
      <c r="C2515" s="16" t="s">
        <v>2270</v>
      </c>
      <c r="D2515" s="612" t="s">
        <v>968</v>
      </c>
      <c r="E2515" s="613"/>
      <c r="F2515" s="614"/>
      <c r="G2515" s="20"/>
      <c r="H2515" s="21">
        <v>41037</v>
      </c>
    </row>
    <row r="2516" spans="1:8" ht="15.75">
      <c r="A2516" s="630">
        <v>101</v>
      </c>
      <c r="B2516" s="592" t="s">
        <v>2658</v>
      </c>
      <c r="C2516" s="16" t="s">
        <v>2782</v>
      </c>
      <c r="D2516" s="19"/>
      <c r="E2516" s="17"/>
      <c r="F2516" s="17"/>
      <c r="G2516" s="20"/>
      <c r="H2516" s="595">
        <v>41046</v>
      </c>
    </row>
    <row r="2517" spans="1:8" ht="15.75">
      <c r="A2517" s="631"/>
      <c r="B2517" s="593"/>
      <c r="C2517" s="17" t="s">
        <v>2049</v>
      </c>
      <c r="D2517" s="19" t="s">
        <v>1588</v>
      </c>
      <c r="E2517" s="17">
        <v>9.0999999999999998E-2</v>
      </c>
      <c r="F2517" s="17">
        <v>1350</v>
      </c>
      <c r="G2517" s="20">
        <f>F2517*E2517</f>
        <v>122.85</v>
      </c>
      <c r="H2517" s="605"/>
    </row>
    <row r="2518" spans="1:8" ht="15.75">
      <c r="A2518" s="632"/>
      <c r="B2518" s="594"/>
      <c r="C2518" s="17" t="s">
        <v>2050</v>
      </c>
      <c r="D2518" s="19" t="s">
        <v>1585</v>
      </c>
      <c r="E2518" s="17">
        <v>0.28000000000000003</v>
      </c>
      <c r="F2518" s="17">
        <v>48.05</v>
      </c>
      <c r="G2518" s="20">
        <f>F2518*E2518</f>
        <v>13.45</v>
      </c>
      <c r="H2518" s="603"/>
    </row>
    <row r="2519" spans="1:8" ht="31.5">
      <c r="A2519" s="64">
        <v>106</v>
      </c>
      <c r="B2519" s="17" t="s">
        <v>2658</v>
      </c>
      <c r="C2519" s="46" t="s">
        <v>893</v>
      </c>
      <c r="D2519" s="598" t="s">
        <v>412</v>
      </c>
      <c r="E2519" s="599"/>
      <c r="F2519" s="600"/>
      <c r="G2519" s="20"/>
      <c r="H2519" s="21">
        <v>41047</v>
      </c>
    </row>
    <row r="2520" spans="1:8" ht="31.5">
      <c r="A2520" s="630">
        <v>114</v>
      </c>
      <c r="B2520" s="592" t="s">
        <v>2929</v>
      </c>
      <c r="C2520" s="46" t="s">
        <v>1667</v>
      </c>
      <c r="D2520" s="19"/>
      <c r="E2520" s="19"/>
      <c r="F2520" s="19"/>
      <c r="G2520" s="20"/>
      <c r="H2520" s="595">
        <v>41047</v>
      </c>
    </row>
    <row r="2521" spans="1:8" ht="15.75">
      <c r="A2521" s="632"/>
      <c r="B2521" s="594"/>
      <c r="C2521" s="15" t="s">
        <v>1875</v>
      </c>
      <c r="D2521" s="19" t="s">
        <v>2968</v>
      </c>
      <c r="E2521" s="19">
        <v>1</v>
      </c>
      <c r="F2521" s="19">
        <v>50</v>
      </c>
      <c r="G2521" s="84">
        <f>F2521*E2521</f>
        <v>50</v>
      </c>
      <c r="H2521" s="603"/>
    </row>
    <row r="2522" spans="1:8" ht="15.75">
      <c r="A2522" s="630">
        <v>144</v>
      </c>
      <c r="B2522" s="592" t="s">
        <v>2658</v>
      </c>
      <c r="C2522" s="16" t="s">
        <v>1128</v>
      </c>
      <c r="D2522" s="17"/>
      <c r="E2522" s="17"/>
      <c r="F2522" s="17"/>
      <c r="G2522" s="20"/>
      <c r="H2522" s="595">
        <v>41051</v>
      </c>
    </row>
    <row r="2523" spans="1:8" ht="15.75">
      <c r="A2523" s="631"/>
      <c r="B2523" s="593"/>
      <c r="C2523" s="17" t="s">
        <v>1129</v>
      </c>
      <c r="D2523" s="19" t="s">
        <v>1588</v>
      </c>
      <c r="E2523" s="17">
        <v>0.54</v>
      </c>
      <c r="F2523" s="17">
        <v>1500</v>
      </c>
      <c r="G2523" s="20">
        <f>E2523*F2523</f>
        <v>810</v>
      </c>
      <c r="H2523" s="596"/>
    </row>
    <row r="2524" spans="1:8" ht="15.75">
      <c r="A2524" s="631"/>
      <c r="B2524" s="593"/>
      <c r="C2524" s="17" t="s">
        <v>1158</v>
      </c>
      <c r="D2524" s="19" t="s">
        <v>1588</v>
      </c>
      <c r="E2524" s="17">
        <v>0.54</v>
      </c>
      <c r="F2524" s="17">
        <v>1650</v>
      </c>
      <c r="G2524" s="20">
        <f>E2524*F2524</f>
        <v>891</v>
      </c>
      <c r="H2524" s="596"/>
    </row>
    <row r="2525" spans="1:8" ht="15.75">
      <c r="A2525" s="632"/>
      <c r="B2525" s="594"/>
      <c r="C2525" s="17" t="s">
        <v>1130</v>
      </c>
      <c r="D2525" s="19" t="s">
        <v>1585</v>
      </c>
      <c r="E2525" s="17">
        <v>2</v>
      </c>
      <c r="F2525" s="17">
        <v>696</v>
      </c>
      <c r="G2525" s="20">
        <f>E2525*F2525</f>
        <v>1392</v>
      </c>
      <c r="H2525" s="597"/>
    </row>
    <row r="2526" spans="1:8" ht="31.5">
      <c r="A2526" s="630">
        <v>189</v>
      </c>
      <c r="B2526" s="592" t="s">
        <v>2658</v>
      </c>
      <c r="C2526" s="259" t="s">
        <v>1038</v>
      </c>
      <c r="D2526" s="598" t="s">
        <v>412</v>
      </c>
      <c r="E2526" s="599"/>
      <c r="F2526" s="600"/>
      <c r="G2526" s="20"/>
      <c r="H2526" s="938"/>
    </row>
    <row r="2527" spans="1:8" ht="15.75">
      <c r="A2527" s="632"/>
      <c r="B2527" s="594"/>
      <c r="C2527" s="260" t="s">
        <v>1039</v>
      </c>
      <c r="D2527" s="19" t="s">
        <v>3491</v>
      </c>
      <c r="E2527" s="17">
        <v>1.5</v>
      </c>
      <c r="F2527" s="17">
        <v>1.6</v>
      </c>
      <c r="G2527" s="20">
        <f>F2527*E2527</f>
        <v>2.4</v>
      </c>
      <c r="H2527" s="939"/>
    </row>
    <row r="2528" spans="1:8" ht="18.75">
      <c r="A2528" s="160"/>
      <c r="B2528" s="161" t="s">
        <v>1598</v>
      </c>
      <c r="C2528" s="160"/>
      <c r="D2528" s="160"/>
      <c r="E2528" s="160"/>
      <c r="F2528" s="160"/>
      <c r="G2528" s="162">
        <f>SUM(G2513:G2527)</f>
        <v>3281.7</v>
      </c>
      <c r="H2528" s="163"/>
    </row>
    <row r="2529" spans="1:8" ht="31.5">
      <c r="A2529" s="64">
        <v>15</v>
      </c>
      <c r="B2529" s="17" t="s">
        <v>2659</v>
      </c>
      <c r="C2529" s="46" t="s">
        <v>893</v>
      </c>
      <c r="D2529" s="612" t="s">
        <v>2051</v>
      </c>
      <c r="E2529" s="613"/>
      <c r="F2529" s="614"/>
      <c r="G2529" s="20"/>
      <c r="H2529" s="21">
        <v>41032</v>
      </c>
    </row>
    <row r="2530" spans="1:8" ht="31.5">
      <c r="A2530" s="64">
        <v>29</v>
      </c>
      <c r="B2530" s="17" t="s">
        <v>2659</v>
      </c>
      <c r="C2530" s="46" t="s">
        <v>893</v>
      </c>
      <c r="D2530" s="612" t="s">
        <v>2051</v>
      </c>
      <c r="E2530" s="613"/>
      <c r="F2530" s="614"/>
      <c r="G2530" s="20"/>
      <c r="H2530" s="21">
        <v>41033</v>
      </c>
    </row>
    <row r="2531" spans="1:8" ht="31.5">
      <c r="A2531" s="64">
        <v>35</v>
      </c>
      <c r="B2531" s="17" t="s">
        <v>3215</v>
      </c>
      <c r="C2531" s="16" t="s">
        <v>810</v>
      </c>
      <c r="D2531" s="19"/>
      <c r="E2531" s="17"/>
      <c r="F2531" s="17"/>
      <c r="G2531" s="20"/>
      <c r="H2531" s="21">
        <v>41036</v>
      </c>
    </row>
    <row r="2532" spans="1:8" ht="31.5">
      <c r="A2532" s="64">
        <v>54</v>
      </c>
      <c r="B2532" s="17" t="s">
        <v>3538</v>
      </c>
      <c r="C2532" s="16" t="s">
        <v>3539</v>
      </c>
      <c r="D2532" s="598" t="s">
        <v>67</v>
      </c>
      <c r="E2532" s="599"/>
      <c r="F2532" s="600"/>
      <c r="G2532" s="20"/>
      <c r="H2532" s="21">
        <v>41043</v>
      </c>
    </row>
    <row r="2533" spans="1:8" ht="31.5">
      <c r="A2533" s="630">
        <v>56</v>
      </c>
      <c r="B2533" s="592" t="s">
        <v>1863</v>
      </c>
      <c r="C2533" s="16" t="s">
        <v>1864</v>
      </c>
      <c r="D2533" s="17"/>
      <c r="E2533" s="17"/>
      <c r="F2533" s="17"/>
      <c r="G2533" s="20"/>
      <c r="H2533" s="595">
        <v>41044</v>
      </c>
    </row>
    <row r="2534" spans="1:8" ht="15.75">
      <c r="A2534" s="631"/>
      <c r="B2534" s="593"/>
      <c r="C2534" s="15" t="s">
        <v>1875</v>
      </c>
      <c r="D2534" s="19" t="s">
        <v>2968</v>
      </c>
      <c r="E2534" s="19">
        <v>1</v>
      </c>
      <c r="F2534" s="19">
        <v>50</v>
      </c>
      <c r="G2534" s="84">
        <f>F2534*E2534</f>
        <v>50</v>
      </c>
      <c r="H2534" s="605"/>
    </row>
    <row r="2535" spans="1:8" ht="15.75">
      <c r="A2535" s="631"/>
      <c r="B2535" s="593"/>
      <c r="C2535" s="15" t="s">
        <v>2190</v>
      </c>
      <c r="D2535" s="19" t="s">
        <v>2968</v>
      </c>
      <c r="E2535" s="19">
        <v>2</v>
      </c>
      <c r="F2535" s="19">
        <v>65</v>
      </c>
      <c r="G2535" s="84">
        <f>F2535*E2535</f>
        <v>130</v>
      </c>
      <c r="H2535" s="605"/>
    </row>
    <row r="2536" spans="1:8" ht="15.75">
      <c r="A2536" s="631"/>
      <c r="B2536" s="593"/>
      <c r="C2536" s="15" t="s">
        <v>1364</v>
      </c>
      <c r="D2536" s="19" t="s">
        <v>2968</v>
      </c>
      <c r="E2536" s="19">
        <v>1</v>
      </c>
      <c r="F2536" s="19">
        <v>40</v>
      </c>
      <c r="G2536" s="84">
        <f>F2536*E2536</f>
        <v>40</v>
      </c>
      <c r="H2536" s="605"/>
    </row>
    <row r="2537" spans="1:8" ht="31.5">
      <c r="A2537" s="631"/>
      <c r="B2537" s="593"/>
      <c r="C2537" s="15" t="s">
        <v>2930</v>
      </c>
      <c r="D2537" s="19" t="s">
        <v>2968</v>
      </c>
      <c r="E2537" s="19">
        <v>1</v>
      </c>
      <c r="F2537" s="19">
        <v>90</v>
      </c>
      <c r="G2537" s="84">
        <f>F2537*E2537</f>
        <v>90</v>
      </c>
      <c r="H2537" s="605"/>
    </row>
    <row r="2538" spans="1:8" ht="31.5">
      <c r="A2538" s="631"/>
      <c r="B2538" s="593"/>
      <c r="C2538" s="15" t="s">
        <v>1198</v>
      </c>
      <c r="D2538" s="19" t="s">
        <v>1049</v>
      </c>
      <c r="E2538" s="19">
        <v>7</v>
      </c>
      <c r="F2538" s="19">
        <v>167.29</v>
      </c>
      <c r="G2538" s="84">
        <f>F2538*E2538</f>
        <v>1171.03</v>
      </c>
      <c r="H2538" s="605"/>
    </row>
    <row r="2539" spans="1:8" ht="15.75">
      <c r="A2539" s="630">
        <v>102</v>
      </c>
      <c r="B2539" s="592" t="s">
        <v>2659</v>
      </c>
      <c r="C2539" s="16" t="s">
        <v>2782</v>
      </c>
      <c r="D2539" s="19"/>
      <c r="E2539" s="17"/>
      <c r="F2539" s="17"/>
      <c r="G2539" s="20"/>
      <c r="H2539" s="595">
        <v>41046</v>
      </c>
    </row>
    <row r="2540" spans="1:8" ht="15.75">
      <c r="A2540" s="631"/>
      <c r="B2540" s="593"/>
      <c r="C2540" s="17" t="s">
        <v>2049</v>
      </c>
      <c r="D2540" s="19" t="s">
        <v>1588</v>
      </c>
      <c r="E2540" s="17">
        <v>9.0999999999999998E-2</v>
      </c>
      <c r="F2540" s="17">
        <v>1350</v>
      </c>
      <c r="G2540" s="20">
        <f>F2540*E2540</f>
        <v>122.85</v>
      </c>
      <c r="H2540" s="605"/>
    </row>
    <row r="2541" spans="1:8" ht="15.75">
      <c r="A2541" s="632"/>
      <c r="B2541" s="594"/>
      <c r="C2541" s="17" t="s">
        <v>2050</v>
      </c>
      <c r="D2541" s="19" t="s">
        <v>1585</v>
      </c>
      <c r="E2541" s="17">
        <v>0.28000000000000003</v>
      </c>
      <c r="F2541" s="17">
        <v>48.05</v>
      </c>
      <c r="G2541" s="20">
        <f>F2541*E2541</f>
        <v>13.45</v>
      </c>
      <c r="H2541" s="603"/>
    </row>
    <row r="2542" spans="1:8" ht="31.5">
      <c r="A2542" s="630">
        <v>107</v>
      </c>
      <c r="B2542" s="592" t="s">
        <v>2659</v>
      </c>
      <c r="C2542" s="46" t="s">
        <v>893</v>
      </c>
      <c r="D2542" s="598" t="s">
        <v>412</v>
      </c>
      <c r="E2542" s="599"/>
      <c r="F2542" s="600"/>
      <c r="G2542" s="20"/>
      <c r="H2542" s="595">
        <v>41047</v>
      </c>
    </row>
    <row r="2543" spans="1:8" ht="15.75">
      <c r="A2543" s="632"/>
      <c r="B2543" s="594"/>
      <c r="C2543" s="17" t="s">
        <v>680</v>
      </c>
      <c r="D2543" s="19" t="s">
        <v>2968</v>
      </c>
      <c r="E2543" s="17">
        <v>1</v>
      </c>
      <c r="F2543" s="17">
        <v>50</v>
      </c>
      <c r="G2543" s="17">
        <f>F2543*E2543</f>
        <v>50</v>
      </c>
      <c r="H2543" s="603"/>
    </row>
    <row r="2544" spans="1:8" ht="15.75">
      <c r="A2544" s="630">
        <v>123</v>
      </c>
      <c r="B2544" s="592" t="s">
        <v>2659</v>
      </c>
      <c r="C2544" s="16" t="s">
        <v>1132</v>
      </c>
      <c r="D2544" s="19"/>
      <c r="E2544" s="17"/>
      <c r="F2544" s="17"/>
      <c r="G2544" s="20"/>
      <c r="H2544" s="595">
        <v>41050</v>
      </c>
    </row>
    <row r="2545" spans="1:8" ht="15.75">
      <c r="A2545" s="631"/>
      <c r="B2545" s="593"/>
      <c r="C2545" s="17" t="s">
        <v>480</v>
      </c>
      <c r="D2545" s="19" t="s">
        <v>481</v>
      </c>
      <c r="E2545" s="17">
        <v>1.5</v>
      </c>
      <c r="F2545" s="17">
        <v>28</v>
      </c>
      <c r="G2545" s="20">
        <f>E2545*F2545</f>
        <v>42</v>
      </c>
      <c r="H2545" s="596"/>
    </row>
    <row r="2546" spans="1:8" ht="15.75">
      <c r="A2546" s="632"/>
      <c r="B2546" s="594"/>
      <c r="C2546" s="17" t="s">
        <v>1133</v>
      </c>
      <c r="D2546" s="19" t="s">
        <v>1049</v>
      </c>
      <c r="E2546" s="17">
        <v>4</v>
      </c>
      <c r="F2546" s="17">
        <v>5</v>
      </c>
      <c r="G2546" s="20">
        <f>E2546*F2546</f>
        <v>20</v>
      </c>
      <c r="H2546" s="597"/>
    </row>
    <row r="2547" spans="1:8" ht="31.5">
      <c r="A2547" s="64">
        <v>127</v>
      </c>
      <c r="B2547" s="17" t="s">
        <v>2659</v>
      </c>
      <c r="C2547" s="46" t="s">
        <v>893</v>
      </c>
      <c r="D2547" s="598" t="s">
        <v>2051</v>
      </c>
      <c r="E2547" s="599"/>
      <c r="F2547" s="600"/>
      <c r="G2547" s="20"/>
      <c r="H2547" s="21" t="s">
        <v>2039</v>
      </c>
    </row>
    <row r="2548" spans="1:8" ht="31.5">
      <c r="A2548" s="64">
        <v>166</v>
      </c>
      <c r="B2548" s="17" t="s">
        <v>2659</v>
      </c>
      <c r="C2548" s="16" t="s">
        <v>893</v>
      </c>
      <c r="D2548" s="598" t="s">
        <v>3581</v>
      </c>
      <c r="E2548" s="599"/>
      <c r="F2548" s="600"/>
      <c r="G2548" s="20"/>
      <c r="H2548" s="21">
        <v>41057</v>
      </c>
    </row>
    <row r="2549" spans="1:8" ht="15.75">
      <c r="A2549" s="630">
        <v>168</v>
      </c>
      <c r="B2549" s="592" t="s">
        <v>2659</v>
      </c>
      <c r="C2549" s="16" t="s">
        <v>1128</v>
      </c>
      <c r="D2549" s="17"/>
      <c r="E2549" s="17"/>
      <c r="F2549" s="17"/>
      <c r="G2549" s="20"/>
      <c r="H2549" s="595">
        <v>41054</v>
      </c>
    </row>
    <row r="2550" spans="1:8" ht="15.75">
      <c r="A2550" s="631"/>
      <c r="B2550" s="593"/>
      <c r="C2550" s="17" t="s">
        <v>1129</v>
      </c>
      <c r="D2550" s="19" t="s">
        <v>1588</v>
      </c>
      <c r="E2550" s="17">
        <v>0.5</v>
      </c>
      <c r="F2550" s="17">
        <v>1500</v>
      </c>
      <c r="G2550" s="20">
        <f>E2550*F2550</f>
        <v>750</v>
      </c>
      <c r="H2550" s="596"/>
    </row>
    <row r="2551" spans="1:8" ht="15.75">
      <c r="A2551" s="631"/>
      <c r="B2551" s="593"/>
      <c r="C2551" s="17" t="s">
        <v>1158</v>
      </c>
      <c r="D2551" s="19" t="s">
        <v>1588</v>
      </c>
      <c r="E2551" s="17">
        <v>0.5</v>
      </c>
      <c r="F2551" s="17">
        <v>1650</v>
      </c>
      <c r="G2551" s="20">
        <f>E2551*F2551</f>
        <v>825</v>
      </c>
      <c r="H2551" s="596"/>
    </row>
    <row r="2552" spans="1:8" ht="15.75">
      <c r="A2552" s="632"/>
      <c r="B2552" s="594"/>
      <c r="C2552" s="17" t="s">
        <v>1130</v>
      </c>
      <c r="D2552" s="19" t="s">
        <v>1585</v>
      </c>
      <c r="E2552" s="17">
        <v>2</v>
      </c>
      <c r="F2552" s="17">
        <v>696</v>
      </c>
      <c r="G2552" s="20">
        <f>E2552*F2552</f>
        <v>1392</v>
      </c>
      <c r="H2552" s="597"/>
    </row>
    <row r="2553" spans="1:8" ht="31.5">
      <c r="A2553" s="630">
        <v>190</v>
      </c>
      <c r="B2553" s="592" t="s">
        <v>2659</v>
      </c>
      <c r="C2553" s="259" t="s">
        <v>1038</v>
      </c>
      <c r="D2553" s="598" t="s">
        <v>412</v>
      </c>
      <c r="E2553" s="599"/>
      <c r="F2553" s="600"/>
      <c r="G2553" s="20"/>
      <c r="H2553" s="595">
        <v>41058</v>
      </c>
    </row>
    <row r="2554" spans="1:8" ht="15.75">
      <c r="A2554" s="632"/>
      <c r="B2554" s="594"/>
      <c r="C2554" s="260" t="s">
        <v>1039</v>
      </c>
      <c r="D2554" s="19" t="s">
        <v>3491</v>
      </c>
      <c r="E2554" s="17">
        <v>1.5</v>
      </c>
      <c r="F2554" s="17">
        <v>1.6</v>
      </c>
      <c r="G2554" s="20">
        <f>F2554*E2554</f>
        <v>2.4</v>
      </c>
      <c r="H2554" s="603"/>
    </row>
    <row r="2555" spans="1:8" ht="31.5">
      <c r="A2555" s="64">
        <v>213</v>
      </c>
      <c r="B2555" s="15" t="s">
        <v>2659</v>
      </c>
      <c r="C2555" s="16" t="s">
        <v>893</v>
      </c>
      <c r="D2555" s="598" t="s">
        <v>3284</v>
      </c>
      <c r="E2555" s="599"/>
      <c r="F2555" s="600"/>
      <c r="G2555" s="20"/>
      <c r="H2555" s="21">
        <v>41059</v>
      </c>
    </row>
    <row r="2556" spans="1:8" ht="18.75">
      <c r="A2556" s="160"/>
      <c r="B2556" s="161" t="s">
        <v>1598</v>
      </c>
      <c r="C2556" s="160"/>
      <c r="D2556" s="160"/>
      <c r="E2556" s="160"/>
      <c r="F2556" s="160"/>
      <c r="G2556" s="162">
        <f>SUM(G2529:G2555)</f>
        <v>4698.7299999999996</v>
      </c>
      <c r="H2556" s="163"/>
    </row>
    <row r="2557" spans="1:8" ht="15.75">
      <c r="A2557" s="630">
        <v>145</v>
      </c>
      <c r="B2557" s="606" t="s">
        <v>3570</v>
      </c>
      <c r="C2557" s="16" t="s">
        <v>1132</v>
      </c>
      <c r="D2557" s="19"/>
      <c r="E2557" s="17"/>
      <c r="F2557" s="17"/>
      <c r="G2557" s="20"/>
      <c r="H2557" s="595">
        <v>41051</v>
      </c>
    </row>
    <row r="2558" spans="1:8" ht="15.75">
      <c r="A2558" s="631"/>
      <c r="B2558" s="606"/>
      <c r="C2558" s="17" t="s">
        <v>480</v>
      </c>
      <c r="D2558" s="19" t="s">
        <v>481</v>
      </c>
      <c r="E2558" s="17">
        <v>1.5</v>
      </c>
      <c r="F2558" s="17">
        <v>28</v>
      </c>
      <c r="G2558" s="20">
        <f>E2558*F2558</f>
        <v>42</v>
      </c>
      <c r="H2558" s="596"/>
    </row>
    <row r="2559" spans="1:8" ht="15.75">
      <c r="A2559" s="632"/>
      <c r="B2559" s="606"/>
      <c r="C2559" s="17" t="s">
        <v>1133</v>
      </c>
      <c r="D2559" s="19" t="s">
        <v>1049</v>
      </c>
      <c r="E2559" s="17">
        <v>4</v>
      </c>
      <c r="F2559" s="17">
        <v>5</v>
      </c>
      <c r="G2559" s="20">
        <f>E2559*F2559</f>
        <v>20</v>
      </c>
      <c r="H2559" s="597"/>
    </row>
    <row r="2560" spans="1:8" ht="31.5">
      <c r="A2560" s="630">
        <v>191</v>
      </c>
      <c r="B2560" s="592" t="s">
        <v>3570</v>
      </c>
      <c r="C2560" s="259" t="s">
        <v>1038</v>
      </c>
      <c r="D2560" s="598" t="s">
        <v>412</v>
      </c>
      <c r="E2560" s="599"/>
      <c r="F2560" s="600"/>
      <c r="G2560" s="20"/>
      <c r="H2560" s="595">
        <v>41058</v>
      </c>
    </row>
    <row r="2561" spans="1:8" ht="15.75">
      <c r="A2561" s="632"/>
      <c r="B2561" s="594"/>
      <c r="C2561" s="260" t="s">
        <v>1039</v>
      </c>
      <c r="D2561" s="19" t="s">
        <v>3491</v>
      </c>
      <c r="E2561" s="17">
        <v>1.5</v>
      </c>
      <c r="F2561" s="17">
        <v>1.6</v>
      </c>
      <c r="G2561" s="20">
        <f>F2561*E2561</f>
        <v>2.4</v>
      </c>
      <c r="H2561" s="603"/>
    </row>
    <row r="2562" spans="1:8" ht="18.75">
      <c r="A2562" s="160"/>
      <c r="B2562" s="161" t="s">
        <v>1598</v>
      </c>
      <c r="C2562" s="160"/>
      <c r="D2562" s="160"/>
      <c r="E2562" s="160"/>
      <c r="F2562" s="160"/>
      <c r="G2562" s="162">
        <f>SUM(G2557:G2561)</f>
        <v>64.400000000000006</v>
      </c>
      <c r="H2562" s="163"/>
    </row>
    <row r="2563" spans="1:8" ht="31.5">
      <c r="A2563" s="630">
        <v>89</v>
      </c>
      <c r="B2563" s="592" t="s">
        <v>1870</v>
      </c>
      <c r="C2563" s="46" t="s">
        <v>1246</v>
      </c>
      <c r="D2563" s="19"/>
      <c r="E2563" s="17"/>
      <c r="F2563" s="17"/>
      <c r="G2563" s="173"/>
      <c r="H2563" s="595">
        <v>41045</v>
      </c>
    </row>
    <row r="2564" spans="1:8" ht="15.75">
      <c r="A2564" s="632"/>
      <c r="B2564" s="594"/>
      <c r="C2564" s="15" t="s">
        <v>100</v>
      </c>
      <c r="D2564" s="19" t="s">
        <v>1109</v>
      </c>
      <c r="E2564" s="17">
        <v>1.6</v>
      </c>
      <c r="F2564" s="19">
        <v>156.25</v>
      </c>
      <c r="G2564" s="173">
        <f>E2564*F2564</f>
        <v>250</v>
      </c>
      <c r="H2564" s="603"/>
    </row>
    <row r="2565" spans="1:8" ht="15.75">
      <c r="A2565" s="630">
        <v>146</v>
      </c>
      <c r="B2565" s="606" t="s">
        <v>1870</v>
      </c>
      <c r="C2565" s="16" t="s">
        <v>1132</v>
      </c>
      <c r="D2565" s="19"/>
      <c r="E2565" s="17"/>
      <c r="F2565" s="17"/>
      <c r="G2565" s="20"/>
      <c r="H2565" s="595">
        <v>41052</v>
      </c>
    </row>
    <row r="2566" spans="1:8" ht="15.75">
      <c r="A2566" s="631"/>
      <c r="B2566" s="606"/>
      <c r="C2566" s="17" t="s">
        <v>480</v>
      </c>
      <c r="D2566" s="19" t="s">
        <v>481</v>
      </c>
      <c r="E2566" s="17">
        <v>1.5</v>
      </c>
      <c r="F2566" s="17">
        <v>28</v>
      </c>
      <c r="G2566" s="20">
        <f>E2566*F2566</f>
        <v>42</v>
      </c>
      <c r="H2566" s="596"/>
    </row>
    <row r="2567" spans="1:8" ht="15.75">
      <c r="A2567" s="632"/>
      <c r="B2567" s="606"/>
      <c r="C2567" s="17" t="s">
        <v>1133</v>
      </c>
      <c r="D2567" s="19" t="s">
        <v>1049</v>
      </c>
      <c r="E2567" s="17">
        <v>4</v>
      </c>
      <c r="F2567" s="17">
        <v>5</v>
      </c>
      <c r="G2567" s="20">
        <f>E2567*F2567</f>
        <v>20</v>
      </c>
      <c r="H2567" s="597"/>
    </row>
    <row r="2568" spans="1:8" ht="18.75">
      <c r="A2568" s="160"/>
      <c r="B2568" s="161" t="s">
        <v>1598</v>
      </c>
      <c r="C2568" s="160"/>
      <c r="D2568" s="160"/>
      <c r="E2568" s="160"/>
      <c r="F2568" s="160"/>
      <c r="G2568" s="162">
        <f>SUM(G2563:G2567)</f>
        <v>312</v>
      </c>
      <c r="H2568" s="163"/>
    </row>
    <row r="2569" spans="1:8" ht="31.5">
      <c r="A2569" s="64">
        <v>68</v>
      </c>
      <c r="B2569" s="17" t="s">
        <v>1095</v>
      </c>
      <c r="C2569" s="16" t="s">
        <v>893</v>
      </c>
      <c r="D2569" s="598" t="s">
        <v>594</v>
      </c>
      <c r="E2569" s="599"/>
      <c r="F2569" s="600"/>
      <c r="G2569" s="20"/>
      <c r="H2569" s="21">
        <v>41039</v>
      </c>
    </row>
    <row r="2570" spans="1:8" ht="15.75">
      <c r="A2570" s="630">
        <v>94</v>
      </c>
      <c r="B2570" s="592" t="s">
        <v>3443</v>
      </c>
      <c r="C2570" s="16" t="s">
        <v>2782</v>
      </c>
      <c r="D2570" s="19"/>
      <c r="E2570" s="17"/>
      <c r="F2570" s="17"/>
      <c r="G2570" s="20"/>
      <c r="H2570" s="595">
        <v>41046</v>
      </c>
    </row>
    <row r="2571" spans="1:8" ht="15.75">
      <c r="A2571" s="631"/>
      <c r="B2571" s="593"/>
      <c r="C2571" s="17" t="s">
        <v>2049</v>
      </c>
      <c r="D2571" s="19" t="s">
        <v>1588</v>
      </c>
      <c r="E2571" s="17">
        <v>9.0999999999999998E-2</v>
      </c>
      <c r="F2571" s="17">
        <v>1350</v>
      </c>
      <c r="G2571" s="20">
        <f>F2571*E2571</f>
        <v>122.85</v>
      </c>
      <c r="H2571" s="605"/>
    </row>
    <row r="2572" spans="1:8" ht="15.75">
      <c r="A2572" s="632"/>
      <c r="B2572" s="594"/>
      <c r="C2572" s="17" t="s">
        <v>2050</v>
      </c>
      <c r="D2572" s="19" t="s">
        <v>1585</v>
      </c>
      <c r="E2572" s="17">
        <v>0.28000000000000003</v>
      </c>
      <c r="F2572" s="17">
        <v>48.05</v>
      </c>
      <c r="G2572" s="20">
        <f>F2572*E2572</f>
        <v>13.45</v>
      </c>
      <c r="H2572" s="603"/>
    </row>
    <row r="2573" spans="1:8" ht="31.5">
      <c r="A2573" s="630">
        <v>215</v>
      </c>
      <c r="B2573" s="592" t="s">
        <v>3443</v>
      </c>
      <c r="C2573" s="259" t="s">
        <v>1038</v>
      </c>
      <c r="D2573" s="598" t="s">
        <v>412</v>
      </c>
      <c r="E2573" s="599"/>
      <c r="F2573" s="600"/>
      <c r="G2573" s="20"/>
      <c r="H2573" s="595">
        <v>41059</v>
      </c>
    </row>
    <row r="2574" spans="1:8" ht="15.75">
      <c r="A2574" s="632"/>
      <c r="B2574" s="594"/>
      <c r="C2574" s="260" t="s">
        <v>1039</v>
      </c>
      <c r="D2574" s="19" t="s">
        <v>3492</v>
      </c>
      <c r="E2574" s="17">
        <v>3.5</v>
      </c>
      <c r="F2574" s="17">
        <v>1.6</v>
      </c>
      <c r="G2574" s="20">
        <f>F2574*E2574</f>
        <v>5.6</v>
      </c>
      <c r="H2574" s="603"/>
    </row>
    <row r="2575" spans="1:8" ht="18.75">
      <c r="A2575" s="160"/>
      <c r="B2575" s="161" t="s">
        <v>1598</v>
      </c>
      <c r="C2575" s="160"/>
      <c r="D2575" s="160"/>
      <c r="E2575" s="160"/>
      <c r="F2575" s="160"/>
      <c r="G2575" s="162">
        <f>SUM(G2569:G2574)</f>
        <v>141.9</v>
      </c>
      <c r="H2575" s="163"/>
    </row>
    <row r="2576" spans="1:8" ht="15.75">
      <c r="A2576" s="630">
        <v>111</v>
      </c>
      <c r="B2576" s="592" t="s">
        <v>2926</v>
      </c>
      <c r="C2576" s="46" t="s">
        <v>2270</v>
      </c>
      <c r="D2576" s="19"/>
      <c r="E2576" s="17"/>
      <c r="F2576" s="19"/>
      <c r="G2576" s="20"/>
      <c r="H2576" s="595">
        <v>41050</v>
      </c>
    </row>
    <row r="2577" spans="1:8" ht="15.75">
      <c r="A2577" s="631"/>
      <c r="B2577" s="593"/>
      <c r="C2577" s="63" t="s">
        <v>3619</v>
      </c>
      <c r="D2577" s="19" t="s">
        <v>1049</v>
      </c>
      <c r="E2577" s="17">
        <v>0.5</v>
      </c>
      <c r="F2577" s="19">
        <v>5</v>
      </c>
      <c r="G2577" s="20">
        <f>F2577*E2577</f>
        <v>2.5</v>
      </c>
      <c r="H2577" s="605"/>
    </row>
    <row r="2578" spans="1:8" ht="15.75">
      <c r="A2578" s="632"/>
      <c r="B2578" s="594"/>
      <c r="C2578" s="15" t="s">
        <v>2927</v>
      </c>
      <c r="D2578" s="19" t="s">
        <v>2968</v>
      </c>
      <c r="E2578" s="19">
        <v>2</v>
      </c>
      <c r="F2578" s="19">
        <v>5</v>
      </c>
      <c r="G2578" s="20"/>
      <c r="H2578" s="603"/>
    </row>
    <row r="2579" spans="1:8" ht="31.5">
      <c r="A2579" s="630">
        <v>117</v>
      </c>
      <c r="B2579" s="592" t="s">
        <v>342</v>
      </c>
      <c r="C2579" s="46" t="s">
        <v>2202</v>
      </c>
      <c r="D2579" s="598" t="s">
        <v>67</v>
      </c>
      <c r="E2579" s="599"/>
      <c r="F2579" s="600"/>
      <c r="G2579" s="20"/>
      <c r="H2579" s="595">
        <v>41046</v>
      </c>
    </row>
    <row r="2580" spans="1:8" ht="15.75">
      <c r="A2580" s="631"/>
      <c r="B2580" s="593"/>
      <c r="C2580" s="17" t="s">
        <v>1048</v>
      </c>
      <c r="D2580" s="19" t="s">
        <v>2968</v>
      </c>
      <c r="E2580" s="17">
        <v>1</v>
      </c>
      <c r="F2580" s="17">
        <v>35</v>
      </c>
      <c r="G2580" s="17">
        <f>F2580*E2580</f>
        <v>35</v>
      </c>
      <c r="H2580" s="605"/>
    </row>
    <row r="2581" spans="1:8" ht="15.75">
      <c r="A2581" s="632"/>
      <c r="B2581" s="594"/>
      <c r="C2581" s="15" t="s">
        <v>1581</v>
      </c>
      <c r="D2581" s="19" t="s">
        <v>1109</v>
      </c>
      <c r="E2581" s="19">
        <v>1</v>
      </c>
      <c r="F2581" s="19">
        <v>90</v>
      </c>
      <c r="G2581" s="20">
        <f>F2581*E2581</f>
        <v>90</v>
      </c>
      <c r="H2581" s="603"/>
    </row>
    <row r="2582" spans="1:8" ht="18.75">
      <c r="A2582" s="160"/>
      <c r="B2582" s="161" t="s">
        <v>1598</v>
      </c>
      <c r="C2582" s="160"/>
      <c r="D2582" s="160"/>
      <c r="E2582" s="160"/>
      <c r="F2582" s="160"/>
      <c r="G2582" s="162">
        <f>SUM(G2576:G2581)</f>
        <v>127.5</v>
      </c>
      <c r="H2582" s="163"/>
    </row>
    <row r="2583" spans="1:8" ht="15.75">
      <c r="A2583" s="630">
        <v>176</v>
      </c>
      <c r="B2583" s="592" t="s">
        <v>1647</v>
      </c>
      <c r="C2583" s="16" t="s">
        <v>1132</v>
      </c>
      <c r="D2583" s="19"/>
      <c r="E2583" s="17"/>
      <c r="F2583" s="17"/>
      <c r="G2583" s="20"/>
      <c r="H2583" s="595">
        <v>41058</v>
      </c>
    </row>
    <row r="2584" spans="1:8" ht="15.75">
      <c r="A2584" s="631"/>
      <c r="B2584" s="593"/>
      <c r="C2584" s="17" t="s">
        <v>480</v>
      </c>
      <c r="D2584" s="19" t="s">
        <v>481</v>
      </c>
      <c r="E2584" s="17">
        <v>1.34</v>
      </c>
      <c r="F2584" s="17">
        <v>28</v>
      </c>
      <c r="G2584" s="20">
        <f>E2584*F2584</f>
        <v>37.520000000000003</v>
      </c>
      <c r="H2584" s="596"/>
    </row>
    <row r="2585" spans="1:8" ht="15.75">
      <c r="A2585" s="632"/>
      <c r="B2585" s="594"/>
      <c r="C2585" s="17" t="s">
        <v>1133</v>
      </c>
      <c r="D2585" s="19" t="s">
        <v>1049</v>
      </c>
      <c r="E2585" s="17">
        <v>2</v>
      </c>
      <c r="F2585" s="17">
        <v>7</v>
      </c>
      <c r="G2585" s="20">
        <f>E2585*F2585</f>
        <v>14</v>
      </c>
      <c r="H2585" s="597"/>
    </row>
    <row r="2586" spans="1:8" ht="31.5">
      <c r="A2586" s="630">
        <v>223</v>
      </c>
      <c r="B2586" s="592" t="s">
        <v>1647</v>
      </c>
      <c r="C2586" s="259" t="s">
        <v>1038</v>
      </c>
      <c r="D2586" s="598" t="s">
        <v>412</v>
      </c>
      <c r="E2586" s="599"/>
      <c r="F2586" s="600"/>
      <c r="G2586" s="20"/>
      <c r="H2586" s="595">
        <v>41060</v>
      </c>
    </row>
    <row r="2587" spans="1:8" ht="15.75">
      <c r="A2587" s="632"/>
      <c r="B2587" s="594"/>
      <c r="C2587" s="260" t="s">
        <v>1039</v>
      </c>
      <c r="D2587" s="19" t="s">
        <v>3492</v>
      </c>
      <c r="E2587" s="17">
        <v>2</v>
      </c>
      <c r="F2587" s="17">
        <v>1.6</v>
      </c>
      <c r="G2587" s="20">
        <f>F2587*E2587</f>
        <v>3.2</v>
      </c>
      <c r="H2587" s="603"/>
    </row>
    <row r="2588" spans="1:8" ht="18.75">
      <c r="A2588" s="160"/>
      <c r="B2588" s="161" t="s">
        <v>1598</v>
      </c>
      <c r="C2588" s="160"/>
      <c r="D2588" s="160"/>
      <c r="E2588" s="160"/>
      <c r="F2588" s="160"/>
      <c r="G2588" s="162">
        <f>SUM(G2583:G2587)</f>
        <v>54.72</v>
      </c>
      <c r="H2588" s="163"/>
    </row>
    <row r="2589" spans="1:8" ht="15.75">
      <c r="A2589" s="630">
        <v>148</v>
      </c>
      <c r="B2589" s="592" t="s">
        <v>3061</v>
      </c>
      <c r="C2589" s="16" t="s">
        <v>1132</v>
      </c>
      <c r="D2589" s="19"/>
      <c r="E2589" s="17"/>
      <c r="F2589" s="17"/>
      <c r="G2589" s="20"/>
      <c r="H2589" s="595">
        <v>41054</v>
      </c>
    </row>
    <row r="2590" spans="1:8" ht="15.75">
      <c r="A2590" s="631"/>
      <c r="B2590" s="593"/>
      <c r="C2590" s="17" t="s">
        <v>480</v>
      </c>
      <c r="D2590" s="19" t="s">
        <v>481</v>
      </c>
      <c r="E2590" s="17">
        <v>1.5</v>
      </c>
      <c r="F2590" s="17">
        <v>28</v>
      </c>
      <c r="G2590" s="20">
        <f>E2590*F2590</f>
        <v>42</v>
      </c>
      <c r="H2590" s="596"/>
    </row>
    <row r="2591" spans="1:8" ht="15.75">
      <c r="A2591" s="632"/>
      <c r="B2591" s="594"/>
      <c r="C2591" s="17" t="s">
        <v>1133</v>
      </c>
      <c r="D2591" s="19" t="s">
        <v>1049</v>
      </c>
      <c r="E2591" s="17">
        <v>4</v>
      </c>
      <c r="F2591" s="17">
        <v>7</v>
      </c>
      <c r="G2591" s="20">
        <f>E2591*F2591</f>
        <v>28</v>
      </c>
      <c r="H2591" s="597"/>
    </row>
    <row r="2592" spans="1:8" ht="18.75">
      <c r="A2592" s="160"/>
      <c r="B2592" s="161" t="s">
        <v>1598</v>
      </c>
      <c r="C2592" s="160"/>
      <c r="D2592" s="160"/>
      <c r="E2592" s="160"/>
      <c r="F2592" s="160"/>
      <c r="G2592" s="162">
        <f>SUM(G2589:G2591)</f>
        <v>70</v>
      </c>
      <c r="H2592" s="163"/>
    </row>
    <row r="2593" spans="1:8" ht="15.75">
      <c r="A2593" s="630">
        <v>149</v>
      </c>
      <c r="B2593" s="592" t="s">
        <v>3575</v>
      </c>
      <c r="C2593" s="16" t="s">
        <v>1132</v>
      </c>
      <c r="D2593" s="19"/>
      <c r="E2593" s="17"/>
      <c r="F2593" s="17"/>
      <c r="G2593" s="20"/>
      <c r="H2593" s="595">
        <v>41054</v>
      </c>
    </row>
    <row r="2594" spans="1:8" ht="15.75">
      <c r="A2594" s="631"/>
      <c r="B2594" s="593"/>
      <c r="C2594" s="17" t="s">
        <v>480</v>
      </c>
      <c r="D2594" s="19" t="s">
        <v>481</v>
      </c>
      <c r="E2594" s="17">
        <v>1</v>
      </c>
      <c r="F2594" s="17">
        <v>28</v>
      </c>
      <c r="G2594" s="20">
        <f>E2594*F2594</f>
        <v>28</v>
      </c>
      <c r="H2594" s="596"/>
    </row>
    <row r="2595" spans="1:8" ht="15.75">
      <c r="A2595" s="632"/>
      <c r="B2595" s="594"/>
      <c r="C2595" s="17" t="s">
        <v>1133</v>
      </c>
      <c r="D2595" s="19" t="s">
        <v>1049</v>
      </c>
      <c r="E2595" s="17">
        <v>2</v>
      </c>
      <c r="F2595" s="17">
        <v>7</v>
      </c>
      <c r="G2595" s="20">
        <f>E2595*F2595</f>
        <v>14</v>
      </c>
      <c r="H2595" s="597"/>
    </row>
    <row r="2596" spans="1:8" ht="18.75">
      <c r="A2596" s="160"/>
      <c r="B2596" s="161" t="s">
        <v>1598</v>
      </c>
      <c r="C2596" s="160"/>
      <c r="D2596" s="160"/>
      <c r="E2596" s="160"/>
      <c r="F2596" s="160"/>
      <c r="G2596" s="162">
        <f>SUM(G2593:G2595)</f>
        <v>42</v>
      </c>
      <c r="H2596" s="163"/>
    </row>
    <row r="2597" spans="1:8" ht="31.5">
      <c r="A2597" s="64">
        <v>87</v>
      </c>
      <c r="B2597" s="17" t="s">
        <v>1648</v>
      </c>
      <c r="C2597" s="16" t="s">
        <v>893</v>
      </c>
      <c r="D2597" s="598" t="s">
        <v>1959</v>
      </c>
      <c r="E2597" s="599"/>
      <c r="F2597" s="600"/>
      <c r="G2597" s="173"/>
      <c r="H2597" s="21">
        <v>41043</v>
      </c>
    </row>
    <row r="2598" spans="1:8" ht="15.75">
      <c r="A2598" s="630">
        <v>177</v>
      </c>
      <c r="B2598" s="592" t="s">
        <v>1648</v>
      </c>
      <c r="C2598" s="16" t="s">
        <v>1132</v>
      </c>
      <c r="D2598" s="19"/>
      <c r="E2598" s="17"/>
      <c r="F2598" s="17"/>
      <c r="G2598" s="20"/>
      <c r="H2598" s="595">
        <v>41058</v>
      </c>
    </row>
    <row r="2599" spans="1:8" ht="15.75">
      <c r="A2599" s="631"/>
      <c r="B2599" s="593"/>
      <c r="C2599" s="17" t="s">
        <v>480</v>
      </c>
      <c r="D2599" s="19" t="s">
        <v>481</v>
      </c>
      <c r="E2599" s="17">
        <v>1.34</v>
      </c>
      <c r="F2599" s="17">
        <v>28</v>
      </c>
      <c r="G2599" s="20">
        <f>E2599*F2599</f>
        <v>37.520000000000003</v>
      </c>
      <c r="H2599" s="596"/>
    </row>
    <row r="2600" spans="1:8" ht="15.75">
      <c r="A2600" s="632"/>
      <c r="B2600" s="594"/>
      <c r="C2600" s="17" t="s">
        <v>1133</v>
      </c>
      <c r="D2600" s="19" t="s">
        <v>1049</v>
      </c>
      <c r="E2600" s="17">
        <v>2</v>
      </c>
      <c r="F2600" s="17">
        <v>7</v>
      </c>
      <c r="G2600" s="20">
        <f>E2600*F2600</f>
        <v>14</v>
      </c>
      <c r="H2600" s="597"/>
    </row>
    <row r="2601" spans="1:8" ht="31.5">
      <c r="A2601" s="630">
        <v>224</v>
      </c>
      <c r="B2601" s="592" t="s">
        <v>1648</v>
      </c>
      <c r="C2601" s="259" t="s">
        <v>1038</v>
      </c>
      <c r="D2601" s="598" t="s">
        <v>412</v>
      </c>
      <c r="E2601" s="599"/>
      <c r="F2601" s="600"/>
      <c r="G2601" s="20"/>
      <c r="H2601" s="595">
        <v>41060</v>
      </c>
    </row>
    <row r="2602" spans="1:8" ht="15.75">
      <c r="A2602" s="632"/>
      <c r="B2602" s="594"/>
      <c r="C2602" s="260" t="s">
        <v>1039</v>
      </c>
      <c r="D2602" s="19" t="s">
        <v>3491</v>
      </c>
      <c r="E2602" s="17">
        <v>0.03</v>
      </c>
      <c r="F2602" s="17">
        <v>1485</v>
      </c>
      <c r="G2602" s="20">
        <f>F2602*E2602</f>
        <v>44.55</v>
      </c>
      <c r="H2602" s="603"/>
    </row>
    <row r="2603" spans="1:8" ht="18.75">
      <c r="A2603" s="160"/>
      <c r="B2603" s="161" t="s">
        <v>1598</v>
      </c>
      <c r="C2603" s="160"/>
      <c r="D2603" s="160"/>
      <c r="E2603" s="160"/>
      <c r="F2603" s="160"/>
      <c r="G2603" s="162">
        <f>SUM(G2597:G2602)</f>
        <v>96.07</v>
      </c>
      <c r="H2603" s="163"/>
    </row>
    <row r="2604" spans="1:8" ht="15.75">
      <c r="A2604" s="630">
        <v>8</v>
      </c>
      <c r="B2604" s="602" t="s">
        <v>970</v>
      </c>
      <c r="C2604" s="246" t="s">
        <v>1165</v>
      </c>
      <c r="D2604" s="17"/>
      <c r="E2604" s="17"/>
      <c r="F2604" s="17"/>
      <c r="G2604" s="20"/>
      <c r="H2604" s="611">
        <v>41050</v>
      </c>
    </row>
    <row r="2605" spans="1:8" ht="15.75">
      <c r="A2605" s="631"/>
      <c r="B2605" s="596"/>
      <c r="C2605" s="17" t="s">
        <v>1240</v>
      </c>
      <c r="D2605" s="19" t="s">
        <v>1109</v>
      </c>
      <c r="E2605" s="17">
        <v>90</v>
      </c>
      <c r="F2605" s="17">
        <v>15</v>
      </c>
      <c r="G2605" s="20">
        <f t="shared" ref="G2605:G2617" si="34">F2605*E2605</f>
        <v>1350</v>
      </c>
      <c r="H2605" s="611"/>
    </row>
    <row r="2606" spans="1:8" ht="15.75">
      <c r="A2606" s="631"/>
      <c r="B2606" s="596"/>
      <c r="C2606" s="17" t="s">
        <v>44</v>
      </c>
      <c r="D2606" s="19" t="s">
        <v>1109</v>
      </c>
      <c r="E2606" s="17">
        <v>45</v>
      </c>
      <c r="F2606" s="17">
        <v>24</v>
      </c>
      <c r="G2606" s="20">
        <f t="shared" si="34"/>
        <v>1080</v>
      </c>
      <c r="H2606" s="611"/>
    </row>
    <row r="2607" spans="1:8" ht="15.75">
      <c r="A2607" s="631"/>
      <c r="B2607" s="597"/>
      <c r="C2607" s="17" t="s">
        <v>45</v>
      </c>
      <c r="D2607" s="19" t="s">
        <v>2480</v>
      </c>
      <c r="E2607" s="17">
        <v>2</v>
      </c>
      <c r="F2607" s="17">
        <v>35</v>
      </c>
      <c r="G2607" s="20">
        <f t="shared" si="34"/>
        <v>70</v>
      </c>
      <c r="H2607" s="611"/>
    </row>
    <row r="2608" spans="1:8" ht="15.75">
      <c r="A2608" s="631"/>
      <c r="B2608" s="615" t="s">
        <v>2416</v>
      </c>
      <c r="C2608" s="17" t="s">
        <v>1240</v>
      </c>
      <c r="D2608" s="19" t="s">
        <v>1109</v>
      </c>
      <c r="E2608" s="17">
        <v>90</v>
      </c>
      <c r="F2608" s="17">
        <v>15</v>
      </c>
      <c r="G2608" s="20">
        <f>F2608*E2608</f>
        <v>1350</v>
      </c>
      <c r="H2608" s="595">
        <v>41052</v>
      </c>
    </row>
    <row r="2609" spans="1:8" ht="15.75">
      <c r="A2609" s="631"/>
      <c r="B2609" s="618"/>
      <c r="C2609" s="17" t="s">
        <v>44</v>
      </c>
      <c r="D2609" s="19" t="s">
        <v>1109</v>
      </c>
      <c r="E2609" s="17">
        <v>45</v>
      </c>
      <c r="F2609" s="17">
        <v>24</v>
      </c>
      <c r="G2609" s="20">
        <f>F2609*E2609</f>
        <v>1080</v>
      </c>
      <c r="H2609" s="605"/>
    </row>
    <row r="2610" spans="1:8" ht="15.75">
      <c r="A2610" s="631"/>
      <c r="B2610" s="618"/>
      <c r="C2610" s="17" t="s">
        <v>1601</v>
      </c>
      <c r="D2610" s="19" t="s">
        <v>1109</v>
      </c>
      <c r="E2610" s="17">
        <v>15</v>
      </c>
      <c r="F2610" s="17">
        <v>4.3</v>
      </c>
      <c r="G2610" s="20">
        <f>F2610*E2610</f>
        <v>64.5</v>
      </c>
      <c r="H2610" s="605"/>
    </row>
    <row r="2611" spans="1:8" ht="15.75">
      <c r="A2611" s="631"/>
      <c r="B2611" s="618"/>
      <c r="C2611" s="17" t="s">
        <v>45</v>
      </c>
      <c r="D2611" s="19" t="s">
        <v>2480</v>
      </c>
      <c r="E2611" s="17">
        <v>6</v>
      </c>
      <c r="F2611" s="17">
        <v>17.5</v>
      </c>
      <c r="G2611" s="20">
        <f t="shared" si="34"/>
        <v>105</v>
      </c>
      <c r="H2611" s="605"/>
    </row>
    <row r="2612" spans="1:8" ht="15.75">
      <c r="A2612" s="631"/>
      <c r="B2612" s="618"/>
      <c r="C2612" s="17" t="s">
        <v>2479</v>
      </c>
      <c r="D2612" s="19" t="s">
        <v>1109</v>
      </c>
      <c r="E2612" s="17">
        <v>8.6999999999999993</v>
      </c>
      <c r="F2612" s="17">
        <v>96.55</v>
      </c>
      <c r="G2612" s="20">
        <f t="shared" si="34"/>
        <v>839.99</v>
      </c>
      <c r="H2612" s="605"/>
    </row>
    <row r="2613" spans="1:8" ht="15.75">
      <c r="A2613" s="631"/>
      <c r="B2613" s="618"/>
      <c r="C2613" s="17" t="s">
        <v>2784</v>
      </c>
      <c r="D2613" s="19" t="s">
        <v>2480</v>
      </c>
      <c r="E2613" s="17">
        <v>2</v>
      </c>
      <c r="F2613" s="17">
        <v>318</v>
      </c>
      <c r="G2613" s="20">
        <f t="shared" si="34"/>
        <v>636</v>
      </c>
      <c r="H2613" s="605"/>
    </row>
    <row r="2614" spans="1:8" ht="15.75">
      <c r="A2614" s="631"/>
      <c r="B2614" s="616"/>
      <c r="C2614" s="17" t="s">
        <v>877</v>
      </c>
      <c r="D2614" s="19" t="s">
        <v>2480</v>
      </c>
      <c r="E2614" s="17">
        <v>1</v>
      </c>
      <c r="F2614" s="17">
        <v>40</v>
      </c>
      <c r="G2614" s="20">
        <f t="shared" si="34"/>
        <v>40</v>
      </c>
      <c r="H2614" s="603"/>
    </row>
    <row r="2615" spans="1:8" ht="15.75">
      <c r="A2615" s="631"/>
      <c r="B2615" s="615" t="s">
        <v>971</v>
      </c>
      <c r="C2615" s="17" t="s">
        <v>1241</v>
      </c>
      <c r="D2615" s="19" t="s">
        <v>481</v>
      </c>
      <c r="E2615" s="17">
        <v>1.5</v>
      </c>
      <c r="F2615" s="17">
        <v>63.34</v>
      </c>
      <c r="G2615" s="20">
        <f t="shared" si="34"/>
        <v>95.01</v>
      </c>
      <c r="H2615" s="595">
        <v>41050</v>
      </c>
    </row>
    <row r="2616" spans="1:8" ht="15.75">
      <c r="A2616" s="631"/>
      <c r="B2616" s="616"/>
      <c r="C2616" s="216" t="s">
        <v>1601</v>
      </c>
      <c r="D2616" s="185" t="s">
        <v>1109</v>
      </c>
      <c r="E2616" s="216">
        <v>3.5</v>
      </c>
      <c r="F2616" s="216">
        <v>4.2</v>
      </c>
      <c r="G2616" s="145">
        <f t="shared" si="34"/>
        <v>14.7</v>
      </c>
      <c r="H2616" s="603"/>
    </row>
    <row r="2617" spans="1:8" ht="15.75">
      <c r="A2617" s="631"/>
      <c r="B2617" s="615" t="s">
        <v>222</v>
      </c>
      <c r="C2617" s="17" t="s">
        <v>44</v>
      </c>
      <c r="D2617" s="19" t="s">
        <v>1109</v>
      </c>
      <c r="E2617" s="17">
        <v>45</v>
      </c>
      <c r="F2617" s="17">
        <v>24</v>
      </c>
      <c r="G2617" s="145">
        <f t="shared" si="34"/>
        <v>1080</v>
      </c>
      <c r="H2617" s="595">
        <v>41053</v>
      </c>
    </row>
    <row r="2618" spans="1:8" ht="15.75">
      <c r="A2618" s="632"/>
      <c r="B2618" s="616"/>
      <c r="C2618" s="17" t="s">
        <v>45</v>
      </c>
      <c r="D2618" s="19" t="s">
        <v>2480</v>
      </c>
      <c r="E2618" s="17">
        <v>6</v>
      </c>
      <c r="F2618" s="17">
        <v>17.5</v>
      </c>
      <c r="G2618" s="20">
        <f>F2618*E2618</f>
        <v>105</v>
      </c>
      <c r="H2618" s="603"/>
    </row>
    <row r="2619" spans="1:8" ht="31.5">
      <c r="A2619" s="630">
        <v>82</v>
      </c>
      <c r="B2619" s="668" t="s">
        <v>3574</v>
      </c>
      <c r="C2619" s="65" t="s">
        <v>1746</v>
      </c>
      <c r="D2619" s="19"/>
      <c r="E2619" s="17"/>
      <c r="F2619" s="17"/>
      <c r="G2619" s="20"/>
      <c r="H2619" s="595" t="s">
        <v>1007</v>
      </c>
    </row>
    <row r="2620" spans="1:8" ht="15.75">
      <c r="A2620" s="631"/>
      <c r="B2620" s="668"/>
      <c r="C2620" s="17" t="s">
        <v>1240</v>
      </c>
      <c r="D2620" s="19" t="s">
        <v>1109</v>
      </c>
      <c r="E2620" s="17">
        <v>60</v>
      </c>
      <c r="F2620" s="17">
        <v>15</v>
      </c>
      <c r="G2620" s="20">
        <f t="shared" ref="G2620:G2626" si="35">F2620*E2620</f>
        <v>900</v>
      </c>
      <c r="H2620" s="605"/>
    </row>
    <row r="2621" spans="1:8" ht="15.75">
      <c r="A2621" s="631"/>
      <c r="B2621" s="668"/>
      <c r="C2621" s="17" t="s">
        <v>1601</v>
      </c>
      <c r="D2621" s="19" t="s">
        <v>1109</v>
      </c>
      <c r="E2621" s="17">
        <v>20</v>
      </c>
      <c r="F2621" s="17">
        <v>4.3</v>
      </c>
      <c r="G2621" s="20">
        <f t="shared" si="35"/>
        <v>86</v>
      </c>
      <c r="H2621" s="605"/>
    </row>
    <row r="2622" spans="1:8" ht="15.75">
      <c r="A2622" s="631"/>
      <c r="B2622" s="596" t="s">
        <v>3686</v>
      </c>
      <c r="C2622" s="17" t="s">
        <v>44</v>
      </c>
      <c r="D2622" s="19" t="s">
        <v>1109</v>
      </c>
      <c r="E2622" s="17">
        <v>45</v>
      </c>
      <c r="F2622" s="17">
        <v>24</v>
      </c>
      <c r="G2622" s="20">
        <f t="shared" si="35"/>
        <v>1080</v>
      </c>
      <c r="H2622" s="605">
        <v>41054</v>
      </c>
    </row>
    <row r="2623" spans="1:8" ht="15.75">
      <c r="A2623" s="631"/>
      <c r="B2623" s="596"/>
      <c r="C2623" s="17" t="s">
        <v>45</v>
      </c>
      <c r="D2623" s="19" t="s">
        <v>2480</v>
      </c>
      <c r="E2623" s="17">
        <v>6</v>
      </c>
      <c r="F2623" s="17">
        <v>35</v>
      </c>
      <c r="G2623" s="20">
        <f t="shared" si="35"/>
        <v>210</v>
      </c>
      <c r="H2623" s="603"/>
    </row>
    <row r="2624" spans="1:8" ht="15.75">
      <c r="A2624" s="631"/>
      <c r="B2624" s="596"/>
      <c r="C2624" s="17" t="s">
        <v>1240</v>
      </c>
      <c r="D2624" s="19" t="s">
        <v>1109</v>
      </c>
      <c r="E2624" s="17">
        <v>60</v>
      </c>
      <c r="F2624" s="17">
        <v>15</v>
      </c>
      <c r="G2624" s="20">
        <f t="shared" si="35"/>
        <v>900</v>
      </c>
      <c r="H2624" s="611">
        <v>41045</v>
      </c>
    </row>
    <row r="2625" spans="1:8" ht="15.75">
      <c r="A2625" s="631"/>
      <c r="B2625" s="597"/>
      <c r="C2625" s="17" t="s">
        <v>1601</v>
      </c>
      <c r="D2625" s="19" t="s">
        <v>1109</v>
      </c>
      <c r="E2625" s="17">
        <v>15</v>
      </c>
      <c r="F2625" s="17">
        <v>4.3</v>
      </c>
      <c r="G2625" s="20">
        <f t="shared" si="35"/>
        <v>64.5</v>
      </c>
      <c r="H2625" s="611"/>
    </row>
    <row r="2626" spans="1:8" ht="31.5">
      <c r="A2626" s="632"/>
      <c r="B2626" s="263" t="s">
        <v>1006</v>
      </c>
      <c r="C2626" s="17" t="s">
        <v>1601</v>
      </c>
      <c r="D2626" s="19" t="s">
        <v>1109</v>
      </c>
      <c r="E2626" s="17">
        <v>30</v>
      </c>
      <c r="F2626" s="17">
        <v>4.3</v>
      </c>
      <c r="G2626" s="20">
        <f t="shared" si="35"/>
        <v>129</v>
      </c>
      <c r="H2626" s="177">
        <v>41046</v>
      </c>
    </row>
    <row r="2627" spans="1:8" ht="31.5">
      <c r="A2627" s="630">
        <v>121</v>
      </c>
      <c r="B2627" s="592" t="s">
        <v>970</v>
      </c>
      <c r="C2627" s="246" t="s">
        <v>947</v>
      </c>
      <c r="D2627" s="17"/>
      <c r="E2627" s="17"/>
      <c r="F2627" s="17"/>
      <c r="G2627" s="20"/>
      <c r="H2627" s="595">
        <v>41050</v>
      </c>
    </row>
    <row r="2628" spans="1:8" ht="15.75">
      <c r="A2628" s="631"/>
      <c r="B2628" s="593"/>
      <c r="C2628" s="33" t="s">
        <v>44</v>
      </c>
      <c r="D2628" s="35" t="s">
        <v>1109</v>
      </c>
      <c r="E2628" s="34">
        <v>45</v>
      </c>
      <c r="F2628" s="35">
        <v>24</v>
      </c>
      <c r="G2628" s="20">
        <f>F2628*E2628</f>
        <v>1080</v>
      </c>
      <c r="H2628" s="605"/>
    </row>
    <row r="2629" spans="1:8" ht="15.75">
      <c r="A2629" s="632"/>
      <c r="B2629" s="594"/>
      <c r="C2629" s="15" t="s">
        <v>45</v>
      </c>
      <c r="D2629" s="19" t="s">
        <v>2480</v>
      </c>
      <c r="E2629" s="17">
        <v>4</v>
      </c>
      <c r="F2629" s="17">
        <v>32</v>
      </c>
      <c r="G2629" s="20">
        <f>F2629*E2629</f>
        <v>128</v>
      </c>
      <c r="H2629" s="603"/>
    </row>
    <row r="2630" spans="1:8" ht="15.75">
      <c r="A2630" s="630">
        <v>136</v>
      </c>
      <c r="B2630" s="592" t="s">
        <v>2836</v>
      </c>
      <c r="C2630" s="16" t="s">
        <v>1128</v>
      </c>
      <c r="D2630" s="17"/>
      <c r="E2630" s="17"/>
      <c r="F2630" s="17"/>
      <c r="G2630" s="20"/>
      <c r="H2630" s="595">
        <v>41051</v>
      </c>
    </row>
    <row r="2631" spans="1:8" ht="15.75">
      <c r="A2631" s="631"/>
      <c r="B2631" s="593"/>
      <c r="C2631" s="17" t="s">
        <v>1129</v>
      </c>
      <c r="D2631" s="19" t="s">
        <v>1588</v>
      </c>
      <c r="E2631" s="17">
        <v>0.54</v>
      </c>
      <c r="F2631" s="17">
        <v>1500</v>
      </c>
      <c r="G2631" s="20">
        <f>E2631*F2631</f>
        <v>810</v>
      </c>
      <c r="H2631" s="596"/>
    </row>
    <row r="2632" spans="1:8" ht="15.75">
      <c r="A2632" s="631"/>
      <c r="B2632" s="593"/>
      <c r="C2632" s="17" t="s">
        <v>1158</v>
      </c>
      <c r="D2632" s="19" t="s">
        <v>1588</v>
      </c>
      <c r="E2632" s="17">
        <v>0.54</v>
      </c>
      <c r="F2632" s="17">
        <v>1650</v>
      </c>
      <c r="G2632" s="20">
        <f>E2632*F2632</f>
        <v>891</v>
      </c>
      <c r="H2632" s="596"/>
    </row>
    <row r="2633" spans="1:8" ht="15.75">
      <c r="A2633" s="632"/>
      <c r="B2633" s="594"/>
      <c r="C2633" s="17" t="s">
        <v>1130</v>
      </c>
      <c r="D2633" s="19" t="s">
        <v>1585</v>
      </c>
      <c r="E2633" s="17">
        <v>2</v>
      </c>
      <c r="F2633" s="17">
        <v>696</v>
      </c>
      <c r="G2633" s="20">
        <f>E2633*F2633</f>
        <v>1392</v>
      </c>
      <c r="H2633" s="597"/>
    </row>
    <row r="2634" spans="1:8" ht="31.5">
      <c r="A2634" s="64">
        <v>154</v>
      </c>
      <c r="B2634" s="17" t="s">
        <v>2106</v>
      </c>
      <c r="C2634" s="16" t="s">
        <v>3045</v>
      </c>
      <c r="D2634" s="15"/>
      <c r="E2634" s="15"/>
      <c r="F2634" s="17"/>
      <c r="G2634" s="20"/>
      <c r="H2634" s="21">
        <v>41054</v>
      </c>
    </row>
    <row r="2635" spans="1:8" ht="31.5">
      <c r="A2635" s="630">
        <v>192</v>
      </c>
      <c r="B2635" s="592" t="s">
        <v>2836</v>
      </c>
      <c r="C2635" s="259" t="s">
        <v>1038</v>
      </c>
      <c r="D2635" s="598" t="s">
        <v>412</v>
      </c>
      <c r="E2635" s="599"/>
      <c r="F2635" s="600"/>
      <c r="G2635" s="20"/>
      <c r="H2635" s="595">
        <v>41058</v>
      </c>
    </row>
    <row r="2636" spans="1:8" ht="15.75">
      <c r="A2636" s="632"/>
      <c r="B2636" s="594"/>
      <c r="C2636" s="260" t="s">
        <v>1039</v>
      </c>
      <c r="D2636" s="19" t="s">
        <v>3491</v>
      </c>
      <c r="E2636" s="17">
        <v>1.5</v>
      </c>
      <c r="F2636" s="17">
        <v>1.6</v>
      </c>
      <c r="G2636" s="20">
        <f>F2636*E2636</f>
        <v>2.4</v>
      </c>
      <c r="H2636" s="603"/>
    </row>
    <row r="2637" spans="1:8" ht="47.25">
      <c r="A2637" s="630">
        <v>22</v>
      </c>
      <c r="B2637" s="592" t="s">
        <v>3247</v>
      </c>
      <c r="C2637" s="16" t="s">
        <v>2013</v>
      </c>
      <c r="D2637" s="19"/>
      <c r="E2637" s="17"/>
      <c r="F2637" s="17"/>
      <c r="G2637" s="20"/>
      <c r="H2637" s="595">
        <v>41033</v>
      </c>
    </row>
    <row r="2638" spans="1:8" ht="15.75">
      <c r="A2638" s="632"/>
      <c r="B2638" s="594"/>
      <c r="C2638" s="17" t="s">
        <v>1599</v>
      </c>
      <c r="D2638" s="19" t="s">
        <v>1588</v>
      </c>
      <c r="E2638" s="17">
        <v>2</v>
      </c>
      <c r="F2638" s="17">
        <v>1650</v>
      </c>
      <c r="G2638" s="20">
        <f>F2638*E2638</f>
        <v>3300</v>
      </c>
      <c r="H2638" s="603"/>
    </row>
    <row r="2639" spans="1:8" ht="47.25">
      <c r="A2639" s="630">
        <v>205</v>
      </c>
      <c r="B2639" s="602" t="s">
        <v>1428</v>
      </c>
      <c r="C2639" s="16" t="s">
        <v>1429</v>
      </c>
      <c r="D2639" s="19"/>
      <c r="E2639" s="17"/>
      <c r="F2639" s="17"/>
      <c r="G2639" s="20"/>
      <c r="H2639" s="595">
        <v>41059</v>
      </c>
    </row>
    <row r="2640" spans="1:8" ht="15.75">
      <c r="A2640" s="631"/>
      <c r="B2640" s="596"/>
      <c r="C2640" s="17" t="s">
        <v>2725</v>
      </c>
      <c r="D2640" s="19" t="s">
        <v>1046</v>
      </c>
      <c r="E2640" s="17">
        <v>4</v>
      </c>
      <c r="F2640" s="17">
        <v>799</v>
      </c>
      <c r="G2640" s="20">
        <f t="shared" ref="G2640:G2647" si="36">F2640*E2640</f>
        <v>3196</v>
      </c>
      <c r="H2640" s="605"/>
    </row>
    <row r="2641" spans="1:8" ht="15.75">
      <c r="A2641" s="631"/>
      <c r="B2641" s="596"/>
      <c r="C2641" s="17" t="s">
        <v>2726</v>
      </c>
      <c r="D2641" s="19" t="s">
        <v>1049</v>
      </c>
      <c r="E2641" s="17">
        <v>12</v>
      </c>
      <c r="F2641" s="17">
        <v>88.2</v>
      </c>
      <c r="G2641" s="20">
        <f t="shared" si="36"/>
        <v>1058.4000000000001</v>
      </c>
      <c r="H2641" s="605"/>
    </row>
    <row r="2642" spans="1:8" ht="15.75">
      <c r="A2642" s="631"/>
      <c r="B2642" s="596"/>
      <c r="C2642" s="17" t="s">
        <v>2727</v>
      </c>
      <c r="D2642" s="19" t="s">
        <v>1109</v>
      </c>
      <c r="E2642" s="17">
        <v>5</v>
      </c>
      <c r="F2642" s="17">
        <v>59</v>
      </c>
      <c r="G2642" s="20">
        <f t="shared" si="36"/>
        <v>295</v>
      </c>
      <c r="H2642" s="605"/>
    </row>
    <row r="2643" spans="1:8" ht="15.75">
      <c r="A2643" s="631"/>
      <c r="B2643" s="596"/>
      <c r="C2643" s="17" t="s">
        <v>2728</v>
      </c>
      <c r="D2643" s="19" t="s">
        <v>1049</v>
      </c>
      <c r="E2643" s="17">
        <v>12</v>
      </c>
      <c r="F2643" s="17">
        <v>112.35</v>
      </c>
      <c r="G2643" s="20">
        <f t="shared" si="36"/>
        <v>1348.2</v>
      </c>
      <c r="H2643" s="605"/>
    </row>
    <row r="2644" spans="1:8" ht="15.75">
      <c r="A2644" s="631"/>
      <c r="B2644" s="596"/>
      <c r="C2644" s="17" t="s">
        <v>2012</v>
      </c>
      <c r="D2644" s="19" t="s">
        <v>2480</v>
      </c>
      <c r="E2644" s="17">
        <v>0.5</v>
      </c>
      <c r="F2644" s="17">
        <v>240</v>
      </c>
      <c r="G2644" s="20">
        <f t="shared" si="36"/>
        <v>120</v>
      </c>
      <c r="H2644" s="605"/>
    </row>
    <row r="2645" spans="1:8" ht="15.75">
      <c r="A2645" s="631"/>
      <c r="B2645" s="596"/>
      <c r="C2645" s="17" t="s">
        <v>2479</v>
      </c>
      <c r="D2645" s="19" t="s">
        <v>1109</v>
      </c>
      <c r="E2645" s="17">
        <v>0.8</v>
      </c>
      <c r="F2645" s="17">
        <v>157.5</v>
      </c>
      <c r="G2645" s="20">
        <f t="shared" si="36"/>
        <v>126</v>
      </c>
      <c r="H2645" s="605"/>
    </row>
    <row r="2646" spans="1:8" ht="31.5">
      <c r="A2646" s="631"/>
      <c r="B2646" s="596"/>
      <c r="C2646" s="17" t="s">
        <v>2729</v>
      </c>
      <c r="D2646" s="19" t="s">
        <v>2968</v>
      </c>
      <c r="E2646" s="17">
        <v>2</v>
      </c>
      <c r="F2646" s="17">
        <v>210</v>
      </c>
      <c r="G2646" s="20">
        <f t="shared" si="36"/>
        <v>420</v>
      </c>
      <c r="H2646" s="605"/>
    </row>
    <row r="2647" spans="1:8" ht="15.75">
      <c r="A2647" s="632"/>
      <c r="B2647" s="597"/>
      <c r="C2647" s="17" t="s">
        <v>2286</v>
      </c>
      <c r="D2647" s="19" t="s">
        <v>2968</v>
      </c>
      <c r="E2647" s="17">
        <v>1</v>
      </c>
      <c r="F2647" s="17">
        <v>440</v>
      </c>
      <c r="G2647" s="20">
        <f t="shared" si="36"/>
        <v>440</v>
      </c>
      <c r="H2647" s="603"/>
    </row>
    <row r="2648" spans="1:8" ht="18.75">
      <c r="A2648" s="160"/>
      <c r="B2648" s="161" t="s">
        <v>1598</v>
      </c>
      <c r="C2648" s="160"/>
      <c r="D2648" s="160"/>
      <c r="E2648" s="160"/>
      <c r="F2648" s="160"/>
      <c r="G2648" s="162">
        <f>SUM(G2604:G2647)</f>
        <v>25886.7</v>
      </c>
      <c r="H2648" s="163"/>
    </row>
    <row r="2649" spans="1:8" ht="15.75">
      <c r="A2649" s="64">
        <v>6</v>
      </c>
      <c r="B2649" s="17" t="s">
        <v>3442</v>
      </c>
      <c r="C2649" s="16" t="s">
        <v>2270</v>
      </c>
      <c r="D2649" s="612" t="s">
        <v>1162</v>
      </c>
      <c r="E2649" s="613"/>
      <c r="F2649" s="614"/>
      <c r="G2649" s="20"/>
      <c r="H2649" s="21">
        <v>41032</v>
      </c>
    </row>
    <row r="2650" spans="1:8" ht="63">
      <c r="A2650" s="630">
        <v>9</v>
      </c>
      <c r="B2650" s="592" t="s">
        <v>1167</v>
      </c>
      <c r="C2650" s="246" t="s">
        <v>1745</v>
      </c>
      <c r="D2650" s="19"/>
      <c r="E2650" s="17"/>
      <c r="F2650" s="17"/>
      <c r="G2650" s="20"/>
      <c r="H2650" s="595">
        <v>41059</v>
      </c>
    </row>
    <row r="2651" spans="1:8" ht="15.75">
      <c r="A2651" s="631"/>
      <c r="B2651" s="593"/>
      <c r="C2651" s="17" t="s">
        <v>44</v>
      </c>
      <c r="D2651" s="19" t="s">
        <v>1109</v>
      </c>
      <c r="E2651" s="17">
        <v>15</v>
      </c>
      <c r="F2651" s="17">
        <v>24</v>
      </c>
      <c r="G2651" s="20">
        <f t="shared" ref="G2651:G2664" si="37">F2651*E2651</f>
        <v>360</v>
      </c>
      <c r="H2651" s="605"/>
    </row>
    <row r="2652" spans="1:8" ht="15.75">
      <c r="A2652" s="631"/>
      <c r="B2652" s="594"/>
      <c r="C2652" s="17" t="s">
        <v>45</v>
      </c>
      <c r="D2652" s="19" t="s">
        <v>2480</v>
      </c>
      <c r="E2652" s="17">
        <v>2</v>
      </c>
      <c r="F2652" s="17">
        <v>35</v>
      </c>
      <c r="G2652" s="20">
        <f t="shared" si="37"/>
        <v>70</v>
      </c>
      <c r="H2652" s="605"/>
    </row>
    <row r="2653" spans="1:8" ht="15.75">
      <c r="A2653" s="631"/>
      <c r="B2653" s="615" t="s">
        <v>2417</v>
      </c>
      <c r="C2653" s="17" t="s">
        <v>44</v>
      </c>
      <c r="D2653" s="19" t="s">
        <v>1109</v>
      </c>
      <c r="E2653" s="17">
        <v>15</v>
      </c>
      <c r="F2653" s="17">
        <v>24</v>
      </c>
      <c r="G2653" s="20">
        <f t="shared" si="37"/>
        <v>360</v>
      </c>
      <c r="H2653" s="605"/>
    </row>
    <row r="2654" spans="1:8" ht="15.75">
      <c r="A2654" s="631"/>
      <c r="B2654" s="616"/>
      <c r="C2654" s="17" t="s">
        <v>45</v>
      </c>
      <c r="D2654" s="19" t="s">
        <v>2480</v>
      </c>
      <c r="E2654" s="17">
        <v>2</v>
      </c>
      <c r="F2654" s="17">
        <v>35</v>
      </c>
      <c r="G2654" s="20">
        <f t="shared" si="37"/>
        <v>70</v>
      </c>
      <c r="H2654" s="605"/>
    </row>
    <row r="2655" spans="1:8" ht="15.75">
      <c r="A2655" s="631"/>
      <c r="B2655" s="19" t="s">
        <v>1771</v>
      </c>
      <c r="C2655" s="17" t="s">
        <v>45</v>
      </c>
      <c r="D2655" s="19" t="s">
        <v>2480</v>
      </c>
      <c r="E2655" s="17">
        <v>2</v>
      </c>
      <c r="F2655" s="17">
        <v>35</v>
      </c>
      <c r="G2655" s="20">
        <f t="shared" si="37"/>
        <v>70</v>
      </c>
      <c r="H2655" s="605"/>
    </row>
    <row r="2656" spans="1:8" ht="15.75">
      <c r="A2656" s="631"/>
      <c r="B2656" s="19" t="s">
        <v>2535</v>
      </c>
      <c r="C2656" s="17" t="s">
        <v>45</v>
      </c>
      <c r="D2656" s="19" t="s">
        <v>2480</v>
      </c>
      <c r="E2656" s="17">
        <v>2</v>
      </c>
      <c r="F2656" s="17">
        <v>35</v>
      </c>
      <c r="G2656" s="20">
        <f t="shared" si="37"/>
        <v>70</v>
      </c>
      <c r="H2656" s="605"/>
    </row>
    <row r="2657" spans="1:8" ht="15.75">
      <c r="A2657" s="631"/>
      <c r="B2657" s="615" t="s">
        <v>2415</v>
      </c>
      <c r="C2657" s="17" t="s">
        <v>2479</v>
      </c>
      <c r="D2657" s="19" t="s">
        <v>1109</v>
      </c>
      <c r="E2657" s="17">
        <v>20.3</v>
      </c>
      <c r="F2657" s="17">
        <v>90.69</v>
      </c>
      <c r="G2657" s="20">
        <f t="shared" si="37"/>
        <v>1841.01</v>
      </c>
      <c r="H2657" s="605"/>
    </row>
    <row r="2658" spans="1:8" ht="15.75">
      <c r="A2658" s="631"/>
      <c r="B2658" s="618"/>
      <c r="C2658" s="17" t="s">
        <v>2479</v>
      </c>
      <c r="D2658" s="19" t="s">
        <v>1109</v>
      </c>
      <c r="E2658" s="17">
        <v>2.9</v>
      </c>
      <c r="F2658" s="17">
        <v>109.66</v>
      </c>
      <c r="G2658" s="20">
        <f t="shared" si="37"/>
        <v>318.01</v>
      </c>
      <c r="H2658" s="605"/>
    </row>
    <row r="2659" spans="1:8" ht="15.75">
      <c r="A2659" s="631"/>
      <c r="B2659" s="618"/>
      <c r="C2659" s="17" t="s">
        <v>45</v>
      </c>
      <c r="D2659" s="19" t="s">
        <v>2480</v>
      </c>
      <c r="E2659" s="17">
        <v>3</v>
      </c>
      <c r="F2659" s="17">
        <v>35</v>
      </c>
      <c r="G2659" s="20">
        <f t="shared" si="37"/>
        <v>105</v>
      </c>
      <c r="H2659" s="605"/>
    </row>
    <row r="2660" spans="1:8" ht="15.75">
      <c r="A2660" s="631"/>
      <c r="B2660" s="618"/>
      <c r="C2660" s="17" t="s">
        <v>1241</v>
      </c>
      <c r="D2660" s="19" t="s">
        <v>2480</v>
      </c>
      <c r="E2660" s="17">
        <v>1</v>
      </c>
      <c r="F2660" s="17">
        <v>115</v>
      </c>
      <c r="G2660" s="20">
        <f t="shared" si="37"/>
        <v>115</v>
      </c>
      <c r="H2660" s="605"/>
    </row>
    <row r="2661" spans="1:8" ht="15.75">
      <c r="A2661" s="631"/>
      <c r="B2661" s="618"/>
      <c r="C2661" s="17" t="s">
        <v>457</v>
      </c>
      <c r="D2661" s="19" t="s">
        <v>1109</v>
      </c>
      <c r="E2661" s="17">
        <v>5.8</v>
      </c>
      <c r="F2661" s="17">
        <v>90.69</v>
      </c>
      <c r="G2661" s="20">
        <f t="shared" si="37"/>
        <v>526</v>
      </c>
      <c r="H2661" s="605"/>
    </row>
    <row r="2662" spans="1:8" ht="15.75">
      <c r="A2662" s="631"/>
      <c r="B2662" s="618"/>
      <c r="C2662" s="17" t="s">
        <v>457</v>
      </c>
      <c r="D2662" s="19" t="s">
        <v>1109</v>
      </c>
      <c r="E2662" s="17">
        <v>2.7</v>
      </c>
      <c r="F2662" s="17">
        <v>117.78</v>
      </c>
      <c r="G2662" s="20">
        <f t="shared" si="37"/>
        <v>318.01</v>
      </c>
      <c r="H2662" s="605"/>
    </row>
    <row r="2663" spans="1:8" ht="15.75">
      <c r="A2663" s="631"/>
      <c r="B2663" s="618"/>
      <c r="C2663" s="17" t="s">
        <v>457</v>
      </c>
      <c r="D2663" s="19" t="s">
        <v>1109</v>
      </c>
      <c r="E2663" s="17">
        <v>2.7</v>
      </c>
      <c r="F2663" s="17">
        <v>103.71</v>
      </c>
      <c r="G2663" s="20">
        <f t="shared" si="37"/>
        <v>280.02</v>
      </c>
      <c r="H2663" s="605"/>
    </row>
    <row r="2664" spans="1:8" ht="15.75">
      <c r="A2664" s="631"/>
      <c r="B2664" s="616"/>
      <c r="C2664" s="17" t="s">
        <v>877</v>
      </c>
      <c r="D2664" s="19" t="s">
        <v>2480</v>
      </c>
      <c r="E2664" s="17">
        <v>3</v>
      </c>
      <c r="F2664" s="17">
        <v>40</v>
      </c>
      <c r="G2664" s="20">
        <f t="shared" si="37"/>
        <v>120</v>
      </c>
      <c r="H2664" s="605"/>
    </row>
    <row r="2665" spans="1:8" ht="63">
      <c r="A2665" s="630">
        <v>40</v>
      </c>
      <c r="B2665" s="592" t="s">
        <v>876</v>
      </c>
      <c r="C2665" s="65" t="s">
        <v>1744</v>
      </c>
      <c r="D2665" s="19"/>
      <c r="E2665" s="17"/>
      <c r="F2665" s="17"/>
      <c r="G2665" s="20"/>
      <c r="H2665" s="602"/>
    </row>
    <row r="2666" spans="1:8" ht="15.75">
      <c r="A2666" s="631"/>
      <c r="B2666" s="593"/>
      <c r="C2666" s="17" t="s">
        <v>2479</v>
      </c>
      <c r="D2666" s="19" t="s">
        <v>1109</v>
      </c>
      <c r="E2666" s="17">
        <v>2.9</v>
      </c>
      <c r="F2666" s="17">
        <v>148.28</v>
      </c>
      <c r="G2666" s="20">
        <f t="shared" ref="G2666:G2671" si="38">F2666*E2666</f>
        <v>430.01</v>
      </c>
      <c r="H2666" s="596"/>
    </row>
    <row r="2667" spans="1:8" ht="15.75">
      <c r="A2667" s="631"/>
      <c r="B2667" s="593"/>
      <c r="C2667" s="17" t="s">
        <v>2479</v>
      </c>
      <c r="D2667" s="19" t="s">
        <v>1109</v>
      </c>
      <c r="E2667" s="17">
        <v>20</v>
      </c>
      <c r="F2667" s="17">
        <v>80.599999999999994</v>
      </c>
      <c r="G2667" s="20">
        <f t="shared" si="38"/>
        <v>1612</v>
      </c>
      <c r="H2667" s="596"/>
    </row>
    <row r="2668" spans="1:8" ht="15.75">
      <c r="A2668" s="631"/>
      <c r="B2668" s="593"/>
      <c r="C2668" s="17" t="s">
        <v>2479</v>
      </c>
      <c r="D2668" s="19" t="s">
        <v>1109</v>
      </c>
      <c r="E2668" s="17">
        <v>5.8</v>
      </c>
      <c r="F2668" s="17">
        <v>109.66</v>
      </c>
      <c r="G2668" s="20">
        <f t="shared" si="38"/>
        <v>636.03</v>
      </c>
      <c r="H2668" s="596"/>
    </row>
    <row r="2669" spans="1:8" ht="15.75">
      <c r="A2669" s="631"/>
      <c r="B2669" s="593"/>
      <c r="C2669" s="17" t="s">
        <v>877</v>
      </c>
      <c r="D2669" s="19" t="s">
        <v>2480</v>
      </c>
      <c r="E2669" s="17">
        <v>3</v>
      </c>
      <c r="F2669" s="17">
        <v>40</v>
      </c>
      <c r="G2669" s="20">
        <f t="shared" si="38"/>
        <v>120</v>
      </c>
      <c r="H2669" s="596"/>
    </row>
    <row r="2670" spans="1:8" ht="15.75">
      <c r="A2670" s="631"/>
      <c r="B2670" s="593"/>
      <c r="C2670" s="17" t="s">
        <v>2479</v>
      </c>
      <c r="D2670" s="19" t="s">
        <v>1109</v>
      </c>
      <c r="E2670" s="17">
        <v>2.9</v>
      </c>
      <c r="F2670" s="17">
        <v>96.55</v>
      </c>
      <c r="G2670" s="20">
        <f t="shared" si="38"/>
        <v>280</v>
      </c>
      <c r="H2670" s="596"/>
    </row>
    <row r="2671" spans="1:8" ht="15.75">
      <c r="A2671" s="632"/>
      <c r="B2671" s="594"/>
      <c r="C2671" s="17" t="s">
        <v>1241</v>
      </c>
      <c r="D2671" s="19" t="s">
        <v>481</v>
      </c>
      <c r="E2671" s="17">
        <v>1.5</v>
      </c>
      <c r="F2671" s="17">
        <v>63.34</v>
      </c>
      <c r="G2671" s="20">
        <f t="shared" si="38"/>
        <v>95.01</v>
      </c>
      <c r="H2671" s="597"/>
    </row>
    <row r="2672" spans="1:8" ht="47.25">
      <c r="A2672" s="630">
        <v>51</v>
      </c>
      <c r="B2672" s="592" t="s">
        <v>1127</v>
      </c>
      <c r="C2672" s="65" t="s">
        <v>3747</v>
      </c>
      <c r="D2672" s="19"/>
      <c r="E2672" s="17"/>
      <c r="F2672" s="17"/>
      <c r="G2672" s="20"/>
      <c r="H2672" s="595">
        <v>41044</v>
      </c>
    </row>
    <row r="2673" spans="1:8" ht="15.75">
      <c r="A2673" s="631"/>
      <c r="B2673" s="593"/>
      <c r="C2673" s="17" t="s">
        <v>457</v>
      </c>
      <c r="D2673" s="19" t="s">
        <v>1109</v>
      </c>
      <c r="E2673" s="17">
        <v>14.5</v>
      </c>
      <c r="F2673" s="17">
        <v>91.73</v>
      </c>
      <c r="G2673" s="20">
        <f>F2673*E2673</f>
        <v>1330.09</v>
      </c>
      <c r="H2673" s="605"/>
    </row>
    <row r="2674" spans="1:8" ht="15.75">
      <c r="A2674" s="631"/>
      <c r="B2674" s="593"/>
      <c r="C2674" s="17" t="s">
        <v>2055</v>
      </c>
      <c r="D2674" s="19" t="s">
        <v>2480</v>
      </c>
      <c r="E2674" s="17">
        <v>2</v>
      </c>
      <c r="F2674" s="17">
        <v>40</v>
      </c>
      <c r="G2674" s="20">
        <f>F2674*E2674</f>
        <v>80</v>
      </c>
      <c r="H2674" s="605"/>
    </row>
    <row r="2675" spans="1:8" ht="15.75">
      <c r="A2675" s="631"/>
      <c r="B2675" s="593"/>
      <c r="C2675" s="17" t="s">
        <v>2479</v>
      </c>
      <c r="D2675" s="19" t="s">
        <v>1109</v>
      </c>
      <c r="E2675" s="17">
        <v>8.6999999999999993</v>
      </c>
      <c r="F2675" s="17">
        <v>113.8</v>
      </c>
      <c r="G2675" s="20">
        <f>F2675*E2675</f>
        <v>990.06</v>
      </c>
      <c r="H2675" s="605"/>
    </row>
    <row r="2676" spans="1:8" ht="15.75">
      <c r="A2676" s="632"/>
      <c r="B2676" s="594"/>
      <c r="C2676" s="17" t="s">
        <v>1241</v>
      </c>
      <c r="D2676" s="19" t="s">
        <v>481</v>
      </c>
      <c r="E2676" s="17">
        <v>1.5</v>
      </c>
      <c r="F2676" s="17">
        <v>63.34</v>
      </c>
      <c r="G2676" s="20">
        <f>F2676*E2676</f>
        <v>95.01</v>
      </c>
      <c r="H2676" s="603"/>
    </row>
    <row r="2677" spans="1:8" ht="31.5">
      <c r="A2677" s="64">
        <v>73</v>
      </c>
      <c r="B2677" s="17" t="s">
        <v>3442</v>
      </c>
      <c r="C2677" s="16" t="s">
        <v>893</v>
      </c>
      <c r="D2677" s="598" t="s">
        <v>594</v>
      </c>
      <c r="E2677" s="599"/>
      <c r="F2677" s="600"/>
      <c r="G2677" s="20"/>
      <c r="H2677" s="21">
        <v>41039</v>
      </c>
    </row>
    <row r="2678" spans="1:8" ht="31.5">
      <c r="A2678" s="64">
        <v>85</v>
      </c>
      <c r="B2678" s="17" t="s">
        <v>3442</v>
      </c>
      <c r="C2678" s="16" t="s">
        <v>893</v>
      </c>
      <c r="D2678" s="598" t="s">
        <v>1959</v>
      </c>
      <c r="E2678" s="599"/>
      <c r="F2678" s="600"/>
      <c r="G2678" s="173"/>
      <c r="H2678" s="21">
        <v>41043</v>
      </c>
    </row>
    <row r="2679" spans="1:8" ht="31.5">
      <c r="A2679" s="64">
        <v>88</v>
      </c>
      <c r="B2679" s="17" t="s">
        <v>3442</v>
      </c>
      <c r="C2679" s="16" t="s">
        <v>893</v>
      </c>
      <c r="D2679" s="598" t="s">
        <v>268</v>
      </c>
      <c r="E2679" s="599"/>
      <c r="F2679" s="600"/>
      <c r="G2679" s="173"/>
      <c r="H2679" s="21">
        <v>41044</v>
      </c>
    </row>
    <row r="2680" spans="1:8" ht="15.75">
      <c r="A2680" s="630">
        <v>95</v>
      </c>
      <c r="B2680" s="592" t="s">
        <v>3442</v>
      </c>
      <c r="C2680" s="16" t="s">
        <v>2782</v>
      </c>
      <c r="D2680" s="19"/>
      <c r="E2680" s="17"/>
      <c r="F2680" s="17"/>
      <c r="G2680" s="20"/>
      <c r="H2680" s="595">
        <v>41046</v>
      </c>
    </row>
    <row r="2681" spans="1:8" ht="15.75">
      <c r="A2681" s="631"/>
      <c r="B2681" s="593"/>
      <c r="C2681" s="17" t="s">
        <v>2049</v>
      </c>
      <c r="D2681" s="19" t="s">
        <v>1588</v>
      </c>
      <c r="E2681" s="17">
        <v>9.0999999999999998E-2</v>
      </c>
      <c r="F2681" s="17">
        <v>1350</v>
      </c>
      <c r="G2681" s="20">
        <f>F2681*E2681</f>
        <v>122.85</v>
      </c>
      <c r="H2681" s="605"/>
    </row>
    <row r="2682" spans="1:8" ht="15.75">
      <c r="A2682" s="632"/>
      <c r="B2682" s="594"/>
      <c r="C2682" s="17" t="s">
        <v>2050</v>
      </c>
      <c r="D2682" s="19" t="s">
        <v>1585</v>
      </c>
      <c r="E2682" s="17">
        <v>0.28000000000000003</v>
      </c>
      <c r="F2682" s="17">
        <v>48.05</v>
      </c>
      <c r="G2682" s="20">
        <f>F2682*E2682</f>
        <v>13.45</v>
      </c>
      <c r="H2682" s="603"/>
    </row>
    <row r="2683" spans="1:8" ht="63">
      <c r="A2683" s="630">
        <v>103</v>
      </c>
      <c r="B2683" s="592" t="s">
        <v>1005</v>
      </c>
      <c r="C2683" s="246" t="s">
        <v>946</v>
      </c>
      <c r="D2683" s="19"/>
      <c r="E2683" s="17"/>
      <c r="F2683" s="17"/>
      <c r="G2683" s="20"/>
      <c r="H2683" s="595">
        <v>41047</v>
      </c>
    </row>
    <row r="2684" spans="1:8" ht="15.75">
      <c r="A2684" s="631"/>
      <c r="B2684" s="593"/>
      <c r="C2684" s="15" t="s">
        <v>2479</v>
      </c>
      <c r="D2684" s="19" t="s">
        <v>1109</v>
      </c>
      <c r="E2684" s="19">
        <v>20.3</v>
      </c>
      <c r="F2684" s="19">
        <v>88.62</v>
      </c>
      <c r="G2684" s="20">
        <f t="shared" ref="G2684:G2693" si="39">F2684*E2684</f>
        <v>1798.99</v>
      </c>
      <c r="H2684" s="605"/>
    </row>
    <row r="2685" spans="1:8" ht="15.75">
      <c r="A2685" s="631"/>
      <c r="B2685" s="593"/>
      <c r="C2685" s="15" t="s">
        <v>2479</v>
      </c>
      <c r="D2685" s="19" t="s">
        <v>1109</v>
      </c>
      <c r="E2685" s="19">
        <v>8.6999999999999993</v>
      </c>
      <c r="F2685" s="19">
        <v>131.04</v>
      </c>
      <c r="G2685" s="20">
        <f t="shared" si="39"/>
        <v>1140.05</v>
      </c>
      <c r="H2685" s="605"/>
    </row>
    <row r="2686" spans="1:8" ht="15.75">
      <c r="A2686" s="631"/>
      <c r="B2686" s="593"/>
      <c r="C2686" s="15" t="s">
        <v>1241</v>
      </c>
      <c r="D2686" s="19" t="s">
        <v>2480</v>
      </c>
      <c r="E2686" s="19">
        <v>1</v>
      </c>
      <c r="F2686" s="19">
        <v>95</v>
      </c>
      <c r="G2686" s="20">
        <f t="shared" si="39"/>
        <v>95</v>
      </c>
      <c r="H2686" s="605"/>
    </row>
    <row r="2687" spans="1:8" ht="15.75">
      <c r="A2687" s="631"/>
      <c r="B2687" s="594"/>
      <c r="C2687" s="15" t="s">
        <v>877</v>
      </c>
      <c r="D2687" s="19" t="s">
        <v>2480</v>
      </c>
      <c r="E2687" s="19">
        <v>4</v>
      </c>
      <c r="F2687" s="19">
        <v>40</v>
      </c>
      <c r="G2687" s="20">
        <f t="shared" si="39"/>
        <v>160</v>
      </c>
      <c r="H2687" s="603"/>
    </row>
    <row r="2688" spans="1:8" ht="15.75">
      <c r="A2688" s="631"/>
      <c r="B2688" s="615" t="s">
        <v>1771</v>
      </c>
      <c r="C2688" s="15" t="s">
        <v>457</v>
      </c>
      <c r="D2688" s="19" t="s">
        <v>1109</v>
      </c>
      <c r="E2688" s="19">
        <v>23.2</v>
      </c>
      <c r="F2688" s="19">
        <v>96.56</v>
      </c>
      <c r="G2688" s="20">
        <f t="shared" si="39"/>
        <v>2240.19</v>
      </c>
      <c r="H2688" s="595">
        <v>41051</v>
      </c>
    </row>
    <row r="2689" spans="1:8" ht="15.75">
      <c r="A2689" s="631"/>
      <c r="B2689" s="618"/>
      <c r="C2689" s="15" t="s">
        <v>457</v>
      </c>
      <c r="D2689" s="19" t="s">
        <v>1109</v>
      </c>
      <c r="E2689" s="19">
        <v>5.4</v>
      </c>
      <c r="F2689" s="19">
        <v>117.78</v>
      </c>
      <c r="G2689" s="20">
        <f t="shared" si="39"/>
        <v>636.01</v>
      </c>
      <c r="H2689" s="605"/>
    </row>
    <row r="2690" spans="1:8" ht="15.75">
      <c r="A2690" s="631"/>
      <c r="B2690" s="618"/>
      <c r="C2690" s="15" t="s">
        <v>1241</v>
      </c>
      <c r="D2690" s="19" t="s">
        <v>2480</v>
      </c>
      <c r="E2690" s="19">
        <v>1</v>
      </c>
      <c r="F2690" s="19">
        <v>95</v>
      </c>
      <c r="G2690" s="20">
        <f t="shared" si="39"/>
        <v>95</v>
      </c>
      <c r="H2690" s="605"/>
    </row>
    <row r="2691" spans="1:8" ht="15.75">
      <c r="A2691" s="631"/>
      <c r="B2691" s="616"/>
      <c r="C2691" s="15" t="s">
        <v>877</v>
      </c>
      <c r="D2691" s="19" t="s">
        <v>2480</v>
      </c>
      <c r="E2691" s="19">
        <v>2</v>
      </c>
      <c r="F2691" s="19">
        <v>40</v>
      </c>
      <c r="G2691" s="20">
        <f t="shared" si="39"/>
        <v>80</v>
      </c>
      <c r="H2691" s="603"/>
    </row>
    <row r="2692" spans="1:8" ht="15.75">
      <c r="A2692" s="631"/>
      <c r="B2692" s="615" t="s">
        <v>2535</v>
      </c>
      <c r="C2692" s="15" t="s">
        <v>2479</v>
      </c>
      <c r="D2692" s="19" t="s">
        <v>1109</v>
      </c>
      <c r="E2692" s="19">
        <v>20.3</v>
      </c>
      <c r="F2692" s="19">
        <v>96.56</v>
      </c>
      <c r="G2692" s="20">
        <f t="shared" si="39"/>
        <v>1960.17</v>
      </c>
      <c r="H2692" s="595">
        <v>41054</v>
      </c>
    </row>
    <row r="2693" spans="1:8" ht="15.75">
      <c r="A2693" s="631"/>
      <c r="B2693" s="618"/>
      <c r="C2693" s="15" t="s">
        <v>2479</v>
      </c>
      <c r="D2693" s="19" t="s">
        <v>1109</v>
      </c>
      <c r="E2693" s="19">
        <v>6</v>
      </c>
      <c r="F2693" s="19">
        <v>110</v>
      </c>
      <c r="G2693" s="20">
        <f t="shared" si="39"/>
        <v>660</v>
      </c>
      <c r="H2693" s="605"/>
    </row>
    <row r="2694" spans="1:8" ht="15.75">
      <c r="A2694" s="631"/>
      <c r="B2694" s="618"/>
      <c r="C2694" s="15" t="s">
        <v>1241</v>
      </c>
      <c r="D2694" s="19" t="s">
        <v>2480</v>
      </c>
      <c r="E2694" s="19">
        <v>1</v>
      </c>
      <c r="F2694" s="19">
        <v>95</v>
      </c>
      <c r="G2694" s="20">
        <f>F2694*E2694</f>
        <v>95</v>
      </c>
      <c r="H2694" s="605"/>
    </row>
    <row r="2695" spans="1:8" ht="15.75">
      <c r="A2695" s="631"/>
      <c r="B2695" s="616"/>
      <c r="C2695" s="15" t="s">
        <v>877</v>
      </c>
      <c r="D2695" s="19" t="s">
        <v>2480</v>
      </c>
      <c r="E2695" s="19">
        <v>4</v>
      </c>
      <c r="F2695" s="19">
        <v>40</v>
      </c>
      <c r="G2695" s="20">
        <f>F2695*E2695</f>
        <v>160</v>
      </c>
      <c r="H2695" s="605"/>
    </row>
    <row r="2696" spans="1:8" ht="31.5">
      <c r="A2696" s="632"/>
      <c r="B2696" s="185" t="s">
        <v>3572</v>
      </c>
      <c r="C2696" s="15" t="s">
        <v>1601</v>
      </c>
      <c r="D2696" s="19" t="s">
        <v>1109</v>
      </c>
      <c r="E2696" s="19">
        <v>15</v>
      </c>
      <c r="F2696" s="19">
        <v>4.3</v>
      </c>
      <c r="G2696" s="20">
        <f>F2696*E2696</f>
        <v>64.5</v>
      </c>
      <c r="H2696" s="603"/>
    </row>
    <row r="2697" spans="1:8" ht="31.5">
      <c r="A2697" s="64">
        <v>130</v>
      </c>
      <c r="B2697" s="17" t="s">
        <v>3442</v>
      </c>
      <c r="C2697" s="46" t="s">
        <v>893</v>
      </c>
      <c r="D2697" s="598" t="s">
        <v>2051</v>
      </c>
      <c r="E2697" s="599"/>
      <c r="F2697" s="600"/>
      <c r="G2697" s="20"/>
      <c r="H2697" s="21" t="s">
        <v>2039</v>
      </c>
    </row>
    <row r="2698" spans="1:8" ht="15.75">
      <c r="A2698" s="630">
        <v>137</v>
      </c>
      <c r="B2698" s="592" t="s">
        <v>3442</v>
      </c>
      <c r="C2698" s="16" t="s">
        <v>1128</v>
      </c>
      <c r="D2698" s="17"/>
      <c r="E2698" s="17"/>
      <c r="F2698" s="17"/>
      <c r="G2698" s="20"/>
      <c r="H2698" s="595">
        <v>41051</v>
      </c>
    </row>
    <row r="2699" spans="1:8" ht="15.75">
      <c r="A2699" s="631"/>
      <c r="B2699" s="593"/>
      <c r="C2699" s="17" t="s">
        <v>1129</v>
      </c>
      <c r="D2699" s="19" t="s">
        <v>1588</v>
      </c>
      <c r="E2699" s="17">
        <v>0.54</v>
      </c>
      <c r="F2699" s="17">
        <v>1500</v>
      </c>
      <c r="G2699" s="20">
        <f>E2699*F2699</f>
        <v>810</v>
      </c>
      <c r="H2699" s="596"/>
    </row>
    <row r="2700" spans="1:8" ht="15.75">
      <c r="A2700" s="631"/>
      <c r="B2700" s="593"/>
      <c r="C2700" s="17" t="s">
        <v>1158</v>
      </c>
      <c r="D2700" s="19" t="s">
        <v>1588</v>
      </c>
      <c r="E2700" s="17">
        <v>0.54</v>
      </c>
      <c r="F2700" s="17">
        <v>1650</v>
      </c>
      <c r="G2700" s="20">
        <f>E2700*F2700</f>
        <v>891</v>
      </c>
      <c r="H2700" s="596"/>
    </row>
    <row r="2701" spans="1:8" ht="15.75">
      <c r="A2701" s="632"/>
      <c r="B2701" s="594"/>
      <c r="C2701" s="17" t="s">
        <v>1130</v>
      </c>
      <c r="D2701" s="19" t="s">
        <v>1585</v>
      </c>
      <c r="E2701" s="17">
        <v>2</v>
      </c>
      <c r="F2701" s="17">
        <v>696</v>
      </c>
      <c r="G2701" s="20">
        <f>E2701*F2701</f>
        <v>1392</v>
      </c>
      <c r="H2701" s="597"/>
    </row>
    <row r="2702" spans="1:8" ht="31.5">
      <c r="A2702" s="64">
        <v>163</v>
      </c>
      <c r="B2702" s="17" t="s">
        <v>3442</v>
      </c>
      <c r="C2702" s="16" t="s">
        <v>893</v>
      </c>
      <c r="D2702" s="598" t="s">
        <v>594</v>
      </c>
      <c r="E2702" s="599"/>
      <c r="F2702" s="600"/>
      <c r="G2702" s="20"/>
      <c r="H2702" s="21">
        <v>41054</v>
      </c>
    </row>
    <row r="2703" spans="1:8" ht="31.5">
      <c r="A2703" s="630">
        <v>193</v>
      </c>
      <c r="B2703" s="592" t="s">
        <v>3442</v>
      </c>
      <c r="C2703" s="259" t="s">
        <v>1038</v>
      </c>
      <c r="D2703" s="598" t="s">
        <v>412</v>
      </c>
      <c r="E2703" s="599"/>
      <c r="F2703" s="600"/>
      <c r="G2703" s="20"/>
      <c r="H2703" s="595">
        <v>41058</v>
      </c>
    </row>
    <row r="2704" spans="1:8" ht="15.75">
      <c r="A2704" s="632"/>
      <c r="B2704" s="594"/>
      <c r="C2704" s="260" t="s">
        <v>1039</v>
      </c>
      <c r="D2704" s="19" t="s">
        <v>3491</v>
      </c>
      <c r="E2704" s="17">
        <v>1.5</v>
      </c>
      <c r="F2704" s="17">
        <v>1.6</v>
      </c>
      <c r="G2704" s="20">
        <f>F2704*E2704</f>
        <v>2.4</v>
      </c>
      <c r="H2704" s="603"/>
    </row>
    <row r="2705" spans="1:8" ht="31.5">
      <c r="A2705" s="64">
        <v>199</v>
      </c>
      <c r="B2705" s="15" t="s">
        <v>1420</v>
      </c>
      <c r="C2705" s="16" t="s">
        <v>2981</v>
      </c>
      <c r="D2705" s="598" t="s">
        <v>67</v>
      </c>
      <c r="E2705" s="599"/>
      <c r="F2705" s="600"/>
      <c r="G2705" s="20"/>
      <c r="H2705" s="21">
        <v>41057</v>
      </c>
    </row>
    <row r="2706" spans="1:8" ht="31.5">
      <c r="A2706" s="64">
        <v>233</v>
      </c>
      <c r="B2706" s="15" t="s">
        <v>3442</v>
      </c>
      <c r="C2706" s="16" t="s">
        <v>893</v>
      </c>
      <c r="D2706" s="598" t="s">
        <v>594</v>
      </c>
      <c r="E2706" s="599"/>
      <c r="F2706" s="600"/>
      <c r="G2706" s="20"/>
      <c r="H2706" s="21">
        <v>41060</v>
      </c>
    </row>
    <row r="2707" spans="1:8" ht="18.75">
      <c r="A2707" s="160"/>
      <c r="B2707" s="161" t="s">
        <v>1598</v>
      </c>
      <c r="C2707" s="160"/>
      <c r="D2707" s="160"/>
      <c r="E2707" s="160"/>
      <c r="F2707" s="160"/>
      <c r="G2707" s="162">
        <f>SUM(G2649:G2706)</f>
        <v>22707.87</v>
      </c>
      <c r="H2707" s="163"/>
    </row>
    <row r="2708" spans="1:8" ht="15.75">
      <c r="A2708" s="64">
        <v>34</v>
      </c>
      <c r="B2708" s="17" t="s">
        <v>2987</v>
      </c>
      <c r="C2708" s="16" t="s">
        <v>3621</v>
      </c>
      <c r="D2708" s="612" t="s">
        <v>67</v>
      </c>
      <c r="E2708" s="613"/>
      <c r="F2708" s="614"/>
      <c r="G2708" s="20"/>
      <c r="H2708" s="21">
        <v>41036</v>
      </c>
    </row>
    <row r="2709" spans="1:8" ht="31.5">
      <c r="A2709" s="630">
        <v>37</v>
      </c>
      <c r="B2709" s="592" t="s">
        <v>972</v>
      </c>
      <c r="C2709" s="16" t="s">
        <v>867</v>
      </c>
      <c r="D2709" s="19"/>
      <c r="E2709" s="17"/>
      <c r="F2709" s="17"/>
      <c r="G2709" s="20"/>
      <c r="H2709" s="595">
        <v>41033</v>
      </c>
    </row>
    <row r="2710" spans="1:8" ht="15.75">
      <c r="A2710" s="631"/>
      <c r="B2710" s="593"/>
      <c r="C2710" s="17" t="s">
        <v>868</v>
      </c>
      <c r="D2710" s="19" t="s">
        <v>1585</v>
      </c>
      <c r="E2710" s="17">
        <v>0.3</v>
      </c>
      <c r="F2710" s="17">
        <v>8500</v>
      </c>
      <c r="G2710" s="20">
        <f>F2710*E2710</f>
        <v>2550</v>
      </c>
      <c r="H2710" s="605"/>
    </row>
    <row r="2711" spans="1:8" ht="15.75">
      <c r="A2711" s="631"/>
      <c r="B2711" s="593"/>
      <c r="C2711" s="17" t="s">
        <v>869</v>
      </c>
      <c r="D2711" s="19" t="s">
        <v>1109</v>
      </c>
      <c r="E2711" s="17">
        <v>0.3</v>
      </c>
      <c r="F2711" s="17">
        <v>79</v>
      </c>
      <c r="G2711" s="20">
        <f>F2711*E2711</f>
        <v>23.7</v>
      </c>
      <c r="H2711" s="605"/>
    </row>
    <row r="2712" spans="1:8" ht="15.75">
      <c r="A2712" s="631"/>
      <c r="B2712" s="593"/>
      <c r="C2712" s="17" t="s">
        <v>870</v>
      </c>
      <c r="D2712" s="19" t="s">
        <v>2968</v>
      </c>
      <c r="E2712" s="17">
        <v>2</v>
      </c>
      <c r="F2712" s="17">
        <v>35</v>
      </c>
      <c r="G2712" s="20">
        <f>F2712*E2712</f>
        <v>70</v>
      </c>
      <c r="H2712" s="605"/>
    </row>
    <row r="2713" spans="1:8" ht="15.75">
      <c r="A2713" s="631"/>
      <c r="B2713" s="593"/>
      <c r="C2713" s="17" t="s">
        <v>2205</v>
      </c>
      <c r="D2713" s="19" t="s">
        <v>2968</v>
      </c>
      <c r="E2713" s="17">
        <v>10</v>
      </c>
      <c r="F2713" s="17">
        <v>2</v>
      </c>
      <c r="G2713" s="20">
        <f>F2713*E2713</f>
        <v>20</v>
      </c>
      <c r="H2713" s="605"/>
    </row>
    <row r="2714" spans="1:8" ht="15.75">
      <c r="A2714" s="632"/>
      <c r="B2714" s="594"/>
      <c r="C2714" s="17" t="s">
        <v>871</v>
      </c>
      <c r="D2714" s="19" t="s">
        <v>2968</v>
      </c>
      <c r="E2714" s="17">
        <v>1</v>
      </c>
      <c r="F2714" s="17"/>
      <c r="G2714" s="20"/>
      <c r="H2714" s="603"/>
    </row>
    <row r="2715" spans="1:8" ht="15.75">
      <c r="A2715" s="64">
        <v>62</v>
      </c>
      <c r="B2715" s="17" t="s">
        <v>3315</v>
      </c>
      <c r="C2715" s="16" t="s">
        <v>2844</v>
      </c>
      <c r="D2715" s="598" t="s">
        <v>3316</v>
      </c>
      <c r="E2715" s="599"/>
      <c r="F2715" s="600"/>
      <c r="G2715" s="20"/>
      <c r="H2715" s="21">
        <v>41040</v>
      </c>
    </row>
    <row r="2716" spans="1:8" ht="31.5">
      <c r="A2716" s="630">
        <v>161</v>
      </c>
      <c r="B2716" s="592" t="s">
        <v>2653</v>
      </c>
      <c r="C2716" s="16" t="s">
        <v>1627</v>
      </c>
      <c r="D2716" s="598" t="s">
        <v>67</v>
      </c>
      <c r="E2716" s="599"/>
      <c r="F2716" s="600"/>
      <c r="G2716" s="20"/>
      <c r="H2716" s="595">
        <v>41053</v>
      </c>
    </row>
    <row r="2717" spans="1:8" ht="15.75">
      <c r="A2717" s="632"/>
      <c r="B2717" s="594"/>
      <c r="C2717" s="17" t="s">
        <v>2265</v>
      </c>
      <c r="D2717" s="19" t="s">
        <v>1109</v>
      </c>
      <c r="E2717" s="17">
        <v>0.02</v>
      </c>
      <c r="F2717" s="17">
        <v>178</v>
      </c>
      <c r="G2717" s="20">
        <f>F2717*E2717</f>
        <v>3.56</v>
      </c>
      <c r="H2717" s="603"/>
    </row>
    <row r="2718" spans="1:8" ht="18.75">
      <c r="A2718" s="160"/>
      <c r="B2718" s="161" t="s">
        <v>1598</v>
      </c>
      <c r="C2718" s="160"/>
      <c r="D2718" s="160"/>
      <c r="E2718" s="160"/>
      <c r="F2718" s="160"/>
      <c r="G2718" s="162">
        <f>SUM(G2708:G2717)</f>
        <v>2667.26</v>
      </c>
      <c r="H2718" s="163"/>
    </row>
    <row r="2719" spans="1:8" ht="31.5">
      <c r="A2719" s="630">
        <v>194</v>
      </c>
      <c r="B2719" s="592" t="s">
        <v>1402</v>
      </c>
      <c r="C2719" s="259" t="s">
        <v>1038</v>
      </c>
      <c r="D2719" s="598" t="s">
        <v>412</v>
      </c>
      <c r="E2719" s="599"/>
      <c r="F2719" s="600"/>
      <c r="G2719" s="20"/>
      <c r="H2719" s="595">
        <v>41058</v>
      </c>
    </row>
    <row r="2720" spans="1:8" ht="15.75">
      <c r="A2720" s="632"/>
      <c r="B2720" s="594"/>
      <c r="C2720" s="260" t="s">
        <v>1039</v>
      </c>
      <c r="D2720" s="19" t="s">
        <v>3491</v>
      </c>
      <c r="E2720" s="17">
        <v>1.5</v>
      </c>
      <c r="F2720" s="17">
        <v>1.6</v>
      </c>
      <c r="G2720" s="20">
        <f>F2720*E2720</f>
        <v>2.4</v>
      </c>
      <c r="H2720" s="603"/>
    </row>
    <row r="2721" spans="1:8" ht="31.5">
      <c r="A2721" s="630">
        <v>23</v>
      </c>
      <c r="B2721" s="592" t="s">
        <v>2482</v>
      </c>
      <c r="C2721" s="16" t="s">
        <v>3249</v>
      </c>
      <c r="D2721" s="19"/>
      <c r="E2721" s="17"/>
      <c r="F2721" s="17"/>
      <c r="G2721" s="20"/>
      <c r="H2721" s="595">
        <v>41033</v>
      </c>
    </row>
    <row r="2722" spans="1:8" ht="15.75">
      <c r="A2722" s="631"/>
      <c r="B2722" s="593"/>
      <c r="C2722" s="17" t="s">
        <v>1601</v>
      </c>
      <c r="D2722" s="19" t="s">
        <v>1109</v>
      </c>
      <c r="E2722" s="17">
        <v>10</v>
      </c>
      <c r="F2722" s="17">
        <v>4.2</v>
      </c>
      <c r="G2722" s="20">
        <f>F2722*E2722</f>
        <v>42</v>
      </c>
      <c r="H2722" s="605"/>
    </row>
    <row r="2723" spans="1:8" ht="15.75">
      <c r="A2723" s="632"/>
      <c r="B2723" s="594"/>
      <c r="C2723" s="17" t="s">
        <v>1534</v>
      </c>
      <c r="D2723" s="19" t="s">
        <v>1585</v>
      </c>
      <c r="E2723" s="17">
        <v>0.03</v>
      </c>
      <c r="F2723" s="17">
        <v>360</v>
      </c>
      <c r="G2723" s="20">
        <f>F2723*E2723</f>
        <v>10.8</v>
      </c>
      <c r="H2723" s="603"/>
    </row>
    <row r="2724" spans="1:8" ht="15.75">
      <c r="A2724" s="630">
        <v>138</v>
      </c>
      <c r="B2724" s="592" t="s">
        <v>1402</v>
      </c>
      <c r="C2724" s="16" t="s">
        <v>1128</v>
      </c>
      <c r="D2724" s="17"/>
      <c r="E2724" s="17"/>
      <c r="F2724" s="17"/>
      <c r="G2724" s="20"/>
      <c r="H2724" s="595">
        <v>41051</v>
      </c>
    </row>
    <row r="2725" spans="1:8" ht="15.75">
      <c r="A2725" s="631"/>
      <c r="B2725" s="593"/>
      <c r="C2725" s="17" t="s">
        <v>1129</v>
      </c>
      <c r="D2725" s="19" t="s">
        <v>1588</v>
      </c>
      <c r="E2725" s="17">
        <v>0.54</v>
      </c>
      <c r="F2725" s="17">
        <v>1500</v>
      </c>
      <c r="G2725" s="20">
        <f>E2725*F2725</f>
        <v>810</v>
      </c>
      <c r="H2725" s="596"/>
    </row>
    <row r="2726" spans="1:8" ht="15.75">
      <c r="A2726" s="631"/>
      <c r="B2726" s="593"/>
      <c r="C2726" s="17" t="s">
        <v>1158</v>
      </c>
      <c r="D2726" s="19" t="s">
        <v>1588</v>
      </c>
      <c r="E2726" s="17">
        <v>0.54</v>
      </c>
      <c r="F2726" s="17">
        <v>1650</v>
      </c>
      <c r="G2726" s="20">
        <f>E2726*F2726</f>
        <v>891</v>
      </c>
      <c r="H2726" s="596"/>
    </row>
    <row r="2727" spans="1:8" ht="15.75">
      <c r="A2727" s="632"/>
      <c r="B2727" s="594"/>
      <c r="C2727" s="17" t="s">
        <v>1130</v>
      </c>
      <c r="D2727" s="19" t="s">
        <v>1585</v>
      </c>
      <c r="E2727" s="17">
        <v>4</v>
      </c>
      <c r="F2727" s="17">
        <v>696</v>
      </c>
      <c r="G2727" s="20">
        <f>E2727*F2727</f>
        <v>2784</v>
      </c>
      <c r="H2727" s="597"/>
    </row>
    <row r="2728" spans="1:8" ht="18.75">
      <c r="A2728" s="160"/>
      <c r="B2728" s="161" t="s">
        <v>1598</v>
      </c>
      <c r="C2728" s="160"/>
      <c r="D2728" s="160"/>
      <c r="E2728" s="160"/>
      <c r="F2728" s="160"/>
      <c r="G2728" s="162">
        <f>SUM(G2719:G2727)</f>
        <v>4540.2</v>
      </c>
      <c r="H2728" s="163"/>
    </row>
    <row r="2729" spans="1:8" ht="47.25">
      <c r="A2729" s="630">
        <v>21</v>
      </c>
      <c r="B2729" s="592" t="s">
        <v>1763</v>
      </c>
      <c r="C2729" s="16" t="s">
        <v>2013</v>
      </c>
      <c r="D2729" s="19"/>
      <c r="E2729" s="17"/>
      <c r="F2729" s="17"/>
      <c r="G2729" s="20"/>
      <c r="H2729" s="595">
        <v>41033</v>
      </c>
    </row>
    <row r="2730" spans="1:8" ht="15.75">
      <c r="A2730" s="632"/>
      <c r="B2730" s="594"/>
      <c r="C2730" s="17" t="s">
        <v>1599</v>
      </c>
      <c r="D2730" s="19" t="s">
        <v>1588</v>
      </c>
      <c r="E2730" s="17">
        <v>2</v>
      </c>
      <c r="F2730" s="17">
        <v>1650</v>
      </c>
      <c r="G2730" s="20">
        <f>F2730*E2730</f>
        <v>3300</v>
      </c>
      <c r="H2730" s="603"/>
    </row>
    <row r="2731" spans="1:8" ht="31.5">
      <c r="A2731" s="630">
        <v>42</v>
      </c>
      <c r="B2731" s="592" t="s">
        <v>1763</v>
      </c>
      <c r="C2731" s="16" t="s">
        <v>893</v>
      </c>
      <c r="D2731" s="19"/>
      <c r="E2731" s="17"/>
      <c r="F2731" s="17"/>
      <c r="G2731" s="20"/>
      <c r="H2731" s="595">
        <v>41036</v>
      </c>
    </row>
    <row r="2732" spans="1:8" ht="15.75">
      <c r="A2732" s="632"/>
      <c r="B2732" s="594"/>
      <c r="C2732" s="17" t="s">
        <v>1600</v>
      </c>
      <c r="D2732" s="19" t="s">
        <v>1588</v>
      </c>
      <c r="E2732" s="17">
        <v>0.5</v>
      </c>
      <c r="F2732" s="17">
        <v>1700</v>
      </c>
      <c r="G2732" s="20">
        <f>F2732*E2732</f>
        <v>850</v>
      </c>
      <c r="H2732" s="597"/>
    </row>
    <row r="2733" spans="1:8" ht="31.5">
      <c r="A2733" s="64">
        <v>86</v>
      </c>
      <c r="B2733" s="17" t="s">
        <v>1763</v>
      </c>
      <c r="C2733" s="16" t="s">
        <v>893</v>
      </c>
      <c r="D2733" s="598" t="s">
        <v>1959</v>
      </c>
      <c r="E2733" s="599"/>
      <c r="F2733" s="600"/>
      <c r="G2733" s="173"/>
      <c r="H2733" s="21">
        <v>41043</v>
      </c>
    </row>
    <row r="2734" spans="1:8" ht="15.75">
      <c r="A2734" s="630">
        <v>139</v>
      </c>
      <c r="B2734" s="592" t="s">
        <v>1763</v>
      </c>
      <c r="C2734" s="16" t="s">
        <v>1128</v>
      </c>
      <c r="D2734" s="17"/>
      <c r="E2734" s="17"/>
      <c r="F2734" s="17"/>
      <c r="G2734" s="20"/>
      <c r="H2734" s="595">
        <v>41051</v>
      </c>
    </row>
    <row r="2735" spans="1:8" ht="15.75">
      <c r="A2735" s="631"/>
      <c r="B2735" s="593"/>
      <c r="C2735" s="17" t="s">
        <v>1129</v>
      </c>
      <c r="D2735" s="19" t="s">
        <v>1588</v>
      </c>
      <c r="E2735" s="17">
        <v>0.54</v>
      </c>
      <c r="F2735" s="17">
        <v>1500</v>
      </c>
      <c r="G2735" s="20">
        <f>E2735*F2735</f>
        <v>810</v>
      </c>
      <c r="H2735" s="596"/>
    </row>
    <row r="2736" spans="1:8" ht="15.75">
      <c r="A2736" s="631"/>
      <c r="B2736" s="593"/>
      <c r="C2736" s="17" t="s">
        <v>1158</v>
      </c>
      <c r="D2736" s="19" t="s">
        <v>1588</v>
      </c>
      <c r="E2736" s="17">
        <v>0.54</v>
      </c>
      <c r="F2736" s="17">
        <v>1650</v>
      </c>
      <c r="G2736" s="20">
        <f>E2736*F2736</f>
        <v>891</v>
      </c>
      <c r="H2736" s="596"/>
    </row>
    <row r="2737" spans="1:8" ht="15.75">
      <c r="A2737" s="632"/>
      <c r="B2737" s="594"/>
      <c r="C2737" s="17" t="s">
        <v>1130</v>
      </c>
      <c r="D2737" s="19" t="s">
        <v>1585</v>
      </c>
      <c r="E2737" s="17">
        <v>2</v>
      </c>
      <c r="F2737" s="17">
        <v>696</v>
      </c>
      <c r="G2737" s="20">
        <f>E2737*F2737</f>
        <v>1392</v>
      </c>
      <c r="H2737" s="597"/>
    </row>
    <row r="2738" spans="1:8" ht="31.5">
      <c r="A2738" s="64">
        <v>164</v>
      </c>
      <c r="B2738" s="17" t="s">
        <v>1763</v>
      </c>
      <c r="C2738" s="16" t="s">
        <v>893</v>
      </c>
      <c r="D2738" s="598" t="s">
        <v>594</v>
      </c>
      <c r="E2738" s="599"/>
      <c r="F2738" s="600"/>
      <c r="G2738" s="20"/>
      <c r="H2738" s="21">
        <v>41054</v>
      </c>
    </row>
    <row r="2739" spans="1:8" ht="31.5">
      <c r="A2739" s="630">
        <v>195</v>
      </c>
      <c r="B2739" s="592" t="s">
        <v>1763</v>
      </c>
      <c r="C2739" s="259" t="s">
        <v>1038</v>
      </c>
      <c r="D2739" s="598" t="s">
        <v>412</v>
      </c>
      <c r="E2739" s="599"/>
      <c r="F2739" s="600"/>
      <c r="G2739" s="20"/>
      <c r="H2739" s="595">
        <v>41058</v>
      </c>
    </row>
    <row r="2740" spans="1:8" ht="15.75">
      <c r="A2740" s="632"/>
      <c r="B2740" s="594"/>
      <c r="C2740" s="260" t="s">
        <v>1039</v>
      </c>
      <c r="D2740" s="19" t="s">
        <v>3491</v>
      </c>
      <c r="E2740" s="17">
        <v>1.5</v>
      </c>
      <c r="F2740" s="17">
        <v>1.6</v>
      </c>
      <c r="G2740" s="20">
        <f>F2740*E2740</f>
        <v>2.4</v>
      </c>
      <c r="H2740" s="603"/>
    </row>
    <row r="2741" spans="1:8" ht="31.5">
      <c r="A2741" s="64">
        <v>207</v>
      </c>
      <c r="B2741" s="15" t="s">
        <v>1763</v>
      </c>
      <c r="C2741" s="16" t="s">
        <v>893</v>
      </c>
      <c r="D2741" s="598" t="s">
        <v>3284</v>
      </c>
      <c r="E2741" s="599"/>
      <c r="F2741" s="600"/>
      <c r="G2741" s="20"/>
      <c r="H2741" s="21">
        <v>41059</v>
      </c>
    </row>
    <row r="2742" spans="1:8" ht="31.5">
      <c r="A2742" s="64">
        <v>234</v>
      </c>
      <c r="B2742" s="15" t="s">
        <v>1763</v>
      </c>
      <c r="C2742" s="16" t="s">
        <v>893</v>
      </c>
      <c r="D2742" s="598" t="s">
        <v>594</v>
      </c>
      <c r="E2742" s="599"/>
      <c r="F2742" s="600"/>
      <c r="G2742" s="20"/>
      <c r="H2742" s="21">
        <v>41060</v>
      </c>
    </row>
    <row r="2743" spans="1:8" ht="15.75">
      <c r="A2743" s="64">
        <v>235</v>
      </c>
      <c r="B2743" s="15" t="s">
        <v>2004</v>
      </c>
      <c r="C2743" s="16" t="s">
        <v>1584</v>
      </c>
      <c r="D2743" s="598" t="s">
        <v>67</v>
      </c>
      <c r="E2743" s="599"/>
      <c r="F2743" s="600"/>
      <c r="G2743" s="20"/>
      <c r="H2743" s="21">
        <v>41060</v>
      </c>
    </row>
    <row r="2744" spans="1:8" ht="18.75">
      <c r="A2744" s="160"/>
      <c r="B2744" s="161" t="s">
        <v>1598</v>
      </c>
      <c r="C2744" s="160"/>
      <c r="D2744" s="160"/>
      <c r="E2744" s="160"/>
      <c r="F2744" s="160"/>
      <c r="G2744" s="162">
        <f>SUM(G2729:G2743)</f>
        <v>7245.4</v>
      </c>
      <c r="H2744" s="163"/>
    </row>
    <row r="2745" spans="1:8" ht="31.5">
      <c r="A2745" s="630">
        <v>185</v>
      </c>
      <c r="B2745" s="592" t="s">
        <v>1041</v>
      </c>
      <c r="C2745" s="259" t="s">
        <v>1038</v>
      </c>
      <c r="D2745" s="598" t="s">
        <v>412</v>
      </c>
      <c r="E2745" s="599"/>
      <c r="F2745" s="600"/>
      <c r="G2745" s="20"/>
      <c r="H2745" s="595">
        <v>41058</v>
      </c>
    </row>
    <row r="2746" spans="1:8" ht="15.75">
      <c r="A2746" s="632"/>
      <c r="B2746" s="594"/>
      <c r="C2746" s="260" t="s">
        <v>1039</v>
      </c>
      <c r="D2746" s="19" t="s">
        <v>3491</v>
      </c>
      <c r="E2746" s="17">
        <v>1.5</v>
      </c>
      <c r="F2746" s="17">
        <v>1.6</v>
      </c>
      <c r="G2746" s="20">
        <f>F2746*E2746</f>
        <v>2.4</v>
      </c>
      <c r="H2746" s="603"/>
    </row>
    <row r="2747" spans="1:8" ht="18.75">
      <c r="A2747" s="160"/>
      <c r="B2747" s="161" t="s">
        <v>1598</v>
      </c>
      <c r="C2747" s="160"/>
      <c r="D2747" s="160"/>
      <c r="E2747" s="160"/>
      <c r="F2747" s="160"/>
      <c r="G2747" s="162">
        <f>SUM(G2745:G2746)</f>
        <v>2.4</v>
      </c>
      <c r="H2747" s="163"/>
    </row>
    <row r="2748" spans="1:8" ht="31.5">
      <c r="A2748" s="630">
        <v>214</v>
      </c>
      <c r="B2748" s="592" t="s">
        <v>423</v>
      </c>
      <c r="C2748" s="259" t="s">
        <v>1038</v>
      </c>
      <c r="D2748" s="598" t="s">
        <v>412</v>
      </c>
      <c r="E2748" s="599"/>
      <c r="F2748" s="600"/>
      <c r="G2748" s="20"/>
      <c r="H2748" s="595">
        <v>41059</v>
      </c>
    </row>
    <row r="2749" spans="1:8" ht="15.75">
      <c r="A2749" s="632"/>
      <c r="B2749" s="594"/>
      <c r="C2749" s="260" t="s">
        <v>1039</v>
      </c>
      <c r="D2749" s="19" t="s">
        <v>3492</v>
      </c>
      <c r="E2749" s="17">
        <v>3.5</v>
      </c>
      <c r="F2749" s="17">
        <v>1.6</v>
      </c>
      <c r="G2749" s="20">
        <f>F2749*E2749</f>
        <v>5.6</v>
      </c>
      <c r="H2749" s="603"/>
    </row>
    <row r="2750" spans="1:8" ht="21" customHeight="1">
      <c r="A2750" s="160"/>
      <c r="B2750" s="161" t="s">
        <v>1598</v>
      </c>
      <c r="C2750" s="160"/>
      <c r="D2750" s="160"/>
      <c r="E2750" s="160"/>
      <c r="F2750" s="160"/>
      <c r="G2750" s="162">
        <f>SUM(G2748:G2749)</f>
        <v>5.6</v>
      </c>
      <c r="H2750" s="163"/>
    </row>
    <row r="2751" spans="1:8" ht="15.75">
      <c r="A2751" s="630">
        <v>125</v>
      </c>
      <c r="B2751" s="592" t="s">
        <v>3553</v>
      </c>
      <c r="C2751" s="16" t="s">
        <v>1128</v>
      </c>
      <c r="D2751" s="17"/>
      <c r="E2751" s="17"/>
      <c r="F2751" s="17"/>
      <c r="G2751" s="20"/>
      <c r="H2751" s="595">
        <v>41050</v>
      </c>
    </row>
    <row r="2752" spans="1:8" ht="15.75">
      <c r="A2752" s="631"/>
      <c r="B2752" s="593"/>
      <c r="C2752" s="17" t="s">
        <v>1129</v>
      </c>
      <c r="D2752" s="19" t="s">
        <v>1588</v>
      </c>
      <c r="E2752" s="17">
        <v>0.5</v>
      </c>
      <c r="F2752" s="17">
        <v>1500</v>
      </c>
      <c r="G2752" s="20">
        <f>E2752*F2752</f>
        <v>750</v>
      </c>
      <c r="H2752" s="596"/>
    </row>
    <row r="2753" spans="1:8" ht="15.75">
      <c r="A2753" s="631"/>
      <c r="B2753" s="593"/>
      <c r="C2753" s="17" t="s">
        <v>1158</v>
      </c>
      <c r="D2753" s="19" t="s">
        <v>1588</v>
      </c>
      <c r="E2753" s="17">
        <v>0.5</v>
      </c>
      <c r="F2753" s="17">
        <v>1650</v>
      </c>
      <c r="G2753" s="20">
        <f>E2753*F2753</f>
        <v>825</v>
      </c>
      <c r="H2753" s="596"/>
    </row>
    <row r="2754" spans="1:8" ht="15.75">
      <c r="A2754" s="632"/>
      <c r="B2754" s="594"/>
      <c r="C2754" s="17" t="s">
        <v>1130</v>
      </c>
      <c r="D2754" s="19" t="s">
        <v>1585</v>
      </c>
      <c r="E2754" s="17">
        <v>2</v>
      </c>
      <c r="F2754" s="17">
        <v>696</v>
      </c>
      <c r="G2754" s="20">
        <f>E2754*F2754</f>
        <v>1392</v>
      </c>
      <c r="H2754" s="597"/>
    </row>
    <row r="2755" spans="1:8" ht="18.75">
      <c r="A2755" s="160"/>
      <c r="B2755" s="161" t="s">
        <v>1598</v>
      </c>
      <c r="C2755" s="160"/>
      <c r="D2755" s="160"/>
      <c r="E2755" s="160"/>
      <c r="F2755" s="160"/>
      <c r="G2755" s="162">
        <f>SUM(G2751:G2754)</f>
        <v>2967</v>
      </c>
      <c r="H2755" s="163"/>
    </row>
    <row r="2756" spans="1:8" ht="31.5">
      <c r="A2756" s="630">
        <v>12</v>
      </c>
      <c r="B2756" s="592" t="s">
        <v>273</v>
      </c>
      <c r="C2756" s="46" t="s">
        <v>1246</v>
      </c>
      <c r="D2756" s="19"/>
      <c r="E2756" s="19"/>
      <c r="F2756" s="19"/>
      <c r="G2756" s="20"/>
      <c r="H2756" s="595">
        <v>41032</v>
      </c>
    </row>
    <row r="2757" spans="1:8" ht="15.75">
      <c r="A2757" s="632"/>
      <c r="B2757" s="594"/>
      <c r="C2757" s="17" t="s">
        <v>2479</v>
      </c>
      <c r="D2757" s="19" t="s">
        <v>1109</v>
      </c>
      <c r="E2757" s="17">
        <v>9.9</v>
      </c>
      <c r="F2757" s="17">
        <v>68</v>
      </c>
      <c r="G2757" s="20">
        <f>F2757*E2757</f>
        <v>673.2</v>
      </c>
      <c r="H2757" s="603"/>
    </row>
    <row r="2758" spans="1:8" ht="15.75">
      <c r="A2758" s="64">
        <v>61</v>
      </c>
      <c r="B2758" s="17" t="s">
        <v>2494</v>
      </c>
      <c r="C2758" s="16" t="s">
        <v>2844</v>
      </c>
      <c r="D2758" s="598" t="s">
        <v>2495</v>
      </c>
      <c r="E2758" s="599"/>
      <c r="F2758" s="600"/>
      <c r="G2758" s="20"/>
      <c r="H2758" s="21"/>
    </row>
    <row r="2759" spans="1:8" ht="31.5">
      <c r="A2759" s="64">
        <v>74</v>
      </c>
      <c r="B2759" s="17" t="s">
        <v>273</v>
      </c>
      <c r="C2759" s="16" t="s">
        <v>893</v>
      </c>
      <c r="D2759" s="598" t="s">
        <v>594</v>
      </c>
      <c r="E2759" s="599"/>
      <c r="F2759" s="600"/>
      <c r="G2759" s="20"/>
      <c r="H2759" s="21">
        <v>41039</v>
      </c>
    </row>
    <row r="2760" spans="1:8" ht="31.5">
      <c r="A2760" s="630">
        <v>79</v>
      </c>
      <c r="B2760" s="592" t="s">
        <v>273</v>
      </c>
      <c r="C2760" s="46" t="s">
        <v>1246</v>
      </c>
      <c r="D2760" s="19"/>
      <c r="E2760" s="17"/>
      <c r="F2760" s="19"/>
      <c r="G2760" s="20"/>
      <c r="H2760" s="595">
        <v>41043</v>
      </c>
    </row>
    <row r="2761" spans="1:8" ht="15.75">
      <c r="A2761" s="632"/>
      <c r="B2761" s="594"/>
      <c r="C2761" s="15" t="s">
        <v>100</v>
      </c>
      <c r="D2761" s="19" t="s">
        <v>1109</v>
      </c>
      <c r="E2761" s="17">
        <v>0.8</v>
      </c>
      <c r="F2761" s="19">
        <v>138.53</v>
      </c>
      <c r="G2761" s="20">
        <f>F2761*E2761</f>
        <v>110.82</v>
      </c>
      <c r="H2761" s="603"/>
    </row>
    <row r="2762" spans="1:8" ht="15.75">
      <c r="A2762" s="630">
        <v>96</v>
      </c>
      <c r="B2762" s="592" t="s">
        <v>273</v>
      </c>
      <c r="C2762" s="16" t="s">
        <v>2782</v>
      </c>
      <c r="D2762" s="19"/>
      <c r="E2762" s="17"/>
      <c r="F2762" s="17"/>
      <c r="G2762" s="20"/>
      <c r="H2762" s="595">
        <v>41046</v>
      </c>
    </row>
    <row r="2763" spans="1:8" ht="15.75">
      <c r="A2763" s="631"/>
      <c r="B2763" s="593"/>
      <c r="C2763" s="17" t="s">
        <v>2049</v>
      </c>
      <c r="D2763" s="19" t="s">
        <v>1588</v>
      </c>
      <c r="E2763" s="17">
        <v>9.0999999999999998E-2</v>
      </c>
      <c r="F2763" s="17">
        <v>1350</v>
      </c>
      <c r="G2763" s="20">
        <f>F2763*E2763</f>
        <v>122.85</v>
      </c>
      <c r="H2763" s="605"/>
    </row>
    <row r="2764" spans="1:8" ht="15.75">
      <c r="A2764" s="632"/>
      <c r="B2764" s="594"/>
      <c r="C2764" s="17" t="s">
        <v>2050</v>
      </c>
      <c r="D2764" s="19" t="s">
        <v>1585</v>
      </c>
      <c r="E2764" s="17">
        <v>0.28000000000000003</v>
      </c>
      <c r="F2764" s="17">
        <v>48.05</v>
      </c>
      <c r="G2764" s="20">
        <f>F2764*E2764</f>
        <v>13.45</v>
      </c>
      <c r="H2764" s="603"/>
    </row>
    <row r="2765" spans="1:8" ht="47.25">
      <c r="A2765" s="630">
        <v>120</v>
      </c>
      <c r="B2765" s="592" t="s">
        <v>828</v>
      </c>
      <c r="C2765" s="16" t="s">
        <v>1002</v>
      </c>
      <c r="D2765" s="19"/>
      <c r="E2765" s="19"/>
      <c r="F2765" s="19"/>
      <c r="G2765" s="20"/>
      <c r="H2765" s="595">
        <v>41047</v>
      </c>
    </row>
    <row r="2766" spans="1:8" ht="15.75">
      <c r="A2766" s="631"/>
      <c r="B2766" s="593"/>
      <c r="C2766" s="17" t="s">
        <v>888</v>
      </c>
      <c r="D2766" s="19" t="s">
        <v>1585</v>
      </c>
      <c r="E2766" s="19">
        <v>0.14000000000000001</v>
      </c>
      <c r="F2766" s="19">
        <v>8500</v>
      </c>
      <c r="G2766" s="20">
        <f t="shared" ref="G2766:G2772" si="40">F2766*E2766</f>
        <v>1190</v>
      </c>
      <c r="H2766" s="605"/>
    </row>
    <row r="2767" spans="1:8" ht="15.75">
      <c r="A2767" s="631"/>
      <c r="B2767" s="593"/>
      <c r="C2767" s="17" t="s">
        <v>889</v>
      </c>
      <c r="D2767" s="19" t="s">
        <v>1585</v>
      </c>
      <c r="E2767" s="19">
        <v>3.2000000000000001E-2</v>
      </c>
      <c r="F2767" s="19">
        <v>8500</v>
      </c>
      <c r="G2767" s="20">
        <f t="shared" si="40"/>
        <v>272</v>
      </c>
      <c r="H2767" s="605"/>
    </row>
    <row r="2768" spans="1:8" ht="15.75">
      <c r="A2768" s="631"/>
      <c r="B2768" s="593"/>
      <c r="C2768" s="17" t="s">
        <v>2414</v>
      </c>
      <c r="D2768" s="19" t="s">
        <v>2968</v>
      </c>
      <c r="E2768" s="19">
        <v>2</v>
      </c>
      <c r="F2768" s="19">
        <v>65</v>
      </c>
      <c r="G2768" s="20">
        <f t="shared" si="40"/>
        <v>130</v>
      </c>
      <c r="H2768" s="605"/>
    </row>
    <row r="2769" spans="1:8" ht="15.75">
      <c r="A2769" s="631"/>
      <c r="B2769" s="593"/>
      <c r="C2769" s="17" t="s">
        <v>2205</v>
      </c>
      <c r="D2769" s="19" t="s">
        <v>2968</v>
      </c>
      <c r="E2769" s="17">
        <v>10</v>
      </c>
      <c r="F2769" s="17">
        <v>2</v>
      </c>
      <c r="G2769" s="20">
        <f t="shared" si="40"/>
        <v>20</v>
      </c>
      <c r="H2769" s="605"/>
    </row>
    <row r="2770" spans="1:8" ht="15.75">
      <c r="A2770" s="631"/>
      <c r="B2770" s="593"/>
      <c r="C2770" s="17" t="s">
        <v>3162</v>
      </c>
      <c r="D2770" s="19" t="s">
        <v>1109</v>
      </c>
      <c r="E2770" s="17">
        <v>0.2</v>
      </c>
      <c r="F2770" s="17">
        <v>45</v>
      </c>
      <c r="G2770" s="20">
        <f t="shared" si="40"/>
        <v>9</v>
      </c>
      <c r="H2770" s="605"/>
    </row>
    <row r="2771" spans="1:8" ht="15.75">
      <c r="A2771" s="631"/>
      <c r="B2771" s="593"/>
      <c r="C2771" s="17" t="s">
        <v>869</v>
      </c>
      <c r="D2771" s="19" t="s">
        <v>1109</v>
      </c>
      <c r="E2771" s="17">
        <v>0.15</v>
      </c>
      <c r="F2771" s="17">
        <v>45</v>
      </c>
      <c r="G2771" s="20">
        <f t="shared" si="40"/>
        <v>6.75</v>
      </c>
      <c r="H2771" s="605"/>
    </row>
    <row r="2772" spans="1:8" ht="15.75">
      <c r="A2772" s="631"/>
      <c r="B2772" s="593"/>
      <c r="C2772" s="15" t="s">
        <v>1003</v>
      </c>
      <c r="D2772" s="19" t="s">
        <v>2968</v>
      </c>
      <c r="E2772" s="19">
        <v>2</v>
      </c>
      <c r="F2772" s="19">
        <v>55</v>
      </c>
      <c r="G2772" s="20">
        <f t="shared" si="40"/>
        <v>110</v>
      </c>
      <c r="H2772" s="605"/>
    </row>
    <row r="2773" spans="1:8" ht="15.75">
      <c r="A2773" s="632"/>
      <c r="B2773" s="594"/>
      <c r="C2773" s="17" t="s">
        <v>1004</v>
      </c>
      <c r="D2773" s="19"/>
      <c r="E2773" s="17"/>
      <c r="F2773" s="17"/>
      <c r="G2773" s="20"/>
      <c r="H2773" s="603"/>
    </row>
    <row r="2774" spans="1:8" ht="31.5">
      <c r="A2774" s="64">
        <v>131</v>
      </c>
      <c r="B2774" s="17" t="s">
        <v>273</v>
      </c>
      <c r="C2774" s="46" t="s">
        <v>893</v>
      </c>
      <c r="D2774" s="598" t="s">
        <v>2051</v>
      </c>
      <c r="E2774" s="599"/>
      <c r="F2774" s="600"/>
      <c r="G2774" s="20"/>
      <c r="H2774" s="21" t="s">
        <v>2039</v>
      </c>
    </row>
    <row r="2775" spans="1:8" ht="31.5">
      <c r="A2775" s="630">
        <v>184</v>
      </c>
      <c r="B2775" s="592" t="s">
        <v>273</v>
      </c>
      <c r="C2775" s="259" t="s">
        <v>1038</v>
      </c>
      <c r="D2775" s="598" t="s">
        <v>412</v>
      </c>
      <c r="E2775" s="599"/>
      <c r="F2775" s="600"/>
      <c r="G2775" s="20"/>
      <c r="H2775" s="595">
        <v>41058</v>
      </c>
    </row>
    <row r="2776" spans="1:8" ht="15.75">
      <c r="A2776" s="632"/>
      <c r="B2776" s="594"/>
      <c r="C2776" s="260" t="s">
        <v>1039</v>
      </c>
      <c r="D2776" s="19" t="s">
        <v>3491</v>
      </c>
      <c r="E2776" s="17">
        <v>1.53</v>
      </c>
      <c r="F2776" s="17">
        <v>1.6</v>
      </c>
      <c r="G2776" s="20">
        <f>F2776*E2776</f>
        <v>2.4500000000000002</v>
      </c>
      <c r="H2776" s="603"/>
    </row>
    <row r="2777" spans="1:8" ht="31.5">
      <c r="A2777" s="630">
        <v>187</v>
      </c>
      <c r="B2777" s="592" t="s">
        <v>273</v>
      </c>
      <c r="C2777" s="259" t="s">
        <v>1038</v>
      </c>
      <c r="D2777" s="598" t="s">
        <v>412</v>
      </c>
      <c r="E2777" s="599"/>
      <c r="F2777" s="600"/>
      <c r="G2777" s="20"/>
      <c r="H2777" s="595">
        <v>41058</v>
      </c>
    </row>
    <row r="2778" spans="1:8" ht="15.75">
      <c r="A2778" s="632"/>
      <c r="B2778" s="594"/>
      <c r="C2778" s="260" t="s">
        <v>1039</v>
      </c>
      <c r="D2778" s="19" t="s">
        <v>3491</v>
      </c>
      <c r="E2778" s="17">
        <v>1.5</v>
      </c>
      <c r="F2778" s="17">
        <v>1.6</v>
      </c>
      <c r="G2778" s="20">
        <f>F2778*E2778</f>
        <v>2.4</v>
      </c>
      <c r="H2778" s="603"/>
    </row>
    <row r="2779" spans="1:8" ht="31.5">
      <c r="A2779" s="630">
        <v>208</v>
      </c>
      <c r="B2779" s="592" t="s">
        <v>273</v>
      </c>
      <c r="C2779" s="16" t="s">
        <v>893</v>
      </c>
      <c r="D2779" s="17"/>
      <c r="E2779" s="17"/>
      <c r="F2779" s="17"/>
      <c r="G2779" s="20"/>
      <c r="H2779" s="595">
        <v>41059</v>
      </c>
    </row>
    <row r="2780" spans="1:8" ht="15.75">
      <c r="A2780" s="632"/>
      <c r="B2780" s="594"/>
      <c r="C2780" s="16" t="s">
        <v>1600</v>
      </c>
      <c r="D2780" s="19" t="s">
        <v>1588</v>
      </c>
      <c r="E2780" s="17">
        <v>0.5</v>
      </c>
      <c r="F2780" s="17">
        <v>1700</v>
      </c>
      <c r="G2780" s="20">
        <f>F2780*E2780</f>
        <v>850</v>
      </c>
      <c r="H2780" s="603"/>
    </row>
    <row r="2781" spans="1:8" ht="18.75">
      <c r="A2781" s="160"/>
      <c r="B2781" s="161" t="s">
        <v>1598</v>
      </c>
      <c r="C2781" s="160"/>
      <c r="D2781" s="160"/>
      <c r="E2781" s="160"/>
      <c r="F2781" s="160"/>
      <c r="G2781" s="162">
        <f>SUM(G2756:G2780)</f>
        <v>3512.92</v>
      </c>
      <c r="H2781" s="163"/>
    </row>
    <row r="2782" spans="1:8" ht="31.5">
      <c r="A2782" s="630">
        <v>188</v>
      </c>
      <c r="B2782" s="592" t="s">
        <v>1043</v>
      </c>
      <c r="C2782" s="259" t="s">
        <v>1038</v>
      </c>
      <c r="D2782" s="598" t="s">
        <v>412</v>
      </c>
      <c r="E2782" s="599"/>
      <c r="F2782" s="600"/>
      <c r="G2782" s="20"/>
      <c r="H2782" s="595">
        <v>41058</v>
      </c>
    </row>
    <row r="2783" spans="1:8" ht="15.75">
      <c r="A2783" s="632"/>
      <c r="B2783" s="594"/>
      <c r="C2783" s="260" t="s">
        <v>1039</v>
      </c>
      <c r="D2783" s="19" t="s">
        <v>3491</v>
      </c>
      <c r="E2783" s="17">
        <v>1.5</v>
      </c>
      <c r="F2783" s="17">
        <v>1.6</v>
      </c>
      <c r="G2783" s="20">
        <f>F2783*E2783</f>
        <v>2.4</v>
      </c>
      <c r="H2783" s="603"/>
    </row>
    <row r="2784" spans="1:8" ht="18.75">
      <c r="A2784" s="160"/>
      <c r="B2784" s="161" t="s">
        <v>1598</v>
      </c>
      <c r="C2784" s="160"/>
      <c r="D2784" s="160"/>
      <c r="E2784" s="160"/>
      <c r="F2784" s="160"/>
      <c r="G2784" s="162">
        <f>SUM(G2782:G2783)</f>
        <v>2.4</v>
      </c>
      <c r="H2784" s="163"/>
    </row>
    <row r="2785" spans="7:7">
      <c r="G2785" s="42">
        <f>SUM(G2784+G2781+G2755+G2750+G2747+G2744+G2728+G2718+G2707+G2648+G2603+G2596+G2592+G2588+G2582+G2575+G2568+G2562+G2556+G2528+G2512+G2498+G2480+G2440+G2415+G2392+G2370+G2366+G2361+G2356+G2344+G2341+G2338+G2316+G2297+G2277+G2255+G2236+G2217+G2205)</f>
        <v>185196.27</v>
      </c>
    </row>
    <row r="2786" spans="7:7">
      <c r="G2786" s="42">
        <f>(G2784+G2781+G2755+G2750+G2747+G2744+G2728+G2718+G2707+G2648+G2603+G2596+G2592+G2588+G2582+G2575+G2568+G2562+G2556+G2528+G2512+G2498+G2480+G2440+G2415+G2392+G2370+G2366+G2361+G2356+G2344+G2341+G2338+G2316+G2297+G2277+G2255+G2236+G2217+G2205)-G2528</f>
        <v>181914.57</v>
      </c>
    </row>
    <row r="2787" spans="7:7">
      <c r="G2787" s="42"/>
    </row>
    <row r="2788" spans="7:7">
      <c r="G2788" s="42"/>
    </row>
    <row r="2789" spans="7:7">
      <c r="G2789" s="42"/>
    </row>
    <row r="2790" spans="7:7">
      <c r="G2790" s="42"/>
    </row>
    <row r="2791" spans="7:7">
      <c r="G2791" s="42"/>
    </row>
    <row r="2792" spans="7:7">
      <c r="G2792" s="42"/>
    </row>
    <row r="2793" spans="7:7">
      <c r="G2793" s="42"/>
    </row>
    <row r="2794" spans="7:7">
      <c r="G2794" s="42"/>
    </row>
    <row r="2795" spans="7:7">
      <c r="G2795" s="42"/>
    </row>
    <row r="2796" spans="7:7">
      <c r="G2796" s="42"/>
    </row>
    <row r="2797" spans="7:7">
      <c r="G2797" s="42"/>
    </row>
    <row r="2798" spans="7:7">
      <c r="G2798" s="42"/>
    </row>
    <row r="2799" spans="7:7">
      <c r="G2799" s="42"/>
    </row>
    <row r="2800" spans="7:7">
      <c r="G2800" s="42"/>
    </row>
    <row r="2801" spans="7:7">
      <c r="G2801" s="42"/>
    </row>
    <row r="2802" spans="7:7">
      <c r="G2802" s="42"/>
    </row>
    <row r="2803" spans="7:7">
      <c r="G2803" s="42"/>
    </row>
    <row r="2804" spans="7:7">
      <c r="G2804" s="42"/>
    </row>
    <row r="2805" spans="7:7">
      <c r="G2805" s="42"/>
    </row>
    <row r="2806" spans="7:7">
      <c r="G2806" s="42"/>
    </row>
    <row r="2807" spans="7:7">
      <c r="G2807" s="42"/>
    </row>
    <row r="2808" spans="7:7">
      <c r="G2808" s="42"/>
    </row>
    <row r="2809" spans="7:7">
      <c r="G2809" s="42"/>
    </row>
    <row r="2810" spans="7:7">
      <c r="G2810" s="42"/>
    </row>
    <row r="2811" spans="7:7">
      <c r="G2811" s="42"/>
    </row>
    <row r="2812" spans="7:7">
      <c r="G2812" s="42"/>
    </row>
    <row r="2813" spans="7:7">
      <c r="G2813" s="42"/>
    </row>
    <row r="2814" spans="7:7">
      <c r="G2814" s="42"/>
    </row>
    <row r="2815" spans="7:7">
      <c r="G2815" s="42"/>
    </row>
    <row r="2816" spans="7:7">
      <c r="G2816" s="42"/>
    </row>
    <row r="2817" spans="7:7">
      <c r="G2817" s="42"/>
    </row>
    <row r="2818" spans="7:7">
      <c r="G2818" s="42"/>
    </row>
    <row r="2819" spans="7:7">
      <c r="G2819" s="42"/>
    </row>
    <row r="2820" spans="7:7">
      <c r="G2820" s="42"/>
    </row>
    <row r="2821" spans="7:7">
      <c r="G2821" s="42"/>
    </row>
    <row r="2822" spans="7:7">
      <c r="G2822" s="42"/>
    </row>
    <row r="2823" spans="7:7">
      <c r="G2823" s="42"/>
    </row>
    <row r="2824" spans="7:7">
      <c r="G2824" s="42"/>
    </row>
    <row r="2825" spans="7:7">
      <c r="G2825" s="42"/>
    </row>
    <row r="2826" spans="7:7">
      <c r="G2826" s="42"/>
    </row>
    <row r="2827" spans="7:7">
      <c r="G2827" s="42"/>
    </row>
    <row r="2828" spans="7:7">
      <c r="G2828" s="42"/>
    </row>
    <row r="2836" spans="1:8" ht="18.75">
      <c r="A2836" s="869" t="s">
        <v>1044</v>
      </c>
      <c r="B2836" s="869"/>
      <c r="C2836" s="869"/>
      <c r="D2836" s="869"/>
      <c r="E2836" s="869"/>
      <c r="F2836" s="869"/>
      <c r="G2836" s="869"/>
      <c r="H2836" s="869"/>
    </row>
    <row r="2837" spans="1:8" ht="18.75">
      <c r="A2837" s="604" t="s">
        <v>1200</v>
      </c>
      <c r="B2837" s="604"/>
      <c r="C2837" s="2"/>
      <c r="D2837" s="2"/>
      <c r="E2837" s="2"/>
      <c r="F2837" s="2"/>
      <c r="G2837" s="1"/>
      <c r="H2837" s="1"/>
    </row>
    <row r="2838" spans="1:8" ht="37.5">
      <c r="A2838" s="131" t="s">
        <v>1033</v>
      </c>
      <c r="B2838" s="131" t="s">
        <v>1034</v>
      </c>
      <c r="C2838" s="131" t="s">
        <v>1035</v>
      </c>
      <c r="D2838" s="131" t="s">
        <v>1036</v>
      </c>
      <c r="E2838" s="131" t="s">
        <v>1334</v>
      </c>
      <c r="F2838" s="131" t="s">
        <v>1335</v>
      </c>
      <c r="G2838" s="131" t="s">
        <v>1555</v>
      </c>
      <c r="H2838" s="58" t="s">
        <v>1586</v>
      </c>
    </row>
    <row r="2839" spans="1:8" ht="31.5">
      <c r="A2839" s="64">
        <v>49</v>
      </c>
      <c r="B2839" s="17" t="s">
        <v>1120</v>
      </c>
      <c r="C2839" s="16" t="s">
        <v>1121</v>
      </c>
      <c r="D2839" s="598" t="s">
        <v>67</v>
      </c>
      <c r="E2839" s="599"/>
      <c r="F2839" s="600"/>
      <c r="G2839" s="17"/>
      <c r="H2839" s="21">
        <v>41066</v>
      </c>
    </row>
    <row r="2840" spans="1:8" ht="15.75">
      <c r="A2840" s="633">
        <v>61</v>
      </c>
      <c r="B2840" s="606" t="s">
        <v>338</v>
      </c>
      <c r="C2840" s="16" t="s">
        <v>1132</v>
      </c>
      <c r="D2840" s="19"/>
      <c r="E2840" s="17"/>
      <c r="F2840" s="17"/>
      <c r="G2840" s="20"/>
      <c r="H2840" s="611">
        <v>41067</v>
      </c>
    </row>
    <row r="2841" spans="1:8" ht="15.75">
      <c r="A2841" s="633"/>
      <c r="B2841" s="606"/>
      <c r="C2841" s="17" t="s">
        <v>480</v>
      </c>
      <c r="D2841" s="19" t="s">
        <v>481</v>
      </c>
      <c r="E2841" s="17">
        <v>2.5</v>
      </c>
      <c r="F2841" s="17">
        <v>28</v>
      </c>
      <c r="G2841" s="20">
        <f>E2841*F2841</f>
        <v>70</v>
      </c>
      <c r="H2841" s="611"/>
    </row>
    <row r="2842" spans="1:8" ht="15.75">
      <c r="A2842" s="633"/>
      <c r="B2842" s="606"/>
      <c r="C2842" s="17" t="s">
        <v>1133</v>
      </c>
      <c r="D2842" s="19" t="s">
        <v>1049</v>
      </c>
      <c r="E2842" s="17">
        <v>5</v>
      </c>
      <c r="F2842" s="17">
        <v>7</v>
      </c>
      <c r="G2842" s="20">
        <f>E2842*F2842</f>
        <v>35</v>
      </c>
      <c r="H2842" s="611"/>
    </row>
    <row r="2843" spans="1:8" ht="15.75">
      <c r="A2843" s="633"/>
      <c r="B2843" s="606"/>
      <c r="C2843" s="15" t="s">
        <v>3165</v>
      </c>
      <c r="D2843" s="19" t="s">
        <v>481</v>
      </c>
      <c r="E2843" s="17">
        <v>1</v>
      </c>
      <c r="F2843" s="17">
        <v>260</v>
      </c>
      <c r="G2843" s="17">
        <f>F2843*E2843</f>
        <v>260</v>
      </c>
      <c r="H2843" s="611"/>
    </row>
    <row r="2844" spans="1:8" ht="63">
      <c r="A2844" s="630">
        <v>96</v>
      </c>
      <c r="B2844" s="592" t="s">
        <v>338</v>
      </c>
      <c r="C2844" s="46" t="s">
        <v>1884</v>
      </c>
      <c r="D2844" s="19"/>
      <c r="E2844" s="19"/>
      <c r="F2844" s="19"/>
      <c r="G2844" s="20"/>
      <c r="H2844" s="595">
        <v>41075</v>
      </c>
    </row>
    <row r="2845" spans="1:8" ht="15.75">
      <c r="A2845" s="631"/>
      <c r="B2845" s="593"/>
      <c r="C2845" s="15" t="s">
        <v>3090</v>
      </c>
      <c r="D2845" s="19" t="s">
        <v>2968</v>
      </c>
      <c r="E2845" s="19">
        <v>5</v>
      </c>
      <c r="F2845" s="19">
        <v>42</v>
      </c>
      <c r="G2845" s="20">
        <f>F2845*E2845</f>
        <v>210</v>
      </c>
      <c r="H2845" s="605"/>
    </row>
    <row r="2846" spans="1:8" ht="15.75">
      <c r="A2846" s="631"/>
      <c r="B2846" s="593"/>
      <c r="C2846" s="15" t="s">
        <v>83</v>
      </c>
      <c r="D2846" s="19" t="s">
        <v>1109</v>
      </c>
      <c r="E2846" s="19">
        <v>8</v>
      </c>
      <c r="F2846" s="19">
        <v>54</v>
      </c>
      <c r="G2846" s="20">
        <f>F2846*E2846</f>
        <v>432</v>
      </c>
      <c r="H2846" s="605"/>
    </row>
    <row r="2847" spans="1:8" ht="15.75">
      <c r="A2847" s="631"/>
      <c r="B2847" s="593"/>
      <c r="C2847" s="17" t="s">
        <v>3562</v>
      </c>
      <c r="D2847" s="19" t="s">
        <v>1109</v>
      </c>
      <c r="E2847" s="17">
        <v>0.82</v>
      </c>
      <c r="F2847" s="17">
        <v>127.32</v>
      </c>
      <c r="G2847" s="20">
        <f>F2847*E2847</f>
        <v>104.4</v>
      </c>
      <c r="H2847" s="605"/>
    </row>
    <row r="2848" spans="1:8" ht="15.75">
      <c r="A2848" s="631"/>
      <c r="B2848" s="593"/>
      <c r="C2848" s="63" t="s">
        <v>2858</v>
      </c>
      <c r="D2848" s="19" t="s">
        <v>1109</v>
      </c>
      <c r="E2848" s="17">
        <v>0.14000000000000001</v>
      </c>
      <c r="F2848" s="19">
        <v>157</v>
      </c>
      <c r="G2848" s="17">
        <f>F2848*E2848</f>
        <v>21.98</v>
      </c>
      <c r="H2848" s="605"/>
    </row>
    <row r="2849" spans="1:8" ht="15.75">
      <c r="A2849" s="632"/>
      <c r="B2849" s="594"/>
      <c r="C2849" s="63" t="s">
        <v>2666</v>
      </c>
      <c r="D2849" s="19" t="s">
        <v>1585</v>
      </c>
      <c r="E2849" s="17">
        <v>0.28000000000000003</v>
      </c>
      <c r="F2849" s="19">
        <v>8500</v>
      </c>
      <c r="G2849" s="17">
        <f>F2849*E2849</f>
        <v>2380</v>
      </c>
      <c r="H2849" s="603"/>
    </row>
    <row r="2850" spans="1:8" ht="31.5">
      <c r="A2850" s="630">
        <v>97</v>
      </c>
      <c r="B2850" s="592" t="s">
        <v>338</v>
      </c>
      <c r="C2850" s="16" t="s">
        <v>1885</v>
      </c>
      <c r="D2850" s="17"/>
      <c r="E2850" s="17"/>
      <c r="F2850" s="17"/>
      <c r="G2850" s="20"/>
      <c r="H2850" s="595">
        <v>41073</v>
      </c>
    </row>
    <row r="2851" spans="1:8" ht="15.75">
      <c r="A2851" s="631"/>
      <c r="B2851" s="593"/>
      <c r="C2851" s="17" t="s">
        <v>2666</v>
      </c>
      <c r="D2851" s="19" t="s">
        <v>1585</v>
      </c>
      <c r="E2851" s="17">
        <v>0.12</v>
      </c>
      <c r="F2851" s="17">
        <v>8500</v>
      </c>
      <c r="G2851" s="20">
        <f>E2851*F2851</f>
        <v>1020</v>
      </c>
      <c r="H2851" s="605"/>
    </row>
    <row r="2852" spans="1:8" ht="15.75">
      <c r="A2852" s="631"/>
      <c r="B2852" s="593"/>
      <c r="C2852" s="17" t="s">
        <v>889</v>
      </c>
      <c r="D2852" s="19" t="s">
        <v>1585</v>
      </c>
      <c r="E2852" s="17">
        <v>0.06</v>
      </c>
      <c r="F2852" s="17">
        <v>8500</v>
      </c>
      <c r="G2852" s="20">
        <f>E2852*F2852</f>
        <v>510</v>
      </c>
      <c r="H2852" s="605"/>
    </row>
    <row r="2853" spans="1:8" ht="15.75">
      <c r="A2853" s="631"/>
      <c r="B2853" s="593"/>
      <c r="C2853" s="17" t="s">
        <v>869</v>
      </c>
      <c r="D2853" s="19" t="s">
        <v>1109</v>
      </c>
      <c r="E2853" s="17">
        <v>0.2</v>
      </c>
      <c r="F2853" s="17">
        <v>96</v>
      </c>
      <c r="G2853" s="20">
        <f>E2853*F2853</f>
        <v>19.2</v>
      </c>
      <c r="H2853" s="605"/>
    </row>
    <row r="2854" spans="1:8" ht="15.75">
      <c r="A2854" s="632"/>
      <c r="B2854" s="594"/>
      <c r="C2854" s="17" t="s">
        <v>3162</v>
      </c>
      <c r="D2854" s="19" t="s">
        <v>1109</v>
      </c>
      <c r="E2854" s="17">
        <v>0.15</v>
      </c>
      <c r="F2854" s="17">
        <v>78</v>
      </c>
      <c r="G2854" s="20">
        <f>E2854*F2854</f>
        <v>11.7</v>
      </c>
      <c r="H2854" s="603"/>
    </row>
    <row r="2855" spans="1:8" ht="15.75">
      <c r="A2855" s="64">
        <v>101</v>
      </c>
      <c r="B2855" s="17" t="s">
        <v>1888</v>
      </c>
      <c r="C2855" s="50" t="s">
        <v>741</v>
      </c>
      <c r="D2855" s="598" t="s">
        <v>1050</v>
      </c>
      <c r="E2855" s="599"/>
      <c r="F2855" s="600"/>
      <c r="G2855" s="17"/>
      <c r="H2855" s="21">
        <v>41074</v>
      </c>
    </row>
    <row r="2856" spans="1:8" ht="31.5">
      <c r="A2856" s="630">
        <v>107</v>
      </c>
      <c r="B2856" s="592" t="s">
        <v>2194</v>
      </c>
      <c r="C2856" s="16" t="s">
        <v>1683</v>
      </c>
      <c r="D2856" s="19"/>
      <c r="E2856" s="17"/>
      <c r="F2856" s="17"/>
      <c r="G2856" s="17"/>
      <c r="H2856" s="595">
        <v>41071</v>
      </c>
    </row>
    <row r="2857" spans="1:8" ht="15.75">
      <c r="A2857" s="631"/>
      <c r="B2857" s="593"/>
      <c r="C2857" s="17" t="s">
        <v>1581</v>
      </c>
      <c r="D2857" s="19" t="s">
        <v>1109</v>
      </c>
      <c r="E2857" s="17">
        <v>3</v>
      </c>
      <c r="F2857" s="17">
        <v>90</v>
      </c>
      <c r="G2857" s="20">
        <f>F2857*E2857</f>
        <v>270</v>
      </c>
      <c r="H2857" s="605"/>
    </row>
    <row r="2858" spans="1:8" ht="15.75">
      <c r="A2858" s="631"/>
      <c r="B2858" s="594"/>
      <c r="C2858" s="15" t="s">
        <v>3144</v>
      </c>
      <c r="D2858" s="19" t="s">
        <v>2968</v>
      </c>
      <c r="E2858" s="19">
        <v>2</v>
      </c>
      <c r="F2858" s="19">
        <v>32</v>
      </c>
      <c r="G2858" s="84">
        <f>F2858*E2858</f>
        <v>64</v>
      </c>
      <c r="H2858" s="605"/>
    </row>
    <row r="2859" spans="1:8" ht="15.75">
      <c r="A2859" s="632"/>
      <c r="B2859" s="19" t="s">
        <v>2195</v>
      </c>
      <c r="C2859" s="16" t="s">
        <v>2986</v>
      </c>
      <c r="D2859" s="598" t="s">
        <v>67</v>
      </c>
      <c r="E2859" s="599"/>
      <c r="F2859" s="600"/>
      <c r="G2859" s="17"/>
      <c r="H2859" s="603"/>
    </row>
    <row r="2860" spans="1:8" ht="15.75">
      <c r="A2860" s="64">
        <v>119</v>
      </c>
      <c r="B2860" s="17" t="s">
        <v>1000</v>
      </c>
      <c r="C2860" s="50" t="s">
        <v>2270</v>
      </c>
      <c r="D2860" s="598" t="s">
        <v>1050</v>
      </c>
      <c r="E2860" s="599"/>
      <c r="F2860" s="600"/>
      <c r="G2860" s="17"/>
      <c r="H2860" s="21">
        <v>41075</v>
      </c>
    </row>
    <row r="2861" spans="1:8" ht="15.75">
      <c r="A2861" s="630">
        <v>123</v>
      </c>
      <c r="B2861" s="592" t="s">
        <v>338</v>
      </c>
      <c r="C2861" s="16" t="s">
        <v>1882</v>
      </c>
      <c r="D2861" s="17"/>
      <c r="E2861" s="17"/>
      <c r="F2861" s="17"/>
      <c r="G2861" s="20"/>
      <c r="H2861" s="595">
        <v>41078</v>
      </c>
    </row>
    <row r="2862" spans="1:8" ht="15.75">
      <c r="A2862" s="631"/>
      <c r="B2862" s="593"/>
      <c r="C2862" s="17" t="s">
        <v>1129</v>
      </c>
      <c r="D2862" s="19" t="s">
        <v>1588</v>
      </c>
      <c r="E2862" s="17">
        <v>0.34</v>
      </c>
      <c r="F2862" s="17">
        <v>1500</v>
      </c>
      <c r="G2862" s="20">
        <f>E2862*F2862</f>
        <v>510</v>
      </c>
      <c r="H2862" s="596"/>
    </row>
    <row r="2863" spans="1:8" ht="15.75">
      <c r="A2863" s="632"/>
      <c r="B2863" s="594"/>
      <c r="C2863" s="17" t="s">
        <v>1534</v>
      </c>
      <c r="D2863" s="19" t="s">
        <v>1585</v>
      </c>
      <c r="E2863" s="17">
        <v>1.17</v>
      </c>
      <c r="F2863" s="17">
        <v>400</v>
      </c>
      <c r="G2863" s="20">
        <f>E2863*F2863</f>
        <v>468</v>
      </c>
      <c r="H2863" s="597"/>
    </row>
    <row r="2864" spans="1:8" ht="31.5">
      <c r="A2864" s="64">
        <v>147</v>
      </c>
      <c r="B2864" s="17" t="s">
        <v>338</v>
      </c>
      <c r="C2864" s="46" t="s">
        <v>893</v>
      </c>
      <c r="D2864" s="606" t="s">
        <v>1273</v>
      </c>
      <c r="E2864" s="606"/>
      <c r="F2864" s="606"/>
      <c r="G2864" s="20"/>
      <c r="H2864" s="21">
        <v>41079</v>
      </c>
    </row>
    <row r="2865" spans="1:8" ht="47.25">
      <c r="A2865" s="630">
        <v>154</v>
      </c>
      <c r="B2865" s="592" t="s">
        <v>2444</v>
      </c>
      <c r="C2865" s="16" t="s">
        <v>2445</v>
      </c>
      <c r="D2865" s="15"/>
      <c r="E2865" s="15"/>
      <c r="F2865" s="15"/>
      <c r="G2865" s="20"/>
      <c r="H2865" s="595">
        <v>41078</v>
      </c>
    </row>
    <row r="2866" spans="1:8" ht="15.75">
      <c r="A2866" s="631"/>
      <c r="B2866" s="593"/>
      <c r="C2866" s="17" t="s">
        <v>2190</v>
      </c>
      <c r="D2866" s="19" t="s">
        <v>2968</v>
      </c>
      <c r="E2866" s="19">
        <v>2</v>
      </c>
      <c r="F2866" s="19">
        <v>92.5</v>
      </c>
      <c r="G2866" s="20">
        <f>E2866*F2866</f>
        <v>185</v>
      </c>
      <c r="H2866" s="605"/>
    </row>
    <row r="2867" spans="1:8" ht="31.5">
      <c r="A2867" s="631"/>
      <c r="B2867" s="593"/>
      <c r="C2867" s="17" t="s">
        <v>679</v>
      </c>
      <c r="D2867" s="19" t="s">
        <v>2968</v>
      </c>
      <c r="E2867" s="19">
        <v>2</v>
      </c>
      <c r="F2867" s="19">
        <v>123</v>
      </c>
      <c r="G2867" s="20">
        <f>E2867*F2867</f>
        <v>246</v>
      </c>
      <c r="H2867" s="605"/>
    </row>
    <row r="2868" spans="1:8" ht="15.75">
      <c r="A2868" s="631"/>
      <c r="B2868" s="593"/>
      <c r="C2868" s="17" t="s">
        <v>677</v>
      </c>
      <c r="D2868" s="19" t="s">
        <v>1049</v>
      </c>
      <c r="E2868" s="19">
        <v>4.5</v>
      </c>
      <c r="F2868" s="19">
        <v>302.23</v>
      </c>
      <c r="G2868" s="20">
        <f>E2868*F2868</f>
        <v>1360.04</v>
      </c>
      <c r="H2868" s="605"/>
    </row>
    <row r="2869" spans="1:8" ht="15.75">
      <c r="A2869" s="631"/>
      <c r="B2869" s="593"/>
      <c r="C2869" s="17" t="s">
        <v>1875</v>
      </c>
      <c r="D2869" s="19" t="s">
        <v>2968</v>
      </c>
      <c r="E2869" s="17">
        <v>1</v>
      </c>
      <c r="F2869" s="17">
        <v>48</v>
      </c>
      <c r="G2869" s="20">
        <f>F2869*E2869</f>
        <v>48</v>
      </c>
      <c r="H2869" s="605"/>
    </row>
    <row r="2870" spans="1:8" ht="15.75">
      <c r="A2870" s="632"/>
      <c r="B2870" s="594"/>
      <c r="C2870" s="17" t="s">
        <v>1601</v>
      </c>
      <c r="D2870" s="19" t="s">
        <v>1109</v>
      </c>
      <c r="E2870" s="17">
        <v>3</v>
      </c>
      <c r="F2870" s="17">
        <v>4.3</v>
      </c>
      <c r="G2870" s="20">
        <f>F2870*E2870</f>
        <v>12.9</v>
      </c>
      <c r="H2870" s="603"/>
    </row>
    <row r="2871" spans="1:8" ht="31.5">
      <c r="A2871" s="630">
        <v>168</v>
      </c>
      <c r="B2871" s="592" t="s">
        <v>1029</v>
      </c>
      <c r="C2871" s="16" t="s">
        <v>1030</v>
      </c>
      <c r="D2871" s="15"/>
      <c r="E2871" s="15"/>
      <c r="F2871" s="15"/>
      <c r="G2871" s="20"/>
      <c r="H2871" s="595">
        <v>41081</v>
      </c>
    </row>
    <row r="2872" spans="1:8" ht="31.5">
      <c r="A2872" s="631"/>
      <c r="B2872" s="593"/>
      <c r="C2872" s="17" t="s">
        <v>1198</v>
      </c>
      <c r="D2872" s="19" t="s">
        <v>1049</v>
      </c>
      <c r="E2872" s="17">
        <v>1</v>
      </c>
      <c r="F2872" s="17">
        <v>149.75</v>
      </c>
      <c r="G2872" s="20">
        <f>F2872*E2872</f>
        <v>149.75</v>
      </c>
      <c r="H2872" s="605"/>
    </row>
    <row r="2873" spans="1:8" ht="15.75">
      <c r="A2873" s="631"/>
      <c r="B2873" s="593"/>
      <c r="C2873" s="17" t="s">
        <v>2916</v>
      </c>
      <c r="D2873" s="19" t="s">
        <v>2968</v>
      </c>
      <c r="E2873" s="17">
        <v>1</v>
      </c>
      <c r="F2873" s="17">
        <v>178</v>
      </c>
      <c r="G2873" s="20">
        <f>F2873*E2873</f>
        <v>178</v>
      </c>
      <c r="H2873" s="605"/>
    </row>
    <row r="2874" spans="1:8" ht="15.75">
      <c r="A2874" s="631"/>
      <c r="B2874" s="593"/>
      <c r="C2874" s="17" t="s">
        <v>2294</v>
      </c>
      <c r="D2874" s="19" t="s">
        <v>2968</v>
      </c>
      <c r="E2874" s="17">
        <v>1</v>
      </c>
      <c r="F2874" s="17">
        <v>89.3</v>
      </c>
      <c r="G2874" s="20">
        <f>F2874*E2874</f>
        <v>89.3</v>
      </c>
      <c r="H2874" s="605"/>
    </row>
    <row r="2875" spans="1:8" ht="15.75">
      <c r="A2875" s="631"/>
      <c r="B2875" s="593"/>
      <c r="C2875" s="15" t="s">
        <v>680</v>
      </c>
      <c r="D2875" s="19" t="s">
        <v>2968</v>
      </c>
      <c r="E2875" s="17">
        <v>1</v>
      </c>
      <c r="F2875" s="17">
        <v>51</v>
      </c>
      <c r="G2875" s="20">
        <f>F2875*E2875</f>
        <v>51</v>
      </c>
      <c r="H2875" s="605"/>
    </row>
    <row r="2876" spans="1:8" ht="15.75">
      <c r="A2876" s="632"/>
      <c r="B2876" s="594"/>
      <c r="C2876" s="17" t="s">
        <v>1153</v>
      </c>
      <c r="D2876" s="19" t="s">
        <v>2968</v>
      </c>
      <c r="E2876" s="17">
        <v>1</v>
      </c>
      <c r="F2876" s="17">
        <v>15</v>
      </c>
      <c r="G2876" s="169">
        <f>F2876*E2876</f>
        <v>15</v>
      </c>
      <c r="H2876" s="603"/>
    </row>
    <row r="2877" spans="1:8" ht="94.5">
      <c r="A2877" s="64">
        <v>199</v>
      </c>
      <c r="B2877" s="17" t="s">
        <v>3250</v>
      </c>
      <c r="C2877" s="16" t="s">
        <v>697</v>
      </c>
      <c r="D2877" s="19"/>
      <c r="E2877" s="19"/>
      <c r="F2877" s="15"/>
      <c r="G2877" s="20"/>
      <c r="H2877" s="21"/>
    </row>
    <row r="2878" spans="1:8" ht="15.75">
      <c r="A2878" s="630">
        <v>200</v>
      </c>
      <c r="B2878" s="592" t="s">
        <v>3250</v>
      </c>
      <c r="C2878" s="17" t="s">
        <v>698</v>
      </c>
      <c r="D2878" s="19" t="s">
        <v>2968</v>
      </c>
      <c r="E2878" s="19">
        <v>20</v>
      </c>
      <c r="F2878" s="19">
        <v>170</v>
      </c>
      <c r="G2878" s="20">
        <f t="shared" ref="G2878:G2891" si="41">F2878*E2878</f>
        <v>3400</v>
      </c>
      <c r="H2878" s="595" t="s">
        <v>699</v>
      </c>
    </row>
    <row r="2879" spans="1:8" ht="15.75">
      <c r="A2879" s="631"/>
      <c r="B2879" s="593"/>
      <c r="C2879" s="17" t="s">
        <v>2392</v>
      </c>
      <c r="D2879" s="19" t="s">
        <v>2968</v>
      </c>
      <c r="E2879" s="19">
        <v>33</v>
      </c>
      <c r="F2879" s="19">
        <v>240</v>
      </c>
      <c r="G2879" s="20">
        <f t="shared" si="41"/>
        <v>7920</v>
      </c>
      <c r="H2879" s="605"/>
    </row>
    <row r="2880" spans="1:8" ht="15.75">
      <c r="A2880" s="631"/>
      <c r="B2880" s="593"/>
      <c r="C2880" s="17" t="s">
        <v>3619</v>
      </c>
      <c r="D2880" s="19" t="s">
        <v>1049</v>
      </c>
      <c r="E2880" s="17">
        <v>100</v>
      </c>
      <c r="F2880" s="17">
        <v>5</v>
      </c>
      <c r="G2880" s="20">
        <f t="shared" si="41"/>
        <v>500</v>
      </c>
      <c r="H2880" s="605"/>
    </row>
    <row r="2881" spans="1:8" ht="31.5">
      <c r="A2881" s="631"/>
      <c r="B2881" s="593"/>
      <c r="C2881" s="17" t="s">
        <v>2393</v>
      </c>
      <c r="D2881" s="19" t="s">
        <v>2968</v>
      </c>
      <c r="E2881" s="19">
        <v>24</v>
      </c>
      <c r="F2881" s="19">
        <v>18</v>
      </c>
      <c r="G2881" s="20">
        <f t="shared" si="41"/>
        <v>432</v>
      </c>
      <c r="H2881" s="605"/>
    </row>
    <row r="2882" spans="1:8" ht="15.75">
      <c r="A2882" s="631"/>
      <c r="B2882" s="593"/>
      <c r="C2882" s="17" t="s">
        <v>2394</v>
      </c>
      <c r="D2882" s="19" t="s">
        <v>2968</v>
      </c>
      <c r="E2882" s="19">
        <v>5</v>
      </c>
      <c r="F2882" s="19">
        <v>20</v>
      </c>
      <c r="G2882" s="20">
        <f t="shared" si="41"/>
        <v>100</v>
      </c>
      <c r="H2882" s="603"/>
    </row>
    <row r="2883" spans="1:8" ht="15.75">
      <c r="A2883" s="631"/>
      <c r="B2883" s="593"/>
      <c r="C2883" s="17" t="s">
        <v>259</v>
      </c>
      <c r="D2883" s="237" t="s">
        <v>1049</v>
      </c>
      <c r="E2883" s="19">
        <v>23</v>
      </c>
      <c r="F2883" s="271">
        <v>8</v>
      </c>
      <c r="G2883" s="20">
        <f t="shared" si="41"/>
        <v>184</v>
      </c>
      <c r="H2883" s="595">
        <v>41092</v>
      </c>
    </row>
    <row r="2884" spans="1:8" ht="15.75">
      <c r="A2884" s="631"/>
      <c r="B2884" s="593"/>
      <c r="C2884" s="17" t="s">
        <v>212</v>
      </c>
      <c r="D2884" s="19" t="s">
        <v>1049</v>
      </c>
      <c r="E2884" s="17">
        <v>20</v>
      </c>
      <c r="F2884" s="17">
        <v>45</v>
      </c>
      <c r="G2884" s="20">
        <f t="shared" si="41"/>
        <v>900</v>
      </c>
      <c r="H2884" s="605"/>
    </row>
    <row r="2885" spans="1:8" ht="15.75">
      <c r="A2885" s="631"/>
      <c r="B2885" s="593"/>
      <c r="C2885" s="17" t="s">
        <v>1878</v>
      </c>
      <c r="D2885" s="19" t="s">
        <v>2968</v>
      </c>
      <c r="E2885" s="19">
        <v>6</v>
      </c>
      <c r="F2885" s="19">
        <v>170</v>
      </c>
      <c r="G2885" s="20">
        <f t="shared" si="41"/>
        <v>1020</v>
      </c>
      <c r="H2885" s="605"/>
    </row>
    <row r="2886" spans="1:8" ht="15.75">
      <c r="A2886" s="631"/>
      <c r="B2886" s="593"/>
      <c r="C2886" s="17" t="s">
        <v>2452</v>
      </c>
      <c r="D2886" s="19" t="s">
        <v>2968</v>
      </c>
      <c r="E2886" s="17">
        <v>6</v>
      </c>
      <c r="F2886" s="17">
        <v>156</v>
      </c>
      <c r="G2886" s="20">
        <f t="shared" si="41"/>
        <v>936</v>
      </c>
      <c r="H2886" s="605"/>
    </row>
    <row r="2887" spans="1:8" ht="15.75">
      <c r="A2887" s="631"/>
      <c r="B2887" s="593"/>
      <c r="C2887" s="17" t="s">
        <v>3667</v>
      </c>
      <c r="D2887" s="19" t="s">
        <v>2968</v>
      </c>
      <c r="E2887" s="17">
        <v>6</v>
      </c>
      <c r="F2887" s="17">
        <v>13</v>
      </c>
      <c r="G2887" s="20">
        <f t="shared" si="41"/>
        <v>78</v>
      </c>
      <c r="H2887" s="605"/>
    </row>
    <row r="2888" spans="1:8" ht="31.5">
      <c r="A2888" s="631"/>
      <c r="B2888" s="593"/>
      <c r="C2888" s="17" t="s">
        <v>3644</v>
      </c>
      <c r="D2888" s="19" t="s">
        <v>2968</v>
      </c>
      <c r="E2888" s="19">
        <v>3</v>
      </c>
      <c r="F2888" s="19">
        <v>35</v>
      </c>
      <c r="G2888" s="20">
        <f t="shared" si="41"/>
        <v>105</v>
      </c>
      <c r="H2888" s="605"/>
    </row>
    <row r="2889" spans="1:8" ht="15.75">
      <c r="A2889" s="631"/>
      <c r="B2889" s="593"/>
      <c r="C2889" s="63" t="s">
        <v>3768</v>
      </c>
      <c r="D2889" s="19" t="s">
        <v>2968</v>
      </c>
      <c r="E2889" s="17">
        <v>42</v>
      </c>
      <c r="F2889" s="19">
        <v>0.5</v>
      </c>
      <c r="G2889" s="20">
        <f t="shared" si="41"/>
        <v>21</v>
      </c>
      <c r="H2889" s="605"/>
    </row>
    <row r="2890" spans="1:8" ht="15.75">
      <c r="A2890" s="631"/>
      <c r="B2890" s="593"/>
      <c r="C2890" s="63" t="s">
        <v>213</v>
      </c>
      <c r="D2890" s="19" t="s">
        <v>2968</v>
      </c>
      <c r="E2890" s="17">
        <v>20</v>
      </c>
      <c r="F2890" s="19">
        <v>5</v>
      </c>
      <c r="G2890" s="20">
        <f t="shared" si="41"/>
        <v>100</v>
      </c>
      <c r="H2890" s="605"/>
    </row>
    <row r="2891" spans="1:8" ht="15.75">
      <c r="A2891" s="632"/>
      <c r="B2891" s="594"/>
      <c r="C2891" s="17" t="s">
        <v>1340</v>
      </c>
      <c r="D2891" s="19" t="s">
        <v>2968</v>
      </c>
      <c r="E2891" s="19">
        <v>5</v>
      </c>
      <c r="F2891" s="19">
        <v>4</v>
      </c>
      <c r="G2891" s="20">
        <f t="shared" si="41"/>
        <v>20</v>
      </c>
      <c r="H2891" s="603"/>
    </row>
    <row r="2892" spans="1:8" ht="18.75">
      <c r="A2892" s="160"/>
      <c r="B2892" s="161" t="s">
        <v>1598</v>
      </c>
      <c r="C2892" s="160"/>
      <c r="D2892" s="160"/>
      <c r="E2892" s="160"/>
      <c r="F2892" s="160"/>
      <c r="G2892" s="162">
        <f>SUM(G2839:G2891)</f>
        <v>24437.27</v>
      </c>
      <c r="H2892" s="163"/>
    </row>
    <row r="2893" spans="1:8" ht="47.25">
      <c r="A2893" s="64">
        <v>5</v>
      </c>
      <c r="B2893" s="17" t="s">
        <v>1872</v>
      </c>
      <c r="C2893" s="16" t="s">
        <v>2432</v>
      </c>
      <c r="D2893" s="612" t="s">
        <v>67</v>
      </c>
      <c r="E2893" s="613"/>
      <c r="F2893" s="614"/>
      <c r="G2893" s="17"/>
      <c r="H2893" s="21">
        <v>41065</v>
      </c>
    </row>
    <row r="2894" spans="1:8" ht="15.75">
      <c r="A2894" s="630">
        <v>76</v>
      </c>
      <c r="B2894" s="592" t="s">
        <v>2660</v>
      </c>
      <c r="C2894" s="16" t="s">
        <v>1132</v>
      </c>
      <c r="D2894" s="19"/>
      <c r="E2894" s="17"/>
      <c r="F2894" s="17"/>
      <c r="G2894" s="20"/>
      <c r="H2894" s="595">
        <v>41071</v>
      </c>
    </row>
    <row r="2895" spans="1:8" ht="15.75">
      <c r="A2895" s="631"/>
      <c r="B2895" s="593"/>
      <c r="C2895" s="17" t="s">
        <v>480</v>
      </c>
      <c r="D2895" s="19" t="s">
        <v>481</v>
      </c>
      <c r="E2895" s="17">
        <v>0.5</v>
      </c>
      <c r="F2895" s="17">
        <v>28</v>
      </c>
      <c r="G2895" s="20">
        <f>E2895*F2895</f>
        <v>14</v>
      </c>
      <c r="H2895" s="605"/>
    </row>
    <row r="2896" spans="1:8" ht="15.75">
      <c r="A2896" s="632"/>
      <c r="B2896" s="594"/>
      <c r="C2896" s="17" t="s">
        <v>1133</v>
      </c>
      <c r="D2896" s="19" t="s">
        <v>1049</v>
      </c>
      <c r="E2896" s="17">
        <v>1</v>
      </c>
      <c r="F2896" s="17">
        <v>7</v>
      </c>
      <c r="G2896" s="20">
        <f>E2896*F2896</f>
        <v>7</v>
      </c>
      <c r="H2896" s="603"/>
    </row>
    <row r="2897" spans="1:8" ht="15.75">
      <c r="A2897" s="630">
        <v>93</v>
      </c>
      <c r="B2897" s="592" t="s">
        <v>2660</v>
      </c>
      <c r="C2897" s="16" t="s">
        <v>1882</v>
      </c>
      <c r="D2897" s="17"/>
      <c r="E2897" s="17"/>
      <c r="F2897" s="17"/>
      <c r="G2897" s="20"/>
      <c r="H2897" s="21">
        <v>41071</v>
      </c>
    </row>
    <row r="2898" spans="1:8" ht="15.75">
      <c r="A2898" s="631"/>
      <c r="B2898" s="593"/>
      <c r="C2898" s="17" t="s">
        <v>1129</v>
      </c>
      <c r="D2898" s="19" t="s">
        <v>1588</v>
      </c>
      <c r="E2898" s="17">
        <v>0.34</v>
      </c>
      <c r="F2898" s="17">
        <v>1500</v>
      </c>
      <c r="G2898" s="20">
        <f>E2898*F2898</f>
        <v>510</v>
      </c>
      <c r="H2898" s="610"/>
    </row>
    <row r="2899" spans="1:8" ht="15.75">
      <c r="A2899" s="632"/>
      <c r="B2899" s="594"/>
      <c r="C2899" s="17" t="s">
        <v>1534</v>
      </c>
      <c r="D2899" s="19" t="s">
        <v>1585</v>
      </c>
      <c r="E2899" s="17">
        <v>0.5</v>
      </c>
      <c r="F2899" s="17">
        <v>400</v>
      </c>
      <c r="G2899" s="20">
        <f>E2899*F2899</f>
        <v>200</v>
      </c>
      <c r="H2899" s="610"/>
    </row>
    <row r="2900" spans="1:8" ht="31.5">
      <c r="A2900" s="64">
        <v>115</v>
      </c>
      <c r="B2900" s="17" t="s">
        <v>2255</v>
      </c>
      <c r="C2900" s="46" t="s">
        <v>2202</v>
      </c>
      <c r="D2900" s="598" t="s">
        <v>67</v>
      </c>
      <c r="E2900" s="599"/>
      <c r="F2900" s="600"/>
      <c r="G2900" s="17"/>
      <c r="H2900" s="21">
        <v>41075</v>
      </c>
    </row>
    <row r="2901" spans="1:8" ht="31.5">
      <c r="A2901" s="64">
        <v>121</v>
      </c>
      <c r="B2901" s="17" t="s">
        <v>3158</v>
      </c>
      <c r="C2901" s="50" t="s">
        <v>3416</v>
      </c>
      <c r="D2901" s="606" t="s">
        <v>67</v>
      </c>
      <c r="E2901" s="606"/>
      <c r="F2901" s="606"/>
      <c r="G2901" s="17"/>
      <c r="H2901" s="21">
        <v>41078</v>
      </c>
    </row>
    <row r="2902" spans="1:8" ht="31.5">
      <c r="A2902" s="64">
        <v>129</v>
      </c>
      <c r="B2902" s="17" t="s">
        <v>2660</v>
      </c>
      <c r="C2902" s="46" t="s">
        <v>893</v>
      </c>
      <c r="D2902" s="598" t="s">
        <v>3581</v>
      </c>
      <c r="E2902" s="599"/>
      <c r="F2902" s="600"/>
      <c r="G2902" s="17"/>
      <c r="H2902" s="21">
        <v>41078</v>
      </c>
    </row>
    <row r="2903" spans="1:8" ht="15.75">
      <c r="A2903" s="64">
        <v>178</v>
      </c>
      <c r="B2903" s="17" t="s">
        <v>3494</v>
      </c>
      <c r="C2903" s="16" t="s">
        <v>1584</v>
      </c>
      <c r="D2903" s="598" t="s">
        <v>67</v>
      </c>
      <c r="E2903" s="599"/>
      <c r="F2903" s="600"/>
      <c r="G2903" s="20"/>
      <c r="H2903" s="21">
        <v>41081</v>
      </c>
    </row>
    <row r="2904" spans="1:8" ht="31.5">
      <c r="A2904" s="630">
        <v>196</v>
      </c>
      <c r="B2904" s="592" t="s">
        <v>3100</v>
      </c>
      <c r="C2904" s="16" t="s">
        <v>3101</v>
      </c>
      <c r="D2904" s="15"/>
      <c r="E2904" s="15"/>
      <c r="F2904" s="15"/>
      <c r="G2904" s="20"/>
      <c r="H2904" s="595">
        <v>41088</v>
      </c>
    </row>
    <row r="2905" spans="1:8" ht="15.75">
      <c r="A2905" s="631"/>
      <c r="B2905" s="593"/>
      <c r="C2905" s="17" t="s">
        <v>1875</v>
      </c>
      <c r="D2905" s="19" t="s">
        <v>2968</v>
      </c>
      <c r="E2905" s="19">
        <v>1</v>
      </c>
      <c r="F2905" s="17">
        <v>48</v>
      </c>
      <c r="G2905" s="20">
        <f>F2905*E2905</f>
        <v>48</v>
      </c>
      <c r="H2905" s="605"/>
    </row>
    <row r="2906" spans="1:8" ht="15.75">
      <c r="A2906" s="632"/>
      <c r="B2906" s="594"/>
      <c r="C2906" s="17" t="s">
        <v>1048</v>
      </c>
      <c r="D2906" s="19" t="s">
        <v>2968</v>
      </c>
      <c r="E2906" s="17">
        <v>2</v>
      </c>
      <c r="F2906" s="17">
        <v>35</v>
      </c>
      <c r="G2906" s="173">
        <f>F2906*E2906</f>
        <v>70</v>
      </c>
      <c r="H2906" s="603"/>
    </row>
    <row r="2907" spans="1:8" ht="31.5">
      <c r="A2907" s="630">
        <v>197</v>
      </c>
      <c r="B2907" s="592" t="s">
        <v>2147</v>
      </c>
      <c r="C2907" s="16" t="s">
        <v>692</v>
      </c>
      <c r="D2907" s="15"/>
      <c r="E2907" s="15"/>
      <c r="F2907" s="15"/>
      <c r="G2907" s="20"/>
      <c r="H2907" s="595">
        <v>41089</v>
      </c>
    </row>
    <row r="2908" spans="1:8" ht="15.75">
      <c r="A2908" s="632"/>
      <c r="B2908" s="594"/>
      <c r="C2908" s="16" t="s">
        <v>1045</v>
      </c>
      <c r="D2908" s="19" t="s">
        <v>2968</v>
      </c>
      <c r="E2908" s="19">
        <v>1</v>
      </c>
      <c r="F2908" s="19">
        <v>25</v>
      </c>
      <c r="G2908" s="20">
        <f>F2908*E2908</f>
        <v>25</v>
      </c>
      <c r="H2908" s="603"/>
    </row>
    <row r="2909" spans="1:8" ht="18.75">
      <c r="A2909" s="160"/>
      <c r="B2909" s="161" t="s">
        <v>1598</v>
      </c>
      <c r="C2909" s="160"/>
      <c r="D2909" s="160"/>
      <c r="E2909" s="160"/>
      <c r="F2909" s="160"/>
      <c r="G2909" s="162">
        <f>SUM(G2893:G2908)</f>
        <v>874</v>
      </c>
      <c r="H2909" s="163"/>
    </row>
    <row r="2910" spans="1:8" ht="15.75">
      <c r="A2910" s="633">
        <v>45</v>
      </c>
      <c r="B2910" s="897" t="s">
        <v>1761</v>
      </c>
      <c r="C2910" s="247" t="s">
        <v>1964</v>
      </c>
      <c r="D2910" s="19"/>
      <c r="E2910" s="17"/>
      <c r="F2910" s="17"/>
      <c r="G2910" s="17"/>
      <c r="H2910" s="610"/>
    </row>
    <row r="2911" spans="1:8" ht="15.75">
      <c r="A2911" s="633"/>
      <c r="B2911" s="897"/>
      <c r="C2911" s="265" t="s">
        <v>95</v>
      </c>
      <c r="D2911" s="19" t="s">
        <v>2968</v>
      </c>
      <c r="E2911" s="17">
        <v>13</v>
      </c>
      <c r="F2911" s="17">
        <v>135</v>
      </c>
      <c r="G2911" s="17"/>
      <c r="H2911" s="610"/>
    </row>
    <row r="2912" spans="1:8" ht="15.75">
      <c r="A2912" s="633"/>
      <c r="B2912" s="897"/>
      <c r="C2912" s="273" t="s">
        <v>2623</v>
      </c>
      <c r="D2912" s="19" t="s">
        <v>2968</v>
      </c>
      <c r="E2912" s="17">
        <v>12</v>
      </c>
      <c r="F2912" s="19">
        <v>73</v>
      </c>
      <c r="G2912" s="17"/>
      <c r="H2912" s="610"/>
    </row>
    <row r="2913" spans="1:8" ht="15.75">
      <c r="A2913" s="633"/>
      <c r="B2913" s="897"/>
      <c r="C2913" s="265" t="s">
        <v>96</v>
      </c>
      <c r="D2913" s="19" t="s">
        <v>2968</v>
      </c>
      <c r="E2913" s="17">
        <v>12</v>
      </c>
      <c r="F2913" s="17">
        <v>32</v>
      </c>
      <c r="G2913" s="17"/>
      <c r="H2913" s="610"/>
    </row>
    <row r="2914" spans="1:8" ht="15.75">
      <c r="A2914" s="633"/>
      <c r="B2914" s="897"/>
      <c r="C2914" s="273" t="s">
        <v>1397</v>
      </c>
      <c r="D2914" s="19" t="s">
        <v>2968</v>
      </c>
      <c r="E2914" s="17">
        <v>38</v>
      </c>
      <c r="F2914" s="17">
        <v>89.9</v>
      </c>
      <c r="G2914" s="17"/>
      <c r="H2914" s="610"/>
    </row>
    <row r="2915" spans="1:8" ht="15.75">
      <c r="A2915" s="633"/>
      <c r="B2915" s="897"/>
      <c r="C2915" s="273" t="s">
        <v>1570</v>
      </c>
      <c r="D2915" s="19" t="s">
        <v>2968</v>
      </c>
      <c r="E2915" s="17">
        <v>16</v>
      </c>
      <c r="F2915" s="17">
        <v>44</v>
      </c>
      <c r="G2915" s="17"/>
      <c r="H2915" s="610"/>
    </row>
    <row r="2916" spans="1:8" ht="15.75">
      <c r="A2916" s="633"/>
      <c r="B2916" s="897"/>
      <c r="C2916" s="265" t="s">
        <v>1462</v>
      </c>
      <c r="D2916" s="19" t="s">
        <v>1049</v>
      </c>
      <c r="E2916" s="17">
        <v>50</v>
      </c>
      <c r="F2916" s="17">
        <v>51</v>
      </c>
      <c r="G2916" s="17"/>
      <c r="H2916" s="610"/>
    </row>
    <row r="2917" spans="1:8" ht="15.75">
      <c r="A2917" s="633"/>
      <c r="B2917" s="897"/>
      <c r="C2917" s="265" t="s">
        <v>3382</v>
      </c>
      <c r="D2917" s="19" t="s">
        <v>1049</v>
      </c>
      <c r="E2917" s="17">
        <v>15</v>
      </c>
      <c r="F2917" s="17">
        <v>33</v>
      </c>
      <c r="G2917" s="17"/>
      <c r="H2917" s="610"/>
    </row>
    <row r="2918" spans="1:8" ht="15.75">
      <c r="A2918" s="633"/>
      <c r="B2918" s="897"/>
      <c r="C2918" s="265" t="s">
        <v>1045</v>
      </c>
      <c r="D2918" s="19" t="s">
        <v>2968</v>
      </c>
      <c r="E2918" s="17">
        <v>7</v>
      </c>
      <c r="F2918" s="17">
        <v>50</v>
      </c>
      <c r="G2918" s="17"/>
      <c r="H2918" s="610"/>
    </row>
    <row r="2919" spans="1:8" ht="15.75">
      <c r="A2919" s="633"/>
      <c r="B2919" s="897"/>
      <c r="C2919" s="265" t="s">
        <v>2773</v>
      </c>
      <c r="D2919" s="19" t="s">
        <v>1109</v>
      </c>
      <c r="E2919" s="17">
        <v>1.9</v>
      </c>
      <c r="F2919" s="17">
        <v>153.69</v>
      </c>
      <c r="G2919" s="20"/>
      <c r="H2919" s="610"/>
    </row>
    <row r="2920" spans="1:8" ht="15.75">
      <c r="A2920" s="633"/>
      <c r="B2920" s="897"/>
      <c r="C2920" s="265" t="s">
        <v>2665</v>
      </c>
      <c r="D2920" s="19" t="s">
        <v>1049</v>
      </c>
      <c r="E2920" s="17">
        <v>67.3</v>
      </c>
      <c r="F2920" s="17">
        <v>215.45</v>
      </c>
      <c r="G2920" s="47"/>
      <c r="H2920" s="610"/>
    </row>
    <row r="2921" spans="1:8" ht="15.75">
      <c r="A2921" s="633"/>
      <c r="B2921" s="897"/>
      <c r="C2921" s="17" t="s">
        <v>1048</v>
      </c>
      <c r="D2921" s="19" t="s">
        <v>2968</v>
      </c>
      <c r="E2921" s="17">
        <v>2</v>
      </c>
      <c r="F2921" s="17">
        <v>35</v>
      </c>
      <c r="G2921" s="17"/>
      <c r="H2921" s="610"/>
    </row>
    <row r="2922" spans="1:8" ht="47.25">
      <c r="A2922" s="64">
        <v>46</v>
      </c>
      <c r="B2922" s="17" t="s">
        <v>2774</v>
      </c>
      <c r="C2922" s="46" t="s">
        <v>595</v>
      </c>
      <c r="D2922" s="598" t="s">
        <v>596</v>
      </c>
      <c r="E2922" s="599"/>
      <c r="F2922" s="600"/>
      <c r="G2922" s="17"/>
      <c r="H2922" s="21">
        <v>41071</v>
      </c>
    </row>
    <row r="2923" spans="1:8" ht="15.75">
      <c r="A2923" s="633">
        <v>69</v>
      </c>
      <c r="B2923" s="606" t="s">
        <v>1761</v>
      </c>
      <c r="C2923" s="16" t="s">
        <v>1132</v>
      </c>
      <c r="D2923" s="19"/>
      <c r="E2923" s="17"/>
      <c r="F2923" s="17"/>
      <c r="G2923" s="20"/>
      <c r="H2923" s="611">
        <v>41067</v>
      </c>
    </row>
    <row r="2924" spans="1:8" ht="15.75">
      <c r="A2924" s="633"/>
      <c r="B2924" s="606"/>
      <c r="C2924" s="17" t="s">
        <v>480</v>
      </c>
      <c r="D2924" s="19" t="s">
        <v>481</v>
      </c>
      <c r="E2924" s="17">
        <v>0.75</v>
      </c>
      <c r="F2924" s="17">
        <v>28</v>
      </c>
      <c r="G2924" s="20">
        <f>E2924*F2924</f>
        <v>21</v>
      </c>
      <c r="H2924" s="611"/>
    </row>
    <row r="2925" spans="1:8" ht="15.75">
      <c r="A2925" s="633"/>
      <c r="B2925" s="606"/>
      <c r="C2925" s="17" t="s">
        <v>1133</v>
      </c>
      <c r="D2925" s="19" t="s">
        <v>1049</v>
      </c>
      <c r="E2925" s="17">
        <v>1.5</v>
      </c>
      <c r="F2925" s="17">
        <v>7</v>
      </c>
      <c r="G2925" s="20">
        <f>E2925*F2925</f>
        <v>10.5</v>
      </c>
      <c r="H2925" s="611"/>
    </row>
    <row r="2926" spans="1:8" ht="15.75">
      <c r="A2926" s="630">
        <v>77</v>
      </c>
      <c r="B2926" s="592" t="s">
        <v>1761</v>
      </c>
      <c r="C2926" s="16" t="s">
        <v>1132</v>
      </c>
      <c r="D2926" s="19"/>
      <c r="E2926" s="17"/>
      <c r="F2926" s="17"/>
      <c r="G2926" s="20"/>
      <c r="H2926" s="595">
        <v>41071</v>
      </c>
    </row>
    <row r="2927" spans="1:8" ht="15.75">
      <c r="A2927" s="631"/>
      <c r="B2927" s="593"/>
      <c r="C2927" s="17" t="s">
        <v>480</v>
      </c>
      <c r="D2927" s="19" t="s">
        <v>481</v>
      </c>
      <c r="E2927" s="17">
        <v>0.5</v>
      </c>
      <c r="F2927" s="17">
        <v>28</v>
      </c>
      <c r="G2927" s="20">
        <f>E2927*F2927</f>
        <v>14</v>
      </c>
      <c r="H2927" s="605"/>
    </row>
    <row r="2928" spans="1:8" ht="15.75">
      <c r="A2928" s="632"/>
      <c r="B2928" s="594"/>
      <c r="C2928" s="17" t="s">
        <v>1133</v>
      </c>
      <c r="D2928" s="19" t="s">
        <v>1049</v>
      </c>
      <c r="E2928" s="17">
        <v>1</v>
      </c>
      <c r="F2928" s="17">
        <v>7</v>
      </c>
      <c r="G2928" s="20">
        <f>E2928*F2928</f>
        <v>7</v>
      </c>
      <c r="H2928" s="603"/>
    </row>
    <row r="2929" spans="1:8" ht="15.75">
      <c r="A2929" s="630">
        <v>136</v>
      </c>
      <c r="B2929" s="592" t="s">
        <v>1761</v>
      </c>
      <c r="C2929" s="16" t="s">
        <v>1549</v>
      </c>
      <c r="D2929" s="19"/>
      <c r="E2929" s="17"/>
      <c r="F2929" s="19"/>
      <c r="G2929" s="17"/>
      <c r="H2929" s="595">
        <v>41079</v>
      </c>
    </row>
    <row r="2930" spans="1:8" ht="15.75">
      <c r="A2930" s="631"/>
      <c r="B2930" s="593"/>
      <c r="C2930" s="63" t="s">
        <v>2049</v>
      </c>
      <c r="D2930" s="19" t="s">
        <v>1588</v>
      </c>
      <c r="E2930" s="17">
        <v>0.42</v>
      </c>
      <c r="F2930" s="17">
        <v>1350</v>
      </c>
      <c r="G2930" s="17">
        <f>F2930*E2930</f>
        <v>567</v>
      </c>
      <c r="H2930" s="605"/>
    </row>
    <row r="2931" spans="1:8" ht="15.75">
      <c r="A2931" s="632"/>
      <c r="B2931" s="594"/>
      <c r="C2931" s="63" t="s">
        <v>2050</v>
      </c>
      <c r="D2931" s="19" t="s">
        <v>1585</v>
      </c>
      <c r="E2931" s="17">
        <v>0.25</v>
      </c>
      <c r="F2931" s="17">
        <v>48.05</v>
      </c>
      <c r="G2931" s="20">
        <f>F2931*E2931</f>
        <v>12.01</v>
      </c>
      <c r="H2931" s="603"/>
    </row>
    <row r="2932" spans="1:8" ht="31.5">
      <c r="A2932" s="64">
        <v>204</v>
      </c>
      <c r="B2932" s="17" t="s">
        <v>1761</v>
      </c>
      <c r="C2932" s="46" t="s">
        <v>893</v>
      </c>
      <c r="D2932" s="598" t="s">
        <v>412</v>
      </c>
      <c r="E2932" s="599"/>
      <c r="F2932" s="600"/>
      <c r="G2932" s="20"/>
      <c r="H2932" s="21">
        <v>41087</v>
      </c>
    </row>
    <row r="2933" spans="1:8" ht="110.25">
      <c r="A2933" s="64">
        <v>215</v>
      </c>
      <c r="B2933" s="74" t="s">
        <v>686</v>
      </c>
      <c r="C2933" s="17" t="s">
        <v>2502</v>
      </c>
      <c r="D2933" s="17"/>
      <c r="E2933" s="17"/>
      <c r="F2933" s="17"/>
      <c r="G2933" s="75">
        <v>113947.56</v>
      </c>
      <c r="H2933" s="21"/>
    </row>
    <row r="2934" spans="1:8" ht="18.75">
      <c r="A2934" s="160"/>
      <c r="B2934" s="161" t="s">
        <v>1598</v>
      </c>
      <c r="C2934" s="160"/>
      <c r="D2934" s="160"/>
      <c r="E2934" s="160"/>
      <c r="F2934" s="160"/>
      <c r="G2934" s="162">
        <f>SUM(G2910:G2933)</f>
        <v>114579.07</v>
      </c>
      <c r="H2934" s="163"/>
    </row>
    <row r="2935" spans="1:8" ht="31.5">
      <c r="A2935" s="64">
        <v>6</v>
      </c>
      <c r="B2935" s="17" t="s">
        <v>1902</v>
      </c>
      <c r="C2935" s="16" t="s">
        <v>2202</v>
      </c>
      <c r="D2935" s="612" t="s">
        <v>67</v>
      </c>
      <c r="E2935" s="613"/>
      <c r="F2935" s="614"/>
      <c r="G2935" s="17"/>
      <c r="H2935" s="21">
        <v>41064</v>
      </c>
    </row>
    <row r="2936" spans="1:8" ht="31.5">
      <c r="A2936" s="64">
        <v>64</v>
      </c>
      <c r="B2936" s="17" t="s">
        <v>1762</v>
      </c>
      <c r="C2936" s="16" t="s">
        <v>893</v>
      </c>
      <c r="D2936" s="598" t="s">
        <v>594</v>
      </c>
      <c r="E2936" s="599"/>
      <c r="F2936" s="600"/>
      <c r="G2936" s="17"/>
      <c r="H2936" s="21">
        <v>41067</v>
      </c>
    </row>
    <row r="2937" spans="1:8" ht="15.75">
      <c r="A2937" s="630">
        <v>100</v>
      </c>
      <c r="B2937" s="592" t="s">
        <v>1762</v>
      </c>
      <c r="C2937" s="16" t="s">
        <v>1132</v>
      </c>
      <c r="D2937" s="19"/>
      <c r="E2937" s="17"/>
      <c r="F2937" s="17"/>
      <c r="G2937" s="20"/>
      <c r="H2937" s="595">
        <v>41073</v>
      </c>
    </row>
    <row r="2938" spans="1:8" ht="15.75">
      <c r="A2938" s="631"/>
      <c r="B2938" s="593"/>
      <c r="C2938" s="17" t="s">
        <v>480</v>
      </c>
      <c r="D2938" s="19" t="s">
        <v>481</v>
      </c>
      <c r="E2938" s="17">
        <v>1.5</v>
      </c>
      <c r="F2938" s="17">
        <v>28</v>
      </c>
      <c r="G2938" s="20">
        <f>E2938*F2938</f>
        <v>42</v>
      </c>
      <c r="H2938" s="605"/>
    </row>
    <row r="2939" spans="1:8" ht="15.75">
      <c r="A2939" s="632"/>
      <c r="B2939" s="594"/>
      <c r="C2939" s="17" t="s">
        <v>1133</v>
      </c>
      <c r="D2939" s="19" t="s">
        <v>1049</v>
      </c>
      <c r="E2939" s="17">
        <v>4</v>
      </c>
      <c r="F2939" s="17">
        <v>7</v>
      </c>
      <c r="G2939" s="20">
        <f>E2939*F2939</f>
        <v>28</v>
      </c>
      <c r="H2939" s="603"/>
    </row>
    <row r="2940" spans="1:8" ht="15.75">
      <c r="A2940" s="630">
        <v>137</v>
      </c>
      <c r="B2940" s="592" t="s">
        <v>1762</v>
      </c>
      <c r="C2940" s="16" t="s">
        <v>1549</v>
      </c>
      <c r="D2940" s="19"/>
      <c r="E2940" s="17"/>
      <c r="F2940" s="19"/>
      <c r="G2940" s="17"/>
      <c r="H2940" s="595">
        <v>41079</v>
      </c>
    </row>
    <row r="2941" spans="1:8" ht="15.75">
      <c r="A2941" s="631"/>
      <c r="B2941" s="593"/>
      <c r="C2941" s="63" t="s">
        <v>2049</v>
      </c>
      <c r="D2941" s="19" t="s">
        <v>1588</v>
      </c>
      <c r="E2941" s="17">
        <v>0.42</v>
      </c>
      <c r="F2941" s="17">
        <v>1350</v>
      </c>
      <c r="G2941" s="17">
        <f>F2941*E2941</f>
        <v>567</v>
      </c>
      <c r="H2941" s="605"/>
    </row>
    <row r="2942" spans="1:8" ht="15.75">
      <c r="A2942" s="632"/>
      <c r="B2942" s="594"/>
      <c r="C2942" s="63" t="s">
        <v>2050</v>
      </c>
      <c r="D2942" s="19" t="s">
        <v>1585</v>
      </c>
      <c r="E2942" s="17">
        <v>0.25</v>
      </c>
      <c r="F2942" s="17">
        <v>48.05</v>
      </c>
      <c r="G2942" s="20">
        <f>F2942*E2942</f>
        <v>12.01</v>
      </c>
      <c r="H2942" s="603"/>
    </row>
    <row r="2943" spans="1:8" ht="63">
      <c r="A2943" s="630">
        <v>161</v>
      </c>
      <c r="B2943" s="592" t="s">
        <v>1206</v>
      </c>
      <c r="C2943" s="16" t="s">
        <v>2943</v>
      </c>
      <c r="D2943" s="15"/>
      <c r="E2943" s="15"/>
      <c r="F2943" s="15"/>
      <c r="G2943" s="20"/>
      <c r="H2943" s="595">
        <v>41081</v>
      </c>
    </row>
    <row r="2944" spans="1:8" ht="15.75">
      <c r="A2944" s="631"/>
      <c r="B2944" s="593"/>
      <c r="C2944" s="17" t="s">
        <v>2797</v>
      </c>
      <c r="D2944" s="19" t="s">
        <v>1109</v>
      </c>
      <c r="E2944" s="19">
        <v>2</v>
      </c>
      <c r="F2944" s="19">
        <v>90</v>
      </c>
      <c r="G2944" s="20">
        <f>F2944*E2944</f>
        <v>180</v>
      </c>
      <c r="H2944" s="605"/>
    </row>
    <row r="2945" spans="1:8" ht="15.75">
      <c r="A2945" s="631"/>
      <c r="B2945" s="593"/>
      <c r="C2945" s="17" t="s">
        <v>1875</v>
      </c>
      <c r="D2945" s="19" t="s">
        <v>2968</v>
      </c>
      <c r="E2945" s="17">
        <v>1</v>
      </c>
      <c r="F2945" s="17">
        <v>48</v>
      </c>
      <c r="G2945" s="20">
        <f>F2945*E2945</f>
        <v>48</v>
      </c>
      <c r="H2945" s="605"/>
    </row>
    <row r="2946" spans="1:8" ht="15.75">
      <c r="A2946" s="632"/>
      <c r="B2946" s="594"/>
      <c r="C2946" s="17" t="s">
        <v>1601</v>
      </c>
      <c r="D2946" s="19" t="s">
        <v>1109</v>
      </c>
      <c r="E2946" s="19">
        <v>2</v>
      </c>
      <c r="F2946" s="19">
        <v>4.3</v>
      </c>
      <c r="G2946" s="20">
        <f>F2946*E2946</f>
        <v>8.6</v>
      </c>
      <c r="H2946" s="603"/>
    </row>
    <row r="2947" spans="1:8" ht="18.75">
      <c r="A2947" s="160"/>
      <c r="B2947" s="161" t="s">
        <v>1598</v>
      </c>
      <c r="C2947" s="160"/>
      <c r="D2947" s="160"/>
      <c r="E2947" s="160"/>
      <c r="F2947" s="160"/>
      <c r="G2947" s="162">
        <f>SUM(G2935:G2946)</f>
        <v>885.61</v>
      </c>
      <c r="H2947" s="163"/>
    </row>
    <row r="2948" spans="1:8" ht="31.5">
      <c r="A2948" s="64">
        <v>41</v>
      </c>
      <c r="B2948" s="17" t="s">
        <v>1401</v>
      </c>
      <c r="C2948" s="16" t="s">
        <v>893</v>
      </c>
      <c r="D2948" s="606" t="s">
        <v>3581</v>
      </c>
      <c r="E2948" s="606"/>
      <c r="F2948" s="606"/>
      <c r="G2948" s="17"/>
      <c r="H2948" s="21">
        <v>41065</v>
      </c>
    </row>
    <row r="2949" spans="1:8" ht="15.75">
      <c r="A2949" s="633">
        <v>68</v>
      </c>
      <c r="B2949" s="606" t="s">
        <v>1401</v>
      </c>
      <c r="C2949" s="16" t="s">
        <v>1132</v>
      </c>
      <c r="D2949" s="19"/>
      <c r="E2949" s="17"/>
      <c r="F2949" s="17"/>
      <c r="G2949" s="20"/>
      <c r="H2949" s="611">
        <v>41067</v>
      </c>
    </row>
    <row r="2950" spans="1:8" ht="15.75">
      <c r="A2950" s="633"/>
      <c r="B2950" s="606"/>
      <c r="C2950" s="17" t="s">
        <v>480</v>
      </c>
      <c r="D2950" s="19" t="s">
        <v>481</v>
      </c>
      <c r="E2950" s="17">
        <v>0.75</v>
      </c>
      <c r="F2950" s="17">
        <v>28</v>
      </c>
      <c r="G2950" s="20">
        <f>E2950*F2950</f>
        <v>21</v>
      </c>
      <c r="H2950" s="611"/>
    </row>
    <row r="2951" spans="1:8" ht="15.75">
      <c r="A2951" s="633"/>
      <c r="B2951" s="606"/>
      <c r="C2951" s="17" t="s">
        <v>1133</v>
      </c>
      <c r="D2951" s="19" t="s">
        <v>1049</v>
      </c>
      <c r="E2951" s="17">
        <v>1.5</v>
      </c>
      <c r="F2951" s="17">
        <v>7</v>
      </c>
      <c r="G2951" s="20">
        <f>E2951*F2951</f>
        <v>10.5</v>
      </c>
      <c r="H2951" s="611"/>
    </row>
    <row r="2952" spans="1:8" ht="31.5">
      <c r="A2952" s="64">
        <v>73</v>
      </c>
      <c r="B2952" s="17" t="s">
        <v>1401</v>
      </c>
      <c r="C2952" s="46" t="s">
        <v>893</v>
      </c>
      <c r="D2952" s="606" t="s">
        <v>3581</v>
      </c>
      <c r="E2952" s="606"/>
      <c r="F2952" s="606"/>
      <c r="G2952" s="17"/>
      <c r="H2952" s="21">
        <v>41071</v>
      </c>
    </row>
    <row r="2953" spans="1:8" ht="31.5">
      <c r="A2953" s="64">
        <v>113</v>
      </c>
      <c r="B2953" s="17" t="s">
        <v>2973</v>
      </c>
      <c r="C2953" s="46" t="s">
        <v>2436</v>
      </c>
      <c r="D2953" s="598" t="s">
        <v>2974</v>
      </c>
      <c r="E2953" s="599"/>
      <c r="F2953" s="600"/>
      <c r="G2953" s="17"/>
      <c r="H2953" s="21">
        <v>41073</v>
      </c>
    </row>
    <row r="2954" spans="1:8" ht="31.5">
      <c r="A2954" s="630">
        <v>122</v>
      </c>
      <c r="B2954" s="592" t="s">
        <v>1401</v>
      </c>
      <c r="C2954" s="50" t="s">
        <v>1546</v>
      </c>
      <c r="D2954" s="598" t="s">
        <v>1547</v>
      </c>
      <c r="E2954" s="599"/>
      <c r="F2954" s="600"/>
      <c r="G2954" s="17"/>
      <c r="H2954" s="595" t="s">
        <v>1548</v>
      </c>
    </row>
    <row r="2955" spans="1:8" ht="15.75">
      <c r="A2955" s="631"/>
      <c r="B2955" s="593"/>
      <c r="C2955" s="63" t="s">
        <v>1599</v>
      </c>
      <c r="D2955" s="19" t="s">
        <v>1588</v>
      </c>
      <c r="E2955" s="17">
        <v>5</v>
      </c>
      <c r="F2955" s="19">
        <v>1650</v>
      </c>
      <c r="G2955" s="17">
        <f>F2955*E2955</f>
        <v>8250</v>
      </c>
      <c r="H2955" s="605"/>
    </row>
    <row r="2956" spans="1:8" ht="15.75">
      <c r="A2956" s="632"/>
      <c r="B2956" s="594"/>
      <c r="C2956" s="63" t="s">
        <v>2783</v>
      </c>
      <c r="D2956" s="19" t="s">
        <v>1588</v>
      </c>
      <c r="E2956" s="17">
        <v>5</v>
      </c>
      <c r="F2956" s="19">
        <v>1350</v>
      </c>
      <c r="G2956" s="17">
        <f>F2956*E2956</f>
        <v>6750</v>
      </c>
      <c r="H2956" s="603"/>
    </row>
    <row r="2957" spans="1:8" ht="31.5">
      <c r="A2957" s="64">
        <v>160</v>
      </c>
      <c r="B2957" s="17" t="s">
        <v>2973</v>
      </c>
      <c r="C2957" s="16" t="s">
        <v>2027</v>
      </c>
      <c r="D2957" s="598" t="s">
        <v>67</v>
      </c>
      <c r="E2957" s="599"/>
      <c r="F2957" s="600"/>
      <c r="G2957" s="20"/>
      <c r="H2957" s="21">
        <v>41080</v>
      </c>
    </row>
    <row r="2958" spans="1:8" ht="31.5">
      <c r="A2958" s="64">
        <v>162</v>
      </c>
      <c r="B2958" s="17" t="s">
        <v>2944</v>
      </c>
      <c r="C2958" s="16" t="s">
        <v>1873</v>
      </c>
      <c r="D2958" s="598" t="s">
        <v>67</v>
      </c>
      <c r="E2958" s="599"/>
      <c r="F2958" s="600"/>
      <c r="G2958" s="20"/>
      <c r="H2958" s="21">
        <v>41080</v>
      </c>
    </row>
    <row r="2959" spans="1:8" ht="31.5">
      <c r="A2959" s="64">
        <v>185</v>
      </c>
      <c r="B2959" s="17" t="s">
        <v>906</v>
      </c>
      <c r="C2959" s="16" t="s">
        <v>907</v>
      </c>
      <c r="D2959" s="598" t="s">
        <v>67</v>
      </c>
      <c r="E2959" s="599"/>
      <c r="F2959" s="600"/>
      <c r="G2959" s="20"/>
      <c r="H2959" s="21">
        <v>41082</v>
      </c>
    </row>
    <row r="2960" spans="1:8" ht="31.5">
      <c r="A2960" s="64">
        <v>191</v>
      </c>
      <c r="B2960" s="17" t="s">
        <v>2935</v>
      </c>
      <c r="C2960" s="16" t="s">
        <v>2936</v>
      </c>
      <c r="D2960" s="598" t="s">
        <v>67</v>
      </c>
      <c r="E2960" s="599"/>
      <c r="F2960" s="600"/>
      <c r="G2960" s="20"/>
      <c r="H2960" s="21">
        <v>41086</v>
      </c>
    </row>
    <row r="2961" spans="1:8" ht="47.25">
      <c r="A2961" s="64">
        <v>201</v>
      </c>
      <c r="B2961" s="17" t="s">
        <v>2973</v>
      </c>
      <c r="C2961" s="16" t="s">
        <v>2432</v>
      </c>
      <c r="D2961" s="598" t="s">
        <v>67</v>
      </c>
      <c r="E2961" s="599"/>
      <c r="F2961" s="600"/>
      <c r="G2961" s="20"/>
      <c r="H2961" s="21">
        <v>41087</v>
      </c>
    </row>
    <row r="2962" spans="1:8" ht="31.5">
      <c r="A2962" s="630">
        <v>206</v>
      </c>
      <c r="B2962" s="592" t="s">
        <v>1401</v>
      </c>
      <c r="C2962" s="16" t="s">
        <v>1246</v>
      </c>
      <c r="D2962" s="15"/>
      <c r="E2962" s="15"/>
      <c r="F2962" s="15"/>
      <c r="G2962" s="20"/>
      <c r="H2962" s="595">
        <v>41088</v>
      </c>
    </row>
    <row r="2963" spans="1:8" ht="15.75">
      <c r="A2963" s="632"/>
      <c r="B2963" s="594"/>
      <c r="C2963" s="17" t="s">
        <v>2479</v>
      </c>
      <c r="D2963" s="19" t="s">
        <v>1109</v>
      </c>
      <c r="E2963" s="19">
        <v>1.8</v>
      </c>
      <c r="F2963" s="19">
        <v>193.34</v>
      </c>
      <c r="G2963" s="20">
        <f>F2963*E2963</f>
        <v>348.01</v>
      </c>
      <c r="H2963" s="603"/>
    </row>
    <row r="2964" spans="1:8" ht="31.5">
      <c r="A2964" s="64">
        <v>212</v>
      </c>
      <c r="B2964" s="17" t="s">
        <v>1401</v>
      </c>
      <c r="C2964" s="16" t="s">
        <v>893</v>
      </c>
      <c r="D2964" s="598" t="s">
        <v>594</v>
      </c>
      <c r="E2964" s="599"/>
      <c r="F2964" s="600"/>
      <c r="G2964" s="20"/>
      <c r="H2964" s="21">
        <v>41089</v>
      </c>
    </row>
    <row r="2965" spans="1:8" ht="18.75">
      <c r="A2965" s="160"/>
      <c r="B2965" s="161" t="s">
        <v>1598</v>
      </c>
      <c r="C2965" s="160"/>
      <c r="D2965" s="160"/>
      <c r="E2965" s="160"/>
      <c r="F2965" s="160"/>
      <c r="G2965" s="162">
        <f>SUM(G2948:G2964)</f>
        <v>15379.51</v>
      </c>
      <c r="H2965" s="163"/>
    </row>
    <row r="2966" spans="1:8" ht="31.5">
      <c r="A2966" s="64">
        <v>32</v>
      </c>
      <c r="B2966" s="17" t="s">
        <v>2129</v>
      </c>
      <c r="C2966" s="16" t="s">
        <v>893</v>
      </c>
      <c r="D2966" s="606" t="s">
        <v>267</v>
      </c>
      <c r="E2966" s="606"/>
      <c r="F2966" s="606"/>
      <c r="G2966" s="17"/>
      <c r="H2966" s="21">
        <v>41064</v>
      </c>
    </row>
    <row r="2967" spans="1:8" ht="15.75">
      <c r="A2967" s="630">
        <v>67</v>
      </c>
      <c r="B2967" s="592" t="s">
        <v>2129</v>
      </c>
      <c r="C2967" s="16" t="s">
        <v>1132</v>
      </c>
      <c r="D2967" s="19"/>
      <c r="E2967" s="17"/>
      <c r="F2967" s="17"/>
      <c r="G2967" s="20"/>
      <c r="H2967" s="595">
        <v>41067</v>
      </c>
    </row>
    <row r="2968" spans="1:8" ht="15.75">
      <c r="A2968" s="631"/>
      <c r="B2968" s="593"/>
      <c r="C2968" s="17" t="s">
        <v>480</v>
      </c>
      <c r="D2968" s="19" t="s">
        <v>481</v>
      </c>
      <c r="E2968" s="17">
        <v>0.75</v>
      </c>
      <c r="F2968" s="17">
        <v>28</v>
      </c>
      <c r="G2968" s="20">
        <f>E2968*F2968</f>
        <v>21</v>
      </c>
      <c r="H2968" s="605"/>
    </row>
    <row r="2969" spans="1:8" ht="15.75">
      <c r="A2969" s="632"/>
      <c r="B2969" s="594"/>
      <c r="C2969" s="17" t="s">
        <v>1133</v>
      </c>
      <c r="D2969" s="19" t="s">
        <v>1049</v>
      </c>
      <c r="E2969" s="17">
        <v>1.5</v>
      </c>
      <c r="F2969" s="17">
        <v>7</v>
      </c>
      <c r="G2969" s="20">
        <f>E2969*F2969</f>
        <v>10.5</v>
      </c>
      <c r="H2969" s="603"/>
    </row>
    <row r="2970" spans="1:8" ht="47.25">
      <c r="A2970" s="64">
        <v>172</v>
      </c>
      <c r="B2970" s="17" t="s">
        <v>2129</v>
      </c>
      <c r="C2970" s="16" t="s">
        <v>3470</v>
      </c>
      <c r="D2970" s="598" t="s">
        <v>3471</v>
      </c>
      <c r="E2970" s="599"/>
      <c r="F2970" s="600"/>
      <c r="G2970" s="20"/>
      <c r="H2970" s="21">
        <v>41082</v>
      </c>
    </row>
    <row r="2971" spans="1:8" ht="31.5">
      <c r="A2971" s="64">
        <v>181</v>
      </c>
      <c r="B2971" s="17" t="s">
        <v>3502</v>
      </c>
      <c r="C2971" s="16" t="s">
        <v>168</v>
      </c>
      <c r="D2971" s="598" t="s">
        <v>67</v>
      </c>
      <c r="E2971" s="599"/>
      <c r="F2971" s="600"/>
      <c r="G2971" s="20"/>
      <c r="H2971" s="21">
        <v>41082</v>
      </c>
    </row>
    <row r="2972" spans="1:8" ht="31.5">
      <c r="A2972" s="64">
        <v>182</v>
      </c>
      <c r="B2972" s="17" t="s">
        <v>3502</v>
      </c>
      <c r="C2972" s="16" t="s">
        <v>3503</v>
      </c>
      <c r="D2972" s="598" t="s">
        <v>67</v>
      </c>
      <c r="E2972" s="599"/>
      <c r="F2972" s="600"/>
      <c r="G2972" s="20"/>
      <c r="H2972" s="21">
        <v>41079</v>
      </c>
    </row>
    <row r="2973" spans="1:8" ht="15.75">
      <c r="A2973" s="630">
        <v>186</v>
      </c>
      <c r="B2973" s="592" t="s">
        <v>908</v>
      </c>
      <c r="C2973" s="16" t="s">
        <v>1625</v>
      </c>
      <c r="D2973" s="15"/>
      <c r="E2973" s="15"/>
      <c r="F2973" s="15"/>
      <c r="G2973" s="20"/>
      <c r="H2973" s="595">
        <v>41082</v>
      </c>
    </row>
    <row r="2974" spans="1:8" ht="15.75">
      <c r="A2974" s="631"/>
      <c r="B2974" s="593"/>
      <c r="C2974" s="17" t="s">
        <v>2797</v>
      </c>
      <c r="D2974" s="19" t="s">
        <v>1109</v>
      </c>
      <c r="E2974" s="19">
        <v>2</v>
      </c>
      <c r="F2974" s="19">
        <v>90</v>
      </c>
      <c r="G2974" s="20">
        <f>F2974*E2974</f>
        <v>180</v>
      </c>
      <c r="H2974" s="605"/>
    </row>
    <row r="2975" spans="1:8" ht="15.75">
      <c r="A2975" s="632"/>
      <c r="B2975" s="594"/>
      <c r="C2975" s="17" t="s">
        <v>1048</v>
      </c>
      <c r="D2975" s="19" t="s">
        <v>2968</v>
      </c>
      <c r="E2975" s="17">
        <v>1</v>
      </c>
      <c r="F2975" s="17">
        <v>35</v>
      </c>
      <c r="G2975" s="173">
        <f>F2975*E2975</f>
        <v>35</v>
      </c>
      <c r="H2975" s="603"/>
    </row>
    <row r="2976" spans="1:8" ht="63">
      <c r="A2976" s="64">
        <v>187</v>
      </c>
      <c r="B2976" s="17" t="s">
        <v>1643</v>
      </c>
      <c r="C2976" s="16" t="s">
        <v>2616</v>
      </c>
      <c r="D2976" s="598" t="s">
        <v>67</v>
      </c>
      <c r="E2976" s="599"/>
      <c r="F2976" s="600"/>
      <c r="G2976" s="20"/>
      <c r="H2976" s="21">
        <v>41086</v>
      </c>
    </row>
    <row r="2977" spans="1:8" ht="31.5">
      <c r="A2977" s="630">
        <v>190</v>
      </c>
      <c r="B2977" s="592" t="s">
        <v>2934</v>
      </c>
      <c r="C2977" s="16" t="s">
        <v>489</v>
      </c>
      <c r="D2977" s="15"/>
      <c r="E2977" s="15"/>
      <c r="F2977" s="15"/>
      <c r="G2977" s="20"/>
      <c r="H2977" s="595">
        <v>41086</v>
      </c>
    </row>
    <row r="2978" spans="1:8" ht="15.75">
      <c r="A2978" s="631"/>
      <c r="B2978" s="593"/>
      <c r="C2978" s="17" t="s">
        <v>1875</v>
      </c>
      <c r="D2978" s="19" t="s">
        <v>2968</v>
      </c>
      <c r="E2978" s="19">
        <v>1</v>
      </c>
      <c r="F2978" s="17">
        <v>48</v>
      </c>
      <c r="G2978" s="20">
        <f>F2978*E2978</f>
        <v>48</v>
      </c>
      <c r="H2978" s="605"/>
    </row>
    <row r="2979" spans="1:8" ht="15.75">
      <c r="A2979" s="632"/>
      <c r="B2979" s="594"/>
      <c r="C2979" s="17" t="s">
        <v>1581</v>
      </c>
      <c r="D2979" s="19" t="s">
        <v>1109</v>
      </c>
      <c r="E2979" s="19">
        <v>2</v>
      </c>
      <c r="F2979" s="19">
        <v>90</v>
      </c>
      <c r="G2979" s="20">
        <f>F2979*E2979</f>
        <v>180</v>
      </c>
      <c r="H2979" s="603"/>
    </row>
    <row r="2980" spans="1:8" ht="47.25">
      <c r="A2980" s="630">
        <v>194</v>
      </c>
      <c r="B2980" s="592" t="s">
        <v>602</v>
      </c>
      <c r="C2980" s="16" t="s">
        <v>1672</v>
      </c>
      <c r="D2980" s="15"/>
      <c r="E2980" s="15"/>
      <c r="F2980" s="15"/>
      <c r="G2980" s="20"/>
      <c r="H2980" s="595">
        <v>41087</v>
      </c>
    </row>
    <row r="2981" spans="1:8" ht="15.75">
      <c r="A2981" s="632"/>
      <c r="B2981" s="594"/>
      <c r="C2981" s="17" t="s">
        <v>3144</v>
      </c>
      <c r="D2981" s="19" t="s">
        <v>2968</v>
      </c>
      <c r="E2981" s="17">
        <v>1</v>
      </c>
      <c r="F2981" s="17">
        <v>24</v>
      </c>
      <c r="G2981" s="20">
        <f>F2981*E2981</f>
        <v>24</v>
      </c>
      <c r="H2981" s="603"/>
    </row>
    <row r="2982" spans="1:8" ht="31.5">
      <c r="A2982" s="64">
        <v>205</v>
      </c>
      <c r="B2982" s="17" t="s">
        <v>2129</v>
      </c>
      <c r="C2982" s="46" t="s">
        <v>893</v>
      </c>
      <c r="D2982" s="598" t="s">
        <v>412</v>
      </c>
      <c r="E2982" s="599"/>
      <c r="F2982" s="600"/>
      <c r="G2982" s="20"/>
      <c r="H2982" s="21">
        <v>41087</v>
      </c>
    </row>
    <row r="2983" spans="1:8" ht="31.5">
      <c r="A2983" s="64">
        <v>208</v>
      </c>
      <c r="B2983" s="17" t="s">
        <v>430</v>
      </c>
      <c r="C2983" s="16" t="s">
        <v>382</v>
      </c>
      <c r="D2983" s="598" t="s">
        <v>383</v>
      </c>
      <c r="E2983" s="599"/>
      <c r="F2983" s="600"/>
      <c r="G2983" s="20"/>
      <c r="H2983" s="21">
        <v>41089</v>
      </c>
    </row>
    <row r="2984" spans="1:8" ht="18.75">
      <c r="A2984" s="160"/>
      <c r="B2984" s="161" t="s">
        <v>1598</v>
      </c>
      <c r="C2984" s="160"/>
      <c r="D2984" s="160"/>
      <c r="E2984" s="160"/>
      <c r="F2984" s="160"/>
      <c r="G2984" s="162">
        <f>SUM(G2966:G2983)</f>
        <v>498.5</v>
      </c>
      <c r="H2984" s="163"/>
    </row>
    <row r="2985" spans="1:8" ht="31.5">
      <c r="A2985" s="630">
        <v>18</v>
      </c>
      <c r="B2985" s="592" t="s">
        <v>164</v>
      </c>
      <c r="C2985" s="259" t="s">
        <v>1038</v>
      </c>
      <c r="D2985" s="598" t="s">
        <v>412</v>
      </c>
      <c r="E2985" s="599"/>
      <c r="F2985" s="600"/>
      <c r="G2985" s="20"/>
      <c r="H2985" s="595">
        <v>41061</v>
      </c>
    </row>
    <row r="2986" spans="1:8" ht="15.75">
      <c r="A2986" s="632"/>
      <c r="B2986" s="594"/>
      <c r="C2986" s="260" t="s">
        <v>1039</v>
      </c>
      <c r="D2986" s="19" t="s">
        <v>3491</v>
      </c>
      <c r="E2986" s="17">
        <v>4.45</v>
      </c>
      <c r="F2986" s="17">
        <v>1.6</v>
      </c>
      <c r="G2986" s="20">
        <f>F2986*E2986</f>
        <v>7.12</v>
      </c>
      <c r="H2986" s="603"/>
    </row>
    <row r="2987" spans="1:8" ht="31.5">
      <c r="A2987" s="633">
        <v>44</v>
      </c>
      <c r="B2987" s="606" t="s">
        <v>91</v>
      </c>
      <c r="C2987" s="16" t="s">
        <v>92</v>
      </c>
      <c r="D2987" s="19"/>
      <c r="E2987" s="17"/>
      <c r="F2987" s="17"/>
      <c r="G2987" s="17"/>
      <c r="H2987" s="611">
        <v>41067</v>
      </c>
    </row>
    <row r="2988" spans="1:8" ht="15.75">
      <c r="A2988" s="633"/>
      <c r="B2988" s="606"/>
      <c r="C2988" s="17" t="s">
        <v>93</v>
      </c>
      <c r="D2988" s="19" t="s">
        <v>2968</v>
      </c>
      <c r="E2988" s="17">
        <v>1</v>
      </c>
      <c r="F2988" s="17">
        <v>3000</v>
      </c>
      <c r="G2988" s="17">
        <f>F2988*E2988</f>
        <v>3000</v>
      </c>
      <c r="H2988" s="611"/>
    </row>
    <row r="2989" spans="1:8" ht="15.75">
      <c r="A2989" s="633"/>
      <c r="B2989" s="606"/>
      <c r="C2989" s="15" t="s">
        <v>3144</v>
      </c>
      <c r="D2989" s="19" t="s">
        <v>2968</v>
      </c>
      <c r="E2989" s="19">
        <v>1</v>
      </c>
      <c r="F2989" s="19">
        <v>72</v>
      </c>
      <c r="G2989" s="84">
        <f>F2989*E2989</f>
        <v>72</v>
      </c>
      <c r="H2989" s="611"/>
    </row>
    <row r="2990" spans="1:8" ht="15.75">
      <c r="A2990" s="633"/>
      <c r="B2990" s="606"/>
      <c r="C2990" s="17" t="s">
        <v>94</v>
      </c>
      <c r="D2990" s="19" t="s">
        <v>1109</v>
      </c>
      <c r="E2990" s="17">
        <v>1.1000000000000001</v>
      </c>
      <c r="F2990" s="17">
        <v>140</v>
      </c>
      <c r="G2990" s="17">
        <f>F2990*E2990</f>
        <v>154</v>
      </c>
      <c r="H2990" s="611"/>
    </row>
    <row r="2991" spans="1:8" ht="15.75">
      <c r="A2991" s="633"/>
      <c r="B2991" s="606"/>
      <c r="C2991" s="17" t="s">
        <v>1142</v>
      </c>
      <c r="D2991" s="19" t="s">
        <v>1109</v>
      </c>
      <c r="E2991" s="17">
        <v>0.22</v>
      </c>
      <c r="F2991" s="17">
        <v>165</v>
      </c>
      <c r="G2991" s="17">
        <f>F2991*E2991</f>
        <v>36.299999999999997</v>
      </c>
      <c r="H2991" s="611"/>
    </row>
    <row r="2992" spans="1:8" ht="15.75">
      <c r="A2992" s="630">
        <v>55</v>
      </c>
      <c r="B2992" s="592" t="s">
        <v>164</v>
      </c>
      <c r="C2992" s="16" t="s">
        <v>1132</v>
      </c>
      <c r="D2992" s="19"/>
      <c r="E2992" s="17"/>
      <c r="F2992" s="17"/>
      <c r="G2992" s="20"/>
      <c r="H2992" s="595">
        <v>41066</v>
      </c>
    </row>
    <row r="2993" spans="1:8" ht="15.75">
      <c r="A2993" s="631"/>
      <c r="B2993" s="593"/>
      <c r="C2993" s="17" t="s">
        <v>480</v>
      </c>
      <c r="D2993" s="19" t="s">
        <v>481</v>
      </c>
      <c r="E2993" s="17">
        <v>1</v>
      </c>
      <c r="F2993" s="17">
        <v>28</v>
      </c>
      <c r="G2993" s="20">
        <f>E2993*F2993</f>
        <v>28</v>
      </c>
      <c r="H2993" s="605"/>
    </row>
    <row r="2994" spans="1:8" ht="15.75">
      <c r="A2994" s="631"/>
      <c r="B2994" s="593"/>
      <c r="C2994" s="17" t="s">
        <v>1133</v>
      </c>
      <c r="D2994" s="19" t="s">
        <v>1049</v>
      </c>
      <c r="E2994" s="17">
        <v>2</v>
      </c>
      <c r="F2994" s="17">
        <v>7</v>
      </c>
      <c r="G2994" s="20">
        <f>E2994*F2994</f>
        <v>14</v>
      </c>
      <c r="H2994" s="605"/>
    </row>
    <row r="2995" spans="1:8" ht="15.75">
      <c r="A2995" s="632"/>
      <c r="B2995" s="594"/>
      <c r="C2995" s="15" t="s">
        <v>3165</v>
      </c>
      <c r="D2995" s="19" t="s">
        <v>481</v>
      </c>
      <c r="E2995" s="17">
        <v>0.5</v>
      </c>
      <c r="F2995" s="17">
        <v>260</v>
      </c>
      <c r="G2995" s="17">
        <f>F2995*E2995</f>
        <v>130</v>
      </c>
      <c r="H2995" s="603"/>
    </row>
    <row r="2996" spans="1:8" ht="31.5">
      <c r="A2996" s="64">
        <v>65</v>
      </c>
      <c r="B2996" s="17" t="s">
        <v>164</v>
      </c>
      <c r="C2996" s="16" t="s">
        <v>893</v>
      </c>
      <c r="D2996" s="598" t="s">
        <v>594</v>
      </c>
      <c r="E2996" s="599"/>
      <c r="F2996" s="600"/>
      <c r="G2996" s="17"/>
      <c r="H2996" s="21">
        <v>41067</v>
      </c>
    </row>
    <row r="2997" spans="1:8" ht="15.75">
      <c r="A2997" s="630">
        <v>66</v>
      </c>
      <c r="B2997" s="592" t="s">
        <v>164</v>
      </c>
      <c r="C2997" s="16" t="s">
        <v>1132</v>
      </c>
      <c r="D2997" s="19"/>
      <c r="E2997" s="17"/>
      <c r="F2997" s="17"/>
      <c r="G2997" s="20"/>
      <c r="H2997" s="595">
        <v>41067</v>
      </c>
    </row>
    <row r="2998" spans="1:8" ht="15.75">
      <c r="A2998" s="631"/>
      <c r="B2998" s="593"/>
      <c r="C2998" s="17" t="s">
        <v>480</v>
      </c>
      <c r="D2998" s="19" t="s">
        <v>481</v>
      </c>
      <c r="E2998" s="17">
        <v>0.75</v>
      </c>
      <c r="F2998" s="17">
        <v>28</v>
      </c>
      <c r="G2998" s="20">
        <f>E2998*F2998</f>
        <v>21</v>
      </c>
      <c r="H2998" s="605"/>
    </row>
    <row r="2999" spans="1:8" ht="15.75">
      <c r="A2999" s="632"/>
      <c r="B2999" s="594"/>
      <c r="C2999" s="17" t="s">
        <v>1133</v>
      </c>
      <c r="D2999" s="19" t="s">
        <v>1049</v>
      </c>
      <c r="E2999" s="17">
        <v>1.5</v>
      </c>
      <c r="F2999" s="17">
        <v>7</v>
      </c>
      <c r="G2999" s="20">
        <f>E2999*F2999</f>
        <v>10.5</v>
      </c>
      <c r="H2999" s="603"/>
    </row>
    <row r="3000" spans="1:8" ht="15.75">
      <c r="A3000" s="630">
        <v>138</v>
      </c>
      <c r="B3000" s="592" t="s">
        <v>164</v>
      </c>
      <c r="C3000" s="16" t="s">
        <v>1549</v>
      </c>
      <c r="D3000" s="19"/>
      <c r="E3000" s="17"/>
      <c r="F3000" s="19"/>
      <c r="G3000" s="17"/>
      <c r="H3000" s="595">
        <v>41079</v>
      </c>
    </row>
    <row r="3001" spans="1:8" ht="15.75">
      <c r="A3001" s="631"/>
      <c r="B3001" s="593"/>
      <c r="C3001" s="63" t="s">
        <v>2049</v>
      </c>
      <c r="D3001" s="19" t="s">
        <v>1588</v>
      </c>
      <c r="E3001" s="17">
        <v>0.42</v>
      </c>
      <c r="F3001" s="17">
        <v>1350</v>
      </c>
      <c r="G3001" s="17">
        <f>F3001*E3001</f>
        <v>567</v>
      </c>
      <c r="H3001" s="605"/>
    </row>
    <row r="3002" spans="1:8" ht="15.75">
      <c r="A3002" s="632"/>
      <c r="B3002" s="594"/>
      <c r="C3002" s="63" t="s">
        <v>2050</v>
      </c>
      <c r="D3002" s="19" t="s">
        <v>1585</v>
      </c>
      <c r="E3002" s="17">
        <v>0.25</v>
      </c>
      <c r="F3002" s="17">
        <v>48.05</v>
      </c>
      <c r="G3002" s="20">
        <f>F3002*E3002</f>
        <v>12.01</v>
      </c>
      <c r="H3002" s="603"/>
    </row>
    <row r="3003" spans="1:8" ht="31.5">
      <c r="A3003" s="630">
        <v>164</v>
      </c>
      <c r="B3003" s="592" t="s">
        <v>25</v>
      </c>
      <c r="C3003" s="16" t="s">
        <v>26</v>
      </c>
      <c r="D3003" s="19"/>
      <c r="E3003" s="17"/>
      <c r="F3003" s="17"/>
      <c r="G3003" s="172"/>
      <c r="H3003" s="595">
        <v>41080</v>
      </c>
    </row>
    <row r="3004" spans="1:8" ht="15.75">
      <c r="A3004" s="631"/>
      <c r="B3004" s="593"/>
      <c r="C3004" s="17" t="s">
        <v>1601</v>
      </c>
      <c r="D3004" s="19" t="s">
        <v>1109</v>
      </c>
      <c r="E3004" s="19">
        <v>2</v>
      </c>
      <c r="F3004" s="19">
        <v>4.3</v>
      </c>
      <c r="G3004" s="20">
        <f>F3004*E3004</f>
        <v>8.6</v>
      </c>
      <c r="H3004" s="605"/>
    </row>
    <row r="3005" spans="1:8" ht="15.75">
      <c r="A3005" s="632"/>
      <c r="B3005" s="594"/>
      <c r="C3005" s="17" t="s">
        <v>1157</v>
      </c>
      <c r="D3005" s="19" t="s">
        <v>1109</v>
      </c>
      <c r="E3005" s="19">
        <v>1</v>
      </c>
      <c r="F3005" s="15">
        <v>97.92</v>
      </c>
      <c r="G3005" s="20">
        <f>F3005*E3005</f>
        <v>97.92</v>
      </c>
      <c r="H3005" s="603"/>
    </row>
    <row r="3006" spans="1:8" ht="31.5">
      <c r="A3006" s="64">
        <v>179</v>
      </c>
      <c r="B3006" s="17" t="s">
        <v>3495</v>
      </c>
      <c r="C3006" s="16" t="s">
        <v>3496</v>
      </c>
      <c r="D3006" s="598" t="s">
        <v>67</v>
      </c>
      <c r="E3006" s="599"/>
      <c r="F3006" s="600"/>
      <c r="G3006" s="20"/>
      <c r="H3006" s="21">
        <v>41081</v>
      </c>
    </row>
    <row r="3007" spans="1:8" ht="31.5">
      <c r="A3007" s="64">
        <v>202</v>
      </c>
      <c r="B3007" s="17" t="s">
        <v>700</v>
      </c>
      <c r="C3007" s="16" t="s">
        <v>2270</v>
      </c>
      <c r="D3007" s="598" t="s">
        <v>1050</v>
      </c>
      <c r="E3007" s="599"/>
      <c r="F3007" s="600"/>
      <c r="G3007" s="20"/>
      <c r="H3007" s="21">
        <v>41088</v>
      </c>
    </row>
    <row r="3008" spans="1:8" ht="18.75">
      <c r="A3008" s="160"/>
      <c r="B3008" s="161" t="s">
        <v>1598</v>
      </c>
      <c r="C3008" s="160"/>
      <c r="D3008" s="160"/>
      <c r="E3008" s="160"/>
      <c r="F3008" s="160"/>
      <c r="G3008" s="162">
        <f>SUM(G2985:G3007)</f>
        <v>4158.45</v>
      </c>
      <c r="H3008" s="163"/>
    </row>
    <row r="3009" spans="1:8" ht="15.75">
      <c r="A3009" s="630">
        <v>36</v>
      </c>
      <c r="B3009" s="592" t="s">
        <v>3700</v>
      </c>
      <c r="C3009" s="16" t="s">
        <v>1132</v>
      </c>
      <c r="D3009" s="19"/>
      <c r="E3009" s="17"/>
      <c r="F3009" s="17"/>
      <c r="G3009" s="20"/>
      <c r="H3009" s="595">
        <v>41064</v>
      </c>
    </row>
    <row r="3010" spans="1:8" ht="15.75">
      <c r="A3010" s="631"/>
      <c r="B3010" s="593"/>
      <c r="C3010" s="17" t="s">
        <v>480</v>
      </c>
      <c r="D3010" s="19" t="s">
        <v>481</v>
      </c>
      <c r="E3010" s="17">
        <v>1</v>
      </c>
      <c r="F3010" s="17">
        <v>28</v>
      </c>
      <c r="G3010" s="20">
        <f>E3010*F3010</f>
        <v>28</v>
      </c>
      <c r="H3010" s="596"/>
    </row>
    <row r="3011" spans="1:8" ht="15.75">
      <c r="A3011" s="632"/>
      <c r="B3011" s="594"/>
      <c r="C3011" s="17" t="s">
        <v>1133</v>
      </c>
      <c r="D3011" s="19" t="s">
        <v>1049</v>
      </c>
      <c r="E3011" s="17">
        <v>2</v>
      </c>
      <c r="F3011" s="17">
        <v>7</v>
      </c>
      <c r="G3011" s="20">
        <f>E3011*F3011</f>
        <v>14</v>
      </c>
      <c r="H3011" s="597"/>
    </row>
    <row r="3012" spans="1:8" ht="18.75">
      <c r="A3012" s="160"/>
      <c r="B3012" s="161" t="s">
        <v>1598</v>
      </c>
      <c r="C3012" s="160"/>
      <c r="D3012" s="160"/>
      <c r="E3012" s="160"/>
      <c r="F3012" s="160"/>
      <c r="G3012" s="162">
        <f>SUM(G3009:G3011)</f>
        <v>42</v>
      </c>
      <c r="H3012" s="163"/>
    </row>
    <row r="3013" spans="1:8" ht="78.75">
      <c r="A3013" s="630">
        <v>4</v>
      </c>
      <c r="B3013" s="637" t="s">
        <v>1960</v>
      </c>
      <c r="C3013" s="153" t="s">
        <v>2469</v>
      </c>
      <c r="D3013" s="19"/>
      <c r="E3013" s="17"/>
      <c r="F3013" s="17"/>
      <c r="G3013" s="17"/>
      <c r="H3013" s="595">
        <v>41064</v>
      </c>
    </row>
    <row r="3014" spans="1:8" ht="15.75">
      <c r="A3014" s="631"/>
      <c r="B3014" s="638"/>
      <c r="C3014" s="260" t="s">
        <v>2466</v>
      </c>
      <c r="D3014" s="19" t="s">
        <v>1049</v>
      </c>
      <c r="E3014" s="23">
        <v>76</v>
      </c>
      <c r="F3014" s="17">
        <v>37</v>
      </c>
      <c r="G3014" s="17"/>
      <c r="H3014" s="605"/>
    </row>
    <row r="3015" spans="1:8" ht="31.5">
      <c r="A3015" s="631"/>
      <c r="B3015" s="638"/>
      <c r="C3015" s="260" t="s">
        <v>2467</v>
      </c>
      <c r="D3015" s="19" t="s">
        <v>2968</v>
      </c>
      <c r="E3015" s="17">
        <v>95</v>
      </c>
      <c r="F3015" s="17">
        <v>16</v>
      </c>
      <c r="G3015" s="17"/>
      <c r="H3015" s="605"/>
    </row>
    <row r="3016" spans="1:8" ht="31.5">
      <c r="A3016" s="631"/>
      <c r="B3016" s="638"/>
      <c r="C3016" s="260" t="s">
        <v>2468</v>
      </c>
      <c r="D3016" s="19" t="s">
        <v>2968</v>
      </c>
      <c r="E3016" s="17">
        <v>173</v>
      </c>
      <c r="F3016" s="17">
        <v>2.5</v>
      </c>
      <c r="G3016" s="17"/>
      <c r="H3016" s="605"/>
    </row>
    <row r="3017" spans="1:8" ht="15.75">
      <c r="A3017" s="631"/>
      <c r="B3017" s="638"/>
      <c r="C3017" s="260" t="s">
        <v>2470</v>
      </c>
      <c r="D3017" s="19" t="s">
        <v>2968</v>
      </c>
      <c r="E3017" s="17">
        <v>179</v>
      </c>
      <c r="F3017" s="17">
        <v>0.5</v>
      </c>
      <c r="G3017" s="17"/>
      <c r="H3017" s="605"/>
    </row>
    <row r="3018" spans="1:8" ht="15.75">
      <c r="A3018" s="631"/>
      <c r="B3018" s="638"/>
      <c r="C3018" s="260" t="s">
        <v>2471</v>
      </c>
      <c r="D3018" s="19" t="s">
        <v>1588</v>
      </c>
      <c r="E3018" s="17">
        <v>3</v>
      </c>
      <c r="F3018" s="17">
        <v>1650</v>
      </c>
      <c r="G3018" s="17"/>
      <c r="H3018" s="605"/>
    </row>
    <row r="3019" spans="1:8" ht="15.75">
      <c r="A3019" s="631"/>
      <c r="B3019" s="638"/>
      <c r="C3019" s="260" t="s">
        <v>3256</v>
      </c>
      <c r="D3019" s="274" t="s">
        <v>2968</v>
      </c>
      <c r="E3019" s="260">
        <v>10</v>
      </c>
      <c r="F3019" s="260">
        <v>1.1499999999999999</v>
      </c>
      <c r="G3019" s="17"/>
      <c r="H3019" s="605"/>
    </row>
    <row r="3020" spans="1:8" ht="15.75">
      <c r="A3020" s="631"/>
      <c r="B3020" s="638"/>
      <c r="C3020" s="260" t="s">
        <v>2391</v>
      </c>
      <c r="D3020" s="19" t="s">
        <v>2968</v>
      </c>
      <c r="E3020" s="19">
        <v>12</v>
      </c>
      <c r="F3020" s="19">
        <v>170</v>
      </c>
      <c r="G3020" s="20"/>
      <c r="H3020" s="603"/>
    </row>
    <row r="3021" spans="1:8" ht="31.5">
      <c r="A3021" s="631"/>
      <c r="B3021" s="638"/>
      <c r="C3021" s="260" t="s">
        <v>2450</v>
      </c>
      <c r="D3021" s="19" t="s">
        <v>2968</v>
      </c>
      <c r="E3021" s="17">
        <v>6</v>
      </c>
      <c r="F3021" s="17">
        <v>170</v>
      </c>
      <c r="G3021" s="20"/>
      <c r="H3021" s="595" t="s">
        <v>3612</v>
      </c>
    </row>
    <row r="3022" spans="1:8" ht="15.75">
      <c r="A3022" s="631"/>
      <c r="B3022" s="638"/>
      <c r="C3022" s="260" t="s">
        <v>2452</v>
      </c>
      <c r="D3022" s="19" t="s">
        <v>2968</v>
      </c>
      <c r="E3022" s="17">
        <v>6</v>
      </c>
      <c r="F3022" s="17">
        <v>156</v>
      </c>
      <c r="G3022" s="20"/>
      <c r="H3022" s="605"/>
    </row>
    <row r="3023" spans="1:8" ht="15.75">
      <c r="A3023" s="631"/>
      <c r="B3023" s="638"/>
      <c r="C3023" s="260" t="s">
        <v>3667</v>
      </c>
      <c r="D3023" s="19" t="s">
        <v>2968</v>
      </c>
      <c r="E3023" s="17">
        <v>6</v>
      </c>
      <c r="F3023" s="17">
        <v>10</v>
      </c>
      <c r="G3023" s="20"/>
      <c r="H3023" s="605"/>
    </row>
    <row r="3024" spans="1:8" ht="15.75">
      <c r="A3024" s="631"/>
      <c r="B3024" s="638"/>
      <c r="C3024" s="260" t="s">
        <v>3255</v>
      </c>
      <c r="D3024" s="19" t="s">
        <v>1049</v>
      </c>
      <c r="E3024" s="17">
        <v>6</v>
      </c>
      <c r="F3024" s="17">
        <v>45</v>
      </c>
      <c r="G3024" s="20"/>
      <c r="H3024" s="605"/>
    </row>
    <row r="3025" spans="1:8" ht="15.75">
      <c r="A3025" s="631"/>
      <c r="B3025" s="638"/>
      <c r="C3025" s="275" t="s">
        <v>213</v>
      </c>
      <c r="D3025" s="19" t="s">
        <v>2968</v>
      </c>
      <c r="E3025" s="17">
        <v>43</v>
      </c>
      <c r="F3025" s="19">
        <v>5</v>
      </c>
      <c r="G3025" s="20"/>
      <c r="H3025" s="605"/>
    </row>
    <row r="3026" spans="1:8" ht="15.75">
      <c r="A3026" s="631"/>
      <c r="B3026" s="638"/>
      <c r="C3026" s="260" t="s">
        <v>3609</v>
      </c>
      <c r="D3026" s="19" t="s">
        <v>1049</v>
      </c>
      <c r="E3026" s="31">
        <v>18</v>
      </c>
      <c r="F3026" s="19">
        <v>15</v>
      </c>
      <c r="G3026" s="20"/>
      <c r="H3026" s="605"/>
    </row>
    <row r="3027" spans="1:8" ht="15.75">
      <c r="A3027" s="631"/>
      <c r="B3027" s="638"/>
      <c r="C3027" s="260" t="s">
        <v>259</v>
      </c>
      <c r="D3027" s="19" t="s">
        <v>1049</v>
      </c>
      <c r="E3027" s="31">
        <v>35</v>
      </c>
      <c r="F3027" s="19">
        <v>8</v>
      </c>
      <c r="G3027" s="20"/>
      <c r="H3027" s="605"/>
    </row>
    <row r="3028" spans="1:8" ht="15.75">
      <c r="A3028" s="631"/>
      <c r="B3028" s="638"/>
      <c r="C3028" s="260" t="s">
        <v>3610</v>
      </c>
      <c r="D3028" s="19" t="s">
        <v>2968</v>
      </c>
      <c r="E3028" s="19">
        <v>31</v>
      </c>
      <c r="F3028" s="19">
        <v>1</v>
      </c>
      <c r="G3028" s="20"/>
      <c r="H3028" s="605"/>
    </row>
    <row r="3029" spans="1:8" ht="15.75">
      <c r="A3029" s="631"/>
      <c r="B3029" s="638"/>
      <c r="C3029" s="260" t="s">
        <v>3611</v>
      </c>
      <c r="D3029" s="19" t="s">
        <v>1049</v>
      </c>
      <c r="E3029" s="19">
        <v>33</v>
      </c>
      <c r="F3029" s="19">
        <v>10</v>
      </c>
      <c r="G3029" s="20"/>
      <c r="H3029" s="603"/>
    </row>
    <row r="3030" spans="1:8" ht="15.75">
      <c r="A3030" s="631"/>
      <c r="B3030" s="638"/>
      <c r="C3030" s="260" t="s">
        <v>3446</v>
      </c>
      <c r="D3030" s="19" t="s">
        <v>2968</v>
      </c>
      <c r="E3030" s="19">
        <v>4</v>
      </c>
      <c r="F3030" s="19">
        <v>350</v>
      </c>
      <c r="G3030" s="20"/>
      <c r="H3030" s="133">
        <v>41051</v>
      </c>
    </row>
    <row r="3031" spans="1:8" ht="15.75">
      <c r="A3031" s="631"/>
      <c r="B3031" s="639"/>
      <c r="C3031" s="260" t="s">
        <v>1680</v>
      </c>
      <c r="D3031" s="19" t="s">
        <v>2968</v>
      </c>
      <c r="E3031" s="19">
        <v>3</v>
      </c>
      <c r="F3031" s="19">
        <v>24</v>
      </c>
      <c r="G3031" s="20"/>
      <c r="H3031" s="595">
        <v>41080</v>
      </c>
    </row>
    <row r="3032" spans="1:8" ht="15.75">
      <c r="A3032" s="631"/>
      <c r="B3032" s="592" t="s">
        <v>1108</v>
      </c>
      <c r="C3032" s="17" t="s">
        <v>1107</v>
      </c>
      <c r="D3032" s="19" t="s">
        <v>1049</v>
      </c>
      <c r="E3032" s="19">
        <v>26</v>
      </c>
      <c r="F3032" s="19">
        <v>5</v>
      </c>
      <c r="G3032" s="20"/>
      <c r="H3032" s="605"/>
    </row>
    <row r="3033" spans="1:8" ht="15.75">
      <c r="A3033" s="631"/>
      <c r="B3033" s="593"/>
      <c r="C3033" s="17" t="s">
        <v>212</v>
      </c>
      <c r="D3033" s="19" t="s">
        <v>1049</v>
      </c>
      <c r="E3033" s="17">
        <v>24</v>
      </c>
      <c r="F3033" s="17">
        <v>45</v>
      </c>
      <c r="G3033" s="20"/>
      <c r="H3033" s="605"/>
    </row>
    <row r="3034" spans="1:8" ht="15.75">
      <c r="A3034" s="631"/>
      <c r="B3034" s="593"/>
      <c r="C3034" s="275" t="s">
        <v>213</v>
      </c>
      <c r="D3034" s="19" t="s">
        <v>2968</v>
      </c>
      <c r="E3034" s="17">
        <v>32</v>
      </c>
      <c r="F3034" s="19">
        <v>5</v>
      </c>
      <c r="G3034" s="20"/>
      <c r="H3034" s="605"/>
    </row>
    <row r="3035" spans="1:8" ht="31.5">
      <c r="A3035" s="631"/>
      <c r="B3035" s="593"/>
      <c r="C3035" s="260" t="s">
        <v>2468</v>
      </c>
      <c r="D3035" s="19" t="s">
        <v>2968</v>
      </c>
      <c r="E3035" s="17">
        <v>44</v>
      </c>
      <c r="F3035" s="17">
        <v>2.5</v>
      </c>
      <c r="G3035" s="17"/>
      <c r="H3035" s="605"/>
    </row>
    <row r="3036" spans="1:8" ht="15.75">
      <c r="A3036" s="631"/>
      <c r="B3036" s="593"/>
      <c r="C3036" s="260" t="s">
        <v>2470</v>
      </c>
      <c r="D3036" s="19" t="s">
        <v>2968</v>
      </c>
      <c r="E3036" s="17">
        <v>50</v>
      </c>
      <c r="F3036" s="17">
        <v>0.5</v>
      </c>
      <c r="G3036" s="17"/>
      <c r="H3036" s="605"/>
    </row>
    <row r="3037" spans="1:8" ht="31.5">
      <c r="A3037" s="632"/>
      <c r="B3037" s="594"/>
      <c r="C3037" s="17" t="s">
        <v>260</v>
      </c>
      <c r="D3037" s="19" t="s">
        <v>2968</v>
      </c>
      <c r="E3037" s="19">
        <v>3</v>
      </c>
      <c r="F3037" s="19">
        <v>30</v>
      </c>
      <c r="G3037" s="20"/>
      <c r="H3037" s="603"/>
    </row>
    <row r="3038" spans="1:8" ht="31.5">
      <c r="A3038" s="64">
        <v>120</v>
      </c>
      <c r="B3038" s="17" t="s">
        <v>3159</v>
      </c>
      <c r="C3038" s="50" t="s">
        <v>2969</v>
      </c>
      <c r="D3038" s="606" t="s">
        <v>67</v>
      </c>
      <c r="E3038" s="606"/>
      <c r="F3038" s="606"/>
      <c r="G3038" s="17"/>
      <c r="H3038" s="21">
        <v>41075</v>
      </c>
    </row>
    <row r="3039" spans="1:8" ht="31.5">
      <c r="A3039" s="64">
        <v>149</v>
      </c>
      <c r="B3039" s="17" t="s">
        <v>1274</v>
      </c>
      <c r="C3039" s="16" t="s">
        <v>2969</v>
      </c>
      <c r="D3039" s="598" t="s">
        <v>67</v>
      </c>
      <c r="E3039" s="599"/>
      <c r="F3039" s="600"/>
      <c r="G3039" s="20"/>
      <c r="H3039" s="21">
        <v>41075</v>
      </c>
    </row>
    <row r="3040" spans="1:8" ht="31.5">
      <c r="A3040" s="64">
        <v>152</v>
      </c>
      <c r="B3040" s="17" t="s">
        <v>857</v>
      </c>
      <c r="C3040" s="16" t="s">
        <v>2440</v>
      </c>
      <c r="D3040" s="598" t="s">
        <v>67</v>
      </c>
      <c r="E3040" s="599"/>
      <c r="F3040" s="600"/>
      <c r="G3040" s="20"/>
      <c r="H3040" s="21">
        <v>41079</v>
      </c>
    </row>
    <row r="3041" spans="1:8" ht="31.5">
      <c r="A3041" s="64">
        <v>157</v>
      </c>
      <c r="B3041" s="17" t="s">
        <v>2385</v>
      </c>
      <c r="C3041" s="16" t="s">
        <v>2969</v>
      </c>
      <c r="D3041" s="598" t="s">
        <v>67</v>
      </c>
      <c r="E3041" s="599"/>
      <c r="F3041" s="600"/>
      <c r="G3041" s="20"/>
      <c r="H3041" s="21">
        <v>41080</v>
      </c>
    </row>
    <row r="3042" spans="1:8" ht="31.5">
      <c r="A3042" s="630">
        <v>177</v>
      </c>
      <c r="B3042" s="592" t="s">
        <v>1108</v>
      </c>
      <c r="C3042" s="16" t="s">
        <v>1986</v>
      </c>
      <c r="D3042" s="15"/>
      <c r="E3042" s="15"/>
      <c r="F3042" s="15"/>
      <c r="G3042" s="20"/>
      <c r="H3042" s="595">
        <v>41085</v>
      </c>
    </row>
    <row r="3043" spans="1:8" ht="15.75">
      <c r="A3043" s="631"/>
      <c r="B3043" s="593"/>
      <c r="C3043" s="17" t="s">
        <v>2268</v>
      </c>
      <c r="D3043" s="19" t="s">
        <v>1046</v>
      </c>
      <c r="E3043" s="19">
        <v>1</v>
      </c>
      <c r="F3043" s="19">
        <v>350</v>
      </c>
      <c r="G3043" s="20">
        <f>F3043*E3043</f>
        <v>350</v>
      </c>
      <c r="H3043" s="605"/>
    </row>
    <row r="3044" spans="1:8" ht="15.75">
      <c r="A3044" s="631"/>
      <c r="B3044" s="593"/>
      <c r="C3044" s="17" t="s">
        <v>1047</v>
      </c>
      <c r="D3044" s="19" t="s">
        <v>1517</v>
      </c>
      <c r="E3044" s="19">
        <v>1</v>
      </c>
      <c r="F3044" s="19">
        <v>25</v>
      </c>
      <c r="G3044" s="20">
        <f>F3044*E3044</f>
        <v>25</v>
      </c>
      <c r="H3044" s="605"/>
    </row>
    <row r="3045" spans="1:8" ht="15.75">
      <c r="A3045" s="631"/>
      <c r="B3045" s="593"/>
      <c r="C3045" s="17" t="s">
        <v>1602</v>
      </c>
      <c r="D3045" s="19" t="s">
        <v>1109</v>
      </c>
      <c r="E3045" s="19">
        <v>0.15</v>
      </c>
      <c r="F3045" s="19">
        <v>48</v>
      </c>
      <c r="G3045" s="20">
        <f>F3045*E3045</f>
        <v>7.2</v>
      </c>
      <c r="H3045" s="605"/>
    </row>
    <row r="3046" spans="1:8" ht="15.75">
      <c r="A3046" s="632"/>
      <c r="B3046" s="594"/>
      <c r="C3046" s="17" t="s">
        <v>166</v>
      </c>
      <c r="D3046" s="19" t="s">
        <v>1588</v>
      </c>
      <c r="E3046" s="19">
        <v>1</v>
      </c>
      <c r="F3046" s="19">
        <v>1650</v>
      </c>
      <c r="G3046" s="20">
        <f>F3046*E3046</f>
        <v>1650</v>
      </c>
      <c r="H3046" s="603"/>
    </row>
    <row r="3047" spans="1:8" ht="78.75">
      <c r="A3047" s="64">
        <v>214</v>
      </c>
      <c r="B3047" s="74" t="s">
        <v>3493</v>
      </c>
      <c r="C3047" s="17" t="s">
        <v>2502</v>
      </c>
      <c r="D3047" s="17"/>
      <c r="E3047" s="17"/>
      <c r="F3047" s="17"/>
      <c r="G3047" s="75">
        <v>117802.11</v>
      </c>
      <c r="H3047" s="301"/>
    </row>
    <row r="3048" spans="1:8" ht="18.75">
      <c r="A3048" s="160"/>
      <c r="B3048" s="161" t="s">
        <v>1598</v>
      </c>
      <c r="C3048" s="160"/>
      <c r="D3048" s="160"/>
      <c r="E3048" s="160"/>
      <c r="F3048" s="160"/>
      <c r="G3048" s="162">
        <f>SUM(G3013:G3047)</f>
        <v>119834.31</v>
      </c>
      <c r="H3048" s="163"/>
    </row>
    <row r="3049" spans="1:8" ht="31.5">
      <c r="A3049" s="633">
        <v>15</v>
      </c>
      <c r="B3049" s="606" t="s">
        <v>1646</v>
      </c>
      <c r="C3049" s="259" t="s">
        <v>1038</v>
      </c>
      <c r="D3049" s="606" t="s">
        <v>412</v>
      </c>
      <c r="E3049" s="606"/>
      <c r="F3049" s="606"/>
      <c r="G3049" s="20"/>
      <c r="H3049" s="611">
        <v>41061</v>
      </c>
    </row>
    <row r="3050" spans="1:8" ht="15.75">
      <c r="A3050" s="633"/>
      <c r="B3050" s="606"/>
      <c r="C3050" s="260" t="s">
        <v>1039</v>
      </c>
      <c r="D3050" s="19" t="s">
        <v>3491</v>
      </c>
      <c r="E3050" s="17">
        <v>4.45</v>
      </c>
      <c r="F3050" s="17">
        <v>1.6</v>
      </c>
      <c r="G3050" s="20">
        <f>F3050*E3050</f>
        <v>7.12</v>
      </c>
      <c r="H3050" s="611"/>
    </row>
    <row r="3051" spans="1:8" ht="18.75">
      <c r="A3051" s="160"/>
      <c r="B3051" s="161" t="s">
        <v>1598</v>
      </c>
      <c r="C3051" s="160"/>
      <c r="D3051" s="160"/>
      <c r="E3051" s="160"/>
      <c r="F3051" s="160"/>
      <c r="G3051" s="162">
        <f>SUM(G3049:G3050)</f>
        <v>7.12</v>
      </c>
      <c r="H3051" s="163"/>
    </row>
    <row r="3052" spans="1:8" ht="31.5">
      <c r="A3052" s="633">
        <v>16</v>
      </c>
      <c r="B3052" s="606" t="s">
        <v>3701</v>
      </c>
      <c r="C3052" s="259" t="s">
        <v>1038</v>
      </c>
      <c r="D3052" s="606" t="s">
        <v>412</v>
      </c>
      <c r="E3052" s="606"/>
      <c r="F3052" s="606"/>
      <c r="G3052" s="20"/>
      <c r="H3052" s="611">
        <v>41061</v>
      </c>
    </row>
    <row r="3053" spans="1:8" ht="15.75">
      <c r="A3053" s="633"/>
      <c r="B3053" s="606"/>
      <c r="C3053" s="260" t="s">
        <v>1039</v>
      </c>
      <c r="D3053" s="19" t="s">
        <v>3491</v>
      </c>
      <c r="E3053" s="17">
        <v>4.45</v>
      </c>
      <c r="F3053" s="17">
        <v>1.6</v>
      </c>
      <c r="G3053" s="20">
        <f>F3053*E3053</f>
        <v>7.12</v>
      </c>
      <c r="H3053" s="611"/>
    </row>
    <row r="3054" spans="1:8" ht="18.75">
      <c r="A3054" s="160"/>
      <c r="B3054" s="161" t="s">
        <v>1598</v>
      </c>
      <c r="C3054" s="160"/>
      <c r="D3054" s="160"/>
      <c r="E3054" s="160"/>
      <c r="F3054" s="160"/>
      <c r="G3054" s="162">
        <f>SUM(G3052:G3053)</f>
        <v>7.12</v>
      </c>
      <c r="H3054" s="163"/>
    </row>
    <row r="3055" spans="1:8" ht="31.5">
      <c r="A3055" s="630">
        <v>17</v>
      </c>
      <c r="B3055" s="592" t="s">
        <v>2785</v>
      </c>
      <c r="C3055" s="259" t="s">
        <v>1038</v>
      </c>
      <c r="D3055" s="598" t="s">
        <v>412</v>
      </c>
      <c r="E3055" s="599"/>
      <c r="F3055" s="600"/>
      <c r="G3055" s="20"/>
      <c r="H3055" s="595">
        <v>41061</v>
      </c>
    </row>
    <row r="3056" spans="1:8" ht="15.75">
      <c r="A3056" s="632"/>
      <c r="B3056" s="594"/>
      <c r="C3056" s="260" t="s">
        <v>1039</v>
      </c>
      <c r="D3056" s="19" t="s">
        <v>3491</v>
      </c>
      <c r="E3056" s="17">
        <v>4.45</v>
      </c>
      <c r="F3056" s="17">
        <v>1.6</v>
      </c>
      <c r="G3056" s="20">
        <f>F3056*E3056</f>
        <v>7.12</v>
      </c>
      <c r="H3056" s="603"/>
    </row>
    <row r="3057" spans="1:8" ht="18.75">
      <c r="A3057" s="160"/>
      <c r="B3057" s="161" t="s">
        <v>1598</v>
      </c>
      <c r="C3057" s="160"/>
      <c r="D3057" s="160"/>
      <c r="E3057" s="160"/>
      <c r="F3057" s="160"/>
      <c r="G3057" s="162">
        <f>SUM(G3055:G3056)</f>
        <v>7.12</v>
      </c>
      <c r="H3057" s="163"/>
    </row>
    <row r="3058" spans="1:8" ht="15.75">
      <c r="A3058" s="630">
        <v>9</v>
      </c>
      <c r="B3058" s="592" t="s">
        <v>2781</v>
      </c>
      <c r="C3058" s="16" t="s">
        <v>1132</v>
      </c>
      <c r="D3058" s="19"/>
      <c r="E3058" s="17"/>
      <c r="F3058" s="17"/>
      <c r="G3058" s="17">
        <f>F3058*E3058</f>
        <v>0</v>
      </c>
      <c r="H3058" s="595">
        <v>41061</v>
      </c>
    </row>
    <row r="3059" spans="1:8" ht="15.75">
      <c r="A3059" s="631"/>
      <c r="B3059" s="593"/>
      <c r="C3059" s="17" t="s">
        <v>480</v>
      </c>
      <c r="D3059" s="19" t="s">
        <v>481</v>
      </c>
      <c r="E3059" s="17">
        <v>1</v>
      </c>
      <c r="F3059" s="17">
        <v>28</v>
      </c>
      <c r="G3059" s="20">
        <f>E3059*F3059</f>
        <v>28</v>
      </c>
      <c r="H3059" s="596"/>
    </row>
    <row r="3060" spans="1:8" ht="15.75">
      <c r="A3060" s="632"/>
      <c r="B3060" s="594"/>
      <c r="C3060" s="17" t="s">
        <v>1133</v>
      </c>
      <c r="D3060" s="19" t="s">
        <v>1049</v>
      </c>
      <c r="E3060" s="17">
        <v>1.34</v>
      </c>
      <c r="F3060" s="17">
        <v>7</v>
      </c>
      <c r="G3060" s="20">
        <f>E3060*F3060</f>
        <v>9.3800000000000008</v>
      </c>
      <c r="H3060" s="597"/>
    </row>
    <row r="3061" spans="1:8" ht="31.5">
      <c r="A3061" s="630">
        <v>13</v>
      </c>
      <c r="B3061" s="592" t="s">
        <v>2781</v>
      </c>
      <c r="C3061" s="259" t="s">
        <v>1038</v>
      </c>
      <c r="D3061" s="598" t="s">
        <v>412</v>
      </c>
      <c r="E3061" s="599"/>
      <c r="F3061" s="600"/>
      <c r="G3061" s="20"/>
      <c r="H3061" s="595">
        <v>41061</v>
      </c>
    </row>
    <row r="3062" spans="1:8" ht="15.75">
      <c r="A3062" s="632"/>
      <c r="B3062" s="594"/>
      <c r="C3062" s="260" t="s">
        <v>1039</v>
      </c>
      <c r="D3062" s="19" t="s">
        <v>3491</v>
      </c>
      <c r="E3062" s="17">
        <v>4.45</v>
      </c>
      <c r="F3062" s="17">
        <v>1.6</v>
      </c>
      <c r="G3062" s="20">
        <f>F3062*E3062</f>
        <v>7.12</v>
      </c>
      <c r="H3062" s="603"/>
    </row>
    <row r="3063" spans="1:8" ht="15.75">
      <c r="A3063" s="630">
        <v>23</v>
      </c>
      <c r="B3063" s="592" t="s">
        <v>2781</v>
      </c>
      <c r="C3063" s="261" t="s">
        <v>2782</v>
      </c>
      <c r="D3063" s="19"/>
      <c r="E3063" s="19"/>
      <c r="F3063" s="19"/>
      <c r="G3063" s="17"/>
      <c r="H3063" s="595">
        <v>41061</v>
      </c>
    </row>
    <row r="3064" spans="1:8" ht="15.75">
      <c r="A3064" s="631"/>
      <c r="B3064" s="593"/>
      <c r="C3064" s="17" t="s">
        <v>2049</v>
      </c>
      <c r="D3064" s="19" t="s">
        <v>1588</v>
      </c>
      <c r="E3064" s="17">
        <v>0.67</v>
      </c>
      <c r="F3064" s="17">
        <v>1350</v>
      </c>
      <c r="G3064" s="17">
        <f>F3064*E3064</f>
        <v>904.5</v>
      </c>
      <c r="H3064" s="596"/>
    </row>
    <row r="3065" spans="1:8" ht="15.75">
      <c r="A3065" s="632"/>
      <c r="B3065" s="594"/>
      <c r="C3065" s="17" t="s">
        <v>2656</v>
      </c>
      <c r="D3065" s="19" t="s">
        <v>1585</v>
      </c>
      <c r="E3065" s="17">
        <v>0.17</v>
      </c>
      <c r="F3065" s="17">
        <v>48.05</v>
      </c>
      <c r="G3065" s="20">
        <f>F3065*E3065</f>
        <v>8.17</v>
      </c>
      <c r="H3065" s="597"/>
    </row>
    <row r="3066" spans="1:8" ht="31.5">
      <c r="A3066" s="64">
        <v>29</v>
      </c>
      <c r="B3066" s="17" t="s">
        <v>2781</v>
      </c>
      <c r="C3066" s="16" t="s">
        <v>893</v>
      </c>
      <c r="D3066" s="606" t="s">
        <v>267</v>
      </c>
      <c r="E3066" s="606"/>
      <c r="F3066" s="606"/>
      <c r="G3066" s="17"/>
      <c r="H3066" s="21">
        <v>41064</v>
      </c>
    </row>
    <row r="3067" spans="1:8" ht="15.75">
      <c r="A3067" s="630">
        <v>88</v>
      </c>
      <c r="B3067" s="592" t="s">
        <v>2781</v>
      </c>
      <c r="C3067" s="16" t="s">
        <v>1882</v>
      </c>
      <c r="D3067" s="17"/>
      <c r="E3067" s="17"/>
      <c r="F3067" s="17"/>
      <c r="G3067" s="20"/>
      <c r="H3067" s="595">
        <v>41071</v>
      </c>
    </row>
    <row r="3068" spans="1:8" ht="15.75">
      <c r="A3068" s="631"/>
      <c r="B3068" s="593"/>
      <c r="C3068" s="17" t="s">
        <v>1129</v>
      </c>
      <c r="D3068" s="19" t="s">
        <v>1588</v>
      </c>
      <c r="E3068" s="17">
        <v>0.34</v>
      </c>
      <c r="F3068" s="17">
        <v>1500</v>
      </c>
      <c r="G3068" s="20">
        <f>E3068*F3068</f>
        <v>510</v>
      </c>
      <c r="H3068" s="596"/>
    </row>
    <row r="3069" spans="1:8" ht="15.75">
      <c r="A3069" s="632"/>
      <c r="B3069" s="594"/>
      <c r="C3069" s="17" t="s">
        <v>1534</v>
      </c>
      <c r="D3069" s="19" t="s">
        <v>1585</v>
      </c>
      <c r="E3069" s="17">
        <v>0.5</v>
      </c>
      <c r="F3069" s="17">
        <v>400</v>
      </c>
      <c r="G3069" s="20">
        <f>E3069*F3069</f>
        <v>200</v>
      </c>
      <c r="H3069" s="597"/>
    </row>
    <row r="3070" spans="1:8" ht="15.75">
      <c r="A3070" s="633">
        <v>141</v>
      </c>
      <c r="B3070" s="606" t="s">
        <v>2781</v>
      </c>
      <c r="C3070" s="16" t="s">
        <v>1549</v>
      </c>
      <c r="D3070" s="19"/>
      <c r="E3070" s="17"/>
      <c r="F3070" s="19"/>
      <c r="G3070" s="17"/>
      <c r="H3070" s="611">
        <v>41079</v>
      </c>
    </row>
    <row r="3071" spans="1:8" ht="15.75">
      <c r="A3071" s="633"/>
      <c r="B3071" s="606"/>
      <c r="C3071" s="63" t="s">
        <v>2049</v>
      </c>
      <c r="D3071" s="19" t="s">
        <v>1588</v>
      </c>
      <c r="E3071" s="17">
        <v>0.42</v>
      </c>
      <c r="F3071" s="17">
        <v>1350</v>
      </c>
      <c r="G3071" s="17">
        <f>F3071*E3071</f>
        <v>567</v>
      </c>
      <c r="H3071" s="611"/>
    </row>
    <row r="3072" spans="1:8" ht="15.75">
      <c r="A3072" s="633"/>
      <c r="B3072" s="606"/>
      <c r="C3072" s="63" t="s">
        <v>2050</v>
      </c>
      <c r="D3072" s="19" t="s">
        <v>1585</v>
      </c>
      <c r="E3072" s="17">
        <v>0.25</v>
      </c>
      <c r="F3072" s="17">
        <v>48.05</v>
      </c>
      <c r="G3072" s="20">
        <f>F3072*E3072</f>
        <v>12.01</v>
      </c>
      <c r="H3072" s="611"/>
    </row>
    <row r="3073" spans="1:8" ht="47.25">
      <c r="A3073" s="630">
        <v>198</v>
      </c>
      <c r="B3073" s="592" t="s">
        <v>2148</v>
      </c>
      <c r="C3073" s="16" t="s">
        <v>2149</v>
      </c>
      <c r="D3073" s="598" t="s">
        <v>67</v>
      </c>
      <c r="E3073" s="599"/>
      <c r="F3073" s="600"/>
      <c r="G3073" s="20"/>
      <c r="H3073" s="595">
        <v>41087</v>
      </c>
    </row>
    <row r="3074" spans="1:8" ht="15.75">
      <c r="A3074" s="632"/>
      <c r="B3074" s="594"/>
      <c r="C3074" s="17" t="s">
        <v>3619</v>
      </c>
      <c r="D3074" s="19" t="s">
        <v>1049</v>
      </c>
      <c r="E3074" s="19">
        <v>2</v>
      </c>
      <c r="F3074" s="19">
        <v>5</v>
      </c>
      <c r="G3074" s="20">
        <f>F3074*E3074</f>
        <v>10</v>
      </c>
      <c r="H3074" s="603"/>
    </row>
    <row r="3075" spans="1:8" ht="47.25">
      <c r="A3075" s="630">
        <v>210</v>
      </c>
      <c r="B3075" s="592" t="s">
        <v>2781</v>
      </c>
      <c r="C3075" s="16" t="s">
        <v>1815</v>
      </c>
      <c r="D3075" s="15"/>
      <c r="E3075" s="15"/>
      <c r="F3075" s="15"/>
      <c r="G3075" s="20"/>
      <c r="H3075" s="595">
        <v>41089</v>
      </c>
    </row>
    <row r="3076" spans="1:8" ht="15.75">
      <c r="A3076" s="631"/>
      <c r="B3076" s="593"/>
      <c r="C3076" s="17" t="s">
        <v>2479</v>
      </c>
      <c r="D3076" s="19" t="s">
        <v>1109</v>
      </c>
      <c r="E3076" s="19">
        <v>0.9</v>
      </c>
      <c r="F3076" s="19">
        <v>193.34</v>
      </c>
      <c r="G3076" s="20">
        <f>F3076*E3076</f>
        <v>174.01</v>
      </c>
      <c r="H3076" s="605"/>
    </row>
    <row r="3077" spans="1:8" ht="15.75">
      <c r="A3077" s="631"/>
      <c r="B3077" s="593"/>
      <c r="C3077" s="17" t="s">
        <v>2666</v>
      </c>
      <c r="D3077" s="19" t="s">
        <v>1585</v>
      </c>
      <c r="E3077" s="19">
        <v>0.12</v>
      </c>
      <c r="F3077" s="19">
        <v>8500</v>
      </c>
      <c r="G3077" s="20">
        <f>F3077*E3077</f>
        <v>1020</v>
      </c>
      <c r="H3077" s="605"/>
    </row>
    <row r="3078" spans="1:8" ht="15.75">
      <c r="A3078" s="631"/>
      <c r="B3078" s="593"/>
      <c r="C3078" s="17" t="s">
        <v>889</v>
      </c>
      <c r="D3078" s="19" t="s">
        <v>1585</v>
      </c>
      <c r="E3078" s="19">
        <v>0.06</v>
      </c>
      <c r="F3078" s="19">
        <v>8500</v>
      </c>
      <c r="G3078" s="20">
        <f>F3078*E3078</f>
        <v>510</v>
      </c>
      <c r="H3078" s="605"/>
    </row>
    <row r="3079" spans="1:8" ht="15.75">
      <c r="A3079" s="631"/>
      <c r="B3079" s="593"/>
      <c r="C3079" s="17" t="s">
        <v>567</v>
      </c>
      <c r="D3079" s="19" t="s">
        <v>2968</v>
      </c>
      <c r="E3079" s="19">
        <v>20</v>
      </c>
      <c r="F3079" s="19">
        <v>0.8</v>
      </c>
      <c r="G3079" s="20">
        <f>F3079*E3079</f>
        <v>16</v>
      </c>
      <c r="H3079" s="605"/>
    </row>
    <row r="3080" spans="1:8" ht="15.75">
      <c r="A3080" s="632"/>
      <c r="B3080" s="594"/>
      <c r="C3080" s="17" t="s">
        <v>568</v>
      </c>
      <c r="D3080" s="19" t="s">
        <v>2968</v>
      </c>
      <c r="E3080" s="19">
        <v>10</v>
      </c>
      <c r="F3080" s="19">
        <v>0.5</v>
      </c>
      <c r="G3080" s="20">
        <f>F3080*E3080</f>
        <v>5</v>
      </c>
      <c r="H3080" s="603"/>
    </row>
    <row r="3081" spans="1:8" ht="18.75">
      <c r="A3081" s="160"/>
      <c r="B3081" s="161" t="s">
        <v>1598</v>
      </c>
      <c r="C3081" s="160"/>
      <c r="D3081" s="160"/>
      <c r="E3081" s="160"/>
      <c r="F3081" s="160"/>
      <c r="G3081" s="162">
        <f>SUM(G3058:G3080)</f>
        <v>3981.19</v>
      </c>
      <c r="H3081" s="163"/>
    </row>
    <row r="3082" spans="1:8" ht="15.75">
      <c r="A3082" s="630">
        <v>24</v>
      </c>
      <c r="B3082" s="592" t="s">
        <v>831</v>
      </c>
      <c r="C3082" s="261" t="s">
        <v>2782</v>
      </c>
      <c r="D3082" s="19"/>
      <c r="E3082" s="19"/>
      <c r="F3082" s="19"/>
      <c r="G3082" s="17"/>
      <c r="H3082" s="595">
        <v>41061</v>
      </c>
    </row>
    <row r="3083" spans="1:8" ht="15.75">
      <c r="A3083" s="631"/>
      <c r="B3083" s="593"/>
      <c r="C3083" s="17" t="s">
        <v>2049</v>
      </c>
      <c r="D3083" s="19" t="s">
        <v>1588</v>
      </c>
      <c r="E3083" s="17">
        <v>0.67</v>
      </c>
      <c r="F3083" s="17">
        <v>1350</v>
      </c>
      <c r="G3083" s="17">
        <f>F3083*E3083</f>
        <v>904.5</v>
      </c>
      <c r="H3083" s="596"/>
    </row>
    <row r="3084" spans="1:8" ht="15.75">
      <c r="A3084" s="632"/>
      <c r="B3084" s="594"/>
      <c r="C3084" s="17" t="s">
        <v>2656</v>
      </c>
      <c r="D3084" s="19" t="s">
        <v>1585</v>
      </c>
      <c r="E3084" s="17">
        <v>0.17</v>
      </c>
      <c r="F3084" s="17">
        <v>48.05</v>
      </c>
      <c r="G3084" s="20">
        <f>F3084*E3084</f>
        <v>8.17</v>
      </c>
      <c r="H3084" s="597"/>
    </row>
    <row r="3085" spans="1:8" ht="15.75">
      <c r="A3085" s="633">
        <v>35</v>
      </c>
      <c r="B3085" s="606" t="s">
        <v>831</v>
      </c>
      <c r="C3085" s="16" t="s">
        <v>1132</v>
      </c>
      <c r="D3085" s="19"/>
      <c r="E3085" s="17"/>
      <c r="F3085" s="17"/>
      <c r="G3085" s="20"/>
      <c r="H3085" s="611">
        <v>41064</v>
      </c>
    </row>
    <row r="3086" spans="1:8" ht="15.75">
      <c r="A3086" s="633"/>
      <c r="B3086" s="606"/>
      <c r="C3086" s="17" t="s">
        <v>480</v>
      </c>
      <c r="D3086" s="19" t="s">
        <v>481</v>
      </c>
      <c r="E3086" s="17">
        <v>1</v>
      </c>
      <c r="F3086" s="17">
        <v>28</v>
      </c>
      <c r="G3086" s="20">
        <f>E3086*F3086</f>
        <v>28</v>
      </c>
      <c r="H3086" s="610"/>
    </row>
    <row r="3087" spans="1:8" ht="15.75">
      <c r="A3087" s="633"/>
      <c r="B3087" s="606"/>
      <c r="C3087" s="17" t="s">
        <v>1133</v>
      </c>
      <c r="D3087" s="19" t="s">
        <v>1049</v>
      </c>
      <c r="E3087" s="17">
        <v>2</v>
      </c>
      <c r="F3087" s="17">
        <v>7</v>
      </c>
      <c r="G3087" s="20">
        <f>E3087*F3087</f>
        <v>14</v>
      </c>
      <c r="H3087" s="610"/>
    </row>
    <row r="3088" spans="1:8" ht="15.75">
      <c r="A3088" s="630">
        <v>89</v>
      </c>
      <c r="B3088" s="592" t="s">
        <v>831</v>
      </c>
      <c r="C3088" s="16" t="s">
        <v>1882</v>
      </c>
      <c r="D3088" s="17"/>
      <c r="E3088" s="17"/>
      <c r="F3088" s="17"/>
      <c r="G3088" s="20"/>
      <c r="H3088" s="595">
        <v>41071</v>
      </c>
    </row>
    <row r="3089" spans="1:8" ht="15.75">
      <c r="A3089" s="631"/>
      <c r="B3089" s="593"/>
      <c r="C3089" s="17" t="s">
        <v>1129</v>
      </c>
      <c r="D3089" s="19" t="s">
        <v>1588</v>
      </c>
      <c r="E3089" s="17">
        <v>0.34</v>
      </c>
      <c r="F3089" s="17">
        <v>1500</v>
      </c>
      <c r="G3089" s="20">
        <f>E3089*F3089</f>
        <v>510</v>
      </c>
      <c r="H3089" s="596"/>
    </row>
    <row r="3090" spans="1:8" ht="15.75">
      <c r="A3090" s="632"/>
      <c r="B3090" s="594"/>
      <c r="C3090" s="17" t="s">
        <v>1534</v>
      </c>
      <c r="D3090" s="19" t="s">
        <v>1585</v>
      </c>
      <c r="E3090" s="17">
        <v>0.5</v>
      </c>
      <c r="F3090" s="17">
        <v>400</v>
      </c>
      <c r="G3090" s="20">
        <f>E3090*F3090</f>
        <v>200</v>
      </c>
      <c r="H3090" s="597"/>
    </row>
    <row r="3091" spans="1:8" ht="31.5">
      <c r="A3091" s="64">
        <v>114</v>
      </c>
      <c r="B3091" s="17" t="s">
        <v>584</v>
      </c>
      <c r="C3091" s="16" t="s">
        <v>1160</v>
      </c>
      <c r="D3091" s="598" t="s">
        <v>67</v>
      </c>
      <c r="E3091" s="599"/>
      <c r="F3091" s="600"/>
      <c r="G3091" s="17"/>
      <c r="H3091" s="21">
        <v>41073</v>
      </c>
    </row>
    <row r="3092" spans="1:8" ht="31.5">
      <c r="A3092" s="630">
        <v>118</v>
      </c>
      <c r="B3092" s="592" t="s">
        <v>3118</v>
      </c>
      <c r="C3092" s="46" t="s">
        <v>858</v>
      </c>
      <c r="D3092" s="19"/>
      <c r="E3092" s="19"/>
      <c r="F3092" s="19"/>
      <c r="G3092" s="17"/>
      <c r="H3092" s="595">
        <v>41075</v>
      </c>
    </row>
    <row r="3093" spans="1:8" ht="15.75">
      <c r="A3093" s="631"/>
      <c r="B3093" s="593"/>
      <c r="C3093" s="17" t="s">
        <v>1601</v>
      </c>
      <c r="D3093" s="19" t="s">
        <v>1109</v>
      </c>
      <c r="E3093" s="19">
        <v>10</v>
      </c>
      <c r="F3093" s="19">
        <v>4.3</v>
      </c>
      <c r="G3093" s="17">
        <f>F3093*E3093</f>
        <v>43</v>
      </c>
      <c r="H3093" s="605"/>
    </row>
    <row r="3094" spans="1:8" ht="15.75">
      <c r="A3094" s="632"/>
      <c r="B3094" s="594"/>
      <c r="C3094" s="17" t="s">
        <v>1534</v>
      </c>
      <c r="D3094" s="19" t="s">
        <v>1585</v>
      </c>
      <c r="E3094" s="17">
        <v>0.03</v>
      </c>
      <c r="F3094" s="17">
        <v>400</v>
      </c>
      <c r="G3094" s="20">
        <f>E3094*F3094</f>
        <v>12</v>
      </c>
      <c r="H3094" s="603"/>
    </row>
    <row r="3095" spans="1:8" ht="18.75">
      <c r="A3095" s="160"/>
      <c r="B3095" s="161" t="s">
        <v>1598</v>
      </c>
      <c r="C3095" s="160"/>
      <c r="D3095" s="160"/>
      <c r="E3095" s="160"/>
      <c r="F3095" s="160"/>
      <c r="G3095" s="162">
        <f>SUM(G3082:G3094)</f>
        <v>1719.67</v>
      </c>
      <c r="H3095" s="163"/>
    </row>
    <row r="3096" spans="1:8" ht="15.75">
      <c r="A3096" s="630">
        <v>10</v>
      </c>
      <c r="B3096" s="592" t="s">
        <v>2595</v>
      </c>
      <c r="C3096" s="16" t="s">
        <v>1132</v>
      </c>
      <c r="D3096" s="19"/>
      <c r="E3096" s="17"/>
      <c r="F3096" s="17"/>
      <c r="G3096" s="20"/>
      <c r="H3096" s="595">
        <v>41061</v>
      </c>
    </row>
    <row r="3097" spans="1:8" ht="15.75">
      <c r="A3097" s="631"/>
      <c r="B3097" s="593"/>
      <c r="C3097" s="17" t="s">
        <v>480</v>
      </c>
      <c r="D3097" s="19" t="s">
        <v>481</v>
      </c>
      <c r="E3097" s="17">
        <v>1</v>
      </c>
      <c r="F3097" s="17">
        <v>28</v>
      </c>
      <c r="G3097" s="20">
        <f>E3097*F3097</f>
        <v>28</v>
      </c>
      <c r="H3097" s="596"/>
    </row>
    <row r="3098" spans="1:8" ht="15.75">
      <c r="A3098" s="632"/>
      <c r="B3098" s="594"/>
      <c r="C3098" s="17" t="s">
        <v>1133</v>
      </c>
      <c r="D3098" s="19" t="s">
        <v>1049</v>
      </c>
      <c r="E3098" s="17">
        <v>1.34</v>
      </c>
      <c r="F3098" s="17">
        <v>7</v>
      </c>
      <c r="G3098" s="20">
        <f>E3098*F3098</f>
        <v>9.3800000000000008</v>
      </c>
      <c r="H3098" s="597"/>
    </row>
    <row r="3099" spans="1:8" ht="31.5">
      <c r="A3099" s="630">
        <v>14</v>
      </c>
      <c r="B3099" s="592" t="s">
        <v>2595</v>
      </c>
      <c r="C3099" s="259" t="s">
        <v>1038</v>
      </c>
      <c r="D3099" s="598" t="s">
        <v>412</v>
      </c>
      <c r="E3099" s="599"/>
      <c r="F3099" s="600"/>
      <c r="G3099" s="20"/>
      <c r="H3099" s="595">
        <v>41061</v>
      </c>
    </row>
    <row r="3100" spans="1:8" ht="15.75">
      <c r="A3100" s="632"/>
      <c r="B3100" s="594"/>
      <c r="C3100" s="260" t="s">
        <v>1039</v>
      </c>
      <c r="D3100" s="19" t="s">
        <v>3491</v>
      </c>
      <c r="E3100" s="17">
        <v>4.45</v>
      </c>
      <c r="F3100" s="17">
        <v>1.6</v>
      </c>
      <c r="G3100" s="20">
        <f>F3100*E3100</f>
        <v>7.12</v>
      </c>
      <c r="H3100" s="603"/>
    </row>
    <row r="3101" spans="1:8" ht="31.5">
      <c r="A3101" s="64">
        <v>30</v>
      </c>
      <c r="B3101" s="17" t="s">
        <v>2595</v>
      </c>
      <c r="C3101" s="16" t="s">
        <v>893</v>
      </c>
      <c r="D3101" s="606" t="s">
        <v>267</v>
      </c>
      <c r="E3101" s="606"/>
      <c r="F3101" s="606"/>
      <c r="G3101" s="17"/>
      <c r="H3101" s="21">
        <v>41064</v>
      </c>
    </row>
    <row r="3102" spans="1:8" ht="31.5">
      <c r="A3102" s="64">
        <v>72</v>
      </c>
      <c r="B3102" s="17" t="s">
        <v>2595</v>
      </c>
      <c r="C3102" s="46" t="s">
        <v>893</v>
      </c>
      <c r="D3102" s="598" t="s">
        <v>3581</v>
      </c>
      <c r="E3102" s="599"/>
      <c r="F3102" s="600"/>
      <c r="G3102" s="17"/>
      <c r="H3102" s="21">
        <v>41071</v>
      </c>
    </row>
    <row r="3103" spans="1:8" ht="15.75">
      <c r="A3103" s="630">
        <v>90</v>
      </c>
      <c r="B3103" s="592" t="s">
        <v>2595</v>
      </c>
      <c r="C3103" s="16" t="s">
        <v>1882</v>
      </c>
      <c r="D3103" s="17"/>
      <c r="E3103" s="17"/>
      <c r="F3103" s="17"/>
      <c r="G3103" s="20"/>
      <c r="H3103" s="595">
        <v>41071</v>
      </c>
    </row>
    <row r="3104" spans="1:8" ht="15.75">
      <c r="A3104" s="631"/>
      <c r="B3104" s="593"/>
      <c r="C3104" s="17" t="s">
        <v>1129</v>
      </c>
      <c r="D3104" s="19" t="s">
        <v>1588</v>
      </c>
      <c r="E3104" s="17">
        <v>0.34</v>
      </c>
      <c r="F3104" s="17">
        <v>1500</v>
      </c>
      <c r="G3104" s="20">
        <f>E3104*F3104</f>
        <v>510</v>
      </c>
      <c r="H3104" s="596"/>
    </row>
    <row r="3105" spans="1:8" ht="15.75">
      <c r="A3105" s="632"/>
      <c r="B3105" s="594"/>
      <c r="C3105" s="17" t="s">
        <v>1534</v>
      </c>
      <c r="D3105" s="19" t="s">
        <v>1585</v>
      </c>
      <c r="E3105" s="17">
        <v>0.5</v>
      </c>
      <c r="F3105" s="17">
        <v>400</v>
      </c>
      <c r="G3105" s="20">
        <f>E3105*F3105</f>
        <v>200</v>
      </c>
      <c r="H3105" s="597"/>
    </row>
    <row r="3106" spans="1:8" ht="31.5">
      <c r="A3106" s="64">
        <v>108</v>
      </c>
      <c r="B3106" s="17" t="s">
        <v>2196</v>
      </c>
      <c r="C3106" s="16" t="s">
        <v>2548</v>
      </c>
      <c r="D3106" s="598" t="s">
        <v>1266</v>
      </c>
      <c r="E3106" s="599"/>
      <c r="F3106" s="600"/>
      <c r="G3106" s="17"/>
      <c r="H3106" s="21">
        <v>41068</v>
      </c>
    </row>
    <row r="3107" spans="1:8" ht="15.75">
      <c r="A3107" s="630">
        <v>151</v>
      </c>
      <c r="B3107" s="592" t="s">
        <v>2439</v>
      </c>
      <c r="C3107" s="16" t="s">
        <v>2270</v>
      </c>
      <c r="D3107" s="15"/>
      <c r="E3107" s="15"/>
      <c r="F3107" s="15"/>
      <c r="G3107" s="20"/>
      <c r="H3107" s="595">
        <v>41079</v>
      </c>
    </row>
    <row r="3108" spans="1:8" ht="15.75">
      <c r="A3108" s="632"/>
      <c r="B3108" s="594"/>
      <c r="C3108" s="17" t="s">
        <v>3163</v>
      </c>
      <c r="D3108" s="19" t="s">
        <v>1049</v>
      </c>
      <c r="E3108" s="17">
        <v>15</v>
      </c>
      <c r="F3108" s="17">
        <v>8</v>
      </c>
      <c r="G3108" s="20">
        <f>F3108*E3108</f>
        <v>120</v>
      </c>
      <c r="H3108" s="603"/>
    </row>
    <row r="3109" spans="1:8" ht="18.75">
      <c r="A3109" s="160"/>
      <c r="B3109" s="161" t="s">
        <v>1598</v>
      </c>
      <c r="C3109" s="160"/>
      <c r="D3109" s="160"/>
      <c r="E3109" s="160"/>
      <c r="F3109" s="160"/>
      <c r="G3109" s="162">
        <f>SUM(G3096:G3108)</f>
        <v>874.5</v>
      </c>
      <c r="H3109" s="163"/>
    </row>
    <row r="3110" spans="1:8" ht="15.75">
      <c r="A3110" s="64">
        <v>3</v>
      </c>
      <c r="B3110" s="17" t="s">
        <v>2464</v>
      </c>
      <c r="C3110" s="16" t="s">
        <v>2270</v>
      </c>
      <c r="D3110" s="598" t="s">
        <v>2465</v>
      </c>
      <c r="E3110" s="599"/>
      <c r="F3110" s="600"/>
      <c r="G3110" s="17"/>
      <c r="H3110" s="21">
        <v>41064</v>
      </c>
    </row>
    <row r="3111" spans="1:8" ht="15.75">
      <c r="A3111" s="630">
        <v>25</v>
      </c>
      <c r="B3111" s="592" t="s">
        <v>3441</v>
      </c>
      <c r="C3111" s="261" t="s">
        <v>2782</v>
      </c>
      <c r="D3111" s="19"/>
      <c r="E3111" s="19"/>
      <c r="F3111" s="19"/>
      <c r="G3111" s="17"/>
      <c r="H3111" s="595">
        <v>41061</v>
      </c>
    </row>
    <row r="3112" spans="1:8" ht="15.75">
      <c r="A3112" s="631"/>
      <c r="B3112" s="593"/>
      <c r="C3112" s="17" t="s">
        <v>2049</v>
      </c>
      <c r="D3112" s="19" t="s">
        <v>1588</v>
      </c>
      <c r="E3112" s="17">
        <v>0.67</v>
      </c>
      <c r="F3112" s="17">
        <v>1350</v>
      </c>
      <c r="G3112" s="17">
        <f>F3112*E3112</f>
        <v>904.5</v>
      </c>
      <c r="H3112" s="596"/>
    </row>
    <row r="3113" spans="1:8" ht="15.75">
      <c r="A3113" s="632"/>
      <c r="B3113" s="594"/>
      <c r="C3113" s="17" t="s">
        <v>2656</v>
      </c>
      <c r="D3113" s="19" t="s">
        <v>1585</v>
      </c>
      <c r="E3113" s="17">
        <v>0.17</v>
      </c>
      <c r="F3113" s="17">
        <v>48.05</v>
      </c>
      <c r="G3113" s="20">
        <f>F3113*E3113</f>
        <v>8.17</v>
      </c>
      <c r="H3113" s="597"/>
    </row>
    <row r="3114" spans="1:8" ht="15.75">
      <c r="A3114" s="630">
        <v>48</v>
      </c>
      <c r="B3114" s="602" t="s">
        <v>1118</v>
      </c>
      <c r="C3114" s="46" t="s">
        <v>2844</v>
      </c>
      <c r="D3114" s="17"/>
      <c r="E3114" s="17"/>
      <c r="F3114" s="17"/>
      <c r="G3114" s="17"/>
      <c r="H3114" s="21">
        <v>41066</v>
      </c>
    </row>
    <row r="3115" spans="1:8" ht="15.75">
      <c r="A3115" s="631"/>
      <c r="B3115" s="596"/>
      <c r="C3115" s="15" t="s">
        <v>592</v>
      </c>
      <c r="D3115" s="19" t="s">
        <v>2968</v>
      </c>
      <c r="E3115" s="17">
        <v>1</v>
      </c>
      <c r="F3115" s="17">
        <v>2</v>
      </c>
      <c r="G3115" s="20">
        <f>E3115*F3115</f>
        <v>2</v>
      </c>
      <c r="H3115" s="611">
        <v>41066</v>
      </c>
    </row>
    <row r="3116" spans="1:8" ht="15.75">
      <c r="A3116" s="631"/>
      <c r="B3116" s="596"/>
      <c r="C3116" s="15" t="s">
        <v>593</v>
      </c>
      <c r="D3116" s="19" t="s">
        <v>2968</v>
      </c>
      <c r="E3116" s="17">
        <v>1</v>
      </c>
      <c r="F3116" s="17">
        <v>1</v>
      </c>
      <c r="G3116" s="20">
        <f>E3116*F3116</f>
        <v>1</v>
      </c>
      <c r="H3116" s="611"/>
    </row>
    <row r="3117" spans="1:8" ht="15.75">
      <c r="A3117" s="631"/>
      <c r="B3117" s="596"/>
      <c r="C3117" s="17" t="s">
        <v>1119</v>
      </c>
      <c r="D3117" s="19" t="s">
        <v>2968</v>
      </c>
      <c r="E3117" s="17">
        <v>2</v>
      </c>
      <c r="F3117" s="17">
        <v>0.5</v>
      </c>
      <c r="G3117" s="17">
        <f>F3117*E3117</f>
        <v>1</v>
      </c>
      <c r="H3117" s="611"/>
    </row>
    <row r="3118" spans="1:8" ht="15.75">
      <c r="A3118" s="632"/>
      <c r="B3118" s="597"/>
      <c r="C3118" s="17" t="s">
        <v>230</v>
      </c>
      <c r="D3118" s="19" t="s">
        <v>2968</v>
      </c>
      <c r="E3118" s="19">
        <v>1</v>
      </c>
      <c r="F3118" s="19">
        <v>9</v>
      </c>
      <c r="G3118" s="20">
        <f>F3118*E3118</f>
        <v>9</v>
      </c>
      <c r="H3118" s="611"/>
    </row>
    <row r="3119" spans="1:8" ht="15.75">
      <c r="A3119" s="630">
        <v>51</v>
      </c>
      <c r="B3119" s="592" t="s">
        <v>1122</v>
      </c>
      <c r="C3119" s="16" t="s">
        <v>1584</v>
      </c>
      <c r="D3119" s="17"/>
      <c r="E3119" s="17"/>
      <c r="F3119" s="17"/>
      <c r="G3119" s="17"/>
      <c r="H3119" s="595">
        <v>41067</v>
      </c>
    </row>
    <row r="3120" spans="1:8" ht="15.75">
      <c r="A3120" s="632"/>
      <c r="B3120" s="594"/>
      <c r="C3120" s="63" t="s">
        <v>3619</v>
      </c>
      <c r="D3120" s="19" t="s">
        <v>1049</v>
      </c>
      <c r="E3120" s="17">
        <v>1</v>
      </c>
      <c r="F3120" s="19">
        <v>5</v>
      </c>
      <c r="G3120" s="17">
        <f>E3120*F3120</f>
        <v>5</v>
      </c>
      <c r="H3120" s="603"/>
    </row>
    <row r="3121" spans="1:8" ht="15.75">
      <c r="A3121" s="630">
        <v>91</v>
      </c>
      <c r="B3121" s="592" t="s">
        <v>3441</v>
      </c>
      <c r="C3121" s="16" t="s">
        <v>1882</v>
      </c>
      <c r="D3121" s="17"/>
      <c r="E3121" s="17"/>
      <c r="F3121" s="17"/>
      <c r="G3121" s="20"/>
      <c r="H3121" s="595">
        <v>41071</v>
      </c>
    </row>
    <row r="3122" spans="1:8" ht="15.75">
      <c r="A3122" s="631"/>
      <c r="B3122" s="593"/>
      <c r="C3122" s="17" t="s">
        <v>1129</v>
      </c>
      <c r="D3122" s="19" t="s">
        <v>1588</v>
      </c>
      <c r="E3122" s="17">
        <v>0.34</v>
      </c>
      <c r="F3122" s="17">
        <v>1500</v>
      </c>
      <c r="G3122" s="20">
        <f>E3122*F3122</f>
        <v>510</v>
      </c>
      <c r="H3122" s="596"/>
    </row>
    <row r="3123" spans="1:8" ht="15.75">
      <c r="A3123" s="632"/>
      <c r="B3123" s="594"/>
      <c r="C3123" s="17" t="s">
        <v>1534</v>
      </c>
      <c r="D3123" s="19" t="s">
        <v>1585</v>
      </c>
      <c r="E3123" s="17">
        <v>0.5</v>
      </c>
      <c r="F3123" s="17">
        <v>400</v>
      </c>
      <c r="G3123" s="20">
        <f>E3123*F3123</f>
        <v>200</v>
      </c>
      <c r="H3123" s="597"/>
    </row>
    <row r="3124" spans="1:8" ht="15.75">
      <c r="A3124" s="64">
        <v>109</v>
      </c>
      <c r="B3124" s="17" t="s">
        <v>3601</v>
      </c>
      <c r="C3124" s="46" t="s">
        <v>3602</v>
      </c>
      <c r="D3124" s="606" t="s">
        <v>1050</v>
      </c>
      <c r="E3124" s="606"/>
      <c r="F3124" s="606"/>
      <c r="G3124" s="17"/>
      <c r="H3124" s="21">
        <v>41071</v>
      </c>
    </row>
    <row r="3125" spans="1:8" ht="15.75">
      <c r="A3125" s="630">
        <v>112</v>
      </c>
      <c r="B3125" s="592" t="s">
        <v>2972</v>
      </c>
      <c r="C3125" s="16" t="s">
        <v>1584</v>
      </c>
      <c r="D3125" s="19"/>
      <c r="E3125" s="17"/>
      <c r="F3125" s="17"/>
      <c r="G3125" s="17"/>
      <c r="H3125" s="595">
        <v>41073</v>
      </c>
    </row>
    <row r="3126" spans="1:8" ht="15.75">
      <c r="A3126" s="632"/>
      <c r="B3126" s="594"/>
      <c r="C3126" s="17" t="s">
        <v>3619</v>
      </c>
      <c r="D3126" s="19" t="s">
        <v>1049</v>
      </c>
      <c r="E3126" s="17">
        <v>1</v>
      </c>
      <c r="F3126" s="19">
        <v>5</v>
      </c>
      <c r="G3126" s="17">
        <f>F3126*E3126</f>
        <v>5</v>
      </c>
      <c r="H3126" s="603"/>
    </row>
    <row r="3127" spans="1:8" ht="31.5">
      <c r="A3127" s="64">
        <v>128</v>
      </c>
      <c r="B3127" s="17" t="s">
        <v>3441</v>
      </c>
      <c r="C3127" s="46" t="s">
        <v>893</v>
      </c>
      <c r="D3127" s="598" t="s">
        <v>3581</v>
      </c>
      <c r="E3127" s="599"/>
      <c r="F3127" s="600"/>
      <c r="G3127" s="17"/>
      <c r="H3127" s="21">
        <v>41078</v>
      </c>
    </row>
    <row r="3128" spans="1:8" ht="15.75">
      <c r="A3128" s="633">
        <v>142</v>
      </c>
      <c r="B3128" s="606" t="s">
        <v>3441</v>
      </c>
      <c r="C3128" s="16" t="s">
        <v>1549</v>
      </c>
      <c r="D3128" s="19"/>
      <c r="E3128" s="17"/>
      <c r="F3128" s="19"/>
      <c r="G3128" s="17"/>
      <c r="H3128" s="611">
        <v>41079</v>
      </c>
    </row>
    <row r="3129" spans="1:8" ht="15.75">
      <c r="A3129" s="633"/>
      <c r="B3129" s="606"/>
      <c r="C3129" s="63" t="s">
        <v>2049</v>
      </c>
      <c r="D3129" s="19" t="s">
        <v>1588</v>
      </c>
      <c r="E3129" s="17">
        <v>0.42</v>
      </c>
      <c r="F3129" s="17">
        <v>1350</v>
      </c>
      <c r="G3129" s="17">
        <f>F3129*E3129</f>
        <v>567</v>
      </c>
      <c r="H3129" s="611"/>
    </row>
    <row r="3130" spans="1:8" ht="15.75">
      <c r="A3130" s="633"/>
      <c r="B3130" s="606"/>
      <c r="C3130" s="63" t="s">
        <v>2050</v>
      </c>
      <c r="D3130" s="19" t="s">
        <v>1585</v>
      </c>
      <c r="E3130" s="17">
        <v>0.25</v>
      </c>
      <c r="F3130" s="17">
        <v>48.05</v>
      </c>
      <c r="G3130" s="20">
        <f>F3130*E3130</f>
        <v>12.01</v>
      </c>
      <c r="H3130" s="611"/>
    </row>
    <row r="3131" spans="1:8" ht="31.5">
      <c r="A3131" s="630">
        <v>163</v>
      </c>
      <c r="B3131" s="592" t="s">
        <v>2945</v>
      </c>
      <c r="C3131" s="16" t="s">
        <v>1627</v>
      </c>
      <c r="D3131" s="15"/>
      <c r="E3131" s="15"/>
      <c r="F3131" s="15"/>
      <c r="G3131" s="20"/>
      <c r="H3131" s="595">
        <v>41080</v>
      </c>
    </row>
    <row r="3132" spans="1:8" ht="15.75">
      <c r="A3132" s="632"/>
      <c r="B3132" s="594"/>
      <c r="C3132" s="17" t="s">
        <v>2265</v>
      </c>
      <c r="D3132" s="19" t="s">
        <v>1109</v>
      </c>
      <c r="E3132" s="19">
        <v>0.02</v>
      </c>
      <c r="F3132" s="15">
        <v>178</v>
      </c>
      <c r="G3132" s="20">
        <f>F3132*E3132</f>
        <v>3.56</v>
      </c>
      <c r="H3132" s="603"/>
    </row>
    <row r="3133" spans="1:8" ht="18.75">
      <c r="A3133" s="160"/>
      <c r="B3133" s="161" t="s">
        <v>1598</v>
      </c>
      <c r="C3133" s="160"/>
      <c r="D3133" s="160"/>
      <c r="E3133" s="160"/>
      <c r="F3133" s="160"/>
      <c r="G3133" s="162">
        <f>SUM(G3110:G3132)</f>
        <v>2228.2399999999998</v>
      </c>
      <c r="H3133" s="163"/>
    </row>
    <row r="3134" spans="1:8" ht="15.75">
      <c r="A3134" s="630">
        <v>26</v>
      </c>
      <c r="B3134" s="592" t="s">
        <v>832</v>
      </c>
      <c r="C3134" s="261" t="s">
        <v>2782</v>
      </c>
      <c r="D3134" s="19"/>
      <c r="E3134" s="19"/>
      <c r="F3134" s="19"/>
      <c r="G3134" s="17"/>
      <c r="H3134" s="595">
        <v>41061</v>
      </c>
    </row>
    <row r="3135" spans="1:8" ht="15.75">
      <c r="A3135" s="631"/>
      <c r="B3135" s="593"/>
      <c r="C3135" s="17" t="s">
        <v>2049</v>
      </c>
      <c r="D3135" s="19" t="s">
        <v>1588</v>
      </c>
      <c r="E3135" s="17">
        <v>0.67</v>
      </c>
      <c r="F3135" s="17">
        <v>1350</v>
      </c>
      <c r="G3135" s="17">
        <f>F3135*E3135</f>
        <v>904.5</v>
      </c>
      <c r="H3135" s="596"/>
    </row>
    <row r="3136" spans="1:8" ht="15.75">
      <c r="A3136" s="632"/>
      <c r="B3136" s="594"/>
      <c r="C3136" s="17" t="s">
        <v>2656</v>
      </c>
      <c r="D3136" s="19" t="s">
        <v>1585</v>
      </c>
      <c r="E3136" s="17">
        <v>0.17</v>
      </c>
      <c r="F3136" s="17">
        <v>48.05</v>
      </c>
      <c r="G3136" s="20">
        <f>F3136*E3136</f>
        <v>8.17</v>
      </c>
      <c r="H3136" s="597"/>
    </row>
    <row r="3137" spans="1:8" ht="31.5">
      <c r="A3137" s="64">
        <v>31</v>
      </c>
      <c r="B3137" s="17" t="s">
        <v>832</v>
      </c>
      <c r="C3137" s="16" t="s">
        <v>893</v>
      </c>
      <c r="D3137" s="606" t="s">
        <v>267</v>
      </c>
      <c r="E3137" s="606"/>
      <c r="F3137" s="606"/>
      <c r="G3137" s="17"/>
      <c r="H3137" s="21">
        <v>41064</v>
      </c>
    </row>
    <row r="3138" spans="1:8" ht="31.5">
      <c r="A3138" s="64">
        <v>39</v>
      </c>
      <c r="B3138" s="17" t="s">
        <v>832</v>
      </c>
      <c r="C3138" s="16" t="s">
        <v>893</v>
      </c>
      <c r="D3138" s="606" t="s">
        <v>3581</v>
      </c>
      <c r="E3138" s="606"/>
      <c r="F3138" s="606"/>
      <c r="G3138" s="17"/>
      <c r="H3138" s="21">
        <v>41065</v>
      </c>
    </row>
    <row r="3139" spans="1:8" ht="31.5">
      <c r="A3139" s="64">
        <v>47</v>
      </c>
      <c r="B3139" s="17" t="s">
        <v>599</v>
      </c>
      <c r="C3139" s="46" t="s">
        <v>1114</v>
      </c>
      <c r="D3139" s="598" t="s">
        <v>67</v>
      </c>
      <c r="E3139" s="599"/>
      <c r="F3139" s="600"/>
      <c r="G3139" s="17"/>
      <c r="H3139" s="21">
        <v>41067</v>
      </c>
    </row>
    <row r="3140" spans="1:8" ht="15.75">
      <c r="A3140" s="64">
        <v>50</v>
      </c>
      <c r="B3140" s="17" t="s">
        <v>3624</v>
      </c>
      <c r="C3140" s="16" t="s">
        <v>340</v>
      </c>
      <c r="D3140" s="598" t="s">
        <v>67</v>
      </c>
      <c r="E3140" s="599"/>
      <c r="F3140" s="600"/>
      <c r="G3140" s="17"/>
      <c r="H3140" s="21">
        <v>41065</v>
      </c>
    </row>
    <row r="3141" spans="1:8" ht="15.75">
      <c r="A3141" s="630">
        <v>134</v>
      </c>
      <c r="B3141" s="592" t="s">
        <v>832</v>
      </c>
      <c r="C3141" s="16" t="s">
        <v>1549</v>
      </c>
      <c r="D3141" s="19"/>
      <c r="E3141" s="17"/>
      <c r="F3141" s="19"/>
      <c r="G3141" s="17"/>
      <c r="H3141" s="595">
        <v>41079</v>
      </c>
    </row>
    <row r="3142" spans="1:8" ht="15.75">
      <c r="A3142" s="631"/>
      <c r="B3142" s="593"/>
      <c r="C3142" s="63" t="s">
        <v>2049</v>
      </c>
      <c r="D3142" s="19" t="s">
        <v>1588</v>
      </c>
      <c r="E3142" s="17">
        <v>0.42</v>
      </c>
      <c r="F3142" s="17">
        <v>1350</v>
      </c>
      <c r="G3142" s="17">
        <f>F3142*E3142</f>
        <v>567</v>
      </c>
      <c r="H3142" s="605"/>
    </row>
    <row r="3143" spans="1:8" ht="15.75">
      <c r="A3143" s="632"/>
      <c r="B3143" s="594"/>
      <c r="C3143" s="63" t="s">
        <v>2050</v>
      </c>
      <c r="D3143" s="19" t="s">
        <v>1585</v>
      </c>
      <c r="E3143" s="17">
        <v>0.25</v>
      </c>
      <c r="F3143" s="17">
        <v>48.05</v>
      </c>
      <c r="G3143" s="20">
        <f>F3143*E3143</f>
        <v>12.01</v>
      </c>
      <c r="H3143" s="603"/>
    </row>
    <row r="3144" spans="1:8" ht="15.75">
      <c r="A3144" s="64">
        <v>184</v>
      </c>
      <c r="B3144" s="17" t="s">
        <v>905</v>
      </c>
      <c r="C3144" s="16" t="s">
        <v>2860</v>
      </c>
      <c r="D3144" s="598" t="s">
        <v>67</v>
      </c>
      <c r="E3144" s="599"/>
      <c r="F3144" s="600"/>
      <c r="G3144" s="20"/>
      <c r="H3144" s="21">
        <v>41082</v>
      </c>
    </row>
    <row r="3145" spans="1:8" ht="31.5">
      <c r="A3145" s="64">
        <v>211</v>
      </c>
      <c r="B3145" s="17" t="s">
        <v>832</v>
      </c>
      <c r="C3145" s="16" t="s">
        <v>893</v>
      </c>
      <c r="D3145" s="598" t="s">
        <v>594</v>
      </c>
      <c r="E3145" s="599"/>
      <c r="F3145" s="600"/>
      <c r="G3145" s="20"/>
      <c r="H3145" s="21">
        <v>41089</v>
      </c>
    </row>
    <row r="3146" spans="1:8" ht="18.75">
      <c r="A3146" s="160"/>
      <c r="B3146" s="161" t="s">
        <v>1598</v>
      </c>
      <c r="C3146" s="160"/>
      <c r="D3146" s="160"/>
      <c r="E3146" s="160"/>
      <c r="F3146" s="160"/>
      <c r="G3146" s="162">
        <f>SUM(G3134:G3145)</f>
        <v>1491.68</v>
      </c>
      <c r="H3146" s="163"/>
    </row>
    <row r="3147" spans="1:8" ht="31.5">
      <c r="A3147" s="64">
        <v>40</v>
      </c>
      <c r="B3147" s="17" t="s">
        <v>2657</v>
      </c>
      <c r="C3147" s="16" t="s">
        <v>893</v>
      </c>
      <c r="D3147" s="606" t="s">
        <v>3581</v>
      </c>
      <c r="E3147" s="606"/>
      <c r="F3147" s="606"/>
      <c r="G3147" s="17"/>
      <c r="H3147" s="21">
        <v>41065</v>
      </c>
    </row>
    <row r="3148" spans="1:8" ht="15.75">
      <c r="A3148" s="633">
        <v>53</v>
      </c>
      <c r="B3148" s="606" t="s">
        <v>2657</v>
      </c>
      <c r="C3148" s="16" t="s">
        <v>1132</v>
      </c>
      <c r="D3148" s="19"/>
      <c r="E3148" s="17"/>
      <c r="F3148" s="17"/>
      <c r="G3148" s="20"/>
      <c r="H3148" s="611">
        <v>41066</v>
      </c>
    </row>
    <row r="3149" spans="1:8" ht="15.75">
      <c r="A3149" s="633"/>
      <c r="B3149" s="606"/>
      <c r="C3149" s="17" t="s">
        <v>480</v>
      </c>
      <c r="D3149" s="19" t="s">
        <v>481</v>
      </c>
      <c r="E3149" s="17">
        <v>1</v>
      </c>
      <c r="F3149" s="17">
        <v>28</v>
      </c>
      <c r="G3149" s="20">
        <f>E3149*F3149</f>
        <v>28</v>
      </c>
      <c r="H3149" s="611"/>
    </row>
    <row r="3150" spans="1:8" ht="15.75">
      <c r="A3150" s="633">
        <v>54</v>
      </c>
      <c r="B3150" s="606" t="s">
        <v>2657</v>
      </c>
      <c r="C3150" s="17" t="s">
        <v>1133</v>
      </c>
      <c r="D3150" s="19" t="s">
        <v>1049</v>
      </c>
      <c r="E3150" s="17">
        <v>2</v>
      </c>
      <c r="F3150" s="17">
        <v>7</v>
      </c>
      <c r="G3150" s="20">
        <f>E3150*F3150</f>
        <v>14</v>
      </c>
      <c r="H3150" s="611">
        <v>41066</v>
      </c>
    </row>
    <row r="3151" spans="1:8" ht="15.75">
      <c r="A3151" s="633"/>
      <c r="B3151" s="606"/>
      <c r="C3151" s="15" t="s">
        <v>3165</v>
      </c>
      <c r="D3151" s="19" t="s">
        <v>481</v>
      </c>
      <c r="E3151" s="17">
        <v>0.5</v>
      </c>
      <c r="F3151" s="17">
        <v>260</v>
      </c>
      <c r="G3151" s="17">
        <f>F3151*E3151</f>
        <v>130</v>
      </c>
      <c r="H3151" s="611"/>
    </row>
    <row r="3152" spans="1:8" ht="31.5">
      <c r="A3152" s="64">
        <v>125</v>
      </c>
      <c r="B3152" s="15" t="s">
        <v>2657</v>
      </c>
      <c r="C3152" s="46" t="s">
        <v>893</v>
      </c>
      <c r="D3152" s="598" t="s">
        <v>3581</v>
      </c>
      <c r="E3152" s="599"/>
      <c r="F3152" s="600"/>
      <c r="G3152" s="17"/>
      <c r="H3152" s="21">
        <v>41078</v>
      </c>
    </row>
    <row r="3153" spans="1:8" ht="15.75">
      <c r="A3153" s="630">
        <v>135</v>
      </c>
      <c r="B3153" s="592" t="s">
        <v>2657</v>
      </c>
      <c r="C3153" s="16" t="s">
        <v>1549</v>
      </c>
      <c r="D3153" s="19"/>
      <c r="E3153" s="17"/>
      <c r="F3153" s="19"/>
      <c r="G3153" s="17"/>
      <c r="H3153" s="595">
        <v>41079</v>
      </c>
    </row>
    <row r="3154" spans="1:8" ht="15.75">
      <c r="A3154" s="631"/>
      <c r="B3154" s="593"/>
      <c r="C3154" s="63" t="s">
        <v>2049</v>
      </c>
      <c r="D3154" s="19" t="s">
        <v>1588</v>
      </c>
      <c r="E3154" s="17">
        <v>0.42</v>
      </c>
      <c r="F3154" s="17">
        <v>1350</v>
      </c>
      <c r="G3154" s="17">
        <f>F3154*E3154</f>
        <v>567</v>
      </c>
      <c r="H3154" s="605"/>
    </row>
    <row r="3155" spans="1:8" ht="15.75">
      <c r="A3155" s="632"/>
      <c r="B3155" s="594"/>
      <c r="C3155" s="63" t="s">
        <v>2050</v>
      </c>
      <c r="D3155" s="19" t="s">
        <v>1585</v>
      </c>
      <c r="E3155" s="17">
        <v>0.25</v>
      </c>
      <c r="F3155" s="17">
        <v>48.05</v>
      </c>
      <c r="G3155" s="20">
        <f>F3155*E3155</f>
        <v>12.01</v>
      </c>
      <c r="H3155" s="603"/>
    </row>
    <row r="3156" spans="1:8" ht="15.75">
      <c r="A3156" s="64">
        <v>209</v>
      </c>
      <c r="B3156" s="17" t="s">
        <v>1566</v>
      </c>
      <c r="C3156" s="16" t="s">
        <v>384</v>
      </c>
      <c r="D3156" s="598" t="s">
        <v>385</v>
      </c>
      <c r="E3156" s="599"/>
      <c r="F3156" s="600"/>
      <c r="G3156" s="20"/>
      <c r="H3156" s="21">
        <v>41092</v>
      </c>
    </row>
    <row r="3157" spans="1:8" ht="18.75">
      <c r="A3157" s="160"/>
      <c r="B3157" s="161" t="s">
        <v>1598</v>
      </c>
      <c r="C3157" s="160"/>
      <c r="D3157" s="160"/>
      <c r="E3157" s="160"/>
      <c r="F3157" s="160"/>
      <c r="G3157" s="162">
        <f>SUM(G3147:G3156)</f>
        <v>751.01</v>
      </c>
      <c r="H3157" s="163"/>
    </row>
    <row r="3158" spans="1:8" ht="15.75">
      <c r="A3158" s="64">
        <v>11</v>
      </c>
      <c r="B3158" s="17" t="s">
        <v>2658</v>
      </c>
      <c r="C3158" s="16" t="s">
        <v>1132</v>
      </c>
      <c r="D3158" s="19"/>
      <c r="E3158" s="17"/>
      <c r="F3158" s="17"/>
      <c r="G3158" s="20"/>
      <c r="H3158" s="21">
        <v>41061</v>
      </c>
    </row>
    <row r="3159" spans="1:8" ht="15.75">
      <c r="A3159" s="633">
        <v>11</v>
      </c>
      <c r="B3159" s="606" t="s">
        <v>2658</v>
      </c>
      <c r="C3159" s="17" t="s">
        <v>480</v>
      </c>
      <c r="D3159" s="19" t="s">
        <v>481</v>
      </c>
      <c r="E3159" s="17">
        <v>1</v>
      </c>
      <c r="F3159" s="17">
        <v>28</v>
      </c>
      <c r="G3159" s="20">
        <f>E3159*F3159</f>
        <v>28</v>
      </c>
      <c r="H3159" s="611">
        <v>41061</v>
      </c>
    </row>
    <row r="3160" spans="1:8" ht="15.75">
      <c r="A3160" s="633"/>
      <c r="B3160" s="606"/>
      <c r="C3160" s="17" t="s">
        <v>1133</v>
      </c>
      <c r="D3160" s="19" t="s">
        <v>1049</v>
      </c>
      <c r="E3160" s="17">
        <v>1.34</v>
      </c>
      <c r="F3160" s="17">
        <v>7</v>
      </c>
      <c r="G3160" s="20">
        <f>E3160*F3160</f>
        <v>9.3800000000000008</v>
      </c>
      <c r="H3160" s="611"/>
    </row>
    <row r="3161" spans="1:8" ht="15.75">
      <c r="A3161" s="630">
        <v>85</v>
      </c>
      <c r="B3161" s="592" t="s">
        <v>2658</v>
      </c>
      <c r="C3161" s="16" t="s">
        <v>1882</v>
      </c>
      <c r="D3161" s="17"/>
      <c r="E3161" s="17"/>
      <c r="F3161" s="17"/>
      <c r="G3161" s="20"/>
      <c r="H3161" s="595">
        <v>41071</v>
      </c>
    </row>
    <row r="3162" spans="1:8" ht="15.75">
      <c r="A3162" s="631"/>
      <c r="B3162" s="593"/>
      <c r="C3162" s="17" t="s">
        <v>1129</v>
      </c>
      <c r="D3162" s="19" t="s">
        <v>1588</v>
      </c>
      <c r="E3162" s="17">
        <v>0.34</v>
      </c>
      <c r="F3162" s="17">
        <v>1500</v>
      </c>
      <c r="G3162" s="20">
        <f>E3162*F3162</f>
        <v>510</v>
      </c>
      <c r="H3162" s="596"/>
    </row>
    <row r="3163" spans="1:8" ht="15.75">
      <c r="A3163" s="632"/>
      <c r="B3163" s="594"/>
      <c r="C3163" s="17" t="s">
        <v>1534</v>
      </c>
      <c r="D3163" s="19" t="s">
        <v>1585</v>
      </c>
      <c r="E3163" s="17">
        <v>0.5</v>
      </c>
      <c r="F3163" s="17">
        <v>400</v>
      </c>
      <c r="G3163" s="20">
        <f>E3163*F3163</f>
        <v>200</v>
      </c>
      <c r="H3163" s="597"/>
    </row>
    <row r="3164" spans="1:8" ht="15.75">
      <c r="A3164" s="64">
        <v>111</v>
      </c>
      <c r="B3164" s="17" t="s">
        <v>2970</v>
      </c>
      <c r="C3164" s="16" t="s">
        <v>2270</v>
      </c>
      <c r="D3164" s="598" t="s">
        <v>2971</v>
      </c>
      <c r="E3164" s="599"/>
      <c r="F3164" s="600"/>
      <c r="G3164" s="17"/>
      <c r="H3164" s="21">
        <v>41071</v>
      </c>
    </row>
    <row r="3165" spans="1:8" ht="15.75">
      <c r="A3165" s="64">
        <v>117</v>
      </c>
      <c r="B3165" s="17" t="s">
        <v>1025</v>
      </c>
      <c r="C3165" s="16" t="s">
        <v>2860</v>
      </c>
      <c r="D3165" s="598" t="s">
        <v>67</v>
      </c>
      <c r="E3165" s="599"/>
      <c r="F3165" s="600"/>
      <c r="G3165" s="17"/>
      <c r="H3165" s="21">
        <v>41075</v>
      </c>
    </row>
    <row r="3166" spans="1:8" ht="31.5">
      <c r="A3166" s="64">
        <v>126</v>
      </c>
      <c r="B3166" s="15" t="s">
        <v>2658</v>
      </c>
      <c r="C3166" s="46" t="s">
        <v>893</v>
      </c>
      <c r="D3166" s="598" t="s">
        <v>3581</v>
      </c>
      <c r="E3166" s="599"/>
      <c r="F3166" s="600"/>
      <c r="G3166" s="17"/>
      <c r="H3166" s="21">
        <v>41078</v>
      </c>
    </row>
    <row r="3167" spans="1:8" ht="18.75">
      <c r="A3167" s="160"/>
      <c r="B3167" s="161" t="s">
        <v>1598</v>
      </c>
      <c r="C3167" s="160"/>
      <c r="D3167" s="160"/>
      <c r="E3167" s="160"/>
      <c r="F3167" s="160"/>
      <c r="G3167" s="162">
        <f>SUM(G3158:G3166)</f>
        <v>747.38</v>
      </c>
      <c r="H3167" s="163"/>
    </row>
    <row r="3168" spans="1:8" ht="15.75">
      <c r="A3168" s="630">
        <v>27</v>
      </c>
      <c r="B3168" s="592" t="s">
        <v>2659</v>
      </c>
      <c r="C3168" s="261" t="s">
        <v>2782</v>
      </c>
      <c r="D3168" s="19"/>
      <c r="E3168" s="19"/>
      <c r="F3168" s="19"/>
      <c r="G3168" s="17"/>
      <c r="H3168" s="595">
        <v>41061</v>
      </c>
    </row>
    <row r="3169" spans="1:8" ht="15.75">
      <c r="A3169" s="631"/>
      <c r="B3169" s="593"/>
      <c r="C3169" s="17" t="s">
        <v>2049</v>
      </c>
      <c r="D3169" s="19" t="s">
        <v>1588</v>
      </c>
      <c r="E3169" s="17">
        <v>0.67</v>
      </c>
      <c r="F3169" s="17">
        <v>1350</v>
      </c>
      <c r="G3169" s="17">
        <f>F3169*E3169</f>
        <v>904.5</v>
      </c>
      <c r="H3169" s="596"/>
    </row>
    <row r="3170" spans="1:8" ht="15.75">
      <c r="A3170" s="632"/>
      <c r="B3170" s="594"/>
      <c r="C3170" s="17" t="s">
        <v>2656</v>
      </c>
      <c r="D3170" s="19" t="s">
        <v>1585</v>
      </c>
      <c r="E3170" s="17">
        <v>0.17</v>
      </c>
      <c r="F3170" s="17">
        <v>48.05</v>
      </c>
      <c r="G3170" s="20">
        <f>F3170*E3170</f>
        <v>8.17</v>
      </c>
      <c r="H3170" s="597"/>
    </row>
    <row r="3171" spans="1:8" ht="43.5">
      <c r="A3171" s="633">
        <v>28</v>
      </c>
      <c r="B3171" s="606" t="s">
        <v>2659</v>
      </c>
      <c r="C3171" s="262" t="s">
        <v>942</v>
      </c>
      <c r="D3171" s="19"/>
      <c r="E3171" s="19"/>
      <c r="F3171" s="19"/>
      <c r="G3171" s="17"/>
      <c r="H3171" s="611">
        <v>41064</v>
      </c>
    </row>
    <row r="3172" spans="1:8" ht="31.5">
      <c r="A3172" s="633"/>
      <c r="B3172" s="606"/>
      <c r="C3172" s="17" t="s">
        <v>1198</v>
      </c>
      <c r="D3172" s="19" t="s">
        <v>1049</v>
      </c>
      <c r="E3172" s="17">
        <v>0.5</v>
      </c>
      <c r="F3172" s="17">
        <v>149.75</v>
      </c>
      <c r="G3172" s="20">
        <f>F3172*E3172</f>
        <v>74.88</v>
      </c>
      <c r="H3172" s="611"/>
    </row>
    <row r="3173" spans="1:8" ht="15.75">
      <c r="A3173" s="633"/>
      <c r="B3173" s="606"/>
      <c r="C3173" s="17" t="s">
        <v>2916</v>
      </c>
      <c r="D3173" s="19" t="s">
        <v>2968</v>
      </c>
      <c r="E3173" s="17">
        <v>4</v>
      </c>
      <c r="F3173" s="17">
        <v>178</v>
      </c>
      <c r="G3173" s="20">
        <f>F3173*E3173</f>
        <v>712</v>
      </c>
      <c r="H3173" s="611"/>
    </row>
    <row r="3174" spans="1:8" ht="15.75">
      <c r="A3174" s="633"/>
      <c r="B3174" s="606"/>
      <c r="C3174" s="17" t="s">
        <v>2294</v>
      </c>
      <c r="D3174" s="19" t="s">
        <v>2968</v>
      </c>
      <c r="E3174" s="17">
        <v>1</v>
      </c>
      <c r="F3174" s="17">
        <v>89.3</v>
      </c>
      <c r="G3174" s="17">
        <f>E3174*F3174</f>
        <v>89.3</v>
      </c>
      <c r="H3174" s="611"/>
    </row>
    <row r="3175" spans="1:8" ht="63">
      <c r="A3175" s="630">
        <v>59</v>
      </c>
      <c r="B3175" s="592" t="s">
        <v>1677</v>
      </c>
      <c r="C3175" s="50" t="s">
        <v>204</v>
      </c>
      <c r="D3175" s="19"/>
      <c r="E3175" s="17"/>
      <c r="F3175" s="19"/>
      <c r="G3175" s="17"/>
      <c r="H3175" s="595">
        <v>41068</v>
      </c>
    </row>
    <row r="3176" spans="1:8" ht="15.75">
      <c r="A3176" s="632"/>
      <c r="B3176" s="594"/>
      <c r="C3176" s="63" t="s">
        <v>1601</v>
      </c>
      <c r="D3176" s="19" t="s">
        <v>1109</v>
      </c>
      <c r="E3176" s="17">
        <v>2</v>
      </c>
      <c r="F3176" s="19">
        <v>4.3</v>
      </c>
      <c r="G3176" s="17">
        <f>F3176*E3176</f>
        <v>8.6</v>
      </c>
      <c r="H3176" s="603"/>
    </row>
    <row r="3177" spans="1:8" ht="31.5">
      <c r="A3177" s="64">
        <v>71</v>
      </c>
      <c r="B3177" s="17" t="s">
        <v>2659</v>
      </c>
      <c r="C3177" s="46" t="s">
        <v>893</v>
      </c>
      <c r="D3177" s="598" t="s">
        <v>3581</v>
      </c>
      <c r="E3177" s="599"/>
      <c r="F3177" s="600"/>
      <c r="G3177" s="17"/>
      <c r="H3177" s="21">
        <v>41071</v>
      </c>
    </row>
    <row r="3178" spans="1:8" ht="15.75">
      <c r="A3178" s="630">
        <v>86</v>
      </c>
      <c r="B3178" s="592" t="s">
        <v>2659</v>
      </c>
      <c r="C3178" s="16" t="s">
        <v>1882</v>
      </c>
      <c r="D3178" s="17"/>
      <c r="E3178" s="17"/>
      <c r="F3178" s="17"/>
      <c r="G3178" s="20"/>
      <c r="H3178" s="595">
        <v>41071</v>
      </c>
    </row>
    <row r="3179" spans="1:8" ht="15.75">
      <c r="A3179" s="631"/>
      <c r="B3179" s="593"/>
      <c r="C3179" s="17" t="s">
        <v>1129</v>
      </c>
      <c r="D3179" s="19" t="s">
        <v>1588</v>
      </c>
      <c r="E3179" s="17">
        <v>0.34</v>
      </c>
      <c r="F3179" s="17">
        <v>1500</v>
      </c>
      <c r="G3179" s="20">
        <f>E3179*F3179</f>
        <v>510</v>
      </c>
      <c r="H3179" s="596"/>
    </row>
    <row r="3180" spans="1:8" ht="15.75">
      <c r="A3180" s="632"/>
      <c r="B3180" s="594"/>
      <c r="C3180" s="17" t="s">
        <v>1534</v>
      </c>
      <c r="D3180" s="19" t="s">
        <v>1585</v>
      </c>
      <c r="E3180" s="17">
        <v>0.5</v>
      </c>
      <c r="F3180" s="17">
        <v>400</v>
      </c>
      <c r="G3180" s="20">
        <f>E3180*F3180</f>
        <v>200</v>
      </c>
      <c r="H3180" s="597"/>
    </row>
    <row r="3181" spans="1:8" ht="31.5">
      <c r="A3181" s="64">
        <v>127</v>
      </c>
      <c r="B3181" s="15" t="s">
        <v>2659</v>
      </c>
      <c r="C3181" s="46" t="s">
        <v>893</v>
      </c>
      <c r="D3181" s="598" t="s">
        <v>3581</v>
      </c>
      <c r="E3181" s="599"/>
      <c r="F3181" s="600"/>
      <c r="G3181" s="17"/>
      <c r="H3181" s="21">
        <v>41078</v>
      </c>
    </row>
    <row r="3182" spans="1:8" ht="31.5">
      <c r="A3182" s="64">
        <v>150</v>
      </c>
      <c r="B3182" s="17" t="s">
        <v>1275</v>
      </c>
      <c r="C3182" s="16" t="s">
        <v>2437</v>
      </c>
      <c r="D3182" s="598" t="s">
        <v>2438</v>
      </c>
      <c r="E3182" s="599"/>
      <c r="F3182" s="600"/>
      <c r="G3182" s="20"/>
      <c r="H3182" s="21">
        <v>41079</v>
      </c>
    </row>
    <row r="3183" spans="1:8" ht="31.5">
      <c r="A3183" s="630">
        <v>173</v>
      </c>
      <c r="B3183" s="592" t="s">
        <v>3472</v>
      </c>
      <c r="C3183" s="16" t="s">
        <v>1891</v>
      </c>
      <c r="D3183" s="15"/>
      <c r="E3183" s="15"/>
      <c r="F3183" s="15"/>
      <c r="G3183" s="20"/>
      <c r="H3183" s="595">
        <v>41085</v>
      </c>
    </row>
    <row r="3184" spans="1:8" ht="15.75">
      <c r="A3184" s="631"/>
      <c r="B3184" s="593"/>
      <c r="C3184" s="17" t="s">
        <v>44</v>
      </c>
      <c r="D3184" s="19" t="s">
        <v>1109</v>
      </c>
      <c r="E3184" s="19">
        <v>2.5</v>
      </c>
      <c r="F3184" s="19">
        <v>24</v>
      </c>
      <c r="G3184" s="20">
        <f>F3184*E3184</f>
        <v>60</v>
      </c>
      <c r="H3184" s="605"/>
    </row>
    <row r="3185" spans="1:8" ht="15.75">
      <c r="A3185" s="631"/>
      <c r="B3185" s="593"/>
      <c r="C3185" s="63" t="s">
        <v>45</v>
      </c>
      <c r="D3185" s="19" t="s">
        <v>2480</v>
      </c>
      <c r="E3185" s="17">
        <v>1</v>
      </c>
      <c r="F3185" s="19">
        <v>35</v>
      </c>
      <c r="G3185" s="17">
        <f>F3185*E3185</f>
        <v>35</v>
      </c>
      <c r="H3185" s="605"/>
    </row>
    <row r="3186" spans="1:8" ht="15.75">
      <c r="A3186" s="632"/>
      <c r="B3186" s="594"/>
      <c r="C3186" s="17" t="s">
        <v>2479</v>
      </c>
      <c r="D3186" s="19" t="s">
        <v>1109</v>
      </c>
      <c r="E3186" s="15">
        <v>2.7</v>
      </c>
      <c r="F3186" s="19">
        <v>111.11</v>
      </c>
      <c r="G3186" s="20">
        <f>F3186*E3186</f>
        <v>300</v>
      </c>
      <c r="H3186" s="603"/>
    </row>
    <row r="3187" spans="1:8" ht="15.75">
      <c r="A3187" s="64">
        <v>180</v>
      </c>
      <c r="B3187" s="17" t="s">
        <v>1275</v>
      </c>
      <c r="C3187" s="16" t="s">
        <v>2270</v>
      </c>
      <c r="D3187" s="598" t="s">
        <v>1050</v>
      </c>
      <c r="E3187" s="599"/>
      <c r="F3187" s="600"/>
      <c r="G3187" s="20"/>
      <c r="H3187" s="21">
        <v>41082</v>
      </c>
    </row>
    <row r="3188" spans="1:8" ht="15.75">
      <c r="A3188" s="64">
        <v>60</v>
      </c>
      <c r="B3188" s="17" t="s">
        <v>1677</v>
      </c>
      <c r="C3188" s="50" t="s">
        <v>1332</v>
      </c>
      <c r="D3188" s="606" t="s">
        <v>1050</v>
      </c>
      <c r="E3188" s="606"/>
      <c r="F3188" s="606"/>
      <c r="G3188" s="17"/>
      <c r="H3188" s="21">
        <v>41067</v>
      </c>
    </row>
    <row r="3189" spans="1:8" ht="31.5">
      <c r="A3189" s="64">
        <v>159</v>
      </c>
      <c r="B3189" s="17" t="s">
        <v>1679</v>
      </c>
      <c r="C3189" s="16" t="s">
        <v>3334</v>
      </c>
      <c r="D3189" s="606" t="s">
        <v>67</v>
      </c>
      <c r="E3189" s="606"/>
      <c r="F3189" s="606"/>
      <c r="G3189" s="20"/>
      <c r="H3189" s="21">
        <v>41080</v>
      </c>
    </row>
    <row r="3190" spans="1:8" ht="47.25">
      <c r="A3190" s="630">
        <v>189</v>
      </c>
      <c r="B3190" s="592" t="s">
        <v>795</v>
      </c>
      <c r="C3190" s="16" t="s">
        <v>2933</v>
      </c>
      <c r="D3190" s="15"/>
      <c r="E3190" s="15"/>
      <c r="F3190" s="15"/>
      <c r="G3190" s="20"/>
      <c r="H3190" s="595">
        <v>41086</v>
      </c>
    </row>
    <row r="3191" spans="1:8" ht="15.75">
      <c r="A3191" s="631"/>
      <c r="B3191" s="593"/>
      <c r="C3191" s="17" t="s">
        <v>3144</v>
      </c>
      <c r="D3191" s="19" t="s">
        <v>2968</v>
      </c>
      <c r="E3191" s="17">
        <v>1</v>
      </c>
      <c r="F3191" s="17">
        <v>24</v>
      </c>
      <c r="G3191" s="20">
        <f>F3191*E3191</f>
        <v>24</v>
      </c>
      <c r="H3191" s="605"/>
    </row>
    <row r="3192" spans="1:8" ht="15.75">
      <c r="A3192" s="632"/>
      <c r="B3192" s="594"/>
      <c r="C3192" s="17" t="s">
        <v>1601</v>
      </c>
      <c r="D3192" s="19" t="s">
        <v>1109</v>
      </c>
      <c r="E3192" s="19">
        <v>1</v>
      </c>
      <c r="F3192" s="19">
        <v>4.3</v>
      </c>
      <c r="G3192" s="20">
        <f>F3192*E3192</f>
        <v>4.3</v>
      </c>
      <c r="H3192" s="603"/>
    </row>
    <row r="3193" spans="1:8" ht="18.75">
      <c r="A3193" s="160"/>
      <c r="B3193" s="161" t="s">
        <v>1598</v>
      </c>
      <c r="C3193" s="160"/>
      <c r="D3193" s="160"/>
      <c r="E3193" s="160"/>
      <c r="F3193" s="160"/>
      <c r="G3193" s="162">
        <f>SUM(G3168:G3192)</f>
        <v>2930.75</v>
      </c>
      <c r="H3193" s="163"/>
    </row>
    <row r="3194" spans="1:8" ht="15.75">
      <c r="A3194" s="630">
        <v>87</v>
      </c>
      <c r="B3194" s="592" t="s">
        <v>1870</v>
      </c>
      <c r="C3194" s="16" t="s">
        <v>1882</v>
      </c>
      <c r="D3194" s="17"/>
      <c r="E3194" s="17"/>
      <c r="F3194" s="17"/>
      <c r="G3194" s="20"/>
      <c r="H3194" s="595">
        <v>41071</v>
      </c>
    </row>
    <row r="3195" spans="1:8" ht="15.75">
      <c r="A3195" s="631"/>
      <c r="B3195" s="593"/>
      <c r="C3195" s="17" t="s">
        <v>1129</v>
      </c>
      <c r="D3195" s="19" t="s">
        <v>1588</v>
      </c>
      <c r="E3195" s="17">
        <v>0.34</v>
      </c>
      <c r="F3195" s="17">
        <v>1500</v>
      </c>
      <c r="G3195" s="20">
        <f>E3195*F3195</f>
        <v>510</v>
      </c>
      <c r="H3195" s="596"/>
    </row>
    <row r="3196" spans="1:8" ht="15.75">
      <c r="A3196" s="632"/>
      <c r="B3196" s="594"/>
      <c r="C3196" s="17" t="s">
        <v>1534</v>
      </c>
      <c r="D3196" s="19" t="s">
        <v>1585</v>
      </c>
      <c r="E3196" s="17">
        <v>0.5</v>
      </c>
      <c r="F3196" s="17">
        <v>400</v>
      </c>
      <c r="G3196" s="20">
        <f>E3196*F3196</f>
        <v>200</v>
      </c>
      <c r="H3196" s="597"/>
    </row>
    <row r="3197" spans="1:8" ht="15.75">
      <c r="A3197" s="633">
        <v>95</v>
      </c>
      <c r="B3197" s="606" t="s">
        <v>1883</v>
      </c>
      <c r="C3197" s="16" t="s">
        <v>1187</v>
      </c>
      <c r="D3197" s="19"/>
      <c r="E3197" s="19"/>
      <c r="F3197" s="19"/>
      <c r="G3197" s="17"/>
      <c r="H3197" s="611">
        <v>41073</v>
      </c>
    </row>
    <row r="3198" spans="1:8" ht="15.75">
      <c r="A3198" s="633"/>
      <c r="B3198" s="606"/>
      <c r="C3198" s="17" t="s">
        <v>1240</v>
      </c>
      <c r="D3198" s="19" t="s">
        <v>1109</v>
      </c>
      <c r="E3198" s="17">
        <v>30</v>
      </c>
      <c r="F3198" s="17">
        <v>15</v>
      </c>
      <c r="G3198" s="20">
        <f>F3198*E3198</f>
        <v>450</v>
      </c>
      <c r="H3198" s="611"/>
    </row>
    <row r="3199" spans="1:8" ht="15.75">
      <c r="A3199" s="633"/>
      <c r="B3199" s="606"/>
      <c r="C3199" s="17" t="s">
        <v>1601</v>
      </c>
      <c r="D3199" s="19" t="s">
        <v>1109</v>
      </c>
      <c r="E3199" s="17">
        <v>20</v>
      </c>
      <c r="F3199" s="17">
        <v>4.3</v>
      </c>
      <c r="G3199" s="20">
        <f>F3199*E3199</f>
        <v>86</v>
      </c>
      <c r="H3199" s="611"/>
    </row>
    <row r="3200" spans="1:8" ht="15.75">
      <c r="A3200" s="633"/>
      <c r="B3200" s="606"/>
      <c r="C3200" s="17" t="s">
        <v>44</v>
      </c>
      <c r="D3200" s="19" t="s">
        <v>1109</v>
      </c>
      <c r="E3200" s="17">
        <v>45</v>
      </c>
      <c r="F3200" s="17">
        <v>24</v>
      </c>
      <c r="G3200" s="20">
        <f t="shared" ref="G3200:G3207" si="42">F3200*E3200</f>
        <v>1080</v>
      </c>
      <c r="H3200" s="611"/>
    </row>
    <row r="3201" spans="1:8" ht="15.75">
      <c r="A3201" s="633"/>
      <c r="B3201" s="606"/>
      <c r="C3201" s="17" t="s">
        <v>45</v>
      </c>
      <c r="D3201" s="19" t="s">
        <v>2480</v>
      </c>
      <c r="E3201" s="17">
        <v>4</v>
      </c>
      <c r="F3201" s="17">
        <v>35</v>
      </c>
      <c r="G3201" s="20">
        <f t="shared" si="42"/>
        <v>140</v>
      </c>
      <c r="H3201" s="611"/>
    </row>
    <row r="3202" spans="1:8" ht="15.75">
      <c r="A3202" s="633"/>
      <c r="B3202" s="668" t="s">
        <v>2415</v>
      </c>
      <c r="C3202" s="17" t="s">
        <v>2479</v>
      </c>
      <c r="D3202" s="19" t="s">
        <v>1109</v>
      </c>
      <c r="E3202" s="17">
        <v>7</v>
      </c>
      <c r="F3202" s="17">
        <v>101.43</v>
      </c>
      <c r="G3202" s="20">
        <f t="shared" si="42"/>
        <v>710.01</v>
      </c>
      <c r="H3202" s="611"/>
    </row>
    <row r="3203" spans="1:8" ht="15.75">
      <c r="A3203" s="633"/>
      <c r="B3203" s="668"/>
      <c r="C3203" s="17" t="s">
        <v>2784</v>
      </c>
      <c r="D3203" s="19" t="s">
        <v>1109</v>
      </c>
      <c r="E3203" s="17">
        <v>7.5</v>
      </c>
      <c r="F3203" s="17">
        <v>102.8</v>
      </c>
      <c r="G3203" s="20">
        <f t="shared" si="42"/>
        <v>771</v>
      </c>
      <c r="H3203" s="611"/>
    </row>
    <row r="3204" spans="1:8" ht="15.75">
      <c r="A3204" s="633"/>
      <c r="B3204" s="668"/>
      <c r="C3204" s="17" t="s">
        <v>1241</v>
      </c>
      <c r="D3204" s="19" t="s">
        <v>2480</v>
      </c>
      <c r="E3204" s="17">
        <v>1</v>
      </c>
      <c r="F3204" s="17">
        <v>95</v>
      </c>
      <c r="G3204" s="20">
        <f t="shared" si="42"/>
        <v>95</v>
      </c>
      <c r="H3204" s="611"/>
    </row>
    <row r="3205" spans="1:8" ht="15.75">
      <c r="A3205" s="633"/>
      <c r="B3205" s="668"/>
      <c r="C3205" s="17" t="s">
        <v>200</v>
      </c>
      <c r="D3205" s="19" t="s">
        <v>2480</v>
      </c>
      <c r="E3205" s="17">
        <v>1</v>
      </c>
      <c r="F3205" s="17">
        <v>42</v>
      </c>
      <c r="G3205" s="20">
        <f t="shared" si="42"/>
        <v>42</v>
      </c>
      <c r="H3205" s="611"/>
    </row>
    <row r="3206" spans="1:8" ht="15.75">
      <c r="A3206" s="633"/>
      <c r="B3206" s="668" t="s">
        <v>2416</v>
      </c>
      <c r="C3206" s="17" t="s">
        <v>2479</v>
      </c>
      <c r="D3206" s="19" t="s">
        <v>1109</v>
      </c>
      <c r="E3206" s="17">
        <v>8.1</v>
      </c>
      <c r="F3206" s="17">
        <v>98.52</v>
      </c>
      <c r="G3206" s="20">
        <f t="shared" si="42"/>
        <v>798.01</v>
      </c>
      <c r="H3206" s="611"/>
    </row>
    <row r="3207" spans="1:8" ht="15.75">
      <c r="A3207" s="633"/>
      <c r="B3207" s="668"/>
      <c r="C3207" s="17" t="s">
        <v>2479</v>
      </c>
      <c r="D3207" s="19" t="s">
        <v>1109</v>
      </c>
      <c r="E3207" s="17">
        <v>5</v>
      </c>
      <c r="F3207" s="17">
        <v>102.8</v>
      </c>
      <c r="G3207" s="20">
        <f t="shared" si="42"/>
        <v>514</v>
      </c>
      <c r="H3207" s="611"/>
    </row>
    <row r="3208" spans="1:8" ht="15.75">
      <c r="A3208" s="64">
        <v>153</v>
      </c>
      <c r="B3208" s="17" t="s">
        <v>2441</v>
      </c>
      <c r="C3208" s="16" t="s">
        <v>2442</v>
      </c>
      <c r="D3208" s="598" t="s">
        <v>2443</v>
      </c>
      <c r="E3208" s="599"/>
      <c r="F3208" s="600"/>
      <c r="G3208" s="20"/>
      <c r="H3208" s="21">
        <v>41079</v>
      </c>
    </row>
    <row r="3209" spans="1:8" ht="47.25">
      <c r="A3209" s="630">
        <v>171</v>
      </c>
      <c r="B3209" s="592" t="s">
        <v>823</v>
      </c>
      <c r="C3209" s="16" t="s">
        <v>3468</v>
      </c>
      <c r="D3209" s="15"/>
      <c r="E3209" s="19"/>
      <c r="F3209" s="19"/>
      <c r="G3209" s="20"/>
      <c r="H3209" s="595">
        <v>41086</v>
      </c>
    </row>
    <row r="3210" spans="1:8" ht="15.75">
      <c r="A3210" s="631"/>
      <c r="B3210" s="593"/>
      <c r="C3210" s="17" t="s">
        <v>2268</v>
      </c>
      <c r="D3210" s="19" t="s">
        <v>1046</v>
      </c>
      <c r="E3210" s="19">
        <v>0.5</v>
      </c>
      <c r="F3210" s="19">
        <v>350</v>
      </c>
      <c r="G3210" s="20">
        <f>F3210*E3210</f>
        <v>175</v>
      </c>
      <c r="H3210" s="605"/>
    </row>
    <row r="3211" spans="1:8" ht="15.75">
      <c r="A3211" s="631"/>
      <c r="B3211" s="593"/>
      <c r="C3211" s="17" t="s">
        <v>1047</v>
      </c>
      <c r="D3211" s="19" t="s">
        <v>1517</v>
      </c>
      <c r="E3211" s="19">
        <v>1</v>
      </c>
      <c r="F3211" s="19">
        <v>25</v>
      </c>
      <c r="G3211" s="20">
        <f>F3211*E3211</f>
        <v>25</v>
      </c>
      <c r="H3211" s="605"/>
    </row>
    <row r="3212" spans="1:8" ht="15.75">
      <c r="A3212" s="631"/>
      <c r="B3212" s="593"/>
      <c r="C3212" s="17" t="s">
        <v>1602</v>
      </c>
      <c r="D3212" s="19" t="s">
        <v>1109</v>
      </c>
      <c r="E3212" s="19">
        <v>0.1</v>
      </c>
      <c r="F3212" s="19">
        <v>48</v>
      </c>
      <c r="G3212" s="20">
        <f>F3212*E3212</f>
        <v>4.8</v>
      </c>
      <c r="H3212" s="605"/>
    </row>
    <row r="3213" spans="1:8" ht="15.75">
      <c r="A3213" s="632"/>
      <c r="B3213" s="594"/>
      <c r="C3213" s="17" t="s">
        <v>166</v>
      </c>
      <c r="D3213" s="19" t="s">
        <v>1588</v>
      </c>
      <c r="E3213" s="19">
        <v>1</v>
      </c>
      <c r="F3213" s="19">
        <v>1650</v>
      </c>
      <c r="G3213" s="20">
        <f>F3213*E3213</f>
        <v>1650</v>
      </c>
      <c r="H3213" s="603"/>
    </row>
    <row r="3214" spans="1:8" ht="18.75">
      <c r="A3214" s="160"/>
      <c r="B3214" s="161" t="s">
        <v>1598</v>
      </c>
      <c r="C3214" s="160"/>
      <c r="D3214" s="160"/>
      <c r="E3214" s="160"/>
      <c r="F3214" s="160"/>
      <c r="G3214" s="162">
        <f>SUM(G3194:G3213)</f>
        <v>7250.82</v>
      </c>
      <c r="H3214" s="163"/>
    </row>
    <row r="3215" spans="1:8" ht="15.75">
      <c r="A3215" s="630">
        <v>78</v>
      </c>
      <c r="B3215" s="592" t="s">
        <v>3443</v>
      </c>
      <c r="C3215" s="16" t="s">
        <v>1132</v>
      </c>
      <c r="D3215" s="19"/>
      <c r="E3215" s="17"/>
      <c r="F3215" s="17"/>
      <c r="G3215" s="20"/>
      <c r="H3215" s="595">
        <v>41071</v>
      </c>
    </row>
    <row r="3216" spans="1:8" ht="15.75">
      <c r="A3216" s="631"/>
      <c r="B3216" s="593"/>
      <c r="C3216" s="17" t="s">
        <v>480</v>
      </c>
      <c r="D3216" s="19" t="s">
        <v>481</v>
      </c>
      <c r="E3216" s="17">
        <v>0.5</v>
      </c>
      <c r="F3216" s="17">
        <v>28</v>
      </c>
      <c r="G3216" s="20">
        <f>E3216*F3216</f>
        <v>14</v>
      </c>
      <c r="H3216" s="605"/>
    </row>
    <row r="3217" spans="1:8" ht="15.75">
      <c r="A3217" s="632"/>
      <c r="B3217" s="594"/>
      <c r="C3217" s="17" t="s">
        <v>1133</v>
      </c>
      <c r="D3217" s="19" t="s">
        <v>1049</v>
      </c>
      <c r="E3217" s="17">
        <v>1</v>
      </c>
      <c r="F3217" s="17">
        <v>7</v>
      </c>
      <c r="G3217" s="20">
        <f>E3217*F3217</f>
        <v>7</v>
      </c>
      <c r="H3217" s="603"/>
    </row>
    <row r="3218" spans="1:8" ht="18.75">
      <c r="A3218" s="160"/>
      <c r="B3218" s="161" t="s">
        <v>1598</v>
      </c>
      <c r="C3218" s="160"/>
      <c r="D3218" s="160"/>
      <c r="E3218" s="160"/>
      <c r="F3218" s="160"/>
      <c r="G3218" s="162">
        <f>SUM(G3215:G3217)</f>
        <v>21</v>
      </c>
      <c r="H3218" s="163"/>
    </row>
    <row r="3219" spans="1:8" ht="15.75">
      <c r="A3219" s="630">
        <v>79</v>
      </c>
      <c r="B3219" s="592" t="s">
        <v>821</v>
      </c>
      <c r="C3219" s="16" t="s">
        <v>1132</v>
      </c>
      <c r="D3219" s="19"/>
      <c r="E3219" s="17"/>
      <c r="F3219" s="17"/>
      <c r="G3219" s="20"/>
      <c r="H3219" s="595">
        <v>41071</v>
      </c>
    </row>
    <row r="3220" spans="1:8" ht="15.75">
      <c r="A3220" s="631"/>
      <c r="B3220" s="593"/>
      <c r="C3220" s="17" t="s">
        <v>480</v>
      </c>
      <c r="D3220" s="19" t="s">
        <v>481</v>
      </c>
      <c r="E3220" s="17">
        <v>0.5</v>
      </c>
      <c r="F3220" s="17">
        <v>28</v>
      </c>
      <c r="G3220" s="20">
        <f>E3220*F3220</f>
        <v>14</v>
      </c>
      <c r="H3220" s="605"/>
    </row>
    <row r="3221" spans="1:8" ht="15.75">
      <c r="A3221" s="632"/>
      <c r="B3221" s="594"/>
      <c r="C3221" s="17" t="s">
        <v>1133</v>
      </c>
      <c r="D3221" s="19" t="s">
        <v>1049</v>
      </c>
      <c r="E3221" s="17">
        <v>1</v>
      </c>
      <c r="F3221" s="17">
        <v>7</v>
      </c>
      <c r="G3221" s="20">
        <f>E3221*F3221</f>
        <v>7</v>
      </c>
      <c r="H3221" s="603"/>
    </row>
    <row r="3222" spans="1:8" ht="18.75">
      <c r="A3222" s="160"/>
      <c r="B3222" s="161" t="s">
        <v>1598</v>
      </c>
      <c r="C3222" s="160"/>
      <c r="D3222" s="160"/>
      <c r="E3222" s="160"/>
      <c r="F3222" s="160"/>
      <c r="G3222" s="162">
        <f>SUM(G3219:G3221)</f>
        <v>21</v>
      </c>
      <c r="H3222" s="163"/>
    </row>
    <row r="3223" spans="1:8" ht="31.5">
      <c r="A3223" s="630">
        <v>19</v>
      </c>
      <c r="B3223" s="592" t="s">
        <v>3061</v>
      </c>
      <c r="C3223" s="259" t="s">
        <v>1038</v>
      </c>
      <c r="D3223" s="598" t="s">
        <v>412</v>
      </c>
      <c r="E3223" s="599"/>
      <c r="F3223" s="600"/>
      <c r="G3223" s="20"/>
      <c r="H3223" s="595">
        <v>41061</v>
      </c>
    </row>
    <row r="3224" spans="1:8" ht="15.75">
      <c r="A3224" s="632"/>
      <c r="B3224" s="594"/>
      <c r="C3224" s="260" t="s">
        <v>1039</v>
      </c>
      <c r="D3224" s="19" t="s">
        <v>3491</v>
      </c>
      <c r="E3224" s="17">
        <v>4.45</v>
      </c>
      <c r="F3224" s="17">
        <v>1.6</v>
      </c>
      <c r="G3224" s="20">
        <f>F3224*E3224</f>
        <v>7.12</v>
      </c>
      <c r="H3224" s="603"/>
    </row>
    <row r="3225" spans="1:8" ht="18.75">
      <c r="A3225" s="160"/>
      <c r="B3225" s="161" t="s">
        <v>1598</v>
      </c>
      <c r="C3225" s="160"/>
      <c r="D3225" s="160"/>
      <c r="E3225" s="160"/>
      <c r="F3225" s="160"/>
      <c r="G3225" s="162">
        <f>SUM(G3223:G3224)</f>
        <v>7.12</v>
      </c>
      <c r="H3225" s="163"/>
    </row>
    <row r="3226" spans="1:8" ht="31.5">
      <c r="A3226" s="630">
        <v>20</v>
      </c>
      <c r="B3226" s="592" t="s">
        <v>3575</v>
      </c>
      <c r="C3226" s="259" t="s">
        <v>1038</v>
      </c>
      <c r="D3226" s="598" t="s">
        <v>412</v>
      </c>
      <c r="E3226" s="599"/>
      <c r="F3226" s="600"/>
      <c r="G3226" s="20"/>
      <c r="H3226" s="595">
        <v>41061</v>
      </c>
    </row>
    <row r="3227" spans="1:8" ht="15.75">
      <c r="A3227" s="632"/>
      <c r="B3227" s="594"/>
      <c r="C3227" s="260" t="s">
        <v>1039</v>
      </c>
      <c r="D3227" s="19" t="s">
        <v>3491</v>
      </c>
      <c r="E3227" s="17">
        <v>4.45</v>
      </c>
      <c r="F3227" s="17">
        <v>1.6</v>
      </c>
      <c r="G3227" s="20">
        <f>F3227*E3227</f>
        <v>7.12</v>
      </c>
      <c r="H3227" s="603"/>
    </row>
    <row r="3228" spans="1:8" ht="31.5">
      <c r="A3228" s="630">
        <v>116</v>
      </c>
      <c r="B3228" s="592" t="s">
        <v>3575</v>
      </c>
      <c r="C3228" s="46" t="s">
        <v>2256</v>
      </c>
      <c r="D3228" s="17"/>
      <c r="E3228" s="17"/>
      <c r="F3228" s="19"/>
      <c r="G3228" s="17"/>
      <c r="H3228" s="595">
        <v>41075</v>
      </c>
    </row>
    <row r="3229" spans="1:8" ht="15.75">
      <c r="A3229" s="631"/>
      <c r="B3229" s="593"/>
      <c r="C3229" s="15" t="s">
        <v>2257</v>
      </c>
      <c r="D3229" s="19" t="s">
        <v>2968</v>
      </c>
      <c r="E3229" s="17">
        <v>1</v>
      </c>
      <c r="F3229" s="19">
        <v>100</v>
      </c>
      <c r="G3229" s="17">
        <f>F3229*E3229</f>
        <v>100</v>
      </c>
      <c r="H3229" s="605"/>
    </row>
    <row r="3230" spans="1:8" ht="15.75">
      <c r="A3230" s="631"/>
      <c r="B3230" s="593"/>
      <c r="C3230" s="15" t="s">
        <v>2258</v>
      </c>
      <c r="D3230" s="19" t="s">
        <v>2968</v>
      </c>
      <c r="E3230" s="17">
        <v>1</v>
      </c>
      <c r="F3230" s="19">
        <v>510</v>
      </c>
      <c r="G3230" s="17">
        <f>F3230*E3230</f>
        <v>510</v>
      </c>
      <c r="H3230" s="605"/>
    </row>
    <row r="3231" spans="1:8" ht="15.75">
      <c r="A3231" s="631"/>
      <c r="B3231" s="593"/>
      <c r="C3231" s="15" t="s">
        <v>2259</v>
      </c>
      <c r="D3231" s="19" t="s">
        <v>2968</v>
      </c>
      <c r="E3231" s="19">
        <v>2</v>
      </c>
      <c r="F3231" s="19">
        <v>57</v>
      </c>
      <c r="G3231" s="17">
        <f>F3231*E3231</f>
        <v>114</v>
      </c>
      <c r="H3231" s="605"/>
    </row>
    <row r="3232" spans="1:8" ht="15.75">
      <c r="A3232" s="632"/>
      <c r="B3232" s="594"/>
      <c r="C3232" s="17" t="s">
        <v>1581</v>
      </c>
      <c r="D3232" s="19" t="s">
        <v>1109</v>
      </c>
      <c r="E3232" s="19">
        <v>2</v>
      </c>
      <c r="F3232" s="19">
        <v>90</v>
      </c>
      <c r="G3232" s="17">
        <f>F3232*E3232</f>
        <v>180</v>
      </c>
      <c r="H3232" s="603"/>
    </row>
    <row r="3233" spans="1:8" ht="18.75">
      <c r="A3233" s="160"/>
      <c r="B3233" s="161" t="s">
        <v>1598</v>
      </c>
      <c r="C3233" s="160"/>
      <c r="D3233" s="160"/>
      <c r="E3233" s="160"/>
      <c r="F3233" s="160"/>
      <c r="G3233" s="162">
        <f>SUM(G3226:G3232)</f>
        <v>911.12</v>
      </c>
      <c r="H3233" s="163"/>
    </row>
    <row r="3234" spans="1:8" ht="15.75">
      <c r="A3234" s="630">
        <v>92</v>
      </c>
      <c r="B3234" s="592" t="s">
        <v>1648</v>
      </c>
      <c r="C3234" s="16" t="s">
        <v>1882</v>
      </c>
      <c r="D3234" s="17"/>
      <c r="E3234" s="17"/>
      <c r="F3234" s="17"/>
      <c r="G3234" s="20"/>
      <c r="H3234" s="595">
        <v>41071</v>
      </c>
    </row>
    <row r="3235" spans="1:8" ht="15.75">
      <c r="A3235" s="631"/>
      <c r="B3235" s="593"/>
      <c r="C3235" s="17" t="s">
        <v>1129</v>
      </c>
      <c r="D3235" s="19" t="s">
        <v>1588</v>
      </c>
      <c r="E3235" s="17">
        <v>0.34</v>
      </c>
      <c r="F3235" s="17">
        <v>1500</v>
      </c>
      <c r="G3235" s="20">
        <f>E3235*F3235</f>
        <v>510</v>
      </c>
      <c r="H3235" s="596"/>
    </row>
    <row r="3236" spans="1:8" ht="15.75">
      <c r="A3236" s="632"/>
      <c r="B3236" s="594"/>
      <c r="C3236" s="17" t="s">
        <v>1534</v>
      </c>
      <c r="D3236" s="19" t="s">
        <v>1585</v>
      </c>
      <c r="E3236" s="17">
        <v>0.5</v>
      </c>
      <c r="F3236" s="17">
        <v>400</v>
      </c>
      <c r="G3236" s="20">
        <f>E3236*F3236</f>
        <v>200</v>
      </c>
      <c r="H3236" s="597"/>
    </row>
    <row r="3237" spans="1:8" ht="18.75">
      <c r="A3237" s="160"/>
      <c r="B3237" s="161" t="s">
        <v>1598</v>
      </c>
      <c r="C3237" s="160"/>
      <c r="D3237" s="160"/>
      <c r="E3237" s="160"/>
      <c r="F3237" s="160"/>
      <c r="G3237" s="162">
        <f>SUM(G3234:G3236)</f>
        <v>710</v>
      </c>
      <c r="H3237" s="163"/>
    </row>
    <row r="3238" spans="1:8" ht="31.5">
      <c r="A3238" s="633">
        <v>7</v>
      </c>
      <c r="B3238" s="17" t="s">
        <v>2952</v>
      </c>
      <c r="C3238" s="46" t="s">
        <v>2775</v>
      </c>
      <c r="D3238" s="17"/>
      <c r="E3238" s="17"/>
      <c r="F3238" s="17"/>
      <c r="G3238" s="17"/>
      <c r="H3238" s="611">
        <v>41061</v>
      </c>
    </row>
    <row r="3239" spans="1:8" ht="15.75">
      <c r="A3239" s="633"/>
      <c r="B3239" s="19" t="s">
        <v>222</v>
      </c>
      <c r="C3239" s="17" t="s">
        <v>2268</v>
      </c>
      <c r="D3239" s="19" t="s">
        <v>1046</v>
      </c>
      <c r="E3239" s="17">
        <v>2.5</v>
      </c>
      <c r="F3239" s="17">
        <v>350</v>
      </c>
      <c r="G3239" s="17">
        <f>F3239*E3239</f>
        <v>875</v>
      </c>
      <c r="H3239" s="611"/>
    </row>
    <row r="3240" spans="1:8" ht="15.75">
      <c r="A3240" s="633"/>
      <c r="B3240" s="19" t="s">
        <v>2417</v>
      </c>
      <c r="C3240" s="17" t="s">
        <v>2268</v>
      </c>
      <c r="D3240" s="19" t="s">
        <v>1046</v>
      </c>
      <c r="E3240" s="17">
        <v>0.75</v>
      </c>
      <c r="F3240" s="17">
        <v>350</v>
      </c>
      <c r="G3240" s="17">
        <f>F3240*E3240</f>
        <v>262.5</v>
      </c>
      <c r="H3240" s="611"/>
    </row>
    <row r="3241" spans="1:8" ht="15.75">
      <c r="A3241" s="633"/>
      <c r="B3241" s="19" t="s">
        <v>2416</v>
      </c>
      <c r="C3241" s="17" t="s">
        <v>2268</v>
      </c>
      <c r="D3241" s="19" t="s">
        <v>1046</v>
      </c>
      <c r="E3241" s="17">
        <v>0.25</v>
      </c>
      <c r="F3241" s="17">
        <v>350</v>
      </c>
      <c r="G3241" s="17">
        <f>F3241*E3241</f>
        <v>87.5</v>
      </c>
      <c r="H3241" s="611"/>
    </row>
    <row r="3242" spans="1:8" ht="15.75">
      <c r="A3242" s="633"/>
      <c r="B3242" s="668" t="s">
        <v>222</v>
      </c>
      <c r="C3242" s="17" t="s">
        <v>2776</v>
      </c>
      <c r="D3242" s="19" t="s">
        <v>2968</v>
      </c>
      <c r="E3242" s="17">
        <v>1</v>
      </c>
      <c r="F3242" s="17"/>
      <c r="G3242" s="17"/>
      <c r="H3242" s="611"/>
    </row>
    <row r="3243" spans="1:8" ht="15.75">
      <c r="A3243" s="633"/>
      <c r="B3243" s="668"/>
      <c r="C3243" s="17" t="s">
        <v>2695</v>
      </c>
      <c r="D3243" s="19" t="s">
        <v>1109</v>
      </c>
      <c r="E3243" s="17">
        <v>0.1</v>
      </c>
      <c r="F3243" s="17">
        <v>120</v>
      </c>
      <c r="G3243" s="17">
        <f>F3243*E3243</f>
        <v>12</v>
      </c>
      <c r="H3243" s="611"/>
    </row>
    <row r="3244" spans="1:8" ht="15.75">
      <c r="A3244" s="633"/>
      <c r="B3244" s="668"/>
      <c r="C3244" s="17" t="s">
        <v>1047</v>
      </c>
      <c r="D3244" s="19" t="s">
        <v>1517</v>
      </c>
      <c r="E3244" s="17">
        <v>3</v>
      </c>
      <c r="F3244" s="17">
        <v>22</v>
      </c>
      <c r="G3244" s="17">
        <f>F3244*E3244</f>
        <v>66</v>
      </c>
      <c r="H3244" s="611"/>
    </row>
    <row r="3245" spans="1:8" ht="15.75">
      <c r="A3245" s="633"/>
      <c r="B3245" s="668"/>
      <c r="C3245" s="15" t="s">
        <v>941</v>
      </c>
      <c r="D3245" s="19" t="s">
        <v>1109</v>
      </c>
      <c r="E3245" s="17">
        <v>0.1</v>
      </c>
      <c r="F3245" s="19">
        <v>70</v>
      </c>
      <c r="G3245" s="17">
        <f>F3245*E3245</f>
        <v>7</v>
      </c>
      <c r="H3245" s="611"/>
    </row>
    <row r="3246" spans="1:8" ht="15.75">
      <c r="A3246" s="633">
        <v>8</v>
      </c>
      <c r="B3246" s="606" t="s">
        <v>970</v>
      </c>
      <c r="C3246" s="247" t="s">
        <v>1187</v>
      </c>
      <c r="D3246" s="19"/>
      <c r="E3246" s="17"/>
      <c r="F3246" s="17"/>
      <c r="G3246" s="17"/>
      <c r="H3246" s="611">
        <v>41061</v>
      </c>
    </row>
    <row r="3247" spans="1:8" ht="15.75">
      <c r="A3247" s="633"/>
      <c r="B3247" s="606"/>
      <c r="C3247" s="17" t="s">
        <v>2479</v>
      </c>
      <c r="D3247" s="19" t="s">
        <v>1109</v>
      </c>
      <c r="E3247" s="17">
        <v>5.4</v>
      </c>
      <c r="F3247" s="17">
        <v>103.71</v>
      </c>
      <c r="G3247" s="20">
        <f>F3247*E3247</f>
        <v>560.03</v>
      </c>
      <c r="H3247" s="611"/>
    </row>
    <row r="3248" spans="1:8" ht="15.75">
      <c r="A3248" s="633"/>
      <c r="B3248" s="606"/>
      <c r="C3248" s="17" t="s">
        <v>2479</v>
      </c>
      <c r="D3248" s="19" t="s">
        <v>1109</v>
      </c>
      <c r="E3248" s="17">
        <v>5.4</v>
      </c>
      <c r="F3248" s="17">
        <v>117.78</v>
      </c>
      <c r="G3248" s="20">
        <f>F3248*E3248</f>
        <v>636.01</v>
      </c>
      <c r="H3248" s="611"/>
    </row>
    <row r="3249" spans="1:8" ht="15.75">
      <c r="A3249" s="633"/>
      <c r="B3249" s="606"/>
      <c r="C3249" s="17" t="s">
        <v>877</v>
      </c>
      <c r="D3249" s="19" t="s">
        <v>2480</v>
      </c>
      <c r="E3249" s="17">
        <v>3</v>
      </c>
      <c r="F3249" s="17">
        <v>45</v>
      </c>
      <c r="G3249" s="17">
        <f>F3249*E3249</f>
        <v>135</v>
      </c>
      <c r="H3249" s="611"/>
    </row>
    <row r="3250" spans="1:8" ht="31.5">
      <c r="A3250" s="633"/>
      <c r="B3250" s="606" t="s">
        <v>201</v>
      </c>
      <c r="C3250" s="16" t="s">
        <v>199</v>
      </c>
      <c r="D3250" s="19"/>
      <c r="E3250" s="17"/>
      <c r="F3250" s="17"/>
      <c r="G3250" s="17"/>
      <c r="H3250" s="611">
        <v>41066</v>
      </c>
    </row>
    <row r="3251" spans="1:8" ht="15.75">
      <c r="A3251" s="633"/>
      <c r="B3251" s="606"/>
      <c r="C3251" s="17" t="s">
        <v>166</v>
      </c>
      <c r="D3251" s="19" t="s">
        <v>1588</v>
      </c>
      <c r="E3251" s="17">
        <v>4</v>
      </c>
      <c r="F3251" s="17">
        <v>1650</v>
      </c>
      <c r="G3251" s="17">
        <f t="shared" ref="G3251:G3256" si="43">F3251*E3251</f>
        <v>6600</v>
      </c>
      <c r="H3251" s="611"/>
    </row>
    <row r="3252" spans="1:8" ht="15.75">
      <c r="A3252" s="633"/>
      <c r="B3252" s="606"/>
      <c r="C3252" s="17" t="s">
        <v>2479</v>
      </c>
      <c r="D3252" s="19" t="s">
        <v>1109</v>
      </c>
      <c r="E3252" s="17">
        <v>6</v>
      </c>
      <c r="F3252" s="17">
        <v>106</v>
      </c>
      <c r="G3252" s="17">
        <f t="shared" si="43"/>
        <v>636</v>
      </c>
      <c r="H3252" s="611"/>
    </row>
    <row r="3253" spans="1:8" ht="15.75">
      <c r="A3253" s="633"/>
      <c r="B3253" s="606"/>
      <c r="C3253" s="17" t="s">
        <v>200</v>
      </c>
      <c r="D3253" s="19" t="s">
        <v>2480</v>
      </c>
      <c r="E3253" s="17">
        <v>2</v>
      </c>
      <c r="F3253" s="17">
        <v>42</v>
      </c>
      <c r="G3253" s="17">
        <f t="shared" si="43"/>
        <v>84</v>
      </c>
      <c r="H3253" s="611"/>
    </row>
    <row r="3254" spans="1:8" ht="15.75">
      <c r="A3254" s="633"/>
      <c r="B3254" s="606" t="s">
        <v>202</v>
      </c>
      <c r="C3254" s="17" t="s">
        <v>2479</v>
      </c>
      <c r="D3254" s="19" t="s">
        <v>1109</v>
      </c>
      <c r="E3254" s="17">
        <v>8.6999999999999993</v>
      </c>
      <c r="F3254" s="17">
        <v>109.66</v>
      </c>
      <c r="G3254" s="20">
        <f t="shared" si="43"/>
        <v>954.04</v>
      </c>
      <c r="H3254" s="611"/>
    </row>
    <row r="3255" spans="1:8" ht="15.75">
      <c r="A3255" s="633"/>
      <c r="B3255" s="606"/>
      <c r="C3255" s="17" t="s">
        <v>2479</v>
      </c>
      <c r="D3255" s="19" t="s">
        <v>1109</v>
      </c>
      <c r="E3255" s="17">
        <v>8.1</v>
      </c>
      <c r="F3255" s="17">
        <v>100</v>
      </c>
      <c r="G3255" s="17">
        <f t="shared" si="43"/>
        <v>810</v>
      </c>
      <c r="H3255" s="611"/>
    </row>
    <row r="3256" spans="1:8" ht="15.75">
      <c r="A3256" s="633"/>
      <c r="B3256" s="606"/>
      <c r="C3256" s="17" t="s">
        <v>877</v>
      </c>
      <c r="D3256" s="19" t="s">
        <v>2480</v>
      </c>
      <c r="E3256" s="17">
        <v>2</v>
      </c>
      <c r="F3256" s="17">
        <v>42</v>
      </c>
      <c r="G3256" s="17">
        <f t="shared" si="43"/>
        <v>84</v>
      </c>
      <c r="H3256" s="611"/>
    </row>
    <row r="3257" spans="1:8" ht="15.75">
      <c r="A3257" s="630">
        <v>12</v>
      </c>
      <c r="B3257" s="592" t="s">
        <v>2836</v>
      </c>
      <c r="C3257" s="16" t="s">
        <v>1132</v>
      </c>
      <c r="D3257" s="19"/>
      <c r="E3257" s="17"/>
      <c r="F3257" s="17"/>
      <c r="G3257" s="20"/>
      <c r="H3257" s="595">
        <v>41061</v>
      </c>
    </row>
    <row r="3258" spans="1:8" ht="15.75">
      <c r="A3258" s="631"/>
      <c r="B3258" s="593"/>
      <c r="C3258" s="17" t="s">
        <v>480</v>
      </c>
      <c r="D3258" s="19" t="s">
        <v>481</v>
      </c>
      <c r="E3258" s="17">
        <v>2</v>
      </c>
      <c r="F3258" s="17">
        <v>28</v>
      </c>
      <c r="G3258" s="20">
        <f>E3258*F3258</f>
        <v>56</v>
      </c>
      <c r="H3258" s="596"/>
    </row>
    <row r="3259" spans="1:8" ht="15.75">
      <c r="A3259" s="632"/>
      <c r="B3259" s="594"/>
      <c r="C3259" s="17" t="s">
        <v>1133</v>
      </c>
      <c r="D3259" s="19" t="s">
        <v>1049</v>
      </c>
      <c r="E3259" s="17">
        <v>4</v>
      </c>
      <c r="F3259" s="17">
        <v>7</v>
      </c>
      <c r="G3259" s="20">
        <f>E3259*F3259</f>
        <v>28</v>
      </c>
      <c r="H3259" s="597"/>
    </row>
    <row r="3260" spans="1:8" ht="15.75">
      <c r="A3260" s="630">
        <v>33</v>
      </c>
      <c r="B3260" s="592" t="s">
        <v>2836</v>
      </c>
      <c r="C3260" s="16" t="s">
        <v>1132</v>
      </c>
      <c r="D3260" s="19"/>
      <c r="E3260" s="17"/>
      <c r="F3260" s="17"/>
      <c r="G3260" s="20"/>
      <c r="H3260" s="595">
        <v>41064</v>
      </c>
    </row>
    <row r="3261" spans="1:8" ht="15.75">
      <c r="A3261" s="631"/>
      <c r="B3261" s="593"/>
      <c r="C3261" s="17" t="s">
        <v>480</v>
      </c>
      <c r="D3261" s="19" t="s">
        <v>481</v>
      </c>
      <c r="E3261" s="17">
        <v>1</v>
      </c>
      <c r="F3261" s="17">
        <v>28</v>
      </c>
      <c r="G3261" s="20">
        <f>E3261*F3261</f>
        <v>28</v>
      </c>
      <c r="H3261" s="596"/>
    </row>
    <row r="3262" spans="1:8" ht="15.75">
      <c r="A3262" s="632"/>
      <c r="B3262" s="594"/>
      <c r="C3262" s="17" t="s">
        <v>1133</v>
      </c>
      <c r="D3262" s="19" t="s">
        <v>1049</v>
      </c>
      <c r="E3262" s="17">
        <v>2</v>
      </c>
      <c r="F3262" s="17">
        <v>7</v>
      </c>
      <c r="G3262" s="20">
        <f>E3262*F3262</f>
        <v>14</v>
      </c>
      <c r="H3262" s="597"/>
    </row>
    <row r="3263" spans="1:8" ht="15.75">
      <c r="A3263" s="630">
        <v>102</v>
      </c>
      <c r="B3263" s="592" t="s">
        <v>1889</v>
      </c>
      <c r="C3263" s="50" t="s">
        <v>1890</v>
      </c>
      <c r="D3263" s="19"/>
      <c r="E3263" s="17"/>
      <c r="F3263" s="19"/>
      <c r="G3263" s="17"/>
      <c r="H3263" s="595">
        <v>41074</v>
      </c>
    </row>
    <row r="3264" spans="1:8" ht="15.75">
      <c r="A3264" s="631"/>
      <c r="B3264" s="593"/>
      <c r="C3264" s="15" t="s">
        <v>2192</v>
      </c>
      <c r="D3264" s="19" t="s">
        <v>2968</v>
      </c>
      <c r="E3264" s="19">
        <v>1</v>
      </c>
      <c r="F3264" s="19">
        <v>90</v>
      </c>
      <c r="G3264" s="84">
        <f>F3264*E3264</f>
        <v>90</v>
      </c>
      <c r="H3264" s="605"/>
    </row>
    <row r="3265" spans="1:8" ht="15.75">
      <c r="A3265" s="632"/>
      <c r="B3265" s="594"/>
      <c r="C3265" s="15" t="s">
        <v>2193</v>
      </c>
      <c r="D3265" s="19" t="s">
        <v>2968</v>
      </c>
      <c r="E3265" s="17">
        <v>1</v>
      </c>
      <c r="F3265" s="17">
        <v>32</v>
      </c>
      <c r="G3265" s="17">
        <f>F3265*E3265</f>
        <v>32</v>
      </c>
      <c r="H3265" s="603"/>
    </row>
    <row r="3266" spans="1:8" ht="31.5">
      <c r="A3266" s="630">
        <v>167</v>
      </c>
      <c r="B3266" s="592" t="s">
        <v>1889</v>
      </c>
      <c r="C3266" s="16" t="s">
        <v>29</v>
      </c>
      <c r="D3266" s="15"/>
      <c r="E3266" s="15"/>
      <c r="F3266" s="15"/>
      <c r="G3266" s="20"/>
      <c r="H3266" s="595">
        <v>41080</v>
      </c>
    </row>
    <row r="3267" spans="1:8" ht="15.75">
      <c r="A3267" s="632"/>
      <c r="B3267" s="594"/>
      <c r="C3267" s="17" t="s">
        <v>1601</v>
      </c>
      <c r="D3267" s="19" t="s">
        <v>1109</v>
      </c>
      <c r="E3267" s="19">
        <v>2</v>
      </c>
      <c r="F3267" s="19">
        <v>4.3</v>
      </c>
      <c r="G3267" s="20">
        <f>F3267*E3267</f>
        <v>8.6</v>
      </c>
      <c r="H3267" s="603"/>
    </row>
    <row r="3268" spans="1:8" ht="18.75">
      <c r="A3268" s="160"/>
      <c r="B3268" s="161" t="s">
        <v>1598</v>
      </c>
      <c r="C3268" s="160"/>
      <c r="D3268" s="160"/>
      <c r="E3268" s="160"/>
      <c r="F3268" s="160"/>
      <c r="G3268" s="162">
        <f>SUM(G3238:G3267)</f>
        <v>12065.68</v>
      </c>
      <c r="H3268" s="163"/>
    </row>
    <row r="3269" spans="1:8" ht="20.25" customHeight="1">
      <c r="A3269" s="64">
        <v>1</v>
      </c>
      <c r="B3269" s="17" t="s">
        <v>3554</v>
      </c>
      <c r="C3269" s="46" t="s">
        <v>2844</v>
      </c>
      <c r="D3269" s="598" t="s">
        <v>3773</v>
      </c>
      <c r="E3269" s="599"/>
      <c r="F3269" s="600"/>
      <c r="G3269" s="41"/>
      <c r="H3269" s="21">
        <v>41064</v>
      </c>
    </row>
    <row r="3270" spans="1:8" ht="15.75">
      <c r="A3270" s="633">
        <v>34</v>
      </c>
      <c r="B3270" s="606" t="s">
        <v>3442</v>
      </c>
      <c r="C3270" s="16" t="s">
        <v>1132</v>
      </c>
      <c r="D3270" s="19"/>
      <c r="E3270" s="17"/>
      <c r="F3270" s="17"/>
      <c r="G3270" s="20"/>
      <c r="H3270" s="611">
        <v>41064</v>
      </c>
    </row>
    <row r="3271" spans="1:8" ht="15.75">
      <c r="A3271" s="633"/>
      <c r="B3271" s="606"/>
      <c r="C3271" s="17" t="s">
        <v>480</v>
      </c>
      <c r="D3271" s="19" t="s">
        <v>481</v>
      </c>
      <c r="E3271" s="17">
        <v>1</v>
      </c>
      <c r="F3271" s="17">
        <v>28</v>
      </c>
      <c r="G3271" s="20">
        <f>E3271*F3271</f>
        <v>28</v>
      </c>
      <c r="H3271" s="610"/>
    </row>
    <row r="3272" spans="1:8" ht="15.75">
      <c r="A3272" s="633"/>
      <c r="B3272" s="606"/>
      <c r="C3272" s="17" t="s">
        <v>1133</v>
      </c>
      <c r="D3272" s="19" t="s">
        <v>1049</v>
      </c>
      <c r="E3272" s="17">
        <v>2</v>
      </c>
      <c r="F3272" s="17">
        <v>7</v>
      </c>
      <c r="G3272" s="20">
        <f>E3272*F3272</f>
        <v>14</v>
      </c>
      <c r="H3272" s="610"/>
    </row>
    <row r="3273" spans="1:8" ht="15.75">
      <c r="A3273" s="630">
        <v>37</v>
      </c>
      <c r="B3273" s="592" t="s">
        <v>3699</v>
      </c>
      <c r="C3273" s="16" t="s">
        <v>1187</v>
      </c>
      <c r="D3273" s="19"/>
      <c r="E3273" s="17"/>
      <c r="F3273" s="17"/>
      <c r="G3273" s="17"/>
      <c r="H3273" s="595">
        <v>41065</v>
      </c>
    </row>
    <row r="3274" spans="1:8" ht="15.75">
      <c r="A3274" s="631"/>
      <c r="B3274" s="593"/>
      <c r="C3274" s="17" t="s">
        <v>44</v>
      </c>
      <c r="D3274" s="19" t="s">
        <v>1109</v>
      </c>
      <c r="E3274" s="17">
        <v>2.5</v>
      </c>
      <c r="F3274" s="17">
        <v>24</v>
      </c>
      <c r="G3274" s="17">
        <f t="shared" ref="G3274:G3281" si="44">F3274*E3274</f>
        <v>60</v>
      </c>
      <c r="H3274" s="605"/>
    </row>
    <row r="3275" spans="1:8" ht="15.75">
      <c r="A3275" s="631"/>
      <c r="B3275" s="593"/>
      <c r="C3275" s="17" t="s">
        <v>2479</v>
      </c>
      <c r="D3275" s="19" t="s">
        <v>1109</v>
      </c>
      <c r="E3275" s="17">
        <v>8.6999999999999993</v>
      </c>
      <c r="F3275" s="17">
        <v>109.66</v>
      </c>
      <c r="G3275" s="20">
        <f t="shared" si="44"/>
        <v>954.04</v>
      </c>
      <c r="H3275" s="605"/>
    </row>
    <row r="3276" spans="1:8" ht="15.75">
      <c r="A3276" s="631"/>
      <c r="B3276" s="593"/>
      <c r="C3276" s="17" t="s">
        <v>2479</v>
      </c>
      <c r="D3276" s="19" t="s">
        <v>1109</v>
      </c>
      <c r="E3276" s="17">
        <v>2.7</v>
      </c>
      <c r="F3276" s="17">
        <v>103.71</v>
      </c>
      <c r="G3276" s="20">
        <f t="shared" si="44"/>
        <v>280.02</v>
      </c>
      <c r="H3276" s="605"/>
    </row>
    <row r="3277" spans="1:8" ht="15.75">
      <c r="A3277" s="631"/>
      <c r="B3277" s="593"/>
      <c r="C3277" s="15" t="s">
        <v>877</v>
      </c>
      <c r="D3277" s="19" t="s">
        <v>419</v>
      </c>
      <c r="E3277" s="17">
        <v>3</v>
      </c>
      <c r="F3277" s="17">
        <v>43</v>
      </c>
      <c r="G3277" s="17">
        <f t="shared" si="44"/>
        <v>129</v>
      </c>
      <c r="H3277" s="605"/>
    </row>
    <row r="3278" spans="1:8" ht="15.75">
      <c r="A3278" s="631"/>
      <c r="B3278" s="594"/>
      <c r="C3278" s="17" t="s">
        <v>1601</v>
      </c>
      <c r="D3278" s="19" t="s">
        <v>1109</v>
      </c>
      <c r="E3278" s="17">
        <v>10</v>
      </c>
      <c r="F3278" s="17">
        <v>4.3</v>
      </c>
      <c r="G3278" s="17">
        <f t="shared" si="44"/>
        <v>43</v>
      </c>
      <c r="H3278" s="603"/>
    </row>
    <row r="3279" spans="1:8" ht="15.75">
      <c r="A3279" s="631"/>
      <c r="B3279" s="615" t="s">
        <v>2417</v>
      </c>
      <c r="C3279" s="17" t="s">
        <v>2479</v>
      </c>
      <c r="D3279" s="19" t="s">
        <v>1109</v>
      </c>
      <c r="E3279" s="17">
        <v>8.6999999999999993</v>
      </c>
      <c r="F3279" s="17">
        <v>109.66</v>
      </c>
      <c r="G3279" s="20">
        <f t="shared" si="44"/>
        <v>954.04</v>
      </c>
      <c r="H3279" s="595">
        <v>41071</v>
      </c>
    </row>
    <row r="3280" spans="1:8" ht="15.75">
      <c r="A3280" s="631"/>
      <c r="B3280" s="618"/>
      <c r="C3280" s="17" t="s">
        <v>2479</v>
      </c>
      <c r="D3280" s="19" t="s">
        <v>1109</v>
      </c>
      <c r="E3280" s="17">
        <v>7.6</v>
      </c>
      <c r="F3280" s="17">
        <v>103.71</v>
      </c>
      <c r="G3280" s="20">
        <f t="shared" si="44"/>
        <v>788.2</v>
      </c>
      <c r="H3280" s="605"/>
    </row>
    <row r="3281" spans="1:8" ht="15.75">
      <c r="A3281" s="632"/>
      <c r="B3281" s="616"/>
      <c r="C3281" s="15" t="s">
        <v>877</v>
      </c>
      <c r="D3281" s="19" t="s">
        <v>419</v>
      </c>
      <c r="E3281" s="17">
        <v>2</v>
      </c>
      <c r="F3281" s="17">
        <v>43</v>
      </c>
      <c r="G3281" s="20">
        <f t="shared" si="44"/>
        <v>86</v>
      </c>
      <c r="H3281" s="603"/>
    </row>
    <row r="3282" spans="1:8" ht="15.75">
      <c r="A3282" s="630">
        <v>42</v>
      </c>
      <c r="B3282" s="592" t="s">
        <v>3442</v>
      </c>
      <c r="C3282" s="16" t="s">
        <v>1132</v>
      </c>
      <c r="D3282" s="19"/>
      <c r="E3282" s="17"/>
      <c r="F3282" s="17"/>
      <c r="G3282" s="20"/>
      <c r="H3282" s="595">
        <v>41065</v>
      </c>
    </row>
    <row r="3283" spans="1:8" ht="15.75">
      <c r="A3283" s="631"/>
      <c r="B3283" s="593"/>
      <c r="C3283" s="17" t="s">
        <v>480</v>
      </c>
      <c r="D3283" s="19" t="s">
        <v>481</v>
      </c>
      <c r="E3283" s="17">
        <v>0.75</v>
      </c>
      <c r="F3283" s="17">
        <v>28</v>
      </c>
      <c r="G3283" s="20">
        <f>E3283*F3283</f>
        <v>21</v>
      </c>
      <c r="H3283" s="596"/>
    </row>
    <row r="3284" spans="1:8" ht="15.75">
      <c r="A3284" s="632"/>
      <c r="B3284" s="594"/>
      <c r="C3284" s="17" t="s">
        <v>1133</v>
      </c>
      <c r="D3284" s="19" t="s">
        <v>1049</v>
      </c>
      <c r="E3284" s="17">
        <v>2</v>
      </c>
      <c r="F3284" s="17">
        <v>7</v>
      </c>
      <c r="G3284" s="20">
        <f>E3284*F3284</f>
        <v>14</v>
      </c>
      <c r="H3284" s="597"/>
    </row>
    <row r="3285" spans="1:8" ht="31.5">
      <c r="A3285" s="630">
        <v>75</v>
      </c>
      <c r="B3285" s="592" t="s">
        <v>3442</v>
      </c>
      <c r="C3285" s="46" t="s">
        <v>893</v>
      </c>
      <c r="D3285" s="598" t="s">
        <v>3581</v>
      </c>
      <c r="E3285" s="599"/>
      <c r="F3285" s="600"/>
      <c r="G3285" s="17"/>
      <c r="H3285" s="21">
        <v>41071</v>
      </c>
    </row>
    <row r="3286" spans="1:8" ht="15.75">
      <c r="A3286" s="632"/>
      <c r="B3286" s="594"/>
      <c r="C3286" s="17" t="s">
        <v>1600</v>
      </c>
      <c r="D3286" s="17" t="s">
        <v>1588</v>
      </c>
      <c r="E3286" s="17">
        <v>0.5</v>
      </c>
      <c r="F3286" s="17">
        <v>1700</v>
      </c>
      <c r="G3286" s="17">
        <f>E3286*F3286</f>
        <v>850</v>
      </c>
      <c r="H3286" s="21"/>
    </row>
    <row r="3287" spans="1:8" ht="15.75">
      <c r="A3287" s="630">
        <v>80</v>
      </c>
      <c r="B3287" s="592" t="s">
        <v>3442</v>
      </c>
      <c r="C3287" s="16" t="s">
        <v>1882</v>
      </c>
      <c r="D3287" s="17"/>
      <c r="E3287" s="17"/>
      <c r="F3287" s="17"/>
      <c r="G3287" s="20"/>
      <c r="H3287" s="595">
        <v>41071</v>
      </c>
    </row>
    <row r="3288" spans="1:8" ht="15.75">
      <c r="A3288" s="631"/>
      <c r="B3288" s="593"/>
      <c r="C3288" s="17" t="s">
        <v>1129</v>
      </c>
      <c r="D3288" s="19" t="s">
        <v>1588</v>
      </c>
      <c r="E3288" s="17">
        <v>0.34</v>
      </c>
      <c r="F3288" s="17">
        <v>1500</v>
      </c>
      <c r="G3288" s="20">
        <f>E3288*F3288</f>
        <v>510</v>
      </c>
      <c r="H3288" s="596"/>
    </row>
    <row r="3289" spans="1:8" ht="15.75">
      <c r="A3289" s="632"/>
      <c r="B3289" s="594"/>
      <c r="C3289" s="17" t="s">
        <v>1534</v>
      </c>
      <c r="D3289" s="19" t="s">
        <v>1585</v>
      </c>
      <c r="E3289" s="17">
        <v>0.5</v>
      </c>
      <c r="F3289" s="17">
        <v>400</v>
      </c>
      <c r="G3289" s="20">
        <f>E3289*F3289</f>
        <v>200</v>
      </c>
      <c r="H3289" s="597"/>
    </row>
    <row r="3290" spans="1:8" ht="15.75">
      <c r="A3290" s="630">
        <v>133</v>
      </c>
      <c r="B3290" s="592" t="s">
        <v>3442</v>
      </c>
      <c r="C3290" s="16" t="s">
        <v>1549</v>
      </c>
      <c r="D3290" s="19"/>
      <c r="E3290" s="17"/>
      <c r="F3290" s="19"/>
      <c r="G3290" s="17"/>
      <c r="H3290" s="595">
        <v>41079</v>
      </c>
    </row>
    <row r="3291" spans="1:8" ht="15.75">
      <c r="A3291" s="631"/>
      <c r="B3291" s="593"/>
      <c r="C3291" s="63" t="s">
        <v>2049</v>
      </c>
      <c r="D3291" s="19" t="s">
        <v>1588</v>
      </c>
      <c r="E3291" s="17">
        <v>0.42</v>
      </c>
      <c r="F3291" s="17">
        <v>1350</v>
      </c>
      <c r="G3291" s="17">
        <f>F3291*E3291</f>
        <v>567</v>
      </c>
      <c r="H3291" s="605"/>
    </row>
    <row r="3292" spans="1:8" ht="15.75">
      <c r="A3292" s="632"/>
      <c r="B3292" s="594"/>
      <c r="C3292" s="63" t="s">
        <v>2050</v>
      </c>
      <c r="D3292" s="19" t="s">
        <v>1585</v>
      </c>
      <c r="E3292" s="17">
        <v>0.25</v>
      </c>
      <c r="F3292" s="17">
        <v>48.05</v>
      </c>
      <c r="G3292" s="20">
        <f>F3292*E3292</f>
        <v>12.01</v>
      </c>
      <c r="H3292" s="603"/>
    </row>
    <row r="3293" spans="1:8" ht="31.5">
      <c r="A3293" s="64">
        <v>144</v>
      </c>
      <c r="B3293" s="17" t="s">
        <v>3442</v>
      </c>
      <c r="C3293" s="46" t="s">
        <v>893</v>
      </c>
      <c r="D3293" s="598" t="s">
        <v>1273</v>
      </c>
      <c r="E3293" s="599"/>
      <c r="F3293" s="600"/>
      <c r="G3293" s="20"/>
      <c r="H3293" s="21">
        <v>41079</v>
      </c>
    </row>
    <row r="3294" spans="1:8" ht="31.5">
      <c r="A3294" s="630">
        <v>166</v>
      </c>
      <c r="B3294" s="592" t="s">
        <v>28</v>
      </c>
      <c r="C3294" s="16" t="s">
        <v>27</v>
      </c>
      <c r="D3294" s="15"/>
      <c r="E3294" s="19"/>
      <c r="F3294" s="19"/>
      <c r="G3294" s="20"/>
      <c r="H3294" s="595">
        <v>41080</v>
      </c>
    </row>
    <row r="3295" spans="1:8" ht="15.75">
      <c r="A3295" s="632"/>
      <c r="B3295" s="594"/>
      <c r="C3295" s="17" t="s">
        <v>2286</v>
      </c>
      <c r="D3295" s="15" t="s">
        <v>2968</v>
      </c>
      <c r="E3295" s="19">
        <v>1</v>
      </c>
      <c r="F3295" s="19">
        <v>96</v>
      </c>
      <c r="G3295" s="20">
        <f>F3295*E3295</f>
        <v>96</v>
      </c>
      <c r="H3295" s="603"/>
    </row>
    <row r="3296" spans="1:8" ht="31.5">
      <c r="A3296" s="64">
        <v>174</v>
      </c>
      <c r="B3296" s="17" t="s">
        <v>3442</v>
      </c>
      <c r="C3296" s="46" t="s">
        <v>893</v>
      </c>
      <c r="D3296" s="598" t="s">
        <v>1892</v>
      </c>
      <c r="E3296" s="599"/>
      <c r="F3296" s="600"/>
      <c r="G3296" s="20"/>
      <c r="H3296" s="21">
        <v>41085</v>
      </c>
    </row>
    <row r="3297" spans="1:8" ht="31.5">
      <c r="A3297" s="630">
        <v>203</v>
      </c>
      <c r="B3297" s="592" t="s">
        <v>3735</v>
      </c>
      <c r="C3297" s="16" t="s">
        <v>701</v>
      </c>
      <c r="D3297" s="598" t="s">
        <v>67</v>
      </c>
      <c r="E3297" s="599"/>
      <c r="F3297" s="600"/>
      <c r="G3297" s="20"/>
      <c r="H3297" s="595">
        <v>41088</v>
      </c>
    </row>
    <row r="3298" spans="1:8" ht="15.75">
      <c r="A3298" s="632"/>
      <c r="B3298" s="594"/>
      <c r="C3298" s="17" t="s">
        <v>1602</v>
      </c>
      <c r="D3298" s="19" t="s">
        <v>1109</v>
      </c>
      <c r="E3298" s="19">
        <v>0.05</v>
      </c>
      <c r="F3298" s="19">
        <v>57</v>
      </c>
      <c r="G3298" s="20">
        <f>F3298*E3298</f>
        <v>2.85</v>
      </c>
      <c r="H3298" s="603"/>
    </row>
    <row r="3299" spans="1:8" ht="18.75">
      <c r="A3299" s="160"/>
      <c r="B3299" s="161" t="s">
        <v>1598</v>
      </c>
      <c r="C3299" s="160"/>
      <c r="D3299" s="160"/>
      <c r="E3299" s="160"/>
      <c r="F3299" s="160"/>
      <c r="G3299" s="162">
        <f>SUM(G3269:G3298)</f>
        <v>5609.16</v>
      </c>
      <c r="H3299" s="163"/>
    </row>
    <row r="3300" spans="1:8" ht="15.75">
      <c r="A3300" s="64">
        <v>2</v>
      </c>
      <c r="B3300" s="17" t="s">
        <v>1747</v>
      </c>
      <c r="C3300" s="16" t="s">
        <v>2463</v>
      </c>
      <c r="D3300" s="598" t="s">
        <v>67</v>
      </c>
      <c r="E3300" s="599"/>
      <c r="F3300" s="600"/>
      <c r="G3300" s="20"/>
      <c r="H3300" s="21">
        <v>41064</v>
      </c>
    </row>
    <row r="3301" spans="1:8" ht="15.75">
      <c r="A3301" s="630">
        <v>56</v>
      </c>
      <c r="B3301" s="592" t="s">
        <v>274</v>
      </c>
      <c r="C3301" s="16" t="s">
        <v>1132</v>
      </c>
      <c r="D3301" s="19"/>
      <c r="E3301" s="17"/>
      <c r="F3301" s="17"/>
      <c r="G3301" s="20"/>
      <c r="H3301" s="595">
        <v>41066</v>
      </c>
    </row>
    <row r="3302" spans="1:8" ht="15.75">
      <c r="A3302" s="631"/>
      <c r="B3302" s="593"/>
      <c r="C3302" s="17" t="s">
        <v>480</v>
      </c>
      <c r="D3302" s="19" t="s">
        <v>481</v>
      </c>
      <c r="E3302" s="17">
        <v>1</v>
      </c>
      <c r="F3302" s="17">
        <v>28</v>
      </c>
      <c r="G3302" s="20">
        <f>E3302*F3302</f>
        <v>28</v>
      </c>
      <c r="H3302" s="605"/>
    </row>
    <row r="3303" spans="1:8" ht="15.75">
      <c r="A3303" s="631"/>
      <c r="B3303" s="593"/>
      <c r="C3303" s="17" t="s">
        <v>1133</v>
      </c>
      <c r="D3303" s="19" t="s">
        <v>1049</v>
      </c>
      <c r="E3303" s="17">
        <v>2</v>
      </c>
      <c r="F3303" s="17">
        <v>7</v>
      </c>
      <c r="G3303" s="20">
        <f>E3303*F3303</f>
        <v>14</v>
      </c>
      <c r="H3303" s="605"/>
    </row>
    <row r="3304" spans="1:8" ht="15.75">
      <c r="A3304" s="632"/>
      <c r="B3304" s="594"/>
      <c r="C3304" s="15" t="s">
        <v>3165</v>
      </c>
      <c r="D3304" s="19" t="s">
        <v>481</v>
      </c>
      <c r="E3304" s="17">
        <v>0.5</v>
      </c>
      <c r="F3304" s="17">
        <v>260</v>
      </c>
      <c r="G3304" s="17">
        <f>F3304*E3304</f>
        <v>130</v>
      </c>
      <c r="H3304" s="603"/>
    </row>
    <row r="3305" spans="1:8" ht="15.75">
      <c r="A3305" s="630">
        <v>81</v>
      </c>
      <c r="B3305" s="592" t="s">
        <v>274</v>
      </c>
      <c r="C3305" s="16" t="s">
        <v>1882</v>
      </c>
      <c r="D3305" s="17"/>
      <c r="E3305" s="17"/>
      <c r="F3305" s="17"/>
      <c r="G3305" s="20"/>
      <c r="H3305" s="595">
        <v>41071</v>
      </c>
    </row>
    <row r="3306" spans="1:8" ht="15.75">
      <c r="A3306" s="631"/>
      <c r="B3306" s="593"/>
      <c r="C3306" s="17" t="s">
        <v>1129</v>
      </c>
      <c r="D3306" s="19" t="s">
        <v>1588</v>
      </c>
      <c r="E3306" s="17">
        <v>0.34</v>
      </c>
      <c r="F3306" s="17">
        <v>1500</v>
      </c>
      <c r="G3306" s="20">
        <f>E3306*F3306</f>
        <v>510</v>
      </c>
      <c r="H3306" s="596"/>
    </row>
    <row r="3307" spans="1:8" ht="15.75">
      <c r="A3307" s="632"/>
      <c r="B3307" s="594"/>
      <c r="C3307" s="17" t="s">
        <v>1534</v>
      </c>
      <c r="D3307" s="19" t="s">
        <v>1585</v>
      </c>
      <c r="E3307" s="17">
        <v>0.5</v>
      </c>
      <c r="F3307" s="17">
        <v>400</v>
      </c>
      <c r="G3307" s="20">
        <f>E3307*F3307</f>
        <v>200</v>
      </c>
      <c r="H3307" s="597"/>
    </row>
    <row r="3308" spans="1:8" ht="15.75">
      <c r="A3308" s="630">
        <v>183</v>
      </c>
      <c r="B3308" s="592" t="s">
        <v>1207</v>
      </c>
      <c r="C3308" s="16" t="s">
        <v>542</v>
      </c>
      <c r="D3308" s="598" t="s">
        <v>67</v>
      </c>
      <c r="E3308" s="599"/>
      <c r="F3308" s="600"/>
      <c r="G3308" s="20"/>
      <c r="H3308" s="595">
        <v>41082</v>
      </c>
    </row>
    <row r="3309" spans="1:8" ht="15.75">
      <c r="A3309" s="632"/>
      <c r="B3309" s="594"/>
      <c r="C3309" s="17" t="s">
        <v>3144</v>
      </c>
      <c r="D3309" s="19" t="s">
        <v>2968</v>
      </c>
      <c r="E3309" s="17">
        <v>1</v>
      </c>
      <c r="F3309" s="17">
        <v>24</v>
      </c>
      <c r="G3309" s="20">
        <f>F3309*E3309</f>
        <v>24</v>
      </c>
      <c r="H3309" s="603"/>
    </row>
    <row r="3310" spans="1:8" ht="47.25">
      <c r="A3310" s="630">
        <v>188</v>
      </c>
      <c r="B3310" s="592" t="s">
        <v>2617</v>
      </c>
      <c r="C3310" s="16" t="s">
        <v>794</v>
      </c>
      <c r="D3310" s="15"/>
      <c r="E3310" s="15"/>
      <c r="F3310" s="15"/>
      <c r="G3310" s="20"/>
      <c r="H3310" s="595">
        <v>41086</v>
      </c>
    </row>
    <row r="3311" spans="1:8" ht="15.75">
      <c r="A3311" s="632"/>
      <c r="B3311" s="594"/>
      <c r="C3311" s="17" t="s">
        <v>3144</v>
      </c>
      <c r="D3311" s="19" t="s">
        <v>2968</v>
      </c>
      <c r="E3311" s="17">
        <v>1</v>
      </c>
      <c r="F3311" s="17">
        <v>24</v>
      </c>
      <c r="G3311" s="20">
        <f>F3311*E3311</f>
        <v>24</v>
      </c>
      <c r="H3311" s="603"/>
    </row>
    <row r="3312" spans="1:8" ht="18.75">
      <c r="A3312" s="160"/>
      <c r="B3312" s="161" t="s">
        <v>1598</v>
      </c>
      <c r="C3312" s="160"/>
      <c r="D3312" s="160"/>
      <c r="E3312" s="160"/>
      <c r="F3312" s="160"/>
      <c r="G3312" s="162">
        <f>SUM(G3300:G3311)</f>
        <v>930</v>
      </c>
      <c r="H3312" s="163"/>
    </row>
    <row r="3313" spans="1:8" ht="15.75">
      <c r="A3313" s="630">
        <v>43</v>
      </c>
      <c r="B3313" s="592" t="s">
        <v>1402</v>
      </c>
      <c r="C3313" s="16" t="s">
        <v>1132</v>
      </c>
      <c r="D3313" s="19"/>
      <c r="E3313" s="17"/>
      <c r="F3313" s="17"/>
      <c r="G3313" s="20"/>
      <c r="H3313" s="595">
        <v>41065</v>
      </c>
    </row>
    <row r="3314" spans="1:8" ht="15.75">
      <c r="A3314" s="631"/>
      <c r="B3314" s="593"/>
      <c r="C3314" s="17" t="s">
        <v>480</v>
      </c>
      <c r="D3314" s="19" t="s">
        <v>481</v>
      </c>
      <c r="E3314" s="17">
        <v>0.75</v>
      </c>
      <c r="F3314" s="17">
        <v>28</v>
      </c>
      <c r="G3314" s="20">
        <f>E3314*F3314</f>
        <v>21</v>
      </c>
      <c r="H3314" s="596"/>
    </row>
    <row r="3315" spans="1:8" ht="15.75">
      <c r="A3315" s="632"/>
      <c r="B3315" s="594"/>
      <c r="C3315" s="17" t="s">
        <v>1133</v>
      </c>
      <c r="D3315" s="19" t="s">
        <v>1049</v>
      </c>
      <c r="E3315" s="17">
        <v>2</v>
      </c>
      <c r="F3315" s="17">
        <v>7</v>
      </c>
      <c r="G3315" s="20">
        <f>E3315*F3315</f>
        <v>14</v>
      </c>
      <c r="H3315" s="597"/>
    </row>
    <row r="3316" spans="1:8" ht="15.75">
      <c r="A3316" s="64">
        <v>52</v>
      </c>
      <c r="B3316" s="17" t="s">
        <v>198</v>
      </c>
      <c r="C3316" s="46" t="s">
        <v>1332</v>
      </c>
      <c r="D3316" s="598" t="s">
        <v>1050</v>
      </c>
      <c r="E3316" s="599"/>
      <c r="F3316" s="600"/>
      <c r="G3316" s="17"/>
      <c r="H3316" s="21">
        <v>41066</v>
      </c>
    </row>
    <row r="3317" spans="1:8" ht="15.75">
      <c r="A3317" s="630">
        <v>57</v>
      </c>
      <c r="B3317" s="592" t="s">
        <v>1402</v>
      </c>
      <c r="C3317" s="16" t="s">
        <v>1132</v>
      </c>
      <c r="D3317" s="19"/>
      <c r="E3317" s="17"/>
      <c r="F3317" s="17"/>
      <c r="G3317" s="20"/>
      <c r="H3317" s="595">
        <v>41066</v>
      </c>
    </row>
    <row r="3318" spans="1:8" ht="15.75">
      <c r="A3318" s="631"/>
      <c r="B3318" s="593"/>
      <c r="C3318" s="17" t="s">
        <v>480</v>
      </c>
      <c r="D3318" s="19" t="s">
        <v>481</v>
      </c>
      <c r="E3318" s="17">
        <v>1</v>
      </c>
      <c r="F3318" s="17">
        <v>28</v>
      </c>
      <c r="G3318" s="20">
        <f>E3318*F3318</f>
        <v>28</v>
      </c>
      <c r="H3318" s="605"/>
    </row>
    <row r="3319" spans="1:8" ht="15.75">
      <c r="A3319" s="631"/>
      <c r="B3319" s="593"/>
      <c r="C3319" s="17" t="s">
        <v>1133</v>
      </c>
      <c r="D3319" s="19" t="s">
        <v>1049</v>
      </c>
      <c r="E3319" s="17">
        <v>2</v>
      </c>
      <c r="F3319" s="17">
        <v>7</v>
      </c>
      <c r="G3319" s="20">
        <f>E3319*F3319</f>
        <v>14</v>
      </c>
      <c r="H3319" s="605"/>
    </row>
    <row r="3320" spans="1:8" ht="15.75">
      <c r="A3320" s="632"/>
      <c r="B3320" s="594"/>
      <c r="C3320" s="15" t="s">
        <v>3165</v>
      </c>
      <c r="D3320" s="19" t="s">
        <v>481</v>
      </c>
      <c r="E3320" s="17">
        <v>0.5</v>
      </c>
      <c r="F3320" s="17">
        <v>260</v>
      </c>
      <c r="G3320" s="17">
        <f>F3320*E3320</f>
        <v>130</v>
      </c>
      <c r="H3320" s="603"/>
    </row>
    <row r="3321" spans="1:8" ht="31.5">
      <c r="A3321" s="64">
        <v>155</v>
      </c>
      <c r="B3321" s="17" t="s">
        <v>743</v>
      </c>
      <c r="C3321" s="16" t="s">
        <v>1627</v>
      </c>
      <c r="D3321" s="598" t="s">
        <v>67</v>
      </c>
      <c r="E3321" s="599"/>
      <c r="F3321" s="600"/>
      <c r="G3321" s="20"/>
      <c r="H3321" s="21">
        <v>41079</v>
      </c>
    </row>
    <row r="3322" spans="1:8" ht="31.5">
      <c r="A3322" s="630">
        <v>156</v>
      </c>
      <c r="B3322" s="592" t="s">
        <v>2446</v>
      </c>
      <c r="C3322" s="16" t="s">
        <v>1627</v>
      </c>
      <c r="D3322" s="15"/>
      <c r="E3322" s="15"/>
      <c r="F3322" s="15"/>
      <c r="G3322" s="20"/>
      <c r="H3322" s="595">
        <v>41079</v>
      </c>
    </row>
    <row r="3323" spans="1:8" ht="15.75">
      <c r="A3323" s="631"/>
      <c r="B3323" s="593"/>
      <c r="C3323" s="17" t="s">
        <v>1397</v>
      </c>
      <c r="D3323" s="15" t="s">
        <v>2968</v>
      </c>
      <c r="E3323" s="19">
        <v>3</v>
      </c>
      <c r="F3323" s="19">
        <v>115.34</v>
      </c>
      <c r="G3323" s="20">
        <f>F3323*E3323</f>
        <v>346.02</v>
      </c>
      <c r="H3323" s="605"/>
    </row>
    <row r="3324" spans="1:8" ht="15.75">
      <c r="A3324" s="632"/>
      <c r="B3324" s="594"/>
      <c r="C3324" s="17" t="s">
        <v>1462</v>
      </c>
      <c r="D3324" s="15" t="s">
        <v>1049</v>
      </c>
      <c r="E3324" s="19">
        <v>5</v>
      </c>
      <c r="F3324" s="19">
        <v>51</v>
      </c>
      <c r="G3324" s="20">
        <f>F3324*E3324</f>
        <v>255</v>
      </c>
      <c r="H3324" s="603"/>
    </row>
    <row r="3325" spans="1:8" ht="47.25">
      <c r="A3325" s="64">
        <v>158</v>
      </c>
      <c r="B3325" s="17" t="s">
        <v>743</v>
      </c>
      <c r="C3325" s="16" t="s">
        <v>2291</v>
      </c>
      <c r="D3325" s="606" t="s">
        <v>67</v>
      </c>
      <c r="E3325" s="606"/>
      <c r="F3325" s="606"/>
      <c r="G3325" s="20"/>
      <c r="H3325" s="21">
        <v>41080</v>
      </c>
    </row>
    <row r="3326" spans="1:8" ht="31.5">
      <c r="A3326" s="630">
        <v>192</v>
      </c>
      <c r="B3326" s="592" t="s">
        <v>394</v>
      </c>
      <c r="C3326" s="16" t="s">
        <v>395</v>
      </c>
      <c r="D3326" s="15"/>
      <c r="E3326" s="15"/>
      <c r="F3326" s="15"/>
      <c r="G3326" s="20"/>
      <c r="H3326" s="595">
        <v>41086</v>
      </c>
    </row>
    <row r="3327" spans="1:8" ht="15.75">
      <c r="A3327" s="631"/>
      <c r="B3327" s="593"/>
      <c r="C3327" s="17" t="s">
        <v>1426</v>
      </c>
      <c r="D3327" s="19" t="s">
        <v>1588</v>
      </c>
      <c r="E3327" s="19">
        <v>2</v>
      </c>
      <c r="F3327" s="19">
        <v>750</v>
      </c>
      <c r="G3327" s="20">
        <f>F3327*E3327</f>
        <v>1500</v>
      </c>
      <c r="H3327" s="605"/>
    </row>
    <row r="3328" spans="1:8" ht="15.75">
      <c r="A3328" s="632"/>
      <c r="B3328" s="594"/>
      <c r="C3328" s="17" t="s">
        <v>480</v>
      </c>
      <c r="D3328" s="19" t="s">
        <v>481</v>
      </c>
      <c r="E3328" s="19">
        <v>20</v>
      </c>
      <c r="F3328" s="19">
        <v>28</v>
      </c>
      <c r="G3328" s="20">
        <f>F3328*E3328</f>
        <v>560</v>
      </c>
      <c r="H3328" s="603"/>
    </row>
    <row r="3329" spans="1:8" ht="18.75">
      <c r="A3329" s="160"/>
      <c r="B3329" s="161" t="s">
        <v>1598</v>
      </c>
      <c r="C3329" s="160"/>
      <c r="D3329" s="160"/>
      <c r="E3329" s="160"/>
      <c r="F3329" s="160"/>
      <c r="G3329" s="162">
        <f>SUM(G3313:G3328)</f>
        <v>2868.02</v>
      </c>
      <c r="H3329" s="163"/>
    </row>
    <row r="3330" spans="1:8" ht="15.75">
      <c r="A3330" s="630">
        <v>58</v>
      </c>
      <c r="B3330" s="592" t="s">
        <v>1763</v>
      </c>
      <c r="C3330" s="36" t="s">
        <v>82</v>
      </c>
      <c r="D3330" s="97"/>
      <c r="E3330" s="97"/>
      <c r="F3330" s="97"/>
      <c r="G3330" s="17"/>
      <c r="H3330" s="595">
        <v>41066</v>
      </c>
    </row>
    <row r="3331" spans="1:8" ht="15.75">
      <c r="A3331" s="631"/>
      <c r="B3331" s="593"/>
      <c r="C3331" s="17" t="s">
        <v>83</v>
      </c>
      <c r="D3331" s="19" t="s">
        <v>1109</v>
      </c>
      <c r="E3331" s="17">
        <v>0.15</v>
      </c>
      <c r="F3331" s="17">
        <v>54</v>
      </c>
      <c r="G3331" s="17">
        <f>F3331*E3331</f>
        <v>8.1</v>
      </c>
      <c r="H3331" s="605"/>
    </row>
    <row r="3332" spans="1:8" ht="15.75">
      <c r="A3332" s="631"/>
      <c r="B3332" s="593"/>
      <c r="C3332" s="17" t="s">
        <v>1462</v>
      </c>
      <c r="D3332" s="19" t="s">
        <v>1049</v>
      </c>
      <c r="E3332" s="19">
        <v>2</v>
      </c>
      <c r="F3332" s="19">
        <v>115.2</v>
      </c>
      <c r="G3332" s="20">
        <f>F3332*E3332</f>
        <v>230.4</v>
      </c>
      <c r="H3332" s="605"/>
    </row>
    <row r="3333" spans="1:8" ht="15.75">
      <c r="A3333" s="632"/>
      <c r="B3333" s="594"/>
      <c r="C3333" s="63" t="s">
        <v>203</v>
      </c>
      <c r="D3333" s="19" t="s">
        <v>481</v>
      </c>
      <c r="E3333" s="17">
        <v>2</v>
      </c>
      <c r="F3333" s="19">
        <v>28</v>
      </c>
      <c r="G3333" s="17">
        <f>F3333*E3333</f>
        <v>56</v>
      </c>
      <c r="H3333" s="603"/>
    </row>
    <row r="3334" spans="1:8" ht="31.5">
      <c r="A3334" s="64">
        <v>62</v>
      </c>
      <c r="B3334" s="17" t="s">
        <v>1763</v>
      </c>
      <c r="C3334" s="16" t="s">
        <v>893</v>
      </c>
      <c r="D3334" s="598" t="s">
        <v>594</v>
      </c>
      <c r="E3334" s="599"/>
      <c r="F3334" s="600"/>
      <c r="G3334" s="17"/>
      <c r="H3334" s="21">
        <v>41067</v>
      </c>
    </row>
    <row r="3335" spans="1:8" ht="15.75">
      <c r="A3335" s="630">
        <v>70</v>
      </c>
      <c r="B3335" s="592" t="s">
        <v>1763</v>
      </c>
      <c r="C3335" s="16" t="s">
        <v>1132</v>
      </c>
      <c r="D3335" s="19"/>
      <c r="E3335" s="17"/>
      <c r="F3335" s="17"/>
      <c r="G3335" s="20"/>
      <c r="H3335" s="595">
        <v>41067</v>
      </c>
    </row>
    <row r="3336" spans="1:8" ht="15.75">
      <c r="A3336" s="631"/>
      <c r="B3336" s="593"/>
      <c r="C3336" s="17" t="s">
        <v>480</v>
      </c>
      <c r="D3336" s="19" t="s">
        <v>481</v>
      </c>
      <c r="E3336" s="17">
        <v>1.5</v>
      </c>
      <c r="F3336" s="17">
        <v>28</v>
      </c>
      <c r="G3336" s="20">
        <f>E3336*F3336</f>
        <v>42</v>
      </c>
      <c r="H3336" s="605"/>
    </row>
    <row r="3337" spans="1:8" ht="15.75">
      <c r="A3337" s="632"/>
      <c r="B3337" s="594"/>
      <c r="C3337" s="17" t="s">
        <v>1133</v>
      </c>
      <c r="D3337" s="19" t="s">
        <v>1049</v>
      </c>
      <c r="E3337" s="17">
        <v>3</v>
      </c>
      <c r="F3337" s="17">
        <v>7</v>
      </c>
      <c r="G3337" s="20">
        <f>E3337*F3337</f>
        <v>21</v>
      </c>
      <c r="H3337" s="603"/>
    </row>
    <row r="3338" spans="1:8" ht="15.75">
      <c r="A3338" s="630">
        <v>94</v>
      </c>
      <c r="B3338" s="592" t="s">
        <v>1763</v>
      </c>
      <c r="C3338" s="16" t="s">
        <v>1882</v>
      </c>
      <c r="D3338" s="17"/>
      <c r="E3338" s="17"/>
      <c r="F3338" s="17"/>
      <c r="G3338" s="20"/>
      <c r="H3338" s="595">
        <v>41071</v>
      </c>
    </row>
    <row r="3339" spans="1:8" ht="15.75">
      <c r="A3339" s="631"/>
      <c r="B3339" s="593"/>
      <c r="C3339" s="17" t="s">
        <v>1129</v>
      </c>
      <c r="D3339" s="19" t="s">
        <v>1588</v>
      </c>
      <c r="E3339" s="17">
        <v>0.34</v>
      </c>
      <c r="F3339" s="17">
        <v>1500</v>
      </c>
      <c r="G3339" s="20">
        <f>E3339*F3339</f>
        <v>510</v>
      </c>
      <c r="H3339" s="596"/>
    </row>
    <row r="3340" spans="1:8" ht="15.75">
      <c r="A3340" s="632"/>
      <c r="B3340" s="594"/>
      <c r="C3340" s="17" t="s">
        <v>1534</v>
      </c>
      <c r="D3340" s="19" t="s">
        <v>1585</v>
      </c>
      <c r="E3340" s="17">
        <v>0.5</v>
      </c>
      <c r="F3340" s="17">
        <v>400</v>
      </c>
      <c r="G3340" s="20">
        <f>E3340*F3340</f>
        <v>200</v>
      </c>
      <c r="H3340" s="597"/>
    </row>
    <row r="3341" spans="1:8" ht="15.75">
      <c r="A3341" s="630">
        <v>124</v>
      </c>
      <c r="B3341" s="592" t="s">
        <v>1763</v>
      </c>
      <c r="C3341" s="16" t="s">
        <v>1882</v>
      </c>
      <c r="D3341" s="17"/>
      <c r="E3341" s="17"/>
      <c r="F3341" s="17"/>
      <c r="G3341" s="20"/>
      <c r="H3341" s="595">
        <v>41078</v>
      </c>
    </row>
    <row r="3342" spans="1:8" ht="15.75">
      <c r="A3342" s="631"/>
      <c r="B3342" s="593"/>
      <c r="C3342" s="17" t="s">
        <v>1129</v>
      </c>
      <c r="D3342" s="19" t="s">
        <v>1588</v>
      </c>
      <c r="E3342" s="17">
        <v>0.34</v>
      </c>
      <c r="F3342" s="17">
        <v>1500</v>
      </c>
      <c r="G3342" s="20">
        <f>E3342*F3342</f>
        <v>510</v>
      </c>
      <c r="H3342" s="596"/>
    </row>
    <row r="3343" spans="1:8" ht="15.75">
      <c r="A3343" s="632"/>
      <c r="B3343" s="594"/>
      <c r="C3343" s="17" t="s">
        <v>1534</v>
      </c>
      <c r="D3343" s="19" t="s">
        <v>1585</v>
      </c>
      <c r="E3343" s="17">
        <v>1.17</v>
      </c>
      <c r="F3343" s="17">
        <v>400</v>
      </c>
      <c r="G3343" s="20">
        <f>E3343*F3343</f>
        <v>468</v>
      </c>
      <c r="H3343" s="597"/>
    </row>
    <row r="3344" spans="1:8" ht="31.5">
      <c r="A3344" s="64">
        <v>130</v>
      </c>
      <c r="B3344" s="17" t="s">
        <v>1763</v>
      </c>
      <c r="C3344" s="46" t="s">
        <v>893</v>
      </c>
      <c r="D3344" s="598" t="s">
        <v>3581</v>
      </c>
      <c r="E3344" s="599"/>
      <c r="F3344" s="600"/>
      <c r="G3344" s="17"/>
      <c r="H3344" s="21">
        <v>41078</v>
      </c>
    </row>
    <row r="3345" spans="1:8" ht="15.75">
      <c r="A3345" s="630">
        <v>139</v>
      </c>
      <c r="B3345" s="592" t="s">
        <v>1763</v>
      </c>
      <c r="C3345" s="16" t="s">
        <v>1549</v>
      </c>
      <c r="D3345" s="19"/>
      <c r="E3345" s="17"/>
      <c r="F3345" s="19"/>
      <c r="G3345" s="17"/>
      <c r="H3345" s="595">
        <v>41079</v>
      </c>
    </row>
    <row r="3346" spans="1:8" ht="15.75">
      <c r="A3346" s="631"/>
      <c r="B3346" s="593"/>
      <c r="C3346" s="63" t="s">
        <v>2049</v>
      </c>
      <c r="D3346" s="19" t="s">
        <v>1588</v>
      </c>
      <c r="E3346" s="17">
        <v>0.42</v>
      </c>
      <c r="F3346" s="17">
        <v>1350</v>
      </c>
      <c r="G3346" s="17">
        <f>F3346*E3346</f>
        <v>567</v>
      </c>
      <c r="H3346" s="605"/>
    </row>
    <row r="3347" spans="1:8" ht="15.75">
      <c r="A3347" s="632"/>
      <c r="B3347" s="594"/>
      <c r="C3347" s="63" t="s">
        <v>2050</v>
      </c>
      <c r="D3347" s="19" t="s">
        <v>1585</v>
      </c>
      <c r="E3347" s="17">
        <v>0.25</v>
      </c>
      <c r="F3347" s="17">
        <v>48.05</v>
      </c>
      <c r="G3347" s="20">
        <f>F3347*E3347</f>
        <v>12.01</v>
      </c>
      <c r="H3347" s="603"/>
    </row>
    <row r="3348" spans="1:8" ht="31.5">
      <c r="A3348" s="630">
        <v>143</v>
      </c>
      <c r="B3348" s="592" t="s">
        <v>1763</v>
      </c>
      <c r="C3348" s="16" t="s">
        <v>1246</v>
      </c>
      <c r="D3348" s="19"/>
      <c r="E3348" s="17"/>
      <c r="F3348" s="17"/>
      <c r="G3348" s="17"/>
      <c r="H3348" s="595">
        <v>41079</v>
      </c>
    </row>
    <row r="3349" spans="1:8" ht="15.75">
      <c r="A3349" s="631"/>
      <c r="B3349" s="593"/>
      <c r="C3349" s="17" t="s">
        <v>2479</v>
      </c>
      <c r="D3349" s="19" t="s">
        <v>1109</v>
      </c>
      <c r="E3349" s="17">
        <v>2.7</v>
      </c>
      <c r="F3349" s="17">
        <v>98.52</v>
      </c>
      <c r="G3349" s="20">
        <f t="shared" ref="G3349:G3362" si="45">F3349*E3349</f>
        <v>266</v>
      </c>
      <c r="H3349" s="605"/>
    </row>
    <row r="3350" spans="1:8" ht="15.75">
      <c r="A3350" s="631"/>
      <c r="B3350" s="593"/>
      <c r="C3350" s="17" t="s">
        <v>2479</v>
      </c>
      <c r="D3350" s="19" t="s">
        <v>1109</v>
      </c>
      <c r="E3350" s="17">
        <v>2.7</v>
      </c>
      <c r="F3350" s="17">
        <v>97.41</v>
      </c>
      <c r="G3350" s="20">
        <f t="shared" si="45"/>
        <v>263.01</v>
      </c>
      <c r="H3350" s="605"/>
    </row>
    <row r="3351" spans="1:8" ht="15.75">
      <c r="A3351" s="631"/>
      <c r="B3351" s="593"/>
      <c r="C3351" s="63" t="s">
        <v>45</v>
      </c>
      <c r="D3351" s="19" t="s">
        <v>2480</v>
      </c>
      <c r="E3351" s="17">
        <v>4</v>
      </c>
      <c r="F3351" s="19">
        <v>35</v>
      </c>
      <c r="G3351" s="20">
        <f t="shared" si="45"/>
        <v>140</v>
      </c>
      <c r="H3351" s="605"/>
    </row>
    <row r="3352" spans="1:8" ht="15.75">
      <c r="A3352" s="631"/>
      <c r="B3352" s="593"/>
      <c r="C3352" s="63" t="s">
        <v>45</v>
      </c>
      <c r="D3352" s="19" t="s">
        <v>2480</v>
      </c>
      <c r="E3352" s="17">
        <v>1</v>
      </c>
      <c r="F3352" s="17">
        <v>39</v>
      </c>
      <c r="G3352" s="20">
        <f t="shared" si="45"/>
        <v>39</v>
      </c>
      <c r="H3352" s="605"/>
    </row>
    <row r="3353" spans="1:8" ht="15.75">
      <c r="A3353" s="631"/>
      <c r="B3353" s="593"/>
      <c r="C3353" s="17" t="s">
        <v>1271</v>
      </c>
      <c r="D3353" s="19" t="s">
        <v>2480</v>
      </c>
      <c r="E3353" s="17">
        <v>1</v>
      </c>
      <c r="F3353" s="17">
        <v>257</v>
      </c>
      <c r="G3353" s="20">
        <f t="shared" si="45"/>
        <v>257</v>
      </c>
      <c r="H3353" s="605"/>
    </row>
    <row r="3354" spans="1:8" ht="15.75">
      <c r="A3354" s="631"/>
      <c r="B3354" s="593"/>
      <c r="C3354" s="17" t="s">
        <v>2479</v>
      </c>
      <c r="D3354" s="19" t="s">
        <v>1109</v>
      </c>
      <c r="E3354" s="17">
        <v>2.7</v>
      </c>
      <c r="F3354" s="17">
        <v>97.41</v>
      </c>
      <c r="G3354" s="20">
        <f t="shared" si="45"/>
        <v>263.01</v>
      </c>
      <c r="H3354" s="605"/>
    </row>
    <row r="3355" spans="1:8" ht="15.75">
      <c r="A3355" s="631"/>
      <c r="B3355" s="593"/>
      <c r="C3355" s="63" t="s">
        <v>45</v>
      </c>
      <c r="D3355" s="19" t="s">
        <v>2480</v>
      </c>
      <c r="E3355" s="17">
        <v>2</v>
      </c>
      <c r="F3355" s="19">
        <v>35</v>
      </c>
      <c r="G3355" s="17">
        <f t="shared" si="45"/>
        <v>70</v>
      </c>
      <c r="H3355" s="605"/>
    </row>
    <row r="3356" spans="1:8" ht="15.75">
      <c r="A3356" s="631"/>
      <c r="B3356" s="593"/>
      <c r="C3356" s="63" t="s">
        <v>44</v>
      </c>
      <c r="D3356" s="19" t="s">
        <v>1109</v>
      </c>
      <c r="E3356" s="17">
        <v>10</v>
      </c>
      <c r="F3356" s="19">
        <v>24</v>
      </c>
      <c r="G3356" s="17">
        <f t="shared" si="45"/>
        <v>240</v>
      </c>
      <c r="H3356" s="605"/>
    </row>
    <row r="3357" spans="1:8" ht="15.75">
      <c r="A3357" s="631"/>
      <c r="B3357" s="593"/>
      <c r="C3357" s="17" t="s">
        <v>2479</v>
      </c>
      <c r="D3357" s="19" t="s">
        <v>1109</v>
      </c>
      <c r="E3357" s="17">
        <v>2.9</v>
      </c>
      <c r="F3357" s="19">
        <v>88.62</v>
      </c>
      <c r="G3357" s="17">
        <f t="shared" si="45"/>
        <v>256.99799999999999</v>
      </c>
      <c r="H3357" s="605"/>
    </row>
    <row r="3358" spans="1:8" ht="15.75">
      <c r="A3358" s="631"/>
      <c r="B3358" s="593"/>
      <c r="C3358" s="17" t="s">
        <v>2479</v>
      </c>
      <c r="D3358" s="19" t="s">
        <v>1109</v>
      </c>
      <c r="E3358" s="17">
        <v>2</v>
      </c>
      <c r="F3358" s="19">
        <v>85</v>
      </c>
      <c r="G3358" s="17">
        <f t="shared" si="45"/>
        <v>170</v>
      </c>
      <c r="H3358" s="605"/>
    </row>
    <row r="3359" spans="1:8" ht="15.75">
      <c r="A3359" s="631"/>
      <c r="B3359" s="593"/>
      <c r="C3359" s="63" t="s">
        <v>200</v>
      </c>
      <c r="D3359" s="19" t="s">
        <v>2480</v>
      </c>
      <c r="E3359" s="17">
        <v>1</v>
      </c>
      <c r="F3359" s="19">
        <v>40</v>
      </c>
      <c r="G3359" s="17">
        <f t="shared" si="45"/>
        <v>40</v>
      </c>
      <c r="H3359" s="605"/>
    </row>
    <row r="3360" spans="1:8" ht="15.75">
      <c r="A3360" s="631"/>
      <c r="B3360" s="593"/>
      <c r="C3360" s="63" t="s">
        <v>1272</v>
      </c>
      <c r="D3360" s="19" t="s">
        <v>2968</v>
      </c>
      <c r="E3360" s="17">
        <v>2</v>
      </c>
      <c r="F3360" s="19">
        <v>35</v>
      </c>
      <c r="G3360" s="17">
        <f t="shared" si="45"/>
        <v>70</v>
      </c>
      <c r="H3360" s="605"/>
    </row>
    <row r="3361" spans="1:8" ht="15.75">
      <c r="A3361" s="631"/>
      <c r="B3361" s="593"/>
      <c r="C3361" s="17" t="s">
        <v>2479</v>
      </c>
      <c r="D3361" s="19" t="s">
        <v>1109</v>
      </c>
      <c r="E3361" s="17">
        <v>1.9</v>
      </c>
      <c r="F3361" s="19">
        <v>66.319999999999993</v>
      </c>
      <c r="G3361" s="20">
        <f t="shared" si="45"/>
        <v>126.01</v>
      </c>
      <c r="H3361" s="605"/>
    </row>
    <row r="3362" spans="1:8" ht="15.75">
      <c r="A3362" s="632"/>
      <c r="B3362" s="594"/>
      <c r="C3362" s="17" t="s">
        <v>2479</v>
      </c>
      <c r="D3362" s="19" t="s">
        <v>1109</v>
      </c>
      <c r="E3362" s="19">
        <v>1.9</v>
      </c>
      <c r="F3362" s="19">
        <v>92.11</v>
      </c>
      <c r="G3362" s="20">
        <f t="shared" si="45"/>
        <v>175.01</v>
      </c>
      <c r="H3362" s="603"/>
    </row>
    <row r="3363" spans="1:8" ht="31.5">
      <c r="A3363" s="64">
        <v>145</v>
      </c>
      <c r="B3363" s="17" t="s">
        <v>1763</v>
      </c>
      <c r="C3363" s="46" t="s">
        <v>893</v>
      </c>
      <c r="D3363" s="598" t="s">
        <v>1273</v>
      </c>
      <c r="E3363" s="599"/>
      <c r="F3363" s="600"/>
      <c r="G3363" s="20"/>
      <c r="H3363" s="21">
        <v>41079</v>
      </c>
    </row>
    <row r="3364" spans="1:8" ht="31.5">
      <c r="A3364" s="630">
        <v>165</v>
      </c>
      <c r="B3364" s="592" t="s">
        <v>1763</v>
      </c>
      <c r="C3364" s="16" t="s">
        <v>27</v>
      </c>
      <c r="D3364" s="15"/>
      <c r="E3364" s="15"/>
      <c r="F3364" s="15"/>
      <c r="G3364" s="20"/>
      <c r="H3364" s="595">
        <v>41080</v>
      </c>
    </row>
    <row r="3365" spans="1:8" ht="15.75">
      <c r="A3365" s="632"/>
      <c r="B3365" s="594"/>
      <c r="C3365" s="17" t="s">
        <v>2286</v>
      </c>
      <c r="D3365" s="15" t="s">
        <v>2968</v>
      </c>
      <c r="E3365" s="19">
        <v>1</v>
      </c>
      <c r="F3365" s="19">
        <v>96</v>
      </c>
      <c r="G3365" s="20">
        <f>F3365*E3365</f>
        <v>96</v>
      </c>
      <c r="H3365" s="603"/>
    </row>
    <row r="3366" spans="1:8" ht="15.75">
      <c r="A3366" s="630">
        <v>170</v>
      </c>
      <c r="B3366" s="592" t="s">
        <v>1763</v>
      </c>
      <c r="C3366" s="16" t="s">
        <v>82</v>
      </c>
      <c r="D3366" s="598"/>
      <c r="E3366" s="599"/>
      <c r="F3366" s="600"/>
      <c r="G3366" s="20"/>
      <c r="H3366" s="595">
        <v>41081</v>
      </c>
    </row>
    <row r="3367" spans="1:8" ht="15.75">
      <c r="A3367" s="632"/>
      <c r="B3367" s="594"/>
      <c r="C3367" s="17" t="s">
        <v>1556</v>
      </c>
      <c r="D3367" s="19" t="s">
        <v>1109</v>
      </c>
      <c r="E3367" s="19">
        <v>0.5</v>
      </c>
      <c r="F3367" s="19">
        <v>54</v>
      </c>
      <c r="G3367" s="20">
        <f>F3367*E3367</f>
        <v>27</v>
      </c>
      <c r="H3367" s="603"/>
    </row>
    <row r="3368" spans="1:8" ht="31.5">
      <c r="A3368" s="64">
        <v>175</v>
      </c>
      <c r="B3368" s="17" t="s">
        <v>1763</v>
      </c>
      <c r="C3368" s="46" t="s">
        <v>893</v>
      </c>
      <c r="D3368" s="598" t="s">
        <v>1892</v>
      </c>
      <c r="E3368" s="599"/>
      <c r="F3368" s="600"/>
      <c r="G3368" s="20"/>
      <c r="H3368" s="21">
        <v>41085</v>
      </c>
    </row>
    <row r="3369" spans="1:8" ht="31.5">
      <c r="A3369" s="630">
        <v>213</v>
      </c>
      <c r="B3369" s="592" t="s">
        <v>1763</v>
      </c>
      <c r="C3369" s="16" t="s">
        <v>569</v>
      </c>
      <c r="D3369" s="15"/>
      <c r="E3369" s="15"/>
      <c r="F3369" s="15"/>
      <c r="G3369" s="20"/>
      <c r="H3369" s="595">
        <v>41089</v>
      </c>
    </row>
    <row r="3370" spans="1:8" ht="15.75">
      <c r="A3370" s="632"/>
      <c r="B3370" s="594"/>
      <c r="C3370" s="17" t="s">
        <v>1599</v>
      </c>
      <c r="D3370" s="15" t="s">
        <v>1588</v>
      </c>
      <c r="E3370" s="15">
        <v>1</v>
      </c>
      <c r="F3370" s="15">
        <v>1650</v>
      </c>
      <c r="G3370" s="20">
        <f>F3370*E3370</f>
        <v>1650</v>
      </c>
      <c r="H3370" s="603"/>
    </row>
    <row r="3371" spans="1:8" ht="18.75">
      <c r="A3371" s="160"/>
      <c r="B3371" s="161" t="s">
        <v>1598</v>
      </c>
      <c r="C3371" s="160"/>
      <c r="D3371" s="160"/>
      <c r="E3371" s="160"/>
      <c r="F3371" s="160"/>
      <c r="G3371" s="162">
        <f>SUM(G3330:G3370)</f>
        <v>6773.55</v>
      </c>
      <c r="H3371" s="163"/>
    </row>
    <row r="3372" spans="1:8" ht="15.75">
      <c r="A3372" s="630">
        <v>103</v>
      </c>
      <c r="B3372" s="592" t="s">
        <v>423</v>
      </c>
      <c r="C3372" s="16" t="s">
        <v>1132</v>
      </c>
      <c r="D3372" s="19"/>
      <c r="E3372" s="17"/>
      <c r="F3372" s="17"/>
      <c r="G3372" s="20"/>
      <c r="H3372" s="595">
        <v>41074</v>
      </c>
    </row>
    <row r="3373" spans="1:8" ht="15.75">
      <c r="A3373" s="631"/>
      <c r="B3373" s="593"/>
      <c r="C3373" s="17" t="s">
        <v>480</v>
      </c>
      <c r="D3373" s="19" t="s">
        <v>481</v>
      </c>
      <c r="E3373" s="17">
        <v>1</v>
      </c>
      <c r="F3373" s="17">
        <v>28</v>
      </c>
      <c r="G3373" s="20">
        <f>E3373*F3373</f>
        <v>28</v>
      </c>
      <c r="H3373" s="605"/>
    </row>
    <row r="3374" spans="1:8" ht="15.75">
      <c r="A3374" s="632"/>
      <c r="B3374" s="594"/>
      <c r="C3374" s="17" t="s">
        <v>1133</v>
      </c>
      <c r="D3374" s="19" t="s">
        <v>1049</v>
      </c>
      <c r="E3374" s="17">
        <v>2.5</v>
      </c>
      <c r="F3374" s="17">
        <v>7</v>
      </c>
      <c r="G3374" s="20">
        <f>E3374*F3374</f>
        <v>17.5</v>
      </c>
      <c r="H3374" s="603"/>
    </row>
    <row r="3375" spans="1:8" ht="18.75">
      <c r="A3375" s="160"/>
      <c r="B3375" s="161" t="s">
        <v>1598</v>
      </c>
      <c r="C3375" s="160"/>
      <c r="D3375" s="160"/>
      <c r="E3375" s="160"/>
      <c r="F3375" s="160"/>
      <c r="G3375" s="162">
        <f>SUM(G3372:G3374)</f>
        <v>45.5</v>
      </c>
      <c r="H3375" s="163"/>
    </row>
    <row r="3376" spans="1:8" ht="15.75">
      <c r="A3376" s="633">
        <v>82</v>
      </c>
      <c r="B3376" s="606" t="s">
        <v>3553</v>
      </c>
      <c r="C3376" s="16" t="s">
        <v>1882</v>
      </c>
      <c r="D3376" s="17"/>
      <c r="E3376" s="17"/>
      <c r="F3376" s="17"/>
      <c r="G3376" s="20"/>
      <c r="H3376" s="611">
        <v>41071</v>
      </c>
    </row>
    <row r="3377" spans="1:8" ht="15.75">
      <c r="A3377" s="633"/>
      <c r="B3377" s="606"/>
      <c r="C3377" s="17" t="s">
        <v>1129</v>
      </c>
      <c r="D3377" s="19" t="s">
        <v>1588</v>
      </c>
      <c r="E3377" s="17">
        <v>0.34</v>
      </c>
      <c r="F3377" s="17">
        <v>1500</v>
      </c>
      <c r="G3377" s="20">
        <f>E3377*F3377</f>
        <v>510</v>
      </c>
      <c r="H3377" s="610"/>
    </row>
    <row r="3378" spans="1:8" ht="15.75">
      <c r="A3378" s="633"/>
      <c r="B3378" s="606"/>
      <c r="C3378" s="17" t="s">
        <v>1534</v>
      </c>
      <c r="D3378" s="19" t="s">
        <v>1585</v>
      </c>
      <c r="E3378" s="17">
        <v>0.5</v>
      </c>
      <c r="F3378" s="17">
        <v>400</v>
      </c>
      <c r="G3378" s="20">
        <f>E3378*F3378</f>
        <v>200</v>
      </c>
      <c r="H3378" s="610"/>
    </row>
    <row r="3379" spans="1:8" ht="15.75">
      <c r="A3379" s="633">
        <v>98</v>
      </c>
      <c r="B3379" s="606" t="s">
        <v>3553</v>
      </c>
      <c r="C3379" s="16" t="s">
        <v>1132</v>
      </c>
      <c r="D3379" s="19"/>
      <c r="E3379" s="17"/>
      <c r="F3379" s="17"/>
      <c r="G3379" s="20"/>
      <c r="H3379" s="611">
        <v>41073</v>
      </c>
    </row>
    <row r="3380" spans="1:8" ht="15.75">
      <c r="A3380" s="633"/>
      <c r="B3380" s="606"/>
      <c r="C3380" s="17" t="s">
        <v>480</v>
      </c>
      <c r="D3380" s="19" t="s">
        <v>481</v>
      </c>
      <c r="E3380" s="17">
        <v>0.75</v>
      </c>
      <c r="F3380" s="17">
        <v>28</v>
      </c>
      <c r="G3380" s="20">
        <f>E3380*F3380</f>
        <v>21</v>
      </c>
      <c r="H3380" s="611"/>
    </row>
    <row r="3381" spans="1:8" ht="15.75">
      <c r="A3381" s="633"/>
      <c r="B3381" s="606"/>
      <c r="C3381" s="17" t="s">
        <v>1133</v>
      </c>
      <c r="D3381" s="19" t="s">
        <v>1049</v>
      </c>
      <c r="E3381" s="17">
        <v>2</v>
      </c>
      <c r="F3381" s="17">
        <v>7</v>
      </c>
      <c r="G3381" s="20">
        <f>E3381*F3381</f>
        <v>14</v>
      </c>
      <c r="H3381" s="611"/>
    </row>
    <row r="3382" spans="1:8" ht="15.75">
      <c r="A3382" s="630">
        <v>104</v>
      </c>
      <c r="B3382" s="592" t="s">
        <v>3553</v>
      </c>
      <c r="C3382" s="16" t="s">
        <v>1132</v>
      </c>
      <c r="D3382" s="19"/>
      <c r="E3382" s="17"/>
      <c r="F3382" s="17"/>
      <c r="G3382" s="20"/>
      <c r="H3382" s="595">
        <v>41074</v>
      </c>
    </row>
    <row r="3383" spans="1:8" ht="15.75">
      <c r="A3383" s="631"/>
      <c r="B3383" s="593"/>
      <c r="C3383" s="17" t="s">
        <v>480</v>
      </c>
      <c r="D3383" s="19" t="s">
        <v>481</v>
      </c>
      <c r="E3383" s="17">
        <v>1</v>
      </c>
      <c r="F3383" s="17">
        <v>28</v>
      </c>
      <c r="G3383" s="20">
        <f>E3383*F3383</f>
        <v>28</v>
      </c>
      <c r="H3383" s="605"/>
    </row>
    <row r="3384" spans="1:8" ht="15.75">
      <c r="A3384" s="632"/>
      <c r="B3384" s="594"/>
      <c r="C3384" s="17" t="s">
        <v>1133</v>
      </c>
      <c r="D3384" s="19" t="s">
        <v>1049</v>
      </c>
      <c r="E3384" s="17">
        <v>2.5</v>
      </c>
      <c r="F3384" s="17">
        <v>7</v>
      </c>
      <c r="G3384" s="20">
        <f>E3384*F3384</f>
        <v>17.5</v>
      </c>
      <c r="H3384" s="603"/>
    </row>
    <row r="3385" spans="1:8" ht="18.75">
      <c r="A3385" s="160"/>
      <c r="B3385" s="161" t="s">
        <v>1598</v>
      </c>
      <c r="C3385" s="160"/>
      <c r="D3385" s="160"/>
      <c r="E3385" s="160"/>
      <c r="F3385" s="160"/>
      <c r="G3385" s="162">
        <f>SUM(G3376:G3384)</f>
        <v>790.5</v>
      </c>
      <c r="H3385" s="163"/>
    </row>
    <row r="3386" spans="1:8" ht="15.75">
      <c r="A3386" s="630">
        <v>132</v>
      </c>
      <c r="B3386" s="592" t="s">
        <v>451</v>
      </c>
      <c r="C3386" s="16" t="s">
        <v>1549</v>
      </c>
      <c r="D3386" s="19"/>
      <c r="E3386" s="17"/>
      <c r="F3386" s="19"/>
      <c r="G3386" s="17"/>
      <c r="H3386" s="21"/>
    </row>
    <row r="3387" spans="1:8" ht="15.75">
      <c r="A3387" s="631"/>
      <c r="B3387" s="593"/>
      <c r="C3387" s="63" t="s">
        <v>2049</v>
      </c>
      <c r="D3387" s="19" t="s">
        <v>1588</v>
      </c>
      <c r="E3387" s="17">
        <v>0.42</v>
      </c>
      <c r="F3387" s="17">
        <v>1350</v>
      </c>
      <c r="G3387" s="17">
        <f>F3387*E3387</f>
        <v>567</v>
      </c>
      <c r="H3387" s="611">
        <v>41079</v>
      </c>
    </row>
    <row r="3388" spans="1:8" ht="15.75">
      <c r="A3388" s="632"/>
      <c r="B3388" s="594"/>
      <c r="C3388" s="63" t="s">
        <v>2050</v>
      </c>
      <c r="D3388" s="19" t="s">
        <v>1585</v>
      </c>
      <c r="E3388" s="17">
        <v>0.25</v>
      </c>
      <c r="F3388" s="17">
        <v>48.05</v>
      </c>
      <c r="G3388" s="20">
        <f>F3388*E3388</f>
        <v>12.01</v>
      </c>
      <c r="H3388" s="611"/>
    </row>
    <row r="3389" spans="1:8" ht="18.75">
      <c r="A3389" s="160"/>
      <c r="B3389" s="161" t="s">
        <v>1598</v>
      </c>
      <c r="C3389" s="160"/>
      <c r="D3389" s="160"/>
      <c r="E3389" s="160"/>
      <c r="F3389" s="160"/>
      <c r="G3389" s="162">
        <f>SUM(G3386:G3388)</f>
        <v>579.01</v>
      </c>
      <c r="H3389" s="163"/>
    </row>
    <row r="3390" spans="1:8" ht="15.75">
      <c r="A3390" s="630">
        <v>22</v>
      </c>
      <c r="B3390" s="592" t="s">
        <v>273</v>
      </c>
      <c r="C3390" s="262" t="s">
        <v>2782</v>
      </c>
      <c r="D3390" s="19"/>
      <c r="E3390" s="19"/>
      <c r="F3390" s="19"/>
      <c r="G3390" s="17"/>
      <c r="H3390" s="595">
        <v>41061</v>
      </c>
    </row>
    <row r="3391" spans="1:8" ht="15.75">
      <c r="A3391" s="631"/>
      <c r="B3391" s="593"/>
      <c r="C3391" s="17" t="s">
        <v>2049</v>
      </c>
      <c r="D3391" s="19" t="s">
        <v>1588</v>
      </c>
      <c r="E3391" s="17">
        <v>0.67</v>
      </c>
      <c r="F3391" s="17">
        <v>1350</v>
      </c>
      <c r="G3391" s="17">
        <f>F3391*E3391</f>
        <v>904.5</v>
      </c>
      <c r="H3391" s="596"/>
    </row>
    <row r="3392" spans="1:8" ht="15.75">
      <c r="A3392" s="632"/>
      <c r="B3392" s="594"/>
      <c r="C3392" s="17" t="s">
        <v>2656</v>
      </c>
      <c r="D3392" s="19" t="s">
        <v>1585</v>
      </c>
      <c r="E3392" s="17">
        <v>0.17</v>
      </c>
      <c r="F3392" s="17">
        <v>48.05</v>
      </c>
      <c r="G3392" s="20">
        <f>F3392*E3392</f>
        <v>8.17</v>
      </c>
      <c r="H3392" s="597"/>
    </row>
    <row r="3393" spans="1:8" ht="31.5">
      <c r="A3393" s="630">
        <v>38</v>
      </c>
      <c r="B3393" s="592" t="s">
        <v>273</v>
      </c>
      <c r="C3393" s="16" t="s">
        <v>943</v>
      </c>
      <c r="D3393" s="19"/>
      <c r="E3393" s="17"/>
      <c r="F3393" s="17"/>
      <c r="G3393" s="17"/>
      <c r="H3393" s="595">
        <v>41065</v>
      </c>
    </row>
    <row r="3394" spans="1:8" ht="15.75">
      <c r="A3394" s="631"/>
      <c r="B3394" s="593"/>
      <c r="C3394" s="17" t="s">
        <v>888</v>
      </c>
      <c r="D3394" s="19" t="s">
        <v>1585</v>
      </c>
      <c r="E3394" s="17">
        <v>0.05</v>
      </c>
      <c r="F3394" s="17">
        <v>8500</v>
      </c>
      <c r="G3394" s="17">
        <f>F3394*E3394</f>
        <v>425</v>
      </c>
      <c r="H3394" s="605"/>
    </row>
    <row r="3395" spans="1:8" ht="15.75">
      <c r="A3395" s="631"/>
      <c r="B3395" s="593"/>
      <c r="C3395" s="17" t="s">
        <v>944</v>
      </c>
      <c r="D3395" s="19" t="s">
        <v>2968</v>
      </c>
      <c r="E3395" s="17">
        <v>4</v>
      </c>
      <c r="F3395" s="17">
        <v>13</v>
      </c>
      <c r="G3395" s="17">
        <f>F3395*E3395</f>
        <v>52</v>
      </c>
      <c r="H3395" s="605"/>
    </row>
    <row r="3396" spans="1:8" ht="15.75">
      <c r="A3396" s="632"/>
      <c r="B3396" s="594"/>
      <c r="C3396" s="17" t="s">
        <v>945</v>
      </c>
      <c r="D3396" s="19" t="s">
        <v>2968</v>
      </c>
      <c r="E3396" s="17">
        <v>4</v>
      </c>
      <c r="F3396" s="17">
        <v>4</v>
      </c>
      <c r="G3396" s="17">
        <f>F3396*E3396</f>
        <v>16</v>
      </c>
      <c r="H3396" s="603"/>
    </row>
    <row r="3397" spans="1:8" ht="31.5">
      <c r="A3397" s="64">
        <v>63</v>
      </c>
      <c r="B3397" s="17" t="s">
        <v>273</v>
      </c>
      <c r="C3397" s="16" t="s">
        <v>893</v>
      </c>
      <c r="D3397" s="598" t="s">
        <v>594</v>
      </c>
      <c r="E3397" s="599"/>
      <c r="F3397" s="600"/>
      <c r="G3397" s="17"/>
      <c r="H3397" s="21">
        <v>41067</v>
      </c>
    </row>
    <row r="3398" spans="1:8" ht="31.5">
      <c r="A3398" s="64">
        <v>74</v>
      </c>
      <c r="B3398" s="17" t="s">
        <v>273</v>
      </c>
      <c r="C3398" s="46" t="s">
        <v>893</v>
      </c>
      <c r="D3398" s="606" t="s">
        <v>3581</v>
      </c>
      <c r="E3398" s="606"/>
      <c r="F3398" s="606"/>
      <c r="G3398" s="17"/>
      <c r="H3398" s="21">
        <v>41071</v>
      </c>
    </row>
    <row r="3399" spans="1:8" ht="15.75">
      <c r="A3399" s="633">
        <v>83</v>
      </c>
      <c r="B3399" s="606" t="s">
        <v>273</v>
      </c>
      <c r="C3399" s="16" t="s">
        <v>1882</v>
      </c>
      <c r="D3399" s="17"/>
      <c r="E3399" s="17"/>
      <c r="F3399" s="17"/>
      <c r="G3399" s="20"/>
      <c r="H3399" s="611">
        <v>41071</v>
      </c>
    </row>
    <row r="3400" spans="1:8" ht="15.75">
      <c r="A3400" s="633"/>
      <c r="B3400" s="606"/>
      <c r="C3400" s="17" t="s">
        <v>1129</v>
      </c>
      <c r="D3400" s="19" t="s">
        <v>1588</v>
      </c>
      <c r="E3400" s="17">
        <v>0.34</v>
      </c>
      <c r="F3400" s="17">
        <v>1500</v>
      </c>
      <c r="G3400" s="20">
        <f>E3400*F3400</f>
        <v>510</v>
      </c>
      <c r="H3400" s="610"/>
    </row>
    <row r="3401" spans="1:8" ht="15.75">
      <c r="A3401" s="633"/>
      <c r="B3401" s="606"/>
      <c r="C3401" s="17" t="s">
        <v>1534</v>
      </c>
      <c r="D3401" s="19" t="s">
        <v>1585</v>
      </c>
      <c r="E3401" s="17">
        <v>0.5</v>
      </c>
      <c r="F3401" s="17">
        <v>400</v>
      </c>
      <c r="G3401" s="20">
        <f>E3401*F3401</f>
        <v>200</v>
      </c>
      <c r="H3401" s="610"/>
    </row>
    <row r="3402" spans="1:8" ht="15.75">
      <c r="A3402" s="633">
        <v>99</v>
      </c>
      <c r="B3402" s="606" t="s">
        <v>273</v>
      </c>
      <c r="C3402" s="16" t="s">
        <v>1132</v>
      </c>
      <c r="D3402" s="19"/>
      <c r="E3402" s="17"/>
      <c r="F3402" s="17"/>
      <c r="G3402" s="20"/>
      <c r="H3402" s="611">
        <v>41073</v>
      </c>
    </row>
    <row r="3403" spans="1:8" ht="15.75">
      <c r="A3403" s="633"/>
      <c r="B3403" s="606"/>
      <c r="C3403" s="17" t="s">
        <v>480</v>
      </c>
      <c r="D3403" s="19" t="s">
        <v>481</v>
      </c>
      <c r="E3403" s="17">
        <v>0.75</v>
      </c>
      <c r="F3403" s="17">
        <v>28</v>
      </c>
      <c r="G3403" s="20">
        <f>E3403*F3403</f>
        <v>21</v>
      </c>
      <c r="H3403" s="611"/>
    </row>
    <row r="3404" spans="1:8" ht="15.75">
      <c r="A3404" s="633"/>
      <c r="B3404" s="606"/>
      <c r="C3404" s="17" t="s">
        <v>1133</v>
      </c>
      <c r="D3404" s="19" t="s">
        <v>1049</v>
      </c>
      <c r="E3404" s="17">
        <v>2</v>
      </c>
      <c r="F3404" s="17">
        <v>7</v>
      </c>
      <c r="G3404" s="20">
        <f>E3404*F3404</f>
        <v>14</v>
      </c>
      <c r="H3404" s="611"/>
    </row>
    <row r="3405" spans="1:8" ht="63">
      <c r="A3405" s="64">
        <v>110</v>
      </c>
      <c r="B3405" s="17" t="s">
        <v>3604</v>
      </c>
      <c r="C3405" s="16" t="s">
        <v>3605</v>
      </c>
      <c r="D3405" s="606" t="s">
        <v>67</v>
      </c>
      <c r="E3405" s="606"/>
      <c r="F3405" s="606"/>
      <c r="G3405" s="17"/>
      <c r="H3405" s="21">
        <v>41074</v>
      </c>
    </row>
    <row r="3406" spans="1:8" ht="15.75">
      <c r="A3406" s="630">
        <v>131</v>
      </c>
      <c r="B3406" s="592" t="s">
        <v>273</v>
      </c>
      <c r="C3406" s="16" t="s">
        <v>1549</v>
      </c>
      <c r="D3406" s="19"/>
      <c r="E3406" s="17"/>
      <c r="F3406" s="19"/>
      <c r="G3406" s="17"/>
      <c r="H3406" s="595">
        <v>41079</v>
      </c>
    </row>
    <row r="3407" spans="1:8" ht="15.75">
      <c r="A3407" s="631"/>
      <c r="B3407" s="593"/>
      <c r="C3407" s="63" t="s">
        <v>2049</v>
      </c>
      <c r="D3407" s="19" t="s">
        <v>1588</v>
      </c>
      <c r="E3407" s="17">
        <v>0.42</v>
      </c>
      <c r="F3407" s="17">
        <v>1350</v>
      </c>
      <c r="G3407" s="17">
        <f>F3407*E3407</f>
        <v>567</v>
      </c>
      <c r="H3407" s="605"/>
    </row>
    <row r="3408" spans="1:8" ht="15.75">
      <c r="A3408" s="632"/>
      <c r="B3408" s="594"/>
      <c r="C3408" s="63" t="s">
        <v>2050</v>
      </c>
      <c r="D3408" s="19" t="s">
        <v>1585</v>
      </c>
      <c r="E3408" s="17">
        <v>0.25</v>
      </c>
      <c r="F3408" s="17">
        <v>48.05</v>
      </c>
      <c r="G3408" s="20">
        <f>F3408*E3408</f>
        <v>12.01</v>
      </c>
      <c r="H3408" s="603"/>
    </row>
    <row r="3409" spans="1:8" ht="31.5">
      <c r="A3409" s="64">
        <v>146</v>
      </c>
      <c r="B3409" s="17" t="s">
        <v>273</v>
      </c>
      <c r="C3409" s="46" t="s">
        <v>893</v>
      </c>
      <c r="D3409" s="606" t="s">
        <v>1273</v>
      </c>
      <c r="E3409" s="606"/>
      <c r="F3409" s="606"/>
      <c r="G3409" s="20"/>
      <c r="H3409" s="21">
        <v>41079</v>
      </c>
    </row>
    <row r="3410" spans="1:8" ht="47.25">
      <c r="A3410" s="64">
        <v>148</v>
      </c>
      <c r="B3410" s="17" t="s">
        <v>3604</v>
      </c>
      <c r="C3410" s="50" t="s">
        <v>2033</v>
      </c>
      <c r="D3410" s="598" t="s">
        <v>67</v>
      </c>
      <c r="E3410" s="599"/>
      <c r="F3410" s="600"/>
      <c r="G3410" s="20"/>
      <c r="H3410" s="21">
        <v>41079</v>
      </c>
    </row>
    <row r="3411" spans="1:8" ht="31.5">
      <c r="A3411" s="64">
        <v>169</v>
      </c>
      <c r="B3411" s="17" t="s">
        <v>273</v>
      </c>
      <c r="C3411" s="46" t="s">
        <v>893</v>
      </c>
      <c r="D3411" s="598" t="s">
        <v>3581</v>
      </c>
      <c r="E3411" s="599"/>
      <c r="F3411" s="600"/>
      <c r="G3411" s="20"/>
      <c r="H3411" s="21">
        <v>41081</v>
      </c>
    </row>
    <row r="3412" spans="1:8" ht="31.5">
      <c r="A3412" s="64">
        <v>176</v>
      </c>
      <c r="B3412" s="17" t="s">
        <v>273</v>
      </c>
      <c r="C3412" s="46" t="s">
        <v>893</v>
      </c>
      <c r="D3412" s="598" t="s">
        <v>1892</v>
      </c>
      <c r="E3412" s="599"/>
      <c r="F3412" s="600"/>
      <c r="G3412" s="20"/>
      <c r="H3412" s="21">
        <v>41085</v>
      </c>
    </row>
    <row r="3413" spans="1:8" ht="31.5">
      <c r="A3413" s="630">
        <v>193</v>
      </c>
      <c r="B3413" s="592" t="s">
        <v>396</v>
      </c>
      <c r="C3413" s="16" t="s">
        <v>1683</v>
      </c>
      <c r="D3413" s="19"/>
      <c r="E3413" s="15"/>
      <c r="F3413" s="15"/>
      <c r="G3413" s="20"/>
      <c r="H3413" s="595">
        <v>41086</v>
      </c>
    </row>
    <row r="3414" spans="1:8" ht="15.75">
      <c r="A3414" s="631"/>
      <c r="B3414" s="593"/>
      <c r="C3414" s="17" t="s">
        <v>397</v>
      </c>
      <c r="D3414" s="19" t="s">
        <v>2968</v>
      </c>
      <c r="E3414" s="19">
        <v>3</v>
      </c>
      <c r="F3414" s="19">
        <v>35</v>
      </c>
      <c r="G3414" s="20">
        <f>F3414*E3414</f>
        <v>105</v>
      </c>
      <c r="H3414" s="605"/>
    </row>
    <row r="3415" spans="1:8" ht="15.75">
      <c r="A3415" s="631"/>
      <c r="B3415" s="593"/>
      <c r="C3415" s="17" t="s">
        <v>2916</v>
      </c>
      <c r="D3415" s="19" t="s">
        <v>2968</v>
      </c>
      <c r="E3415" s="17">
        <v>1</v>
      </c>
      <c r="F3415" s="17">
        <v>178</v>
      </c>
      <c r="G3415" s="20">
        <f>F3415*E3415</f>
        <v>178</v>
      </c>
      <c r="H3415" s="605"/>
    </row>
    <row r="3416" spans="1:8" ht="15.75">
      <c r="A3416" s="631"/>
      <c r="B3416" s="593"/>
      <c r="C3416" s="17" t="s">
        <v>2294</v>
      </c>
      <c r="D3416" s="19" t="s">
        <v>2968</v>
      </c>
      <c r="E3416" s="17">
        <v>1</v>
      </c>
      <c r="F3416" s="17">
        <v>89.3</v>
      </c>
      <c r="G3416" s="20">
        <f>F3416*E3416</f>
        <v>89.3</v>
      </c>
      <c r="H3416" s="605"/>
    </row>
    <row r="3417" spans="1:8" ht="15.75">
      <c r="A3417" s="632"/>
      <c r="B3417" s="594"/>
      <c r="C3417" s="15" t="s">
        <v>680</v>
      </c>
      <c r="D3417" s="19" t="s">
        <v>2968</v>
      </c>
      <c r="E3417" s="17">
        <v>2</v>
      </c>
      <c r="F3417" s="17">
        <v>51</v>
      </c>
      <c r="G3417" s="20">
        <f>F3417*E3417</f>
        <v>102</v>
      </c>
      <c r="H3417" s="603"/>
    </row>
    <row r="3418" spans="1:8" ht="31.5">
      <c r="A3418" s="64">
        <v>195</v>
      </c>
      <c r="B3418" s="17" t="s">
        <v>3604</v>
      </c>
      <c r="C3418" s="16" t="s">
        <v>1674</v>
      </c>
      <c r="D3418" s="598" t="s">
        <v>67</v>
      </c>
      <c r="E3418" s="599"/>
      <c r="F3418" s="600"/>
      <c r="G3418" s="20"/>
      <c r="H3418" s="21">
        <v>41087</v>
      </c>
    </row>
    <row r="3419" spans="1:8" ht="94.5">
      <c r="A3419" s="630">
        <v>207</v>
      </c>
      <c r="B3419" s="592" t="s">
        <v>702</v>
      </c>
      <c r="C3419" s="16" t="s">
        <v>3304</v>
      </c>
      <c r="D3419" s="15"/>
      <c r="E3419" s="15"/>
      <c r="F3419" s="15"/>
      <c r="G3419" s="20"/>
      <c r="H3419" s="595">
        <v>41088</v>
      </c>
    </row>
    <row r="3420" spans="1:8" ht="15.75">
      <c r="A3420" s="632"/>
      <c r="B3420" s="594"/>
      <c r="C3420" s="17" t="s">
        <v>1535</v>
      </c>
      <c r="D3420" s="19" t="s">
        <v>2968</v>
      </c>
      <c r="E3420" s="19">
        <v>50</v>
      </c>
      <c r="F3420" s="19">
        <v>8</v>
      </c>
      <c r="G3420" s="20">
        <f>F3420*E3420</f>
        <v>400</v>
      </c>
      <c r="H3420" s="603"/>
    </row>
    <row r="3421" spans="1:8" ht="18.75">
      <c r="A3421" s="160"/>
      <c r="B3421" s="161" t="s">
        <v>1598</v>
      </c>
      <c r="C3421" s="160"/>
      <c r="D3421" s="160"/>
      <c r="E3421" s="160"/>
      <c r="F3421" s="160"/>
      <c r="G3421" s="162">
        <f>SUM(G3390:G3420)</f>
        <v>3603.98</v>
      </c>
      <c r="H3421" s="163"/>
    </row>
    <row r="3422" spans="1:8" ht="31.5">
      <c r="A3422" s="630">
        <v>21</v>
      </c>
      <c r="B3422" s="592" t="s">
        <v>3150</v>
      </c>
      <c r="C3422" s="259" t="s">
        <v>1038</v>
      </c>
      <c r="D3422" s="598" t="s">
        <v>412</v>
      </c>
      <c r="E3422" s="599"/>
      <c r="F3422" s="600"/>
      <c r="G3422" s="20"/>
      <c r="H3422" s="595">
        <v>41061</v>
      </c>
    </row>
    <row r="3423" spans="1:8" ht="15.75">
      <c r="A3423" s="632"/>
      <c r="B3423" s="594"/>
      <c r="C3423" s="260" t="s">
        <v>1039</v>
      </c>
      <c r="D3423" s="19" t="s">
        <v>3491</v>
      </c>
      <c r="E3423" s="17">
        <v>4.45</v>
      </c>
      <c r="F3423" s="17">
        <v>1.6</v>
      </c>
      <c r="G3423" s="20">
        <f>F3423*E3423</f>
        <v>7.12</v>
      </c>
      <c r="H3423" s="603"/>
    </row>
    <row r="3424" spans="1:8" ht="15.75">
      <c r="A3424" s="630">
        <v>105</v>
      </c>
      <c r="B3424" s="592" t="s">
        <v>3150</v>
      </c>
      <c r="C3424" s="16" t="s">
        <v>1132</v>
      </c>
      <c r="D3424" s="19"/>
      <c r="E3424" s="17"/>
      <c r="F3424" s="17"/>
      <c r="G3424" s="20"/>
      <c r="H3424" s="595">
        <v>41074</v>
      </c>
    </row>
    <row r="3425" spans="1:8" ht="15.75">
      <c r="A3425" s="631"/>
      <c r="B3425" s="593"/>
      <c r="C3425" s="17" t="s">
        <v>480</v>
      </c>
      <c r="D3425" s="19" t="s">
        <v>481</v>
      </c>
      <c r="E3425" s="17">
        <v>1</v>
      </c>
      <c r="F3425" s="17">
        <v>28</v>
      </c>
      <c r="G3425" s="20">
        <f>E3425*F3425</f>
        <v>28</v>
      </c>
      <c r="H3425" s="605"/>
    </row>
    <row r="3426" spans="1:8" ht="15.75">
      <c r="A3426" s="632"/>
      <c r="B3426" s="594"/>
      <c r="C3426" s="17" t="s">
        <v>1133</v>
      </c>
      <c r="D3426" s="19" t="s">
        <v>1049</v>
      </c>
      <c r="E3426" s="17">
        <v>2.5</v>
      </c>
      <c r="F3426" s="17">
        <v>7</v>
      </c>
      <c r="G3426" s="20">
        <f>E3426*F3426</f>
        <v>17.5</v>
      </c>
      <c r="H3426" s="603"/>
    </row>
    <row r="3427" spans="1:8" ht="15.75">
      <c r="A3427" s="630">
        <v>140</v>
      </c>
      <c r="B3427" s="592" t="s">
        <v>3150</v>
      </c>
      <c r="C3427" s="16" t="s">
        <v>1549</v>
      </c>
      <c r="D3427" s="19"/>
      <c r="E3427" s="17"/>
      <c r="F3427" s="19"/>
      <c r="G3427" s="17"/>
      <c r="H3427" s="595">
        <v>41079</v>
      </c>
    </row>
    <row r="3428" spans="1:8" ht="15.75">
      <c r="A3428" s="631"/>
      <c r="B3428" s="593"/>
      <c r="C3428" s="63" t="s">
        <v>2049</v>
      </c>
      <c r="D3428" s="19" t="s">
        <v>1588</v>
      </c>
      <c r="E3428" s="17">
        <v>0.42</v>
      </c>
      <c r="F3428" s="17">
        <v>1350</v>
      </c>
      <c r="G3428" s="17">
        <f>F3428*E3428</f>
        <v>567</v>
      </c>
      <c r="H3428" s="605"/>
    </row>
    <row r="3429" spans="1:8" ht="15.75">
      <c r="A3429" s="632"/>
      <c r="B3429" s="594"/>
      <c r="C3429" s="63" t="s">
        <v>2050</v>
      </c>
      <c r="D3429" s="19" t="s">
        <v>1585</v>
      </c>
      <c r="E3429" s="17">
        <v>0.25</v>
      </c>
      <c r="F3429" s="17">
        <v>48.05</v>
      </c>
      <c r="G3429" s="20">
        <f>F3429*E3429</f>
        <v>12.01</v>
      </c>
      <c r="H3429" s="603"/>
    </row>
    <row r="3430" spans="1:8" ht="18.75">
      <c r="A3430" s="160"/>
      <c r="B3430" s="161" t="s">
        <v>1598</v>
      </c>
      <c r="C3430" s="160"/>
      <c r="D3430" s="160"/>
      <c r="E3430" s="160"/>
      <c r="F3430" s="160"/>
      <c r="G3430" s="162">
        <f>SUM(G3422:G3429)</f>
        <v>631.63</v>
      </c>
      <c r="H3430" s="163"/>
    </row>
    <row r="3431" spans="1:8" ht="15.75">
      <c r="A3431" s="630">
        <v>84</v>
      </c>
      <c r="B3431" s="592" t="s">
        <v>1043</v>
      </c>
      <c r="C3431" s="16" t="s">
        <v>1882</v>
      </c>
      <c r="D3431" s="17"/>
      <c r="E3431" s="17"/>
      <c r="F3431" s="17"/>
      <c r="G3431" s="20"/>
      <c r="H3431" s="595">
        <v>41071</v>
      </c>
    </row>
    <row r="3432" spans="1:8" ht="15.75">
      <c r="A3432" s="631"/>
      <c r="B3432" s="593"/>
      <c r="C3432" s="17" t="s">
        <v>1129</v>
      </c>
      <c r="D3432" s="19" t="s">
        <v>1588</v>
      </c>
      <c r="E3432" s="17">
        <v>0.34</v>
      </c>
      <c r="F3432" s="17">
        <v>1500</v>
      </c>
      <c r="G3432" s="20">
        <f>E3432*F3432</f>
        <v>510</v>
      </c>
      <c r="H3432" s="596"/>
    </row>
    <row r="3433" spans="1:8" ht="15.75">
      <c r="A3433" s="632"/>
      <c r="B3433" s="594"/>
      <c r="C3433" s="17" t="s">
        <v>1534</v>
      </c>
      <c r="D3433" s="19" t="s">
        <v>1585</v>
      </c>
      <c r="E3433" s="17">
        <v>0.5</v>
      </c>
      <c r="F3433" s="17">
        <v>400</v>
      </c>
      <c r="G3433" s="20">
        <f>E3433*F3433</f>
        <v>200</v>
      </c>
      <c r="H3433" s="597"/>
    </row>
    <row r="3434" spans="1:8" ht="15.75">
      <c r="A3434" s="630">
        <v>106</v>
      </c>
      <c r="B3434" s="592" t="s">
        <v>1043</v>
      </c>
      <c r="C3434" s="16" t="s">
        <v>1132</v>
      </c>
      <c r="D3434" s="19"/>
      <c r="E3434" s="17"/>
      <c r="F3434" s="17"/>
      <c r="G3434" s="20"/>
      <c r="H3434" s="595">
        <v>41074</v>
      </c>
    </row>
    <row r="3435" spans="1:8" ht="15.75">
      <c r="A3435" s="631"/>
      <c r="B3435" s="593"/>
      <c r="C3435" s="17" t="s">
        <v>480</v>
      </c>
      <c r="D3435" s="19" t="s">
        <v>481</v>
      </c>
      <c r="E3435" s="17">
        <v>1</v>
      </c>
      <c r="F3435" s="17">
        <v>28</v>
      </c>
      <c r="G3435" s="20">
        <f>E3435*F3435</f>
        <v>28</v>
      </c>
      <c r="H3435" s="605"/>
    </row>
    <row r="3436" spans="1:8" ht="15.75">
      <c r="A3436" s="632"/>
      <c r="B3436" s="594"/>
      <c r="C3436" s="17" t="s">
        <v>1133</v>
      </c>
      <c r="D3436" s="19" t="s">
        <v>1049</v>
      </c>
      <c r="E3436" s="17">
        <v>2.5</v>
      </c>
      <c r="F3436" s="17">
        <v>7</v>
      </c>
      <c r="G3436" s="20">
        <f>E3436*F3436</f>
        <v>17.5</v>
      </c>
      <c r="H3436" s="603"/>
    </row>
    <row r="3437" spans="1:8" ht="18.75">
      <c r="A3437" s="160"/>
      <c r="B3437" s="161" t="s">
        <v>1598</v>
      </c>
      <c r="C3437" s="160"/>
      <c r="D3437" s="160"/>
      <c r="E3437" s="160"/>
      <c r="F3437" s="160"/>
      <c r="G3437" s="162">
        <f>SUM(G3431:G3436)</f>
        <v>755.5</v>
      </c>
      <c r="H3437" s="163"/>
    </row>
    <row r="3438" spans="1:8">
      <c r="G3438" s="42">
        <f>G3437+G3430+G3421+G3389+G3385+G3375+G3371+G3329+G3312+G3299+G3268+G3237+G3233+G3225+G3222+G3218+G3214+G3193+G3167+G3157+G3146+G3133+G3109+G3095+G3081+G3057+G3054+G3051+G3048+G3012+G3008+G2984+G2965+G2947+G2934+G2909+G2892</f>
        <v>339008.09</v>
      </c>
    </row>
    <row r="3439" spans="1:8">
      <c r="G3439" s="42">
        <f>G3438-G3167</f>
        <v>338260.71</v>
      </c>
    </row>
    <row r="3440" spans="1:8">
      <c r="G3440" s="42"/>
    </row>
    <row r="3513" spans="1:8" ht="18.75">
      <c r="A3513" s="869" t="s">
        <v>1044</v>
      </c>
      <c r="B3513" s="869"/>
      <c r="C3513" s="869"/>
      <c r="D3513" s="869"/>
      <c r="E3513" s="869"/>
      <c r="F3513" s="869"/>
      <c r="G3513" s="869"/>
      <c r="H3513" s="869"/>
    </row>
    <row r="3514" spans="1:8" ht="18.75">
      <c r="A3514" s="604" t="s">
        <v>59</v>
      </c>
      <c r="B3514" s="604"/>
      <c r="C3514" s="2"/>
      <c r="D3514" s="2"/>
      <c r="E3514" s="2"/>
      <c r="F3514" s="2"/>
      <c r="G3514" s="1"/>
      <c r="H3514" s="1"/>
    </row>
    <row r="3515" spans="1:8" ht="37.5">
      <c r="A3515" s="131" t="s">
        <v>1033</v>
      </c>
      <c r="B3515" s="131" t="s">
        <v>1034</v>
      </c>
      <c r="C3515" s="131" t="s">
        <v>1035</v>
      </c>
      <c r="D3515" s="131" t="s">
        <v>1036</v>
      </c>
      <c r="E3515" s="131" t="s">
        <v>1334</v>
      </c>
      <c r="F3515" s="131" t="s">
        <v>1335</v>
      </c>
      <c r="G3515" s="131" t="s">
        <v>1555</v>
      </c>
      <c r="H3515" s="58" t="s">
        <v>1586</v>
      </c>
    </row>
    <row r="3516" spans="1:8" ht="31.5">
      <c r="A3516" s="41">
        <v>9</v>
      </c>
      <c r="B3516" s="17" t="s">
        <v>565</v>
      </c>
      <c r="C3516" s="46" t="s">
        <v>2978</v>
      </c>
      <c r="D3516" s="598" t="s">
        <v>1050</v>
      </c>
      <c r="E3516" s="599"/>
      <c r="F3516" s="600"/>
      <c r="G3516" s="20"/>
      <c r="H3516" s="21">
        <v>41092</v>
      </c>
    </row>
    <row r="3517" spans="1:8" ht="15.75">
      <c r="A3517" s="41">
        <v>31</v>
      </c>
      <c r="B3517" s="17" t="s">
        <v>2483</v>
      </c>
      <c r="C3517" s="50" t="s">
        <v>2844</v>
      </c>
      <c r="D3517" s="598" t="s">
        <v>2484</v>
      </c>
      <c r="E3517" s="599"/>
      <c r="F3517" s="600"/>
      <c r="G3517" s="20"/>
      <c r="H3517" s="21"/>
    </row>
    <row r="3518" spans="1:8" ht="15.75">
      <c r="A3518" s="41">
        <v>32</v>
      </c>
      <c r="B3518" s="17" t="s">
        <v>2483</v>
      </c>
      <c r="C3518" s="50" t="s">
        <v>1584</v>
      </c>
      <c r="D3518" s="598" t="s">
        <v>67</v>
      </c>
      <c r="E3518" s="599"/>
      <c r="F3518" s="600"/>
      <c r="G3518" s="20"/>
      <c r="H3518" s="21">
        <v>41094</v>
      </c>
    </row>
    <row r="3519" spans="1:8" ht="31.5">
      <c r="A3519" s="41">
        <v>33</v>
      </c>
      <c r="B3519" s="17" t="s">
        <v>2485</v>
      </c>
      <c r="C3519" s="50" t="s">
        <v>2486</v>
      </c>
      <c r="D3519" s="598" t="s">
        <v>67</v>
      </c>
      <c r="E3519" s="599"/>
      <c r="F3519" s="600"/>
      <c r="G3519" s="20"/>
      <c r="H3519" s="21">
        <v>41094</v>
      </c>
    </row>
    <row r="3520" spans="1:8" ht="15.75">
      <c r="A3520" s="41">
        <v>34</v>
      </c>
      <c r="B3520" s="17" t="s">
        <v>2487</v>
      </c>
      <c r="C3520" s="50" t="s">
        <v>2844</v>
      </c>
      <c r="D3520" s="598" t="s">
        <v>2488</v>
      </c>
      <c r="E3520" s="599"/>
      <c r="F3520" s="600"/>
      <c r="G3520" s="20"/>
      <c r="H3520" s="21">
        <v>41095</v>
      </c>
    </row>
    <row r="3521" spans="1:8" ht="94.5">
      <c r="A3521" s="602">
        <v>35</v>
      </c>
      <c r="B3521" s="592" t="s">
        <v>3582</v>
      </c>
      <c r="C3521" s="50" t="s">
        <v>3296</v>
      </c>
      <c r="D3521" s="19"/>
      <c r="E3521" s="17"/>
      <c r="F3521" s="19"/>
      <c r="G3521" s="20"/>
      <c r="H3521" s="595" t="s">
        <v>3298</v>
      </c>
    </row>
    <row r="3522" spans="1:8" ht="15.75">
      <c r="A3522" s="596"/>
      <c r="B3522" s="593"/>
      <c r="C3522" s="63" t="s">
        <v>3297</v>
      </c>
      <c r="D3522" s="19" t="s">
        <v>2968</v>
      </c>
      <c r="E3522" s="17">
        <v>17</v>
      </c>
      <c r="F3522" s="19">
        <v>170</v>
      </c>
      <c r="G3522" s="20">
        <f>E3522*F3522</f>
        <v>2890</v>
      </c>
      <c r="H3522" s="605"/>
    </row>
    <row r="3523" spans="1:8" ht="15.75">
      <c r="A3523" s="596"/>
      <c r="B3523" s="593"/>
      <c r="C3523" s="17" t="s">
        <v>2855</v>
      </c>
      <c r="D3523" s="19" t="s">
        <v>2968</v>
      </c>
      <c r="E3523" s="17">
        <v>33</v>
      </c>
      <c r="F3523" s="17">
        <v>50</v>
      </c>
      <c r="G3523" s="20">
        <f t="shared" ref="G3523:G3550" si="46">E3523*F3523</f>
        <v>1650</v>
      </c>
      <c r="H3523" s="605"/>
    </row>
    <row r="3524" spans="1:8" ht="31.5">
      <c r="A3524" s="596"/>
      <c r="B3524" s="593"/>
      <c r="C3524" s="63" t="s">
        <v>2847</v>
      </c>
      <c r="D3524" s="19" t="s">
        <v>2968</v>
      </c>
      <c r="E3524" s="17">
        <v>20</v>
      </c>
      <c r="F3524" s="19">
        <v>18</v>
      </c>
      <c r="G3524" s="20">
        <f t="shared" si="46"/>
        <v>360</v>
      </c>
      <c r="H3524" s="605"/>
    </row>
    <row r="3525" spans="1:8" ht="15.75">
      <c r="A3525" s="596"/>
      <c r="B3525" s="593"/>
      <c r="C3525" s="63" t="s">
        <v>3619</v>
      </c>
      <c r="D3525" s="19" t="s">
        <v>1049</v>
      </c>
      <c r="E3525" s="17">
        <v>100</v>
      </c>
      <c r="F3525" s="19">
        <v>5</v>
      </c>
      <c r="G3525" s="20">
        <f t="shared" si="46"/>
        <v>500</v>
      </c>
      <c r="H3525" s="605"/>
    </row>
    <row r="3526" spans="1:8" ht="15.75">
      <c r="A3526" s="596"/>
      <c r="B3526" s="593"/>
      <c r="C3526" s="17" t="s">
        <v>3498</v>
      </c>
      <c r="D3526" s="19" t="s">
        <v>1049</v>
      </c>
      <c r="E3526" s="17">
        <v>20</v>
      </c>
      <c r="F3526" s="17">
        <v>20</v>
      </c>
      <c r="G3526" s="20">
        <f t="shared" si="46"/>
        <v>400</v>
      </c>
      <c r="H3526" s="605"/>
    </row>
    <row r="3527" spans="1:8" ht="15.75">
      <c r="A3527" s="596"/>
      <c r="B3527" s="593"/>
      <c r="C3527" s="17" t="s">
        <v>259</v>
      </c>
      <c r="D3527" s="19" t="s">
        <v>1049</v>
      </c>
      <c r="E3527" s="19">
        <v>25</v>
      </c>
      <c r="F3527" s="19">
        <v>8</v>
      </c>
      <c r="G3527" s="20">
        <f t="shared" si="46"/>
        <v>200</v>
      </c>
      <c r="H3527" s="605"/>
    </row>
    <row r="3528" spans="1:8" ht="15.75">
      <c r="A3528" s="596"/>
      <c r="B3528" s="593"/>
      <c r="C3528" s="63" t="s">
        <v>213</v>
      </c>
      <c r="D3528" s="19" t="s">
        <v>2968</v>
      </c>
      <c r="E3528" s="17">
        <v>15</v>
      </c>
      <c r="F3528" s="19">
        <v>5</v>
      </c>
      <c r="G3528" s="20">
        <f t="shared" si="46"/>
        <v>75</v>
      </c>
      <c r="H3528" s="605"/>
    </row>
    <row r="3529" spans="1:8" ht="31.5">
      <c r="A3529" s="596"/>
      <c r="B3529" s="593"/>
      <c r="C3529" s="17" t="s">
        <v>2468</v>
      </c>
      <c r="D3529" s="19" t="s">
        <v>2968</v>
      </c>
      <c r="E3529" s="17">
        <v>15</v>
      </c>
      <c r="F3529" s="17">
        <v>2.5</v>
      </c>
      <c r="G3529" s="20">
        <f t="shared" si="46"/>
        <v>37.5</v>
      </c>
      <c r="H3529" s="605"/>
    </row>
    <row r="3530" spans="1:8" ht="15.75">
      <c r="A3530" s="596"/>
      <c r="B3530" s="593"/>
      <c r="C3530" s="17" t="s">
        <v>2470</v>
      </c>
      <c r="D3530" s="19" t="s">
        <v>2968</v>
      </c>
      <c r="E3530" s="17">
        <v>40</v>
      </c>
      <c r="F3530" s="17">
        <v>0.5</v>
      </c>
      <c r="G3530" s="20">
        <f t="shared" si="46"/>
        <v>20</v>
      </c>
      <c r="H3530" s="605"/>
    </row>
    <row r="3531" spans="1:8" ht="31.5">
      <c r="A3531" s="596"/>
      <c r="B3531" s="593"/>
      <c r="C3531" s="17" t="s">
        <v>2450</v>
      </c>
      <c r="D3531" s="19" t="s">
        <v>2968</v>
      </c>
      <c r="E3531" s="17">
        <v>6</v>
      </c>
      <c r="F3531" s="17">
        <v>170</v>
      </c>
      <c r="G3531" s="20">
        <f t="shared" si="46"/>
        <v>1020</v>
      </c>
      <c r="H3531" s="605"/>
    </row>
    <row r="3532" spans="1:8" ht="15.75">
      <c r="A3532" s="596"/>
      <c r="B3532" s="593"/>
      <c r="C3532" s="17" t="s">
        <v>2452</v>
      </c>
      <c r="D3532" s="19" t="s">
        <v>2968</v>
      </c>
      <c r="E3532" s="17">
        <v>6</v>
      </c>
      <c r="F3532" s="17">
        <v>156</v>
      </c>
      <c r="G3532" s="20">
        <f t="shared" si="46"/>
        <v>936</v>
      </c>
      <c r="H3532" s="605"/>
    </row>
    <row r="3533" spans="1:8" ht="15.75">
      <c r="A3533" s="596"/>
      <c r="B3533" s="593"/>
      <c r="C3533" s="17" t="s">
        <v>3667</v>
      </c>
      <c r="D3533" s="19" t="s">
        <v>2968</v>
      </c>
      <c r="E3533" s="17">
        <v>6</v>
      </c>
      <c r="F3533" s="17">
        <v>10</v>
      </c>
      <c r="G3533" s="20">
        <f t="shared" si="46"/>
        <v>60</v>
      </c>
      <c r="H3533" s="605"/>
    </row>
    <row r="3534" spans="1:8" ht="15.75">
      <c r="A3534" s="596"/>
      <c r="B3534" s="593"/>
      <c r="C3534" s="17" t="s">
        <v>3610</v>
      </c>
      <c r="D3534" s="19" t="s">
        <v>2968</v>
      </c>
      <c r="E3534" s="19">
        <v>10</v>
      </c>
      <c r="F3534" s="19">
        <v>1</v>
      </c>
      <c r="G3534" s="20">
        <f t="shared" si="46"/>
        <v>10</v>
      </c>
      <c r="H3534" s="605"/>
    </row>
    <row r="3535" spans="1:8" ht="15.75">
      <c r="A3535" s="596"/>
      <c r="B3535" s="594"/>
      <c r="C3535" s="17" t="s">
        <v>2028</v>
      </c>
      <c r="D3535" s="165" t="s">
        <v>2968</v>
      </c>
      <c r="E3535" s="17">
        <v>8</v>
      </c>
      <c r="F3535" s="17">
        <v>20</v>
      </c>
      <c r="G3535" s="20">
        <f t="shared" si="46"/>
        <v>160</v>
      </c>
      <c r="H3535" s="603"/>
    </row>
    <row r="3536" spans="1:8" ht="15.75">
      <c r="A3536" s="596"/>
      <c r="B3536" s="615" t="s">
        <v>2417</v>
      </c>
      <c r="C3536" s="63" t="s">
        <v>3297</v>
      </c>
      <c r="D3536" s="19" t="s">
        <v>2968</v>
      </c>
      <c r="E3536" s="17">
        <v>20</v>
      </c>
      <c r="F3536" s="19">
        <v>170</v>
      </c>
      <c r="G3536" s="20">
        <f t="shared" si="46"/>
        <v>3400</v>
      </c>
      <c r="H3536" s="595" t="s">
        <v>1434</v>
      </c>
    </row>
    <row r="3537" spans="1:8" ht="15.75">
      <c r="A3537" s="596"/>
      <c r="B3537" s="618"/>
      <c r="C3537" s="17" t="s">
        <v>2855</v>
      </c>
      <c r="D3537" s="19" t="s">
        <v>2968</v>
      </c>
      <c r="E3537" s="17">
        <v>28</v>
      </c>
      <c r="F3537" s="17">
        <v>50</v>
      </c>
      <c r="G3537" s="20">
        <f t="shared" si="46"/>
        <v>1400</v>
      </c>
      <c r="H3537" s="605"/>
    </row>
    <row r="3538" spans="1:8" ht="15.75">
      <c r="A3538" s="596"/>
      <c r="B3538" s="618"/>
      <c r="C3538" s="63" t="s">
        <v>3619</v>
      </c>
      <c r="D3538" s="19" t="s">
        <v>1049</v>
      </c>
      <c r="E3538" s="17">
        <v>100</v>
      </c>
      <c r="F3538" s="19">
        <v>5</v>
      </c>
      <c r="G3538" s="20">
        <f t="shared" si="46"/>
        <v>500</v>
      </c>
      <c r="H3538" s="605"/>
    </row>
    <row r="3539" spans="1:8" ht="31.5">
      <c r="A3539" s="596"/>
      <c r="B3539" s="618"/>
      <c r="C3539" s="63" t="s">
        <v>2847</v>
      </c>
      <c r="D3539" s="19" t="s">
        <v>2968</v>
      </c>
      <c r="E3539" s="17">
        <v>16</v>
      </c>
      <c r="F3539" s="19">
        <v>18</v>
      </c>
      <c r="G3539" s="20">
        <f t="shared" si="46"/>
        <v>288</v>
      </c>
      <c r="H3539" s="605"/>
    </row>
    <row r="3540" spans="1:8" ht="15.75">
      <c r="A3540" s="596"/>
      <c r="B3540" s="618"/>
      <c r="C3540" s="17" t="s">
        <v>2028</v>
      </c>
      <c r="D3540" s="165" t="s">
        <v>2968</v>
      </c>
      <c r="E3540" s="17">
        <v>5</v>
      </c>
      <c r="F3540" s="17">
        <v>20</v>
      </c>
      <c r="G3540" s="20">
        <f t="shared" si="46"/>
        <v>100</v>
      </c>
      <c r="H3540" s="605"/>
    </row>
    <row r="3541" spans="1:8" ht="15.75">
      <c r="A3541" s="596"/>
      <c r="B3541" s="618"/>
      <c r="C3541" s="17" t="s">
        <v>1433</v>
      </c>
      <c r="D3541" s="165" t="s">
        <v>2968</v>
      </c>
      <c r="E3541" s="17">
        <v>5</v>
      </c>
      <c r="F3541" s="17">
        <v>700</v>
      </c>
      <c r="G3541" s="20">
        <f t="shared" si="46"/>
        <v>3500</v>
      </c>
      <c r="H3541" s="603"/>
    </row>
    <row r="3542" spans="1:8" ht="15.75">
      <c r="A3542" s="596"/>
      <c r="B3542" s="618"/>
      <c r="C3542" s="17" t="s">
        <v>259</v>
      </c>
      <c r="D3542" s="19" t="s">
        <v>1049</v>
      </c>
      <c r="E3542" s="19">
        <v>25</v>
      </c>
      <c r="F3542" s="19">
        <v>8</v>
      </c>
      <c r="G3542" s="20">
        <f t="shared" si="46"/>
        <v>200</v>
      </c>
      <c r="H3542" s="133"/>
    </row>
    <row r="3543" spans="1:8" ht="15.75">
      <c r="A3543" s="596"/>
      <c r="B3543" s="618"/>
      <c r="C3543" s="17" t="s">
        <v>3498</v>
      </c>
      <c r="D3543" s="19" t="s">
        <v>1049</v>
      </c>
      <c r="E3543" s="17">
        <v>20</v>
      </c>
      <c r="F3543" s="17">
        <v>20</v>
      </c>
      <c r="G3543" s="20">
        <f t="shared" si="46"/>
        <v>400</v>
      </c>
      <c r="H3543" s="133"/>
    </row>
    <row r="3544" spans="1:8" ht="15.75">
      <c r="A3544" s="596"/>
      <c r="B3544" s="618"/>
      <c r="C3544" s="63" t="s">
        <v>213</v>
      </c>
      <c r="D3544" s="19" t="s">
        <v>2968</v>
      </c>
      <c r="E3544" s="17">
        <v>22</v>
      </c>
      <c r="F3544" s="19">
        <v>5</v>
      </c>
      <c r="G3544" s="20">
        <f t="shared" si="46"/>
        <v>110</v>
      </c>
      <c r="H3544" s="133"/>
    </row>
    <row r="3545" spans="1:8" ht="31.5">
      <c r="A3545" s="596"/>
      <c r="B3545" s="618"/>
      <c r="C3545" s="17" t="s">
        <v>2468</v>
      </c>
      <c r="D3545" s="19" t="s">
        <v>2968</v>
      </c>
      <c r="E3545" s="17">
        <v>22</v>
      </c>
      <c r="F3545" s="17">
        <v>2.5</v>
      </c>
      <c r="G3545" s="20">
        <f t="shared" si="46"/>
        <v>55</v>
      </c>
      <c r="H3545" s="133"/>
    </row>
    <row r="3546" spans="1:8" ht="15.75">
      <c r="A3546" s="596"/>
      <c r="B3546" s="618"/>
      <c r="C3546" s="17" t="s">
        <v>2470</v>
      </c>
      <c r="D3546" s="19" t="s">
        <v>2968</v>
      </c>
      <c r="E3546" s="17">
        <v>42</v>
      </c>
      <c r="F3546" s="17">
        <v>0.5</v>
      </c>
      <c r="G3546" s="20">
        <f t="shared" si="46"/>
        <v>21</v>
      </c>
      <c r="H3546" s="133"/>
    </row>
    <row r="3547" spans="1:8" ht="31.5">
      <c r="A3547" s="596"/>
      <c r="B3547" s="618"/>
      <c r="C3547" s="17" t="s">
        <v>2571</v>
      </c>
      <c r="D3547" s="19" t="s">
        <v>2968</v>
      </c>
      <c r="E3547" s="17">
        <v>6</v>
      </c>
      <c r="F3547" s="17">
        <v>25</v>
      </c>
      <c r="G3547" s="20">
        <f t="shared" si="46"/>
        <v>150</v>
      </c>
      <c r="H3547" s="133"/>
    </row>
    <row r="3548" spans="1:8" ht="31.5">
      <c r="A3548" s="596"/>
      <c r="B3548" s="618"/>
      <c r="C3548" s="17" t="s">
        <v>2450</v>
      </c>
      <c r="D3548" s="19" t="s">
        <v>2968</v>
      </c>
      <c r="E3548" s="17">
        <v>6</v>
      </c>
      <c r="F3548" s="17">
        <v>170</v>
      </c>
      <c r="G3548" s="20">
        <f t="shared" si="46"/>
        <v>1020</v>
      </c>
      <c r="H3548" s="133"/>
    </row>
    <row r="3549" spans="1:8" ht="15.75">
      <c r="A3549" s="596"/>
      <c r="B3549" s="618"/>
      <c r="C3549" s="17" t="s">
        <v>2452</v>
      </c>
      <c r="D3549" s="19" t="s">
        <v>2968</v>
      </c>
      <c r="E3549" s="17">
        <v>6</v>
      </c>
      <c r="F3549" s="17">
        <v>156</v>
      </c>
      <c r="G3549" s="20">
        <f t="shared" si="46"/>
        <v>936</v>
      </c>
      <c r="H3549" s="133"/>
    </row>
    <row r="3550" spans="1:8" ht="15.75">
      <c r="A3550" s="597"/>
      <c r="B3550" s="616"/>
      <c r="C3550" s="17" t="s">
        <v>3667</v>
      </c>
      <c r="D3550" s="19" t="s">
        <v>2968</v>
      </c>
      <c r="E3550" s="17">
        <v>6</v>
      </c>
      <c r="F3550" s="17">
        <v>10</v>
      </c>
      <c r="G3550" s="20">
        <f t="shared" si="46"/>
        <v>60</v>
      </c>
      <c r="H3550" s="133"/>
    </row>
    <row r="3551" spans="1:8" ht="31.5">
      <c r="A3551" s="41">
        <v>42</v>
      </c>
      <c r="B3551" s="17" t="s">
        <v>338</v>
      </c>
      <c r="C3551" s="46" t="s">
        <v>893</v>
      </c>
      <c r="D3551" s="598" t="s">
        <v>3223</v>
      </c>
      <c r="E3551" s="599"/>
      <c r="F3551" s="600"/>
      <c r="G3551" s="20"/>
      <c r="H3551" s="21">
        <v>41093</v>
      </c>
    </row>
    <row r="3552" spans="1:8" ht="31.5">
      <c r="A3552" s="41">
        <v>114</v>
      </c>
      <c r="B3552" s="17" t="s">
        <v>1357</v>
      </c>
      <c r="C3552" s="16" t="s">
        <v>2969</v>
      </c>
      <c r="D3552" s="598" t="s">
        <v>67</v>
      </c>
      <c r="E3552" s="599"/>
      <c r="F3552" s="600"/>
      <c r="G3552" s="20"/>
      <c r="H3552" s="21">
        <v>41106</v>
      </c>
    </row>
    <row r="3553" spans="1:8" ht="31.5">
      <c r="A3553" s="41">
        <v>119</v>
      </c>
      <c r="B3553" s="17" t="s">
        <v>2249</v>
      </c>
      <c r="C3553" s="16" t="s">
        <v>1735</v>
      </c>
      <c r="D3553" s="598" t="s">
        <v>67</v>
      </c>
      <c r="E3553" s="599"/>
      <c r="F3553" s="600"/>
      <c r="G3553" s="20"/>
      <c r="H3553" s="21">
        <v>41108</v>
      </c>
    </row>
    <row r="3554" spans="1:8" ht="31.5">
      <c r="A3554" s="41">
        <v>167</v>
      </c>
      <c r="B3554" s="15" t="s">
        <v>2061</v>
      </c>
      <c r="C3554" s="16" t="s">
        <v>2062</v>
      </c>
      <c r="D3554" s="598" t="s">
        <v>67</v>
      </c>
      <c r="E3554" s="599"/>
      <c r="F3554" s="600"/>
      <c r="G3554" s="20"/>
      <c r="H3554" s="21">
        <v>41115</v>
      </c>
    </row>
    <row r="3555" spans="1:8" ht="31.5">
      <c r="A3555" s="41">
        <v>168</v>
      </c>
      <c r="B3555" s="15" t="s">
        <v>2932</v>
      </c>
      <c r="C3555" s="16" t="s">
        <v>2202</v>
      </c>
      <c r="D3555" s="598" t="s">
        <v>67</v>
      </c>
      <c r="E3555" s="599"/>
      <c r="F3555" s="600"/>
      <c r="G3555" s="20"/>
      <c r="H3555" s="21">
        <v>41116</v>
      </c>
    </row>
    <row r="3556" spans="1:8" ht="31.5">
      <c r="A3556" s="41">
        <v>183</v>
      </c>
      <c r="B3556" s="17" t="s">
        <v>338</v>
      </c>
      <c r="C3556" s="16" t="s">
        <v>893</v>
      </c>
      <c r="D3556" s="598" t="s">
        <v>268</v>
      </c>
      <c r="E3556" s="599"/>
      <c r="F3556" s="600"/>
      <c r="G3556" s="20"/>
      <c r="H3556" s="21">
        <v>41120</v>
      </c>
    </row>
    <row r="3557" spans="1:8" ht="18.75">
      <c r="A3557" s="160"/>
      <c r="B3557" s="161" t="s">
        <v>1598</v>
      </c>
      <c r="C3557" s="160"/>
      <c r="D3557" s="160"/>
      <c r="E3557" s="160"/>
      <c r="F3557" s="160"/>
      <c r="G3557" s="162">
        <f>SUM(G3516:G3556)</f>
        <v>20458.5</v>
      </c>
      <c r="H3557" s="163"/>
    </row>
    <row r="3558" spans="1:8" ht="15.75">
      <c r="A3558" s="602">
        <v>17</v>
      </c>
      <c r="B3558" s="592" t="s">
        <v>640</v>
      </c>
      <c r="C3558" s="50" t="s">
        <v>3531</v>
      </c>
      <c r="D3558" s="19"/>
      <c r="E3558" s="19"/>
      <c r="F3558" s="19"/>
      <c r="G3558" s="20"/>
      <c r="H3558" s="595">
        <v>41093</v>
      </c>
    </row>
    <row r="3559" spans="1:8" ht="15.75">
      <c r="A3559" s="597"/>
      <c r="B3559" s="594"/>
      <c r="C3559" s="15" t="s">
        <v>1194</v>
      </c>
      <c r="D3559" s="19" t="s">
        <v>2968</v>
      </c>
      <c r="E3559" s="19">
        <v>1</v>
      </c>
      <c r="F3559" s="19">
        <v>39</v>
      </c>
      <c r="G3559" s="20">
        <f>F3559*E3559</f>
        <v>39</v>
      </c>
      <c r="H3559" s="603"/>
    </row>
    <row r="3560" spans="1:8" ht="15.75">
      <c r="A3560" s="602">
        <v>24</v>
      </c>
      <c r="B3560" s="592" t="s">
        <v>2217</v>
      </c>
      <c r="C3560" s="46" t="s">
        <v>1625</v>
      </c>
      <c r="D3560" s="19"/>
      <c r="E3560" s="19"/>
      <c r="F3560" s="19"/>
      <c r="G3560" s="44"/>
      <c r="H3560" s="595">
        <v>41096</v>
      </c>
    </row>
    <row r="3561" spans="1:8" ht="15.75">
      <c r="A3561" s="596"/>
      <c r="B3561" s="593"/>
      <c r="C3561" s="17" t="s">
        <v>1462</v>
      </c>
      <c r="D3561" s="19" t="s">
        <v>1049</v>
      </c>
      <c r="E3561" s="19">
        <v>3</v>
      </c>
      <c r="F3561" s="19">
        <v>47.94</v>
      </c>
      <c r="G3561" s="20">
        <f>E3561*F3561</f>
        <v>143.82</v>
      </c>
      <c r="H3561" s="605"/>
    </row>
    <row r="3562" spans="1:8" ht="15.75">
      <c r="A3562" s="596"/>
      <c r="B3562" s="593"/>
      <c r="C3562" s="17" t="s">
        <v>1570</v>
      </c>
      <c r="D3562" s="19" t="s">
        <v>2968</v>
      </c>
      <c r="E3562" s="19">
        <v>4</v>
      </c>
      <c r="F3562" s="19">
        <v>115.15</v>
      </c>
      <c r="G3562" s="20">
        <f>E3562*F3562</f>
        <v>460.6</v>
      </c>
      <c r="H3562" s="605"/>
    </row>
    <row r="3563" spans="1:8" ht="15.75">
      <c r="A3563" s="596"/>
      <c r="B3563" s="593"/>
      <c r="C3563" s="15" t="s">
        <v>1045</v>
      </c>
      <c r="D3563" s="19" t="s">
        <v>2968</v>
      </c>
      <c r="E3563" s="17">
        <v>1</v>
      </c>
      <c r="F3563" s="19">
        <v>47</v>
      </c>
      <c r="G3563" s="20">
        <f>F3563*E3563</f>
        <v>47</v>
      </c>
      <c r="H3563" s="605"/>
    </row>
    <row r="3564" spans="1:8" ht="15.75">
      <c r="A3564" s="597"/>
      <c r="B3564" s="594"/>
      <c r="C3564" s="17" t="s">
        <v>3144</v>
      </c>
      <c r="D3564" s="19" t="s">
        <v>2968</v>
      </c>
      <c r="E3564" s="17">
        <v>1</v>
      </c>
      <c r="F3564" s="17">
        <v>24</v>
      </c>
      <c r="G3564" s="20">
        <f>F3564*E3564</f>
        <v>24</v>
      </c>
      <c r="H3564" s="603"/>
    </row>
    <row r="3565" spans="1:8" ht="31.5">
      <c r="A3565" s="41">
        <v>90</v>
      </c>
      <c r="B3565" s="17" t="s">
        <v>3072</v>
      </c>
      <c r="C3565" s="46" t="s">
        <v>3073</v>
      </c>
      <c r="D3565" s="598" t="s">
        <v>67</v>
      </c>
      <c r="E3565" s="599"/>
      <c r="F3565" s="600"/>
      <c r="G3565" s="20"/>
      <c r="H3565" s="21">
        <v>41102</v>
      </c>
    </row>
    <row r="3566" spans="1:8" ht="31.5">
      <c r="A3566" s="602">
        <v>104</v>
      </c>
      <c r="B3566" s="592" t="s">
        <v>1654</v>
      </c>
      <c r="C3566" s="50" t="s">
        <v>2505</v>
      </c>
      <c r="D3566" s="19"/>
      <c r="E3566" s="17"/>
      <c r="F3566" s="19"/>
      <c r="G3566" s="20"/>
      <c r="H3566" s="595">
        <v>41100</v>
      </c>
    </row>
    <row r="3567" spans="1:8" ht="15.75">
      <c r="A3567" s="596"/>
      <c r="B3567" s="593"/>
      <c r="C3567" s="63" t="s">
        <v>1397</v>
      </c>
      <c r="D3567" s="19" t="s">
        <v>2968</v>
      </c>
      <c r="E3567" s="17">
        <v>14</v>
      </c>
      <c r="F3567" s="19">
        <v>109.22</v>
      </c>
      <c r="G3567" s="20">
        <f t="shared" ref="G3567:G3572" si="47">F3567*E3567</f>
        <v>1529.08</v>
      </c>
      <c r="H3567" s="605"/>
    </row>
    <row r="3568" spans="1:8" ht="15.75">
      <c r="A3568" s="596"/>
      <c r="B3568" s="593"/>
      <c r="C3568" s="63" t="s">
        <v>2263</v>
      </c>
      <c r="D3568" s="19" t="s">
        <v>2968</v>
      </c>
      <c r="E3568" s="17">
        <v>2</v>
      </c>
      <c r="F3568" s="19">
        <v>117</v>
      </c>
      <c r="G3568" s="20">
        <f t="shared" si="47"/>
        <v>234</v>
      </c>
      <c r="H3568" s="605"/>
    </row>
    <row r="3569" spans="1:8" ht="15.75">
      <c r="A3569" s="596"/>
      <c r="B3569" s="593"/>
      <c r="C3569" s="63" t="s">
        <v>1668</v>
      </c>
      <c r="D3569" s="19" t="s">
        <v>2968</v>
      </c>
      <c r="E3569" s="17">
        <v>1</v>
      </c>
      <c r="F3569" s="19">
        <v>120</v>
      </c>
      <c r="G3569" s="20">
        <f t="shared" si="47"/>
        <v>120</v>
      </c>
      <c r="H3569" s="605"/>
    </row>
    <row r="3570" spans="1:8" ht="15.75">
      <c r="A3570" s="596"/>
      <c r="B3570" s="593"/>
      <c r="C3570" s="63" t="s">
        <v>3382</v>
      </c>
      <c r="D3570" s="19" t="s">
        <v>1049</v>
      </c>
      <c r="E3570" s="17">
        <v>7</v>
      </c>
      <c r="F3570" s="19">
        <v>60</v>
      </c>
      <c r="G3570" s="20">
        <f t="shared" si="47"/>
        <v>420</v>
      </c>
      <c r="H3570" s="605"/>
    </row>
    <row r="3571" spans="1:8" ht="15.75">
      <c r="A3571" s="596"/>
      <c r="B3571" s="593"/>
      <c r="C3571" s="63" t="s">
        <v>2931</v>
      </c>
      <c r="D3571" s="19" t="s">
        <v>1049</v>
      </c>
      <c r="E3571" s="17">
        <v>12</v>
      </c>
      <c r="F3571" s="19">
        <v>92</v>
      </c>
      <c r="G3571" s="20">
        <f t="shared" si="47"/>
        <v>1104</v>
      </c>
      <c r="H3571" s="605"/>
    </row>
    <row r="3572" spans="1:8" ht="15.75">
      <c r="A3572" s="597"/>
      <c r="B3572" s="594"/>
      <c r="C3572" s="15" t="s">
        <v>1045</v>
      </c>
      <c r="D3572" s="19" t="s">
        <v>2968</v>
      </c>
      <c r="E3572" s="19">
        <v>2</v>
      </c>
      <c r="F3572" s="19">
        <v>39</v>
      </c>
      <c r="G3572" s="20">
        <f t="shared" si="47"/>
        <v>78</v>
      </c>
      <c r="H3572" s="603"/>
    </row>
    <row r="3573" spans="1:8" ht="15.75">
      <c r="A3573" s="41">
        <v>117</v>
      </c>
      <c r="B3573" s="17" t="s">
        <v>1624</v>
      </c>
      <c r="C3573" s="16" t="s">
        <v>2844</v>
      </c>
      <c r="D3573" s="598" t="s">
        <v>3016</v>
      </c>
      <c r="E3573" s="599"/>
      <c r="F3573" s="600"/>
      <c r="G3573" s="20"/>
      <c r="H3573" s="21">
        <v>41107</v>
      </c>
    </row>
    <row r="3574" spans="1:8" ht="31.5">
      <c r="A3574" s="41">
        <v>133</v>
      </c>
      <c r="B3574" s="17" t="s">
        <v>2217</v>
      </c>
      <c r="C3574" s="46" t="s">
        <v>2163</v>
      </c>
      <c r="D3574" s="598" t="s">
        <v>67</v>
      </c>
      <c r="E3574" s="599"/>
      <c r="F3574" s="600"/>
      <c r="G3574" s="20"/>
      <c r="H3574" s="21">
        <v>41113</v>
      </c>
    </row>
    <row r="3575" spans="1:8" ht="31.5">
      <c r="A3575" s="41">
        <v>136</v>
      </c>
      <c r="B3575" s="15" t="s">
        <v>2167</v>
      </c>
      <c r="C3575" s="46" t="s">
        <v>2168</v>
      </c>
      <c r="D3575" s="598" t="s">
        <v>859</v>
      </c>
      <c r="E3575" s="599"/>
      <c r="F3575" s="600"/>
      <c r="G3575" s="20"/>
      <c r="H3575" s="21">
        <v>41113</v>
      </c>
    </row>
    <row r="3576" spans="1:8" ht="31.5">
      <c r="A3576" s="41">
        <v>142</v>
      </c>
      <c r="B3576" s="17" t="s">
        <v>2660</v>
      </c>
      <c r="C3576" s="50" t="s">
        <v>893</v>
      </c>
      <c r="D3576" s="598" t="s">
        <v>3581</v>
      </c>
      <c r="E3576" s="599"/>
      <c r="F3576" s="600"/>
      <c r="G3576" s="20"/>
      <c r="H3576" s="21">
        <v>41109</v>
      </c>
    </row>
    <row r="3577" spans="1:8" ht="31.5">
      <c r="A3577" s="602">
        <v>175</v>
      </c>
      <c r="B3577" s="592" t="s">
        <v>3293</v>
      </c>
      <c r="C3577" s="46" t="s">
        <v>3294</v>
      </c>
      <c r="D3577" s="19"/>
      <c r="E3577" s="19"/>
      <c r="F3577" s="19"/>
      <c r="G3577" s="20"/>
      <c r="H3577" s="595">
        <v>41116</v>
      </c>
    </row>
    <row r="3578" spans="1:8" ht="15.75">
      <c r="A3578" s="596"/>
      <c r="B3578" s="593"/>
      <c r="C3578" s="15" t="s">
        <v>3619</v>
      </c>
      <c r="D3578" s="19" t="s">
        <v>1049</v>
      </c>
      <c r="E3578" s="19">
        <v>0.5</v>
      </c>
      <c r="F3578" s="19">
        <v>5</v>
      </c>
      <c r="G3578" s="20">
        <f>F3578*E3578</f>
        <v>2.5</v>
      </c>
      <c r="H3578" s="605"/>
    </row>
    <row r="3579" spans="1:8" ht="31.5">
      <c r="A3579" s="597"/>
      <c r="B3579" s="594"/>
      <c r="C3579" s="15" t="s">
        <v>1764</v>
      </c>
      <c r="D3579" s="19" t="s">
        <v>2968</v>
      </c>
      <c r="E3579" s="19">
        <v>2</v>
      </c>
      <c r="F3579" s="19">
        <v>18</v>
      </c>
      <c r="G3579" s="20">
        <f>F3579*E3579</f>
        <v>36</v>
      </c>
      <c r="H3579" s="603"/>
    </row>
    <row r="3580" spans="1:8" ht="31.5">
      <c r="A3580" s="41">
        <v>193</v>
      </c>
      <c r="B3580" s="17" t="s">
        <v>2660</v>
      </c>
      <c r="C3580" s="16" t="s">
        <v>893</v>
      </c>
      <c r="D3580" s="598" t="s">
        <v>3581</v>
      </c>
      <c r="E3580" s="599"/>
      <c r="F3580" s="600"/>
      <c r="G3580" s="20"/>
      <c r="H3580" s="21">
        <v>41121</v>
      </c>
    </row>
    <row r="3581" spans="1:8" ht="31.5">
      <c r="A3581" s="17"/>
      <c r="B3581" s="15" t="s">
        <v>2660</v>
      </c>
      <c r="C3581" s="16" t="s">
        <v>3643</v>
      </c>
      <c r="D3581" s="19"/>
      <c r="E3581" s="17"/>
      <c r="F3581" s="19"/>
      <c r="G3581" s="20">
        <v>15053.33</v>
      </c>
      <c r="H3581" s="21">
        <v>41103</v>
      </c>
    </row>
    <row r="3582" spans="1:8" ht="18.75">
      <c r="A3582" s="160"/>
      <c r="B3582" s="161" t="s">
        <v>1598</v>
      </c>
      <c r="C3582" s="160"/>
      <c r="D3582" s="160"/>
      <c r="E3582" s="160"/>
      <c r="F3582" s="160"/>
      <c r="G3582" s="162">
        <f>SUM(G3558:G3581)</f>
        <v>19291.330000000002</v>
      </c>
      <c r="H3582" s="163"/>
    </row>
    <row r="3583" spans="1:8" ht="47.25">
      <c r="A3583" s="602">
        <v>8</v>
      </c>
      <c r="B3583" s="592" t="s">
        <v>2774</v>
      </c>
      <c r="C3583" s="46" t="s">
        <v>595</v>
      </c>
      <c r="D3583" s="19"/>
      <c r="E3583" s="17"/>
      <c r="F3583" s="19"/>
      <c r="G3583" s="17"/>
      <c r="H3583" s="595">
        <v>41092</v>
      </c>
    </row>
    <row r="3584" spans="1:8" ht="15.75">
      <c r="A3584" s="596"/>
      <c r="B3584" s="593"/>
      <c r="C3584" s="15" t="s">
        <v>1581</v>
      </c>
      <c r="D3584" s="19" t="s">
        <v>1109</v>
      </c>
      <c r="E3584" s="17">
        <v>3</v>
      </c>
      <c r="F3584" s="19">
        <v>90</v>
      </c>
      <c r="G3584" s="20">
        <f t="shared" ref="G3584:G3589" si="48">F3584*E3584</f>
        <v>270</v>
      </c>
      <c r="H3584" s="605"/>
    </row>
    <row r="3585" spans="1:8" ht="15.75">
      <c r="A3585" s="596"/>
      <c r="B3585" s="593"/>
      <c r="C3585" s="15" t="s">
        <v>564</v>
      </c>
      <c r="D3585" s="19" t="s">
        <v>2968</v>
      </c>
      <c r="E3585" s="17">
        <v>2</v>
      </c>
      <c r="F3585" s="19">
        <v>90</v>
      </c>
      <c r="G3585" s="20">
        <f t="shared" si="48"/>
        <v>180</v>
      </c>
      <c r="H3585" s="605"/>
    </row>
    <row r="3586" spans="1:8" ht="15.75">
      <c r="A3586" s="596"/>
      <c r="B3586" s="593"/>
      <c r="C3586" s="15" t="s">
        <v>1461</v>
      </c>
      <c r="D3586" s="19" t="s">
        <v>2968</v>
      </c>
      <c r="E3586" s="17">
        <v>1</v>
      </c>
      <c r="F3586" s="19">
        <v>20</v>
      </c>
      <c r="G3586" s="20">
        <f t="shared" si="48"/>
        <v>20</v>
      </c>
      <c r="H3586" s="605"/>
    </row>
    <row r="3587" spans="1:8" ht="15.75">
      <c r="A3587" s="596"/>
      <c r="B3587" s="593"/>
      <c r="C3587" s="15" t="s">
        <v>1570</v>
      </c>
      <c r="D3587" s="19" t="s">
        <v>2968</v>
      </c>
      <c r="E3587" s="17">
        <v>4</v>
      </c>
      <c r="F3587" s="19">
        <v>43</v>
      </c>
      <c r="G3587" s="20">
        <f t="shared" si="48"/>
        <v>172</v>
      </c>
      <c r="H3587" s="605"/>
    </row>
    <row r="3588" spans="1:8" ht="15.75">
      <c r="A3588" s="596"/>
      <c r="B3588" s="593"/>
      <c r="C3588" s="15" t="s">
        <v>3382</v>
      </c>
      <c r="D3588" s="19" t="s">
        <v>1049</v>
      </c>
      <c r="E3588" s="17">
        <v>10</v>
      </c>
      <c r="F3588" s="19">
        <v>60</v>
      </c>
      <c r="G3588" s="20">
        <f t="shared" si="48"/>
        <v>600</v>
      </c>
      <c r="H3588" s="605"/>
    </row>
    <row r="3589" spans="1:8" ht="15.75">
      <c r="A3589" s="597"/>
      <c r="B3589" s="594"/>
      <c r="C3589" s="15" t="s">
        <v>1045</v>
      </c>
      <c r="D3589" s="19" t="s">
        <v>2968</v>
      </c>
      <c r="E3589" s="17">
        <v>1</v>
      </c>
      <c r="F3589" s="19">
        <v>39</v>
      </c>
      <c r="G3589" s="20">
        <f t="shared" si="48"/>
        <v>39</v>
      </c>
      <c r="H3589" s="603"/>
    </row>
    <row r="3590" spans="1:8" ht="15.75">
      <c r="A3590" s="602">
        <v>46</v>
      </c>
      <c r="B3590" s="592" t="s">
        <v>1761</v>
      </c>
      <c r="C3590" s="16" t="s">
        <v>3227</v>
      </c>
      <c r="D3590" s="19"/>
      <c r="E3590" s="17"/>
      <c r="F3590" s="17"/>
      <c r="G3590" s="20"/>
      <c r="H3590" s="595" t="s">
        <v>60</v>
      </c>
    </row>
    <row r="3591" spans="1:8" ht="15.75">
      <c r="A3591" s="596"/>
      <c r="B3591" s="593"/>
      <c r="C3591" s="17" t="s">
        <v>1561</v>
      </c>
      <c r="D3591" s="19" t="s">
        <v>1585</v>
      </c>
      <c r="E3591" s="17">
        <v>30</v>
      </c>
      <c r="F3591" s="17">
        <v>550</v>
      </c>
      <c r="G3591" s="20">
        <f>F3591*E3591</f>
        <v>16500</v>
      </c>
      <c r="H3591" s="605"/>
    </row>
    <row r="3592" spans="1:8" ht="15.75">
      <c r="A3592" s="596"/>
      <c r="B3592" s="593"/>
      <c r="C3592" s="17" t="s">
        <v>3228</v>
      </c>
      <c r="D3592" s="19" t="s">
        <v>1588</v>
      </c>
      <c r="E3592" s="17">
        <v>7</v>
      </c>
      <c r="F3592" s="17">
        <v>1650</v>
      </c>
      <c r="G3592" s="20">
        <f>F3592*E3592</f>
        <v>11550</v>
      </c>
      <c r="H3592" s="605"/>
    </row>
    <row r="3593" spans="1:8" ht="15.75">
      <c r="A3593" s="597"/>
      <c r="B3593" s="594"/>
      <c r="C3593" s="17" t="s">
        <v>2049</v>
      </c>
      <c r="D3593" s="19" t="s">
        <v>1588</v>
      </c>
      <c r="E3593" s="17">
        <v>16</v>
      </c>
      <c r="F3593" s="17">
        <v>1350</v>
      </c>
      <c r="G3593" s="20">
        <f>F3593*E3593</f>
        <v>21600</v>
      </c>
      <c r="H3593" s="603"/>
    </row>
    <row r="3594" spans="1:8" ht="31.5">
      <c r="A3594" s="41">
        <v>76</v>
      </c>
      <c r="B3594" s="17" t="s">
        <v>1761</v>
      </c>
      <c r="C3594" s="16" t="s">
        <v>893</v>
      </c>
      <c r="D3594" s="606" t="s">
        <v>3581</v>
      </c>
      <c r="E3594" s="606"/>
      <c r="F3594" s="606"/>
      <c r="G3594" s="20"/>
      <c r="H3594" s="21">
        <v>41101</v>
      </c>
    </row>
    <row r="3595" spans="1:8" ht="27" customHeight="1">
      <c r="A3595" s="41">
        <v>110</v>
      </c>
      <c r="B3595" s="15" t="s">
        <v>1026</v>
      </c>
      <c r="C3595" s="46" t="s">
        <v>1944</v>
      </c>
      <c r="D3595" s="598" t="s">
        <v>1050</v>
      </c>
      <c r="E3595" s="599"/>
      <c r="F3595" s="600"/>
      <c r="G3595" s="20"/>
      <c r="H3595" s="21">
        <v>41109</v>
      </c>
    </row>
    <row r="3596" spans="1:8" ht="15.75">
      <c r="A3596" s="41">
        <v>134</v>
      </c>
      <c r="B3596" s="17" t="s">
        <v>2164</v>
      </c>
      <c r="C3596" s="46" t="s">
        <v>2844</v>
      </c>
      <c r="D3596" s="598" t="s">
        <v>2165</v>
      </c>
      <c r="E3596" s="599"/>
      <c r="F3596" s="600"/>
      <c r="G3596" s="20"/>
      <c r="H3596" s="21">
        <v>41113</v>
      </c>
    </row>
    <row r="3597" spans="1:8" ht="31.5">
      <c r="A3597" s="41">
        <v>143</v>
      </c>
      <c r="B3597" s="17" t="s">
        <v>1761</v>
      </c>
      <c r="C3597" s="50" t="s">
        <v>893</v>
      </c>
      <c r="D3597" s="598" t="s">
        <v>3581</v>
      </c>
      <c r="E3597" s="599"/>
      <c r="F3597" s="600"/>
      <c r="G3597" s="20"/>
      <c r="H3597" s="21">
        <v>41109</v>
      </c>
    </row>
    <row r="3598" spans="1:8" ht="15.75">
      <c r="A3598" s="602">
        <v>160</v>
      </c>
      <c r="B3598" s="592" t="s">
        <v>1761</v>
      </c>
      <c r="C3598" s="16" t="s">
        <v>2782</v>
      </c>
      <c r="D3598" s="19"/>
      <c r="E3598" s="17"/>
      <c r="F3598" s="17"/>
      <c r="G3598" s="17"/>
      <c r="H3598" s="595">
        <v>41114</v>
      </c>
    </row>
    <row r="3599" spans="1:8" ht="15.75">
      <c r="A3599" s="596"/>
      <c r="B3599" s="593"/>
      <c r="C3599" s="17" t="s">
        <v>2049</v>
      </c>
      <c r="D3599" s="19" t="s">
        <v>1588</v>
      </c>
      <c r="E3599" s="17">
        <v>0.4</v>
      </c>
      <c r="F3599" s="17">
        <v>1350</v>
      </c>
      <c r="G3599" s="17">
        <f>E3599*F3599</f>
        <v>540</v>
      </c>
      <c r="H3599" s="605"/>
    </row>
    <row r="3600" spans="1:8" ht="15.75">
      <c r="A3600" s="597"/>
      <c r="B3600" s="594"/>
      <c r="C3600" s="17" t="s">
        <v>2050</v>
      </c>
      <c r="D3600" s="19" t="s">
        <v>1585</v>
      </c>
      <c r="E3600" s="17">
        <v>0.2</v>
      </c>
      <c r="F3600" s="17">
        <v>48.05</v>
      </c>
      <c r="G3600" s="17">
        <f>E3600*F3600</f>
        <v>9.61</v>
      </c>
      <c r="H3600" s="603"/>
    </row>
    <row r="3601" spans="1:8" ht="15.75">
      <c r="A3601" s="41">
        <v>197</v>
      </c>
      <c r="B3601" s="17" t="s">
        <v>786</v>
      </c>
      <c r="C3601" s="46" t="s">
        <v>2270</v>
      </c>
      <c r="D3601" s="598" t="s">
        <v>787</v>
      </c>
      <c r="E3601" s="599"/>
      <c r="F3601" s="600"/>
      <c r="G3601" s="20"/>
      <c r="H3601" s="21">
        <v>41120</v>
      </c>
    </row>
    <row r="3602" spans="1:8" ht="31.5">
      <c r="A3602" s="17"/>
      <c r="B3602" s="15" t="s">
        <v>1761</v>
      </c>
      <c r="C3602" s="16" t="s">
        <v>3643</v>
      </c>
      <c r="D3602" s="19"/>
      <c r="E3602" s="17"/>
      <c r="F3602" s="19"/>
      <c r="G3602" s="20">
        <v>15053.33</v>
      </c>
      <c r="H3602" s="21">
        <v>41102</v>
      </c>
    </row>
    <row r="3603" spans="1:8" ht="31.5">
      <c r="A3603" s="41">
        <v>194</v>
      </c>
      <c r="B3603" s="17" t="s">
        <v>1761</v>
      </c>
      <c r="C3603" s="16" t="s">
        <v>893</v>
      </c>
      <c r="D3603" s="598" t="s">
        <v>3581</v>
      </c>
      <c r="E3603" s="599"/>
      <c r="F3603" s="600"/>
      <c r="G3603" s="20"/>
      <c r="H3603" s="21">
        <v>41121</v>
      </c>
    </row>
    <row r="3604" spans="1:8" ht="18.75">
      <c r="A3604" s="160"/>
      <c r="B3604" s="161" t="s">
        <v>1598</v>
      </c>
      <c r="C3604" s="160"/>
      <c r="D3604" s="160"/>
      <c r="E3604" s="160"/>
      <c r="F3604" s="160"/>
      <c r="G3604" s="162">
        <f>SUM(G3583:G3603)</f>
        <v>66533.94</v>
      </c>
      <c r="H3604" s="163"/>
    </row>
    <row r="3605" spans="1:8" ht="31.5">
      <c r="A3605" s="17"/>
      <c r="B3605" s="17"/>
      <c r="C3605" s="16" t="s">
        <v>2566</v>
      </c>
      <c r="D3605" s="19"/>
      <c r="E3605" s="17"/>
      <c r="F3605" s="17"/>
      <c r="G3605" s="20"/>
      <c r="H3605" s="21"/>
    </row>
    <row r="3606" spans="1:8" ht="15.75">
      <c r="A3606" s="41">
        <v>48</v>
      </c>
      <c r="B3606" s="17" t="s">
        <v>1762</v>
      </c>
      <c r="C3606" s="17" t="s">
        <v>2286</v>
      </c>
      <c r="D3606" s="19" t="s">
        <v>2968</v>
      </c>
      <c r="E3606" s="17">
        <v>1</v>
      </c>
      <c r="F3606" s="17">
        <v>140</v>
      </c>
      <c r="G3606" s="20">
        <f>F3606*E3606</f>
        <v>140</v>
      </c>
      <c r="H3606" s="21">
        <v>41096</v>
      </c>
    </row>
    <row r="3607" spans="1:8" ht="15.75">
      <c r="A3607" s="602">
        <v>52</v>
      </c>
      <c r="B3607" s="592" t="s">
        <v>1762</v>
      </c>
      <c r="C3607" s="16" t="s">
        <v>2782</v>
      </c>
      <c r="D3607" s="17"/>
      <c r="E3607" s="17"/>
      <c r="F3607" s="17"/>
      <c r="G3607" s="20"/>
      <c r="H3607" s="595">
        <v>41096</v>
      </c>
    </row>
    <row r="3608" spans="1:8" ht="15.75">
      <c r="A3608" s="596"/>
      <c r="B3608" s="593"/>
      <c r="C3608" s="17" t="s">
        <v>2049</v>
      </c>
      <c r="D3608" s="19" t="s">
        <v>1588</v>
      </c>
      <c r="E3608" s="17">
        <v>0.4</v>
      </c>
      <c r="F3608" s="17">
        <v>1350</v>
      </c>
      <c r="G3608" s="20">
        <f>E3608*F3608</f>
        <v>540</v>
      </c>
      <c r="H3608" s="596"/>
    </row>
    <row r="3609" spans="1:8" ht="15.75">
      <c r="A3609" s="597"/>
      <c r="B3609" s="594"/>
      <c r="C3609" s="17" t="s">
        <v>2050</v>
      </c>
      <c r="D3609" s="19" t="s">
        <v>1585</v>
      </c>
      <c r="E3609" s="17">
        <v>0.3</v>
      </c>
      <c r="F3609" s="17">
        <v>48.05</v>
      </c>
      <c r="G3609" s="20">
        <f>E3609*F3609</f>
        <v>14.42</v>
      </c>
      <c r="H3609" s="597"/>
    </row>
    <row r="3610" spans="1:8" ht="31.5">
      <c r="A3610" s="41">
        <v>91</v>
      </c>
      <c r="B3610" s="17" t="s">
        <v>3074</v>
      </c>
      <c r="C3610" s="16" t="s">
        <v>3075</v>
      </c>
      <c r="D3610" s="598" t="s">
        <v>67</v>
      </c>
      <c r="E3610" s="599"/>
      <c r="F3610" s="600"/>
      <c r="G3610" s="20"/>
      <c r="H3610" s="21">
        <v>41102</v>
      </c>
    </row>
    <row r="3611" spans="1:8" ht="31.5">
      <c r="A3611" s="41">
        <v>131</v>
      </c>
      <c r="B3611" s="17" t="s">
        <v>1902</v>
      </c>
      <c r="C3611" s="46" t="s">
        <v>3801</v>
      </c>
      <c r="D3611" s="598" t="s">
        <v>1382</v>
      </c>
      <c r="E3611" s="599"/>
      <c r="F3611" s="600"/>
      <c r="G3611" s="20"/>
      <c r="H3611" s="21">
        <v>41110</v>
      </c>
    </row>
    <row r="3612" spans="1:8" ht="31.5">
      <c r="A3612" s="41">
        <v>135</v>
      </c>
      <c r="B3612" s="15" t="s">
        <v>2166</v>
      </c>
      <c r="C3612" s="46" t="s">
        <v>2844</v>
      </c>
      <c r="D3612" s="598" t="s">
        <v>385</v>
      </c>
      <c r="E3612" s="599"/>
      <c r="F3612" s="600"/>
      <c r="G3612" s="20"/>
      <c r="H3612" s="21">
        <v>41113</v>
      </c>
    </row>
    <row r="3613" spans="1:8" ht="47.25">
      <c r="A3613" s="602">
        <v>170</v>
      </c>
      <c r="B3613" s="592" t="s">
        <v>2064</v>
      </c>
      <c r="C3613" s="46" t="s">
        <v>2065</v>
      </c>
      <c r="D3613" s="19"/>
      <c r="E3613" s="19"/>
      <c r="F3613" s="19"/>
      <c r="G3613" s="20"/>
      <c r="H3613" s="595">
        <v>41117</v>
      </c>
    </row>
    <row r="3614" spans="1:8" ht="15.75">
      <c r="A3614" s="596"/>
      <c r="B3614" s="593"/>
      <c r="C3614" s="17" t="s">
        <v>2797</v>
      </c>
      <c r="D3614" s="19" t="s">
        <v>1109</v>
      </c>
      <c r="E3614" s="19">
        <v>1</v>
      </c>
      <c r="F3614" s="19">
        <v>90</v>
      </c>
      <c r="G3614" s="20">
        <f>F3614*E3614</f>
        <v>90</v>
      </c>
      <c r="H3614" s="605"/>
    </row>
    <row r="3615" spans="1:8" ht="15.75">
      <c r="A3615" s="597"/>
      <c r="B3615" s="594"/>
      <c r="C3615" s="17" t="s">
        <v>1875</v>
      </c>
      <c r="D3615" s="19" t="s">
        <v>2968</v>
      </c>
      <c r="E3615" s="19">
        <v>1</v>
      </c>
      <c r="F3615" s="17">
        <v>48</v>
      </c>
      <c r="G3615" s="20">
        <f>F3615*E3615</f>
        <v>48</v>
      </c>
      <c r="H3615" s="603"/>
    </row>
    <row r="3616" spans="1:8" ht="15.75">
      <c r="A3616" s="602">
        <v>174</v>
      </c>
      <c r="B3616" s="592" t="s">
        <v>291</v>
      </c>
      <c r="C3616" s="46" t="s">
        <v>3281</v>
      </c>
      <c r="D3616" s="19"/>
      <c r="E3616" s="19"/>
      <c r="F3616" s="19"/>
      <c r="G3616" s="20"/>
      <c r="H3616" s="595">
        <v>41117</v>
      </c>
    </row>
    <row r="3617" spans="1:8" ht="15.75">
      <c r="A3617" s="596"/>
      <c r="B3617" s="593"/>
      <c r="C3617" s="15" t="s">
        <v>2855</v>
      </c>
      <c r="D3617" s="19" t="s">
        <v>2968</v>
      </c>
      <c r="E3617" s="19">
        <v>3</v>
      </c>
      <c r="F3617" s="19">
        <v>57</v>
      </c>
      <c r="G3617" s="20">
        <f>F3617*E3617</f>
        <v>171</v>
      </c>
      <c r="H3617" s="605"/>
    </row>
    <row r="3618" spans="1:8" ht="15.75">
      <c r="A3618" s="597"/>
      <c r="B3618" s="594"/>
      <c r="C3618" s="15" t="s">
        <v>3282</v>
      </c>
      <c r="D3618" s="19" t="s">
        <v>2968</v>
      </c>
      <c r="E3618" s="19">
        <v>1</v>
      </c>
      <c r="F3618" s="19">
        <v>10</v>
      </c>
      <c r="G3618" s="20">
        <f>F3618*E3618</f>
        <v>10</v>
      </c>
      <c r="H3618" s="603"/>
    </row>
    <row r="3619" spans="1:8" ht="31.5">
      <c r="A3619" s="41">
        <v>184</v>
      </c>
      <c r="B3619" s="17" t="s">
        <v>1762</v>
      </c>
      <c r="C3619" s="16" t="s">
        <v>893</v>
      </c>
      <c r="D3619" s="598" t="s">
        <v>268</v>
      </c>
      <c r="E3619" s="599"/>
      <c r="F3619" s="600"/>
      <c r="G3619" s="20"/>
      <c r="H3619" s="21">
        <v>41120</v>
      </c>
    </row>
    <row r="3620" spans="1:8" ht="31.5">
      <c r="A3620" s="17"/>
      <c r="B3620" s="15" t="s">
        <v>1762</v>
      </c>
      <c r="C3620" s="16" t="s">
        <v>3643</v>
      </c>
      <c r="D3620" s="19"/>
      <c r="E3620" s="17"/>
      <c r="F3620" s="19"/>
      <c r="G3620" s="20">
        <v>15053.33</v>
      </c>
      <c r="H3620" s="21">
        <v>41103</v>
      </c>
    </row>
    <row r="3621" spans="1:8" ht="47.25">
      <c r="A3621" s="41">
        <v>187</v>
      </c>
      <c r="B3621" s="17" t="s">
        <v>3786</v>
      </c>
      <c r="C3621" s="46" t="s">
        <v>152</v>
      </c>
      <c r="D3621" s="598" t="s">
        <v>67</v>
      </c>
      <c r="E3621" s="599"/>
      <c r="F3621" s="600"/>
      <c r="G3621" s="20"/>
      <c r="H3621" s="21">
        <v>41117</v>
      </c>
    </row>
    <row r="3622" spans="1:8" ht="18.75">
      <c r="A3622" s="160"/>
      <c r="B3622" s="161" t="s">
        <v>1598</v>
      </c>
      <c r="C3622" s="160"/>
      <c r="D3622" s="160"/>
      <c r="E3622" s="160"/>
      <c r="F3622" s="160"/>
      <c r="G3622" s="162">
        <f>SUM(G3605:G3621)</f>
        <v>16066.75</v>
      </c>
      <c r="H3622" s="163"/>
    </row>
    <row r="3623" spans="1:8" ht="15.75">
      <c r="A3623" s="602">
        <v>16</v>
      </c>
      <c r="B3623" s="592" t="s">
        <v>638</v>
      </c>
      <c r="C3623" s="46" t="s">
        <v>1625</v>
      </c>
      <c r="D3623" s="19"/>
      <c r="E3623" s="17"/>
      <c r="F3623" s="19"/>
      <c r="G3623" s="20"/>
      <c r="H3623" s="595"/>
    </row>
    <row r="3624" spans="1:8" ht="15.75">
      <c r="A3624" s="596"/>
      <c r="B3624" s="593"/>
      <c r="C3624" s="17" t="s">
        <v>1462</v>
      </c>
      <c r="D3624" s="19" t="s">
        <v>1049</v>
      </c>
      <c r="E3624" s="17">
        <v>5</v>
      </c>
      <c r="F3624" s="19">
        <v>92</v>
      </c>
      <c r="G3624" s="20">
        <f>F3624*E3624</f>
        <v>460</v>
      </c>
      <c r="H3624" s="605"/>
    </row>
    <row r="3625" spans="1:8" ht="15.75">
      <c r="A3625" s="596"/>
      <c r="B3625" s="593"/>
      <c r="C3625" s="17" t="s">
        <v>1048</v>
      </c>
      <c r="D3625" s="19" t="s">
        <v>2968</v>
      </c>
      <c r="E3625" s="17">
        <v>1</v>
      </c>
      <c r="F3625" s="17">
        <v>35</v>
      </c>
      <c r="G3625" s="173">
        <f>F3625*E3625</f>
        <v>35</v>
      </c>
      <c r="H3625" s="605"/>
    </row>
    <row r="3626" spans="1:8" ht="15.75">
      <c r="A3626" s="596"/>
      <c r="B3626" s="594"/>
      <c r="C3626" s="17" t="s">
        <v>3144</v>
      </c>
      <c r="D3626" s="19" t="s">
        <v>2968</v>
      </c>
      <c r="E3626" s="17">
        <v>1</v>
      </c>
      <c r="F3626" s="17">
        <v>24</v>
      </c>
      <c r="G3626" s="20">
        <f>F3626*E3626</f>
        <v>24</v>
      </c>
      <c r="H3626" s="605"/>
    </row>
    <row r="3627" spans="1:8" ht="31.5">
      <c r="A3627" s="597"/>
      <c r="B3627" s="19" t="s">
        <v>639</v>
      </c>
      <c r="C3627" s="50" t="s">
        <v>2202</v>
      </c>
      <c r="D3627" s="598" t="s">
        <v>67</v>
      </c>
      <c r="E3627" s="599"/>
      <c r="F3627" s="600"/>
      <c r="G3627" s="20"/>
      <c r="H3627" s="603"/>
    </row>
    <row r="3628" spans="1:8" ht="31.5">
      <c r="A3628" s="41">
        <v>25</v>
      </c>
      <c r="B3628" s="17" t="s">
        <v>2973</v>
      </c>
      <c r="C3628" s="46" t="s">
        <v>824</v>
      </c>
      <c r="D3628" s="598" t="s">
        <v>67</v>
      </c>
      <c r="E3628" s="599"/>
      <c r="F3628" s="600"/>
      <c r="G3628" s="20"/>
      <c r="H3628" s="21">
        <v>41096</v>
      </c>
    </row>
    <row r="3629" spans="1:8" ht="31.5">
      <c r="A3629" s="41">
        <v>65</v>
      </c>
      <c r="B3629" s="17" t="s">
        <v>3834</v>
      </c>
      <c r="C3629" s="16" t="s">
        <v>542</v>
      </c>
      <c r="D3629" s="598" t="s">
        <v>67</v>
      </c>
      <c r="E3629" s="599"/>
      <c r="F3629" s="600"/>
      <c r="G3629" s="20"/>
      <c r="H3629" s="21">
        <v>41100</v>
      </c>
    </row>
    <row r="3630" spans="1:8" ht="31.5">
      <c r="A3630" s="41">
        <v>78</v>
      </c>
      <c r="B3630" s="17" t="s">
        <v>1401</v>
      </c>
      <c r="C3630" s="16" t="s">
        <v>893</v>
      </c>
      <c r="D3630" s="606" t="s">
        <v>3581</v>
      </c>
      <c r="E3630" s="606"/>
      <c r="F3630" s="606"/>
      <c r="G3630" s="20"/>
      <c r="H3630" s="21">
        <v>41101</v>
      </c>
    </row>
    <row r="3631" spans="1:8" ht="31.5">
      <c r="A3631" s="41">
        <v>93</v>
      </c>
      <c r="B3631" s="17" t="s">
        <v>2973</v>
      </c>
      <c r="C3631" s="50" t="s">
        <v>863</v>
      </c>
      <c r="D3631" s="598" t="s">
        <v>1050</v>
      </c>
      <c r="E3631" s="599"/>
      <c r="F3631" s="600"/>
      <c r="G3631" s="20"/>
      <c r="H3631" s="21">
        <v>41102</v>
      </c>
    </row>
    <row r="3632" spans="1:8" ht="15.75">
      <c r="A3632" s="602">
        <v>169</v>
      </c>
      <c r="B3632" s="592" t="s">
        <v>906</v>
      </c>
      <c r="C3632" s="16" t="s">
        <v>3626</v>
      </c>
      <c r="D3632" s="19"/>
      <c r="E3632" s="17"/>
      <c r="F3632" s="19"/>
      <c r="G3632" s="20"/>
      <c r="H3632" s="595">
        <v>41116</v>
      </c>
    </row>
    <row r="3633" spans="1:8" ht="15.75">
      <c r="A3633" s="596"/>
      <c r="B3633" s="593"/>
      <c r="C3633" s="17" t="s">
        <v>2797</v>
      </c>
      <c r="D3633" s="19" t="s">
        <v>1109</v>
      </c>
      <c r="E3633" s="19">
        <v>1</v>
      </c>
      <c r="F3633" s="19">
        <v>90</v>
      </c>
      <c r="G3633" s="20">
        <f>F3633*E3633</f>
        <v>90</v>
      </c>
      <c r="H3633" s="605"/>
    </row>
    <row r="3634" spans="1:8" ht="15.75">
      <c r="A3634" s="597"/>
      <c r="B3634" s="594"/>
      <c r="C3634" s="17" t="s">
        <v>1048</v>
      </c>
      <c r="D3634" s="19" t="s">
        <v>2968</v>
      </c>
      <c r="E3634" s="17">
        <v>1</v>
      </c>
      <c r="F3634" s="17">
        <v>35</v>
      </c>
      <c r="G3634" s="173">
        <f>F3634*E3634</f>
        <v>35</v>
      </c>
      <c r="H3634" s="603"/>
    </row>
    <row r="3635" spans="1:8" ht="18.75">
      <c r="A3635" s="160"/>
      <c r="B3635" s="161" t="s">
        <v>1598</v>
      </c>
      <c r="C3635" s="160"/>
      <c r="D3635" s="160"/>
      <c r="E3635" s="160"/>
      <c r="F3635" s="160"/>
      <c r="G3635" s="162">
        <f>SUM(G3623:G3634)</f>
        <v>644</v>
      </c>
      <c r="H3635" s="163"/>
    </row>
    <row r="3636" spans="1:8" ht="31.5">
      <c r="A3636" s="41">
        <v>144</v>
      </c>
      <c r="B3636" s="17" t="s">
        <v>2129</v>
      </c>
      <c r="C3636" s="50" t="s">
        <v>893</v>
      </c>
      <c r="D3636" s="598" t="s">
        <v>3581</v>
      </c>
      <c r="E3636" s="599"/>
      <c r="F3636" s="600"/>
      <c r="G3636" s="20"/>
      <c r="H3636" s="21">
        <v>41109</v>
      </c>
    </row>
    <row r="3637" spans="1:8" ht="31.5">
      <c r="A3637" s="17"/>
      <c r="B3637" s="15" t="s">
        <v>2129</v>
      </c>
      <c r="C3637" s="16" t="s">
        <v>3643</v>
      </c>
      <c r="D3637" s="19"/>
      <c r="E3637" s="17"/>
      <c r="F3637" s="19"/>
      <c r="G3637" s="20">
        <v>15053.33</v>
      </c>
      <c r="H3637" s="21">
        <v>41101</v>
      </c>
    </row>
    <row r="3638" spans="1:8" ht="18.75">
      <c r="A3638" s="160"/>
      <c r="B3638" s="161" t="s">
        <v>1598</v>
      </c>
      <c r="C3638" s="160"/>
      <c r="D3638" s="160"/>
      <c r="E3638" s="160"/>
      <c r="F3638" s="160"/>
      <c r="G3638" s="162">
        <f>SUM(G3636:G3637)</f>
        <v>15053.33</v>
      </c>
      <c r="H3638" s="163"/>
    </row>
    <row r="3639" spans="1:8" ht="47.25">
      <c r="A3639" s="41">
        <v>11</v>
      </c>
      <c r="B3639" s="17" t="s">
        <v>164</v>
      </c>
      <c r="C3639" s="46" t="s">
        <v>574</v>
      </c>
      <c r="D3639" s="598" t="s">
        <v>575</v>
      </c>
      <c r="E3639" s="599"/>
      <c r="F3639" s="600"/>
      <c r="G3639" s="20"/>
      <c r="H3639" s="21">
        <v>41092</v>
      </c>
    </row>
    <row r="3640" spans="1:8" ht="15.75">
      <c r="A3640" s="602">
        <v>53</v>
      </c>
      <c r="B3640" s="592" t="s">
        <v>164</v>
      </c>
      <c r="C3640" s="16" t="s">
        <v>2782</v>
      </c>
      <c r="D3640" s="17"/>
      <c r="E3640" s="17"/>
      <c r="F3640" s="17"/>
      <c r="G3640" s="20"/>
      <c r="H3640" s="595">
        <v>41096</v>
      </c>
    </row>
    <row r="3641" spans="1:8" ht="15.75">
      <c r="A3641" s="596"/>
      <c r="B3641" s="593"/>
      <c r="C3641" s="17" t="s">
        <v>2049</v>
      </c>
      <c r="D3641" s="19" t="s">
        <v>1588</v>
      </c>
      <c r="E3641" s="17">
        <v>0.4</v>
      </c>
      <c r="F3641" s="17">
        <v>1350</v>
      </c>
      <c r="G3641" s="20">
        <f>E3641*F3641</f>
        <v>540</v>
      </c>
      <c r="H3641" s="596"/>
    </row>
    <row r="3642" spans="1:8" ht="15.75">
      <c r="A3642" s="597"/>
      <c r="B3642" s="594"/>
      <c r="C3642" s="17" t="s">
        <v>2050</v>
      </c>
      <c r="D3642" s="19" t="s">
        <v>1585</v>
      </c>
      <c r="E3642" s="17">
        <v>0.3</v>
      </c>
      <c r="F3642" s="17">
        <v>48.05</v>
      </c>
      <c r="G3642" s="20">
        <f>E3642*F3642</f>
        <v>14.42</v>
      </c>
      <c r="H3642" s="597"/>
    </row>
    <row r="3643" spans="1:8" ht="15.75">
      <c r="A3643" s="41">
        <v>69</v>
      </c>
      <c r="B3643" s="15" t="s">
        <v>164</v>
      </c>
      <c r="C3643" s="46" t="s">
        <v>454</v>
      </c>
      <c r="D3643" s="17"/>
      <c r="E3643" s="17"/>
      <c r="F3643" s="17"/>
      <c r="G3643" s="20">
        <v>6930</v>
      </c>
      <c r="H3643" s="21">
        <v>41100</v>
      </c>
    </row>
    <row r="3644" spans="1:8" ht="31.5">
      <c r="A3644" s="41">
        <v>77</v>
      </c>
      <c r="B3644" s="15" t="s">
        <v>164</v>
      </c>
      <c r="C3644" s="16" t="s">
        <v>893</v>
      </c>
      <c r="D3644" s="606" t="s">
        <v>3581</v>
      </c>
      <c r="E3644" s="606"/>
      <c r="F3644" s="606"/>
      <c r="G3644" s="20"/>
      <c r="H3644" s="21">
        <v>41101</v>
      </c>
    </row>
    <row r="3645" spans="1:8" ht="31.5">
      <c r="A3645" s="41">
        <v>92</v>
      </c>
      <c r="B3645" s="17" t="s">
        <v>3076</v>
      </c>
      <c r="C3645" s="46" t="s">
        <v>2844</v>
      </c>
      <c r="D3645" s="598" t="s">
        <v>1514</v>
      </c>
      <c r="E3645" s="599"/>
      <c r="F3645" s="600"/>
      <c r="G3645" s="20"/>
      <c r="H3645" s="21">
        <v>41102</v>
      </c>
    </row>
    <row r="3646" spans="1:8" ht="78.75">
      <c r="A3646" s="41">
        <v>97</v>
      </c>
      <c r="B3646" s="17" t="s">
        <v>111</v>
      </c>
      <c r="C3646" s="16" t="s">
        <v>1431</v>
      </c>
      <c r="D3646" s="598" t="s">
        <v>1432</v>
      </c>
      <c r="E3646" s="599"/>
      <c r="F3646" s="600"/>
      <c r="G3646" s="20"/>
      <c r="H3646" s="21">
        <v>41103</v>
      </c>
    </row>
    <row r="3647" spans="1:8" ht="31.5">
      <c r="A3647" s="41">
        <v>195</v>
      </c>
      <c r="B3647" s="17" t="s">
        <v>164</v>
      </c>
      <c r="C3647" s="16" t="s">
        <v>893</v>
      </c>
      <c r="D3647" s="598" t="s">
        <v>3581</v>
      </c>
      <c r="E3647" s="599"/>
      <c r="F3647" s="600"/>
      <c r="G3647" s="20"/>
      <c r="H3647" s="21">
        <v>41121</v>
      </c>
    </row>
    <row r="3648" spans="1:8" ht="31.5">
      <c r="A3648" s="41">
        <v>199</v>
      </c>
      <c r="B3648" s="17" t="s">
        <v>1359</v>
      </c>
      <c r="C3648" s="46" t="s">
        <v>2844</v>
      </c>
      <c r="D3648" s="598" t="s">
        <v>1360</v>
      </c>
      <c r="E3648" s="599"/>
      <c r="F3648" s="600"/>
      <c r="G3648" s="20"/>
      <c r="H3648" s="21">
        <v>41120</v>
      </c>
    </row>
    <row r="3649" spans="1:8" ht="31.5">
      <c r="A3649" s="17"/>
      <c r="B3649" s="15" t="s">
        <v>164</v>
      </c>
      <c r="C3649" s="16" t="s">
        <v>3643</v>
      </c>
      <c r="D3649" s="19"/>
      <c r="E3649" s="17"/>
      <c r="F3649" s="19"/>
      <c r="G3649" s="20">
        <v>15053.33</v>
      </c>
      <c r="H3649" s="21">
        <v>41101</v>
      </c>
    </row>
    <row r="3650" spans="1:8" ht="18.75">
      <c r="A3650" s="160"/>
      <c r="B3650" s="161" t="s">
        <v>1598</v>
      </c>
      <c r="C3650" s="160"/>
      <c r="D3650" s="160"/>
      <c r="E3650" s="160"/>
      <c r="F3650" s="160"/>
      <c r="G3650" s="162">
        <f>SUM(G3639:G3649)</f>
        <v>22537.75</v>
      </c>
      <c r="H3650" s="163"/>
    </row>
    <row r="3651" spans="1:8" ht="15.75">
      <c r="A3651" s="602">
        <v>139</v>
      </c>
      <c r="B3651" s="592" t="s">
        <v>3738</v>
      </c>
      <c r="C3651" s="16" t="s">
        <v>1132</v>
      </c>
      <c r="D3651" s="19"/>
      <c r="E3651" s="17"/>
      <c r="F3651" s="17"/>
      <c r="G3651" s="20"/>
      <c r="H3651" s="595">
        <v>41108</v>
      </c>
    </row>
    <row r="3652" spans="1:8" ht="15.75">
      <c r="A3652" s="596"/>
      <c r="B3652" s="593"/>
      <c r="C3652" s="17" t="s">
        <v>480</v>
      </c>
      <c r="D3652" s="19" t="s">
        <v>481</v>
      </c>
      <c r="E3652" s="17">
        <v>1.5</v>
      </c>
      <c r="F3652" s="17">
        <v>28</v>
      </c>
      <c r="G3652" s="20">
        <f>E3652*F3652</f>
        <v>42</v>
      </c>
      <c r="H3652" s="605"/>
    </row>
    <row r="3653" spans="1:8" ht="15.75">
      <c r="A3653" s="597"/>
      <c r="B3653" s="594"/>
      <c r="C3653" s="17" t="s">
        <v>1133</v>
      </c>
      <c r="D3653" s="19" t="s">
        <v>1049</v>
      </c>
      <c r="E3653" s="17">
        <v>3</v>
      </c>
      <c r="F3653" s="17">
        <v>24</v>
      </c>
      <c r="G3653" s="20">
        <f>E3653*F3653</f>
        <v>72</v>
      </c>
      <c r="H3653" s="603"/>
    </row>
    <row r="3654" spans="1:8" ht="15.75">
      <c r="A3654" s="602">
        <v>141</v>
      </c>
      <c r="B3654" s="592" t="s">
        <v>3738</v>
      </c>
      <c r="C3654" s="46" t="s">
        <v>741</v>
      </c>
      <c r="D3654" s="17"/>
      <c r="E3654" s="17"/>
      <c r="F3654" s="17"/>
      <c r="G3654" s="20"/>
      <c r="H3654" s="595">
        <v>41109</v>
      </c>
    </row>
    <row r="3655" spans="1:8" ht="15.75">
      <c r="A3655" s="597"/>
      <c r="B3655" s="594"/>
      <c r="C3655" s="63" t="s">
        <v>1600</v>
      </c>
      <c r="D3655" s="19" t="s">
        <v>1588</v>
      </c>
      <c r="E3655" s="17">
        <v>1</v>
      </c>
      <c r="F3655" s="19">
        <v>1700</v>
      </c>
      <c r="G3655" s="20">
        <f>F3655*E3655</f>
        <v>1700</v>
      </c>
      <c r="H3655" s="603"/>
    </row>
    <row r="3656" spans="1:8" ht="18.75">
      <c r="A3656" s="160"/>
      <c r="B3656" s="161" t="s">
        <v>1598</v>
      </c>
      <c r="C3656" s="160"/>
      <c r="D3656" s="160"/>
      <c r="E3656" s="160"/>
      <c r="F3656" s="160"/>
      <c r="G3656" s="162">
        <f>SUM(G3651:G3655)</f>
        <v>1814</v>
      </c>
      <c r="H3656" s="163"/>
    </row>
    <row r="3657" spans="1:8" ht="15.75">
      <c r="A3657" s="602">
        <v>38</v>
      </c>
      <c r="B3657" s="592" t="s">
        <v>3218</v>
      </c>
      <c r="C3657" s="46" t="s">
        <v>3219</v>
      </c>
      <c r="D3657" s="19"/>
      <c r="E3657" s="19"/>
      <c r="F3657" s="19"/>
      <c r="G3657" s="20"/>
      <c r="H3657" s="595">
        <v>41094</v>
      </c>
    </row>
    <row r="3658" spans="1:8" ht="15.75">
      <c r="A3658" s="596"/>
      <c r="B3658" s="593"/>
      <c r="C3658" s="17" t="s">
        <v>3220</v>
      </c>
      <c r="D3658" s="19" t="s">
        <v>1049</v>
      </c>
      <c r="E3658" s="17">
        <v>1</v>
      </c>
      <c r="F3658" s="17">
        <v>140</v>
      </c>
      <c r="G3658" s="20">
        <f>F3658*E3658</f>
        <v>140</v>
      </c>
      <c r="H3658" s="605"/>
    </row>
    <row r="3659" spans="1:8" ht="15.75">
      <c r="A3659" s="596"/>
      <c r="B3659" s="593"/>
      <c r="C3659" s="17" t="s">
        <v>3221</v>
      </c>
      <c r="D3659" s="19" t="s">
        <v>481</v>
      </c>
      <c r="E3659" s="17">
        <v>1</v>
      </c>
      <c r="F3659" s="17">
        <v>28</v>
      </c>
      <c r="G3659" s="20">
        <f>F3659*E3659</f>
        <v>28</v>
      </c>
      <c r="H3659" s="605"/>
    </row>
    <row r="3660" spans="1:8" ht="15.75">
      <c r="A3660" s="597"/>
      <c r="B3660" s="594"/>
      <c r="C3660" s="17" t="s">
        <v>3222</v>
      </c>
      <c r="D3660" s="19" t="s">
        <v>1109</v>
      </c>
      <c r="E3660" s="17">
        <v>2</v>
      </c>
      <c r="F3660" s="17">
        <v>36</v>
      </c>
      <c r="G3660" s="20">
        <f>F3660*E3660</f>
        <v>72</v>
      </c>
      <c r="H3660" s="603"/>
    </row>
    <row r="3661" spans="1:8" ht="15.75">
      <c r="A3661" s="602">
        <v>140</v>
      </c>
      <c r="B3661" s="592" t="s">
        <v>1960</v>
      </c>
      <c r="C3661" s="16" t="s">
        <v>1132</v>
      </c>
      <c r="D3661" s="19"/>
      <c r="E3661" s="17"/>
      <c r="F3661" s="17"/>
      <c r="G3661" s="20"/>
      <c r="H3661" s="595">
        <v>41109</v>
      </c>
    </row>
    <row r="3662" spans="1:8" ht="15.75">
      <c r="A3662" s="596"/>
      <c r="B3662" s="593"/>
      <c r="C3662" s="17" t="s">
        <v>480</v>
      </c>
      <c r="D3662" s="19" t="s">
        <v>481</v>
      </c>
      <c r="E3662" s="17">
        <v>1.5</v>
      </c>
      <c r="F3662" s="17">
        <v>28</v>
      </c>
      <c r="G3662" s="20">
        <f>E3662*F3662</f>
        <v>42</v>
      </c>
      <c r="H3662" s="605"/>
    </row>
    <row r="3663" spans="1:8" ht="15.75">
      <c r="A3663" s="597"/>
      <c r="B3663" s="594"/>
      <c r="C3663" s="17" t="s">
        <v>1133</v>
      </c>
      <c r="D3663" s="19" t="s">
        <v>1049</v>
      </c>
      <c r="E3663" s="17">
        <v>3</v>
      </c>
      <c r="F3663" s="17">
        <v>24</v>
      </c>
      <c r="G3663" s="20">
        <f>E3663*F3663</f>
        <v>72</v>
      </c>
      <c r="H3663" s="603"/>
    </row>
    <row r="3664" spans="1:8" ht="15.75">
      <c r="A3664" s="41">
        <v>148</v>
      </c>
      <c r="B3664" s="17" t="s">
        <v>310</v>
      </c>
      <c r="C3664" s="46" t="s">
        <v>1332</v>
      </c>
      <c r="D3664" s="598" t="s">
        <v>1050</v>
      </c>
      <c r="E3664" s="599"/>
      <c r="F3664" s="600"/>
      <c r="G3664" s="20"/>
      <c r="H3664" s="21">
        <v>41113</v>
      </c>
    </row>
    <row r="3665" spans="1:8" ht="18.75">
      <c r="A3665" s="160"/>
      <c r="B3665" s="161" t="s">
        <v>1598</v>
      </c>
      <c r="C3665" s="160"/>
      <c r="D3665" s="160"/>
      <c r="E3665" s="160"/>
      <c r="F3665" s="160"/>
      <c r="G3665" s="162">
        <f>SUM(G3657:G3664)</f>
        <v>354</v>
      </c>
      <c r="H3665" s="163"/>
    </row>
    <row r="3666" spans="1:8" ht="15.75">
      <c r="A3666" s="602">
        <v>95</v>
      </c>
      <c r="B3666" s="592" t="s">
        <v>1646</v>
      </c>
      <c r="C3666" s="16" t="s">
        <v>1132</v>
      </c>
      <c r="D3666" s="19"/>
      <c r="E3666" s="17"/>
      <c r="F3666" s="17"/>
      <c r="G3666" s="20"/>
      <c r="H3666" s="595">
        <v>41103</v>
      </c>
    </row>
    <row r="3667" spans="1:8" ht="15.75">
      <c r="A3667" s="596"/>
      <c r="B3667" s="593"/>
      <c r="C3667" s="17" t="s">
        <v>480</v>
      </c>
      <c r="D3667" s="19" t="s">
        <v>481</v>
      </c>
      <c r="E3667" s="17">
        <v>3</v>
      </c>
      <c r="F3667" s="17">
        <v>28</v>
      </c>
      <c r="G3667" s="20">
        <f>E3667*F3667</f>
        <v>84</v>
      </c>
      <c r="H3667" s="605"/>
    </row>
    <row r="3668" spans="1:8" ht="15.75">
      <c r="A3668" s="597"/>
      <c r="B3668" s="594"/>
      <c r="C3668" s="17" t="s">
        <v>1133</v>
      </c>
      <c r="D3668" s="19" t="s">
        <v>1049</v>
      </c>
      <c r="E3668" s="17">
        <v>4</v>
      </c>
      <c r="F3668" s="17">
        <v>24</v>
      </c>
      <c r="G3668" s="20">
        <f>E3668*F3668</f>
        <v>96</v>
      </c>
      <c r="H3668" s="603"/>
    </row>
    <row r="3669" spans="1:8" ht="18.75">
      <c r="A3669" s="160"/>
      <c r="B3669" s="161" t="s">
        <v>1598</v>
      </c>
      <c r="C3669" s="160"/>
      <c r="D3669" s="160"/>
      <c r="E3669" s="160"/>
      <c r="F3669" s="160"/>
      <c r="G3669" s="162">
        <f>SUM(G3666:G3668)</f>
        <v>180</v>
      </c>
      <c r="H3669" s="163"/>
    </row>
    <row r="3670" spans="1:8" ht="31.5">
      <c r="A3670" s="41">
        <v>3</v>
      </c>
      <c r="B3670" s="17" t="s">
        <v>2781</v>
      </c>
      <c r="C3670" s="16" t="s">
        <v>3643</v>
      </c>
      <c r="D3670" s="19"/>
      <c r="E3670" s="17"/>
      <c r="F3670" s="19"/>
      <c r="G3670" s="20">
        <v>15053.33</v>
      </c>
      <c r="H3670" s="21"/>
    </row>
    <row r="3671" spans="1:8" ht="15.75">
      <c r="A3671" s="602">
        <v>49</v>
      </c>
      <c r="B3671" s="592" t="s">
        <v>2781</v>
      </c>
      <c r="C3671" s="16" t="s">
        <v>2782</v>
      </c>
      <c r="D3671" s="17"/>
      <c r="E3671" s="17"/>
      <c r="F3671" s="17"/>
      <c r="G3671" s="20"/>
      <c r="H3671" s="595">
        <v>41096</v>
      </c>
    </row>
    <row r="3672" spans="1:8" ht="15.75">
      <c r="A3672" s="596"/>
      <c r="B3672" s="593"/>
      <c r="C3672" s="17" t="s">
        <v>2049</v>
      </c>
      <c r="D3672" s="19" t="s">
        <v>1588</v>
      </c>
      <c r="E3672" s="17">
        <v>0.4</v>
      </c>
      <c r="F3672" s="17">
        <v>1350</v>
      </c>
      <c r="G3672" s="20">
        <f>E3672*F3672</f>
        <v>540</v>
      </c>
      <c r="H3672" s="596"/>
    </row>
    <row r="3673" spans="1:8" ht="15.75">
      <c r="A3673" s="597"/>
      <c r="B3673" s="594"/>
      <c r="C3673" s="17" t="s">
        <v>2050</v>
      </c>
      <c r="D3673" s="19" t="s">
        <v>1585</v>
      </c>
      <c r="E3673" s="17">
        <v>0.3</v>
      </c>
      <c r="F3673" s="17">
        <v>48.05</v>
      </c>
      <c r="G3673" s="20">
        <f>E3673*F3673</f>
        <v>14.42</v>
      </c>
      <c r="H3673" s="597"/>
    </row>
    <row r="3674" spans="1:8" ht="15.75">
      <c r="A3674" s="602">
        <v>75</v>
      </c>
      <c r="B3674" s="592" t="s">
        <v>2781</v>
      </c>
      <c r="C3674" s="16" t="s">
        <v>1882</v>
      </c>
      <c r="D3674" s="17"/>
      <c r="E3674" s="17"/>
      <c r="F3674" s="17"/>
      <c r="G3674" s="20"/>
      <c r="H3674" s="595">
        <v>41101</v>
      </c>
    </row>
    <row r="3675" spans="1:8" ht="15.75">
      <c r="A3675" s="596"/>
      <c r="B3675" s="593"/>
      <c r="C3675" s="17" t="s">
        <v>1129</v>
      </c>
      <c r="D3675" s="19" t="s">
        <v>1588</v>
      </c>
      <c r="E3675" s="17">
        <v>1</v>
      </c>
      <c r="F3675" s="17">
        <v>1500</v>
      </c>
      <c r="G3675" s="20">
        <f>E3675*F3675</f>
        <v>1500</v>
      </c>
      <c r="H3675" s="605"/>
    </row>
    <row r="3676" spans="1:8" ht="15.75">
      <c r="A3676" s="596"/>
      <c r="B3676" s="593"/>
      <c r="C3676" s="17" t="s">
        <v>1534</v>
      </c>
      <c r="D3676" s="19" t="s">
        <v>1585</v>
      </c>
      <c r="E3676" s="17">
        <v>0.6</v>
      </c>
      <c r="F3676" s="17">
        <v>400</v>
      </c>
      <c r="G3676" s="20">
        <f>E3676*F3676</f>
        <v>240</v>
      </c>
      <c r="H3676" s="605"/>
    </row>
    <row r="3677" spans="1:8" ht="15.75">
      <c r="A3677" s="597"/>
      <c r="B3677" s="594"/>
      <c r="C3677" s="17" t="s">
        <v>1158</v>
      </c>
      <c r="D3677" s="17" t="s">
        <v>1588</v>
      </c>
      <c r="E3677" s="17">
        <v>0.25</v>
      </c>
      <c r="F3677" s="17">
        <v>1350</v>
      </c>
      <c r="G3677" s="20">
        <f>F3677*E3677</f>
        <v>337.5</v>
      </c>
      <c r="H3677" s="603"/>
    </row>
    <row r="3678" spans="1:8" ht="15.75">
      <c r="A3678" s="602">
        <v>81</v>
      </c>
      <c r="B3678" s="592" t="s">
        <v>2781</v>
      </c>
      <c r="C3678" s="46" t="s">
        <v>82</v>
      </c>
      <c r="D3678" s="19"/>
      <c r="E3678" s="19"/>
      <c r="F3678" s="19"/>
      <c r="G3678" s="20"/>
      <c r="H3678" s="595">
        <v>41101</v>
      </c>
    </row>
    <row r="3679" spans="1:8" ht="15.75">
      <c r="A3679" s="596"/>
      <c r="B3679" s="593"/>
      <c r="C3679" s="17" t="s">
        <v>480</v>
      </c>
      <c r="D3679" s="19" t="s">
        <v>481</v>
      </c>
      <c r="E3679" s="17">
        <v>3</v>
      </c>
      <c r="F3679" s="17">
        <v>28</v>
      </c>
      <c r="G3679" s="20">
        <f>E3679*F3679</f>
        <v>84</v>
      </c>
      <c r="H3679" s="605"/>
    </row>
    <row r="3680" spans="1:8" ht="15.75">
      <c r="A3680" s="597"/>
      <c r="B3680" s="594"/>
      <c r="C3680" s="63" t="s">
        <v>1556</v>
      </c>
      <c r="D3680" s="19" t="s">
        <v>1109</v>
      </c>
      <c r="E3680" s="17">
        <v>0.1</v>
      </c>
      <c r="F3680" s="19">
        <v>56</v>
      </c>
      <c r="G3680" s="20">
        <f>F3680*E3680</f>
        <v>5.6</v>
      </c>
      <c r="H3680" s="603"/>
    </row>
    <row r="3681" spans="1:8" ht="15.75">
      <c r="A3681" s="602">
        <v>108</v>
      </c>
      <c r="B3681" s="592" t="s">
        <v>1942</v>
      </c>
      <c r="C3681" s="46" t="s">
        <v>542</v>
      </c>
      <c r="D3681" s="19"/>
      <c r="E3681" s="19"/>
      <c r="F3681" s="19"/>
      <c r="G3681" s="20"/>
      <c r="H3681" s="595">
        <v>41108</v>
      </c>
    </row>
    <row r="3682" spans="1:8" ht="15.75">
      <c r="A3682" s="596"/>
      <c r="B3682" s="593"/>
      <c r="C3682" s="17" t="s">
        <v>1048</v>
      </c>
      <c r="D3682" s="19" t="s">
        <v>2968</v>
      </c>
      <c r="E3682" s="17">
        <v>1</v>
      </c>
      <c r="F3682" s="17">
        <v>35</v>
      </c>
      <c r="G3682" s="173">
        <f>F3682*E3682</f>
        <v>35</v>
      </c>
      <c r="H3682" s="605"/>
    </row>
    <row r="3683" spans="1:8" ht="15.75">
      <c r="A3683" s="597"/>
      <c r="B3683" s="594"/>
      <c r="C3683" s="17" t="s">
        <v>884</v>
      </c>
      <c r="D3683" s="19" t="s">
        <v>2968</v>
      </c>
      <c r="E3683" s="17">
        <v>1</v>
      </c>
      <c r="F3683" s="17">
        <v>24</v>
      </c>
      <c r="G3683" s="20">
        <f>F3683*E3683</f>
        <v>24</v>
      </c>
      <c r="H3683" s="603"/>
    </row>
    <row r="3684" spans="1:8" ht="15.75">
      <c r="A3684" s="41">
        <v>109</v>
      </c>
      <c r="B3684" s="17" t="s">
        <v>1943</v>
      </c>
      <c r="C3684" s="46" t="s">
        <v>542</v>
      </c>
      <c r="D3684" s="598" t="s">
        <v>67</v>
      </c>
      <c r="E3684" s="599"/>
      <c r="F3684" s="600"/>
      <c r="G3684" s="20"/>
      <c r="H3684" s="21">
        <v>41109</v>
      </c>
    </row>
    <row r="3685" spans="1:8" ht="31.5">
      <c r="A3685" s="41">
        <v>115</v>
      </c>
      <c r="B3685" s="17" t="s">
        <v>1736</v>
      </c>
      <c r="C3685" s="46" t="s">
        <v>3014</v>
      </c>
      <c r="D3685" s="598" t="s">
        <v>67</v>
      </c>
      <c r="E3685" s="599"/>
      <c r="F3685" s="600"/>
      <c r="G3685" s="20"/>
      <c r="H3685" s="21">
        <v>41107</v>
      </c>
    </row>
    <row r="3686" spans="1:8" ht="31.5">
      <c r="A3686" s="41">
        <v>124</v>
      </c>
      <c r="B3686" s="17" t="s">
        <v>3794</v>
      </c>
      <c r="C3686" s="46" t="s">
        <v>783</v>
      </c>
      <c r="D3686" s="598" t="s">
        <v>67</v>
      </c>
      <c r="E3686" s="599"/>
      <c r="F3686" s="600"/>
      <c r="G3686" s="20"/>
      <c r="H3686" s="21">
        <v>41110</v>
      </c>
    </row>
    <row r="3687" spans="1:8" ht="31.5">
      <c r="A3687" s="41">
        <v>150</v>
      </c>
      <c r="B3687" s="17" t="s">
        <v>2781</v>
      </c>
      <c r="C3687" s="46" t="s">
        <v>893</v>
      </c>
      <c r="D3687" s="598" t="s">
        <v>311</v>
      </c>
      <c r="E3687" s="599"/>
      <c r="F3687" s="600"/>
      <c r="G3687" s="20"/>
      <c r="H3687" s="21">
        <v>41113</v>
      </c>
    </row>
    <row r="3688" spans="1:8" ht="15.75">
      <c r="A3688" s="602">
        <v>154</v>
      </c>
      <c r="B3688" s="592" t="s">
        <v>2781</v>
      </c>
      <c r="C3688" s="16" t="s">
        <v>2782</v>
      </c>
      <c r="D3688" s="19"/>
      <c r="E3688" s="17"/>
      <c r="F3688" s="17"/>
      <c r="G3688" s="17"/>
      <c r="H3688" s="595">
        <v>41114</v>
      </c>
    </row>
    <row r="3689" spans="1:8" ht="15.75">
      <c r="A3689" s="596"/>
      <c r="B3689" s="593"/>
      <c r="C3689" s="17" t="s">
        <v>2049</v>
      </c>
      <c r="D3689" s="19" t="s">
        <v>1588</v>
      </c>
      <c r="E3689" s="17">
        <v>0.4</v>
      </c>
      <c r="F3689" s="17">
        <v>1350</v>
      </c>
      <c r="G3689" s="17">
        <f>E3689*F3689</f>
        <v>540</v>
      </c>
      <c r="H3689" s="605"/>
    </row>
    <row r="3690" spans="1:8" ht="15.75">
      <c r="A3690" s="597"/>
      <c r="B3690" s="594"/>
      <c r="C3690" s="17" t="s">
        <v>2050</v>
      </c>
      <c r="D3690" s="19" t="s">
        <v>1585</v>
      </c>
      <c r="E3690" s="17">
        <v>0.2</v>
      </c>
      <c r="F3690" s="17">
        <v>48.05</v>
      </c>
      <c r="G3690" s="17">
        <f>E3690*F3690</f>
        <v>9.61</v>
      </c>
      <c r="H3690" s="603"/>
    </row>
    <row r="3691" spans="1:8" ht="15.75">
      <c r="A3691" s="602">
        <v>180</v>
      </c>
      <c r="B3691" s="592" t="s">
        <v>2781</v>
      </c>
      <c r="C3691" s="16" t="s">
        <v>1132</v>
      </c>
      <c r="D3691" s="19"/>
      <c r="E3691" s="17"/>
      <c r="F3691" s="17"/>
      <c r="G3691" s="20"/>
      <c r="H3691" s="595">
        <v>41117</v>
      </c>
    </row>
    <row r="3692" spans="1:8" ht="15.75">
      <c r="A3692" s="596"/>
      <c r="B3692" s="593"/>
      <c r="C3692" s="17" t="s">
        <v>480</v>
      </c>
      <c r="D3692" s="19" t="s">
        <v>481</v>
      </c>
      <c r="E3692" s="17">
        <v>3</v>
      </c>
      <c r="F3692" s="17">
        <v>28</v>
      </c>
      <c r="G3692" s="20">
        <f>E3692*F3692</f>
        <v>84</v>
      </c>
      <c r="H3692" s="605"/>
    </row>
    <row r="3693" spans="1:8" ht="15.75">
      <c r="A3693" s="597"/>
      <c r="B3693" s="594"/>
      <c r="C3693" s="17" t="s">
        <v>1133</v>
      </c>
      <c r="D3693" s="19" t="s">
        <v>1049</v>
      </c>
      <c r="E3693" s="17">
        <v>4</v>
      </c>
      <c r="F3693" s="17">
        <v>24</v>
      </c>
      <c r="G3693" s="20">
        <f>E3693*F3693</f>
        <v>96</v>
      </c>
      <c r="H3693" s="603"/>
    </row>
    <row r="3694" spans="1:8" ht="18.75">
      <c r="A3694" s="160"/>
      <c r="B3694" s="161" t="s">
        <v>1598</v>
      </c>
      <c r="C3694" s="160"/>
      <c r="D3694" s="160"/>
      <c r="E3694" s="160"/>
      <c r="F3694" s="160"/>
      <c r="G3694" s="162">
        <f>SUM(G3670:G3693)</f>
        <v>18563.46</v>
      </c>
      <c r="H3694" s="163"/>
    </row>
    <row r="3695" spans="1:8" ht="31.5">
      <c r="A3695" s="602">
        <v>19</v>
      </c>
      <c r="B3695" s="592" t="s">
        <v>3018</v>
      </c>
      <c r="C3695" s="46" t="s">
        <v>1557</v>
      </c>
      <c r="D3695" s="19"/>
      <c r="E3695" s="19"/>
      <c r="F3695" s="19"/>
      <c r="G3695" s="20"/>
      <c r="H3695" s="595">
        <v>41094</v>
      </c>
    </row>
    <row r="3696" spans="1:8" ht="15.75">
      <c r="A3696" s="596"/>
      <c r="B3696" s="593"/>
      <c r="C3696" s="17" t="s">
        <v>1048</v>
      </c>
      <c r="D3696" s="19" t="s">
        <v>2968</v>
      </c>
      <c r="E3696" s="17">
        <v>1</v>
      </c>
      <c r="F3696" s="17">
        <v>35</v>
      </c>
      <c r="G3696" s="173">
        <f>F3696*E3696</f>
        <v>35</v>
      </c>
      <c r="H3696" s="605"/>
    </row>
    <row r="3697" spans="1:8" ht="15.75">
      <c r="A3697" s="597"/>
      <c r="B3697" s="594"/>
      <c r="C3697" s="17" t="s">
        <v>3144</v>
      </c>
      <c r="D3697" s="19" t="s">
        <v>2968</v>
      </c>
      <c r="E3697" s="17">
        <v>1</v>
      </c>
      <c r="F3697" s="17">
        <v>24</v>
      </c>
      <c r="G3697" s="20">
        <f>F3697*E3697</f>
        <v>24</v>
      </c>
      <c r="H3697" s="603"/>
    </row>
    <row r="3698" spans="1:8" ht="15.75">
      <c r="A3698" s="602">
        <v>26</v>
      </c>
      <c r="B3698" s="592" t="s">
        <v>831</v>
      </c>
      <c r="C3698" s="46" t="s">
        <v>1964</v>
      </c>
      <c r="D3698" s="19"/>
      <c r="E3698" s="19"/>
      <c r="F3698" s="19"/>
      <c r="G3698" s="20"/>
      <c r="H3698" s="595">
        <v>41094</v>
      </c>
    </row>
    <row r="3699" spans="1:8" ht="15.75">
      <c r="A3699" s="596"/>
      <c r="B3699" s="593"/>
      <c r="C3699" s="15" t="s">
        <v>2623</v>
      </c>
      <c r="D3699" s="19" t="s">
        <v>2968</v>
      </c>
      <c r="E3699" s="19">
        <v>15</v>
      </c>
      <c r="F3699" s="19">
        <v>66.069999999999993</v>
      </c>
      <c r="G3699" s="20"/>
      <c r="H3699" s="603"/>
    </row>
    <row r="3700" spans="1:8" ht="15.75">
      <c r="A3700" s="596"/>
      <c r="B3700" s="593"/>
      <c r="C3700" s="15" t="s">
        <v>1290</v>
      </c>
      <c r="D3700" s="19" t="s">
        <v>2968</v>
      </c>
      <c r="E3700" s="19">
        <v>1</v>
      </c>
      <c r="F3700" s="19">
        <v>107</v>
      </c>
      <c r="G3700" s="20"/>
      <c r="H3700" s="21">
        <v>41095</v>
      </c>
    </row>
    <row r="3701" spans="1:8" ht="15.75">
      <c r="A3701" s="596"/>
      <c r="B3701" s="593"/>
      <c r="C3701" s="15" t="s">
        <v>96</v>
      </c>
      <c r="D3701" s="19" t="s">
        <v>2968</v>
      </c>
      <c r="E3701" s="19">
        <v>16</v>
      </c>
      <c r="F3701" s="19">
        <v>24.83</v>
      </c>
      <c r="G3701" s="20"/>
      <c r="H3701" s="595">
        <v>41096</v>
      </c>
    </row>
    <row r="3702" spans="1:8" ht="15.75">
      <c r="A3702" s="596"/>
      <c r="B3702" s="593"/>
      <c r="C3702" s="15" t="s">
        <v>1397</v>
      </c>
      <c r="D3702" s="19" t="s">
        <v>2968</v>
      </c>
      <c r="E3702" s="19">
        <v>6</v>
      </c>
      <c r="F3702" s="19">
        <v>145</v>
      </c>
      <c r="G3702" s="20"/>
      <c r="H3702" s="605"/>
    </row>
    <row r="3703" spans="1:8" ht="15.75">
      <c r="A3703" s="596"/>
      <c r="B3703" s="593"/>
      <c r="C3703" s="17" t="s">
        <v>95</v>
      </c>
      <c r="D3703" s="19" t="s">
        <v>2968</v>
      </c>
      <c r="E3703" s="19">
        <v>16</v>
      </c>
      <c r="F3703" s="19">
        <v>184</v>
      </c>
      <c r="G3703" s="20"/>
      <c r="H3703" s="605"/>
    </row>
    <row r="3704" spans="1:8" ht="15.75">
      <c r="A3704" s="596"/>
      <c r="B3704" s="593"/>
      <c r="C3704" s="15" t="s">
        <v>1397</v>
      </c>
      <c r="D3704" s="19" t="s">
        <v>2968</v>
      </c>
      <c r="E3704" s="19">
        <v>45</v>
      </c>
      <c r="F3704" s="19">
        <v>88.96</v>
      </c>
      <c r="G3704" s="20"/>
      <c r="H3704" s="605"/>
    </row>
    <row r="3705" spans="1:8" ht="15.75">
      <c r="A3705" s="596"/>
      <c r="B3705" s="593"/>
      <c r="C3705" s="15" t="s">
        <v>1570</v>
      </c>
      <c r="D3705" s="19" t="s">
        <v>2968</v>
      </c>
      <c r="E3705" s="19">
        <v>11</v>
      </c>
      <c r="F3705" s="19">
        <v>51.73</v>
      </c>
      <c r="G3705" s="20"/>
      <c r="H3705" s="605"/>
    </row>
    <row r="3706" spans="1:8" ht="15.75">
      <c r="A3706" s="596"/>
      <c r="B3706" s="593"/>
      <c r="C3706" s="63" t="s">
        <v>21</v>
      </c>
      <c r="D3706" s="19" t="s">
        <v>2968</v>
      </c>
      <c r="E3706" s="17">
        <v>10</v>
      </c>
      <c r="F3706" s="19">
        <v>26</v>
      </c>
      <c r="G3706" s="20"/>
      <c r="H3706" s="605"/>
    </row>
    <row r="3707" spans="1:8" ht="15.75">
      <c r="A3707" s="596"/>
      <c r="B3707" s="593"/>
      <c r="C3707" s="63" t="s">
        <v>1462</v>
      </c>
      <c r="D3707" s="19" t="s">
        <v>1049</v>
      </c>
      <c r="E3707" s="17">
        <v>70</v>
      </c>
      <c r="F3707" s="19">
        <v>52</v>
      </c>
      <c r="G3707" s="20"/>
      <c r="H3707" s="605"/>
    </row>
    <row r="3708" spans="1:8" ht="15.75">
      <c r="A3708" s="596"/>
      <c r="B3708" s="593"/>
      <c r="C3708" s="63" t="s">
        <v>1045</v>
      </c>
      <c r="D3708" s="19" t="s">
        <v>2968</v>
      </c>
      <c r="E3708" s="17">
        <v>5</v>
      </c>
      <c r="F3708" s="19">
        <v>93</v>
      </c>
      <c r="G3708" s="20"/>
      <c r="H3708" s="605"/>
    </row>
    <row r="3709" spans="1:8" ht="31.5">
      <c r="A3709" s="596"/>
      <c r="B3709" s="593"/>
      <c r="C3709" s="63" t="s">
        <v>3547</v>
      </c>
      <c r="D3709" s="19" t="s">
        <v>1049</v>
      </c>
      <c r="E3709" s="17">
        <v>18</v>
      </c>
      <c r="F3709" s="19">
        <v>47</v>
      </c>
      <c r="G3709" s="20"/>
      <c r="H3709" s="605"/>
    </row>
    <row r="3710" spans="1:8" ht="15.75">
      <c r="A3710" s="596"/>
      <c r="B3710" s="593"/>
      <c r="C3710" s="63" t="s">
        <v>1320</v>
      </c>
      <c r="D3710" s="19" t="s">
        <v>1049</v>
      </c>
      <c r="E3710" s="17">
        <v>87</v>
      </c>
      <c r="F3710" s="19">
        <v>306.57</v>
      </c>
      <c r="G3710" s="20"/>
      <c r="H3710" s="605"/>
    </row>
    <row r="3711" spans="1:8" ht="15.75">
      <c r="A3711" s="596"/>
      <c r="B3711" s="593"/>
      <c r="C3711" s="63" t="s">
        <v>2258</v>
      </c>
      <c r="D3711" s="19" t="s">
        <v>2968</v>
      </c>
      <c r="E3711" s="17">
        <v>1</v>
      </c>
      <c r="F3711" s="19">
        <v>510</v>
      </c>
      <c r="G3711" s="20"/>
      <c r="H3711" s="605"/>
    </row>
    <row r="3712" spans="1:8" ht="15.75">
      <c r="A3712" s="596"/>
      <c r="B3712" s="593"/>
      <c r="C3712" s="63" t="s">
        <v>1499</v>
      </c>
      <c r="D3712" s="19" t="s">
        <v>2968</v>
      </c>
      <c r="E3712" s="17">
        <v>1</v>
      </c>
      <c r="F3712" s="19">
        <v>255</v>
      </c>
      <c r="G3712" s="20"/>
      <c r="H3712" s="605"/>
    </row>
    <row r="3713" spans="1:8" ht="15.75">
      <c r="A3713" s="596"/>
      <c r="B3713" s="593"/>
      <c r="C3713" s="63" t="s">
        <v>2257</v>
      </c>
      <c r="D3713" s="19" t="s">
        <v>2968</v>
      </c>
      <c r="E3713" s="17">
        <v>1</v>
      </c>
      <c r="F3713" s="19">
        <v>100</v>
      </c>
      <c r="G3713" s="20"/>
      <c r="H3713" s="605"/>
    </row>
    <row r="3714" spans="1:8" ht="15.75">
      <c r="A3714" s="597"/>
      <c r="B3714" s="594"/>
      <c r="C3714" s="15" t="s">
        <v>2797</v>
      </c>
      <c r="D3714" s="19" t="s">
        <v>1109</v>
      </c>
      <c r="E3714" s="17">
        <v>21</v>
      </c>
      <c r="F3714" s="17">
        <v>90</v>
      </c>
      <c r="G3714" s="20"/>
      <c r="H3714" s="603"/>
    </row>
    <row r="3715" spans="1:8" ht="31.5">
      <c r="A3715" s="41">
        <v>39</v>
      </c>
      <c r="B3715" s="17" t="s">
        <v>831</v>
      </c>
      <c r="C3715" s="46" t="s">
        <v>893</v>
      </c>
      <c r="D3715" s="598" t="s">
        <v>3223</v>
      </c>
      <c r="E3715" s="599"/>
      <c r="F3715" s="600"/>
      <c r="G3715" s="20"/>
      <c r="H3715" s="21">
        <v>41093</v>
      </c>
    </row>
    <row r="3716" spans="1:8" ht="15.75">
      <c r="A3716" s="602">
        <v>50</v>
      </c>
      <c r="B3716" s="592" t="s">
        <v>831</v>
      </c>
      <c r="C3716" s="16" t="s">
        <v>2782</v>
      </c>
      <c r="D3716" s="17"/>
      <c r="E3716" s="17"/>
      <c r="F3716" s="17"/>
      <c r="G3716" s="20"/>
      <c r="H3716" s="595">
        <v>41096</v>
      </c>
    </row>
    <row r="3717" spans="1:8" ht="15.75">
      <c r="A3717" s="596"/>
      <c r="B3717" s="593"/>
      <c r="C3717" s="17" t="s">
        <v>2049</v>
      </c>
      <c r="D3717" s="19" t="s">
        <v>1588</v>
      </c>
      <c r="E3717" s="17">
        <v>0.4</v>
      </c>
      <c r="F3717" s="17">
        <v>1350</v>
      </c>
      <c r="G3717" s="20">
        <f>E3717*F3717</f>
        <v>540</v>
      </c>
      <c r="H3717" s="596"/>
    </row>
    <row r="3718" spans="1:8" ht="15.75">
      <c r="A3718" s="597"/>
      <c r="B3718" s="594"/>
      <c r="C3718" s="17" t="s">
        <v>2050</v>
      </c>
      <c r="D3718" s="19" t="s">
        <v>1585</v>
      </c>
      <c r="E3718" s="17">
        <v>0.3</v>
      </c>
      <c r="F3718" s="17">
        <v>48.05</v>
      </c>
      <c r="G3718" s="20">
        <f>E3718*F3718</f>
        <v>14.42</v>
      </c>
      <c r="H3718" s="597"/>
    </row>
    <row r="3719" spans="1:8" ht="31.5">
      <c r="A3719" s="41">
        <v>61</v>
      </c>
      <c r="B3719" s="17" t="s">
        <v>831</v>
      </c>
      <c r="C3719" s="16" t="s">
        <v>3643</v>
      </c>
      <c r="D3719" s="19"/>
      <c r="E3719" s="17"/>
      <c r="F3719" s="19"/>
      <c r="G3719" s="20">
        <v>15053.33</v>
      </c>
      <c r="H3719" s="21">
        <v>41096</v>
      </c>
    </row>
    <row r="3720" spans="1:8" ht="31.5">
      <c r="A3720" s="602">
        <v>85</v>
      </c>
      <c r="B3720" s="592" t="s">
        <v>2239</v>
      </c>
      <c r="C3720" s="46" t="s">
        <v>2240</v>
      </c>
      <c r="D3720" s="19"/>
      <c r="E3720" s="19"/>
      <c r="F3720" s="19"/>
      <c r="G3720" s="20"/>
      <c r="H3720" s="595">
        <v>41100</v>
      </c>
    </row>
    <row r="3721" spans="1:8" ht="15.75">
      <c r="A3721" s="597"/>
      <c r="B3721" s="594"/>
      <c r="C3721" s="15" t="s">
        <v>3619</v>
      </c>
      <c r="D3721" s="19" t="s">
        <v>1049</v>
      </c>
      <c r="E3721" s="17">
        <v>2</v>
      </c>
      <c r="F3721" s="17">
        <v>5</v>
      </c>
      <c r="G3721" s="20">
        <f>F3721*E3721</f>
        <v>10</v>
      </c>
      <c r="H3721" s="597"/>
    </row>
    <row r="3722" spans="1:8" ht="31.5">
      <c r="A3722" s="41">
        <v>106</v>
      </c>
      <c r="B3722" s="15" t="s">
        <v>2239</v>
      </c>
      <c r="C3722" s="46" t="s">
        <v>2202</v>
      </c>
      <c r="D3722" s="598" t="s">
        <v>67</v>
      </c>
      <c r="E3722" s="599"/>
      <c r="F3722" s="600"/>
      <c r="G3722" s="20"/>
      <c r="H3722" s="21">
        <v>41077</v>
      </c>
    </row>
    <row r="3723" spans="1:8" ht="15.75">
      <c r="A3723" s="602">
        <v>123</v>
      </c>
      <c r="B3723" s="592" t="s">
        <v>1533</v>
      </c>
      <c r="C3723" s="46" t="s">
        <v>1675</v>
      </c>
      <c r="D3723" s="19"/>
      <c r="E3723" s="17"/>
      <c r="F3723" s="19"/>
      <c r="G3723" s="20"/>
      <c r="H3723" s="595">
        <v>41110</v>
      </c>
    </row>
    <row r="3724" spans="1:8" ht="15.75">
      <c r="A3724" s="597"/>
      <c r="B3724" s="594"/>
      <c r="C3724" s="15" t="s">
        <v>1601</v>
      </c>
      <c r="D3724" s="19" t="s">
        <v>1109</v>
      </c>
      <c r="E3724" s="17">
        <v>2</v>
      </c>
      <c r="F3724" s="19">
        <v>4.3</v>
      </c>
      <c r="G3724" s="20">
        <f>F3724*E3724</f>
        <v>8.6</v>
      </c>
      <c r="H3724" s="603"/>
    </row>
    <row r="3725" spans="1:8" ht="15.75">
      <c r="A3725" s="41">
        <v>126</v>
      </c>
      <c r="B3725" s="17" t="s">
        <v>520</v>
      </c>
      <c r="C3725" s="46" t="s">
        <v>2036</v>
      </c>
      <c r="D3725" s="598" t="s">
        <v>1050</v>
      </c>
      <c r="E3725" s="599"/>
      <c r="F3725" s="600"/>
      <c r="G3725" s="20"/>
      <c r="H3725" s="21">
        <v>41113</v>
      </c>
    </row>
    <row r="3726" spans="1:8" ht="31.5">
      <c r="A3726" s="41">
        <v>182</v>
      </c>
      <c r="B3726" s="17" t="s">
        <v>831</v>
      </c>
      <c r="C3726" s="16" t="s">
        <v>893</v>
      </c>
      <c r="D3726" s="598" t="s">
        <v>3581</v>
      </c>
      <c r="E3726" s="599"/>
      <c r="F3726" s="600"/>
      <c r="G3726" s="20"/>
      <c r="H3726" s="21">
        <v>41117</v>
      </c>
    </row>
    <row r="3727" spans="1:8" ht="94.5">
      <c r="A3727" s="17"/>
      <c r="B3727" s="74" t="s">
        <v>3833</v>
      </c>
      <c r="C3727" s="17" t="s">
        <v>2502</v>
      </c>
      <c r="D3727" s="19"/>
      <c r="E3727" s="19"/>
      <c r="F3727" s="19"/>
      <c r="G3727" s="20">
        <v>202242.34</v>
      </c>
      <c r="H3727" s="21"/>
    </row>
    <row r="3728" spans="1:8" ht="18.75">
      <c r="A3728" s="160"/>
      <c r="B3728" s="161" t="s">
        <v>1598</v>
      </c>
      <c r="C3728" s="160"/>
      <c r="D3728" s="160"/>
      <c r="E3728" s="160"/>
      <c r="F3728" s="160"/>
      <c r="G3728" s="162">
        <f>SUM(G3695:G3727)</f>
        <v>217927.69</v>
      </c>
      <c r="H3728" s="163"/>
    </row>
    <row r="3729" spans="1:8" ht="31.5">
      <c r="A3729" s="41">
        <v>4</v>
      </c>
      <c r="B3729" s="17" t="s">
        <v>2595</v>
      </c>
      <c r="C3729" s="16" t="s">
        <v>3643</v>
      </c>
      <c r="D3729" s="19"/>
      <c r="E3729" s="17"/>
      <c r="F3729" s="19"/>
      <c r="G3729" s="20">
        <v>15053.33</v>
      </c>
      <c r="H3729" s="21"/>
    </row>
    <row r="3730" spans="1:8" ht="28.5" customHeight="1">
      <c r="A3730" s="602">
        <v>18</v>
      </c>
      <c r="B3730" s="592" t="s">
        <v>641</v>
      </c>
      <c r="C3730" s="46" t="s">
        <v>2860</v>
      </c>
      <c r="D3730" s="19"/>
      <c r="E3730" s="19"/>
      <c r="F3730" s="19"/>
      <c r="G3730" s="20"/>
      <c r="H3730" s="595">
        <v>41094</v>
      </c>
    </row>
    <row r="3731" spans="1:8" ht="15.75">
      <c r="A3731" s="597"/>
      <c r="B3731" s="594"/>
      <c r="C3731" s="17" t="s">
        <v>3144</v>
      </c>
      <c r="D3731" s="19" t="s">
        <v>2968</v>
      </c>
      <c r="E3731" s="17">
        <v>1</v>
      </c>
      <c r="F3731" s="17">
        <v>24</v>
      </c>
      <c r="G3731" s="20">
        <f>F3731*E3731</f>
        <v>24</v>
      </c>
      <c r="H3731" s="603"/>
    </row>
    <row r="3732" spans="1:8" ht="15.75">
      <c r="A3732" s="41">
        <v>18</v>
      </c>
      <c r="B3732" s="17" t="s">
        <v>641</v>
      </c>
      <c r="C3732" s="17" t="s">
        <v>2552</v>
      </c>
      <c r="D3732" s="19" t="s">
        <v>2968</v>
      </c>
      <c r="E3732" s="17">
        <v>1</v>
      </c>
      <c r="F3732" s="17">
        <v>32</v>
      </c>
      <c r="G3732" s="173">
        <f>F3732*E3732</f>
        <v>32</v>
      </c>
      <c r="H3732" s="21"/>
    </row>
    <row r="3733" spans="1:8" ht="15.75">
      <c r="A3733" s="41">
        <v>30</v>
      </c>
      <c r="B3733" s="17" t="s">
        <v>733</v>
      </c>
      <c r="C3733" s="50" t="s">
        <v>2270</v>
      </c>
      <c r="D3733" s="598" t="s">
        <v>1352</v>
      </c>
      <c r="E3733" s="599"/>
      <c r="F3733" s="600"/>
      <c r="G3733" s="20"/>
      <c r="H3733" s="21">
        <v>41094</v>
      </c>
    </row>
    <row r="3734" spans="1:8" ht="31.5">
      <c r="A3734" s="41">
        <v>40</v>
      </c>
      <c r="B3734" s="17" t="s">
        <v>2595</v>
      </c>
      <c r="C3734" s="46" t="s">
        <v>893</v>
      </c>
      <c r="D3734" s="598" t="s">
        <v>3223</v>
      </c>
      <c r="E3734" s="599"/>
      <c r="F3734" s="600"/>
      <c r="G3734" s="20"/>
      <c r="H3734" s="21">
        <v>41093</v>
      </c>
    </row>
    <row r="3735" spans="1:8" ht="31.5">
      <c r="A3735" s="41">
        <v>70</v>
      </c>
      <c r="B3735" s="15" t="s">
        <v>2595</v>
      </c>
      <c r="C3735" s="16" t="s">
        <v>893</v>
      </c>
      <c r="D3735" s="606" t="s">
        <v>14</v>
      </c>
      <c r="E3735" s="606"/>
      <c r="F3735" s="606"/>
      <c r="G3735" s="20"/>
      <c r="H3735" s="21">
        <v>41100</v>
      </c>
    </row>
    <row r="3736" spans="1:8" ht="15.75">
      <c r="A3736" s="41">
        <v>72</v>
      </c>
      <c r="B3736" s="15" t="s">
        <v>1457</v>
      </c>
      <c r="C3736" s="46" t="s">
        <v>1332</v>
      </c>
      <c r="D3736" s="598" t="s">
        <v>1050</v>
      </c>
      <c r="E3736" s="599"/>
      <c r="F3736" s="600"/>
      <c r="G3736" s="20"/>
      <c r="H3736" s="21">
        <v>41100</v>
      </c>
    </row>
    <row r="3737" spans="1:8" ht="31.5">
      <c r="A3737" s="41">
        <v>87</v>
      </c>
      <c r="B3737" s="17" t="s">
        <v>3800</v>
      </c>
      <c r="C3737" s="46" t="s">
        <v>3801</v>
      </c>
      <c r="D3737" s="598" t="s">
        <v>3802</v>
      </c>
      <c r="E3737" s="599"/>
      <c r="F3737" s="600"/>
      <c r="G3737" s="20"/>
      <c r="H3737" s="21">
        <v>41099</v>
      </c>
    </row>
    <row r="3738" spans="1:8" ht="31.5">
      <c r="A3738" s="41">
        <v>151</v>
      </c>
      <c r="B3738" s="17" t="s">
        <v>2595</v>
      </c>
      <c r="C3738" s="46" t="s">
        <v>893</v>
      </c>
      <c r="D3738" s="598" t="s">
        <v>311</v>
      </c>
      <c r="E3738" s="599"/>
      <c r="F3738" s="600"/>
      <c r="G3738" s="20"/>
      <c r="H3738" s="21">
        <v>41113</v>
      </c>
    </row>
    <row r="3739" spans="1:8" ht="15.75">
      <c r="A3739" s="602">
        <v>153</v>
      </c>
      <c r="B3739" s="592" t="s">
        <v>2595</v>
      </c>
      <c r="C3739" s="16" t="s">
        <v>1132</v>
      </c>
      <c r="D3739" s="19"/>
      <c r="E3739" s="17"/>
      <c r="F3739" s="17"/>
      <c r="G3739" s="20"/>
      <c r="H3739" s="595">
        <v>41113</v>
      </c>
    </row>
    <row r="3740" spans="1:8" ht="15.75">
      <c r="A3740" s="596"/>
      <c r="B3740" s="593"/>
      <c r="C3740" s="17" t="s">
        <v>480</v>
      </c>
      <c r="D3740" s="19" t="s">
        <v>481</v>
      </c>
      <c r="E3740" s="17">
        <v>3</v>
      </c>
      <c r="F3740" s="17">
        <v>28</v>
      </c>
      <c r="G3740" s="20">
        <f>E3740*F3740</f>
        <v>84</v>
      </c>
      <c r="H3740" s="605"/>
    </row>
    <row r="3741" spans="1:8" ht="15.75">
      <c r="A3741" s="597"/>
      <c r="B3741" s="594"/>
      <c r="C3741" s="17" t="s">
        <v>1133</v>
      </c>
      <c r="D3741" s="19" t="s">
        <v>1049</v>
      </c>
      <c r="E3741" s="17">
        <v>4</v>
      </c>
      <c r="F3741" s="17">
        <v>24</v>
      </c>
      <c r="G3741" s="20">
        <f>E3741*F3741</f>
        <v>96</v>
      </c>
      <c r="H3741" s="603"/>
    </row>
    <row r="3742" spans="1:8" ht="31.5">
      <c r="A3742" s="41">
        <v>164</v>
      </c>
      <c r="B3742" s="17" t="s">
        <v>2595</v>
      </c>
      <c r="C3742" s="46" t="s">
        <v>893</v>
      </c>
      <c r="D3742" s="598" t="s">
        <v>3581</v>
      </c>
      <c r="E3742" s="599"/>
      <c r="F3742" s="600"/>
      <c r="G3742" s="20"/>
      <c r="H3742" s="21">
        <v>41114</v>
      </c>
    </row>
    <row r="3743" spans="1:8" ht="15.75">
      <c r="A3743" s="602">
        <v>166</v>
      </c>
      <c r="B3743" s="592" t="s">
        <v>1860</v>
      </c>
      <c r="C3743" s="46" t="s">
        <v>214</v>
      </c>
      <c r="D3743" s="19"/>
      <c r="E3743" s="19"/>
      <c r="F3743" s="19"/>
      <c r="G3743" s="20"/>
      <c r="H3743" s="595">
        <v>41107</v>
      </c>
    </row>
    <row r="3744" spans="1:8" ht="15.75">
      <c r="A3744" s="596"/>
      <c r="B3744" s="593"/>
      <c r="C3744" s="15" t="s">
        <v>3220</v>
      </c>
      <c r="D3744" s="19" t="s">
        <v>1046</v>
      </c>
      <c r="E3744" s="19">
        <v>6</v>
      </c>
      <c r="F3744" s="19">
        <v>140</v>
      </c>
      <c r="G3744" s="20">
        <f>F3744*E3744</f>
        <v>840</v>
      </c>
      <c r="H3744" s="605"/>
    </row>
    <row r="3745" spans="1:8" ht="15.75">
      <c r="A3745" s="596"/>
      <c r="B3745" s="593"/>
      <c r="C3745" s="15" t="s">
        <v>1861</v>
      </c>
      <c r="D3745" s="19" t="s">
        <v>1109</v>
      </c>
      <c r="E3745" s="19">
        <v>5</v>
      </c>
      <c r="F3745" s="19">
        <v>30</v>
      </c>
      <c r="G3745" s="20">
        <f>F3745*E3745</f>
        <v>150</v>
      </c>
      <c r="H3745" s="605"/>
    </row>
    <row r="3746" spans="1:8" ht="15.75">
      <c r="A3746" s="596"/>
      <c r="B3746" s="593"/>
      <c r="C3746" s="15" t="s">
        <v>3641</v>
      </c>
      <c r="D3746" s="19" t="s">
        <v>2480</v>
      </c>
      <c r="E3746" s="19">
        <v>0.4</v>
      </c>
      <c r="F3746" s="19">
        <v>950</v>
      </c>
      <c r="G3746" s="20">
        <f>F3746*E3746</f>
        <v>380</v>
      </c>
      <c r="H3746" s="605"/>
    </row>
    <row r="3747" spans="1:8" ht="15.75">
      <c r="A3747" s="596"/>
      <c r="B3747" s="593"/>
      <c r="C3747" s="17" t="s">
        <v>480</v>
      </c>
      <c r="D3747" s="19" t="s">
        <v>481</v>
      </c>
      <c r="E3747" s="17">
        <v>5</v>
      </c>
      <c r="F3747" s="17">
        <v>28</v>
      </c>
      <c r="G3747" s="20">
        <f>F3747*E3747</f>
        <v>140</v>
      </c>
      <c r="H3747" s="605"/>
    </row>
    <row r="3748" spans="1:8" ht="15.75">
      <c r="A3748" s="597"/>
      <c r="B3748" s="594"/>
      <c r="C3748" s="15" t="s">
        <v>166</v>
      </c>
      <c r="D3748" s="19" t="s">
        <v>1588</v>
      </c>
      <c r="E3748" s="17">
        <v>1</v>
      </c>
      <c r="F3748" s="17">
        <v>1650</v>
      </c>
      <c r="G3748" s="20">
        <f>F3748*E3748</f>
        <v>1650</v>
      </c>
      <c r="H3748" s="603"/>
    </row>
    <row r="3749" spans="1:8" ht="15.75">
      <c r="A3749" s="602">
        <v>179</v>
      </c>
      <c r="B3749" s="592" t="s">
        <v>2595</v>
      </c>
      <c r="C3749" s="16" t="s">
        <v>1132</v>
      </c>
      <c r="D3749" s="19"/>
      <c r="E3749" s="17"/>
      <c r="F3749" s="17"/>
      <c r="G3749" s="20"/>
      <c r="H3749" s="595">
        <v>41116</v>
      </c>
    </row>
    <row r="3750" spans="1:8" ht="15.75">
      <c r="A3750" s="596"/>
      <c r="B3750" s="593"/>
      <c r="C3750" s="17" t="s">
        <v>480</v>
      </c>
      <c r="D3750" s="19" t="s">
        <v>481</v>
      </c>
      <c r="E3750" s="17">
        <v>2</v>
      </c>
      <c r="F3750" s="17">
        <v>28</v>
      </c>
      <c r="G3750" s="20">
        <f>E3750*F3750</f>
        <v>56</v>
      </c>
      <c r="H3750" s="605"/>
    </row>
    <row r="3751" spans="1:8" ht="15.75">
      <c r="A3751" s="597"/>
      <c r="B3751" s="594"/>
      <c r="C3751" s="17" t="s">
        <v>1133</v>
      </c>
      <c r="D3751" s="19" t="s">
        <v>1049</v>
      </c>
      <c r="E3751" s="17">
        <v>4</v>
      </c>
      <c r="F3751" s="17">
        <v>24</v>
      </c>
      <c r="G3751" s="20">
        <f>E3751*F3751</f>
        <v>96</v>
      </c>
      <c r="H3751" s="603"/>
    </row>
    <row r="3752" spans="1:8" ht="18.75">
      <c r="A3752" s="160"/>
      <c r="B3752" s="161" t="s">
        <v>1598</v>
      </c>
      <c r="C3752" s="160"/>
      <c r="D3752" s="160"/>
      <c r="E3752" s="160"/>
      <c r="F3752" s="160"/>
      <c r="G3752" s="162">
        <f>SUM(G3729:G3751)</f>
        <v>18601.330000000002</v>
      </c>
      <c r="H3752" s="163"/>
    </row>
    <row r="3753" spans="1:8" ht="15.75">
      <c r="A3753" s="41">
        <v>27</v>
      </c>
      <c r="B3753" s="15" t="s">
        <v>3550</v>
      </c>
      <c r="C3753" s="46" t="s">
        <v>2436</v>
      </c>
      <c r="D3753" s="598" t="s">
        <v>298</v>
      </c>
      <c r="E3753" s="599"/>
      <c r="F3753" s="600"/>
      <c r="G3753" s="20"/>
      <c r="H3753" s="21">
        <v>41086</v>
      </c>
    </row>
    <row r="3754" spans="1:8" ht="31.5">
      <c r="A3754" s="41">
        <v>41</v>
      </c>
      <c r="B3754" s="17" t="s">
        <v>3550</v>
      </c>
      <c r="C3754" s="46" t="s">
        <v>893</v>
      </c>
      <c r="D3754" s="598" t="s">
        <v>3223</v>
      </c>
      <c r="E3754" s="599"/>
      <c r="F3754" s="600"/>
      <c r="G3754" s="20"/>
      <c r="H3754" s="21">
        <v>41093</v>
      </c>
    </row>
    <row r="3755" spans="1:8" ht="15.75">
      <c r="A3755" s="602">
        <v>51</v>
      </c>
      <c r="B3755" s="592" t="s">
        <v>3441</v>
      </c>
      <c r="C3755" s="16" t="s">
        <v>2782</v>
      </c>
      <c r="D3755" s="17"/>
      <c r="E3755" s="17"/>
      <c r="F3755" s="17"/>
      <c r="G3755" s="20"/>
      <c r="H3755" s="595">
        <v>41096</v>
      </c>
    </row>
    <row r="3756" spans="1:8" ht="15.75">
      <c r="A3756" s="596"/>
      <c r="B3756" s="593"/>
      <c r="C3756" s="17" t="s">
        <v>2049</v>
      </c>
      <c r="D3756" s="19" t="s">
        <v>1588</v>
      </c>
      <c r="E3756" s="17">
        <v>0.4</v>
      </c>
      <c r="F3756" s="17">
        <v>1350</v>
      </c>
      <c r="G3756" s="20">
        <f>E3756*F3756</f>
        <v>540</v>
      </c>
      <c r="H3756" s="596"/>
    </row>
    <row r="3757" spans="1:8" ht="15.75">
      <c r="A3757" s="597"/>
      <c r="B3757" s="594"/>
      <c r="C3757" s="17" t="s">
        <v>2050</v>
      </c>
      <c r="D3757" s="19" t="s">
        <v>1585</v>
      </c>
      <c r="E3757" s="17">
        <v>0.3</v>
      </c>
      <c r="F3757" s="17">
        <v>48.05</v>
      </c>
      <c r="G3757" s="20">
        <f>E3757*F3757</f>
        <v>14.42</v>
      </c>
      <c r="H3757" s="597"/>
    </row>
    <row r="3758" spans="1:8" ht="63">
      <c r="A3758" s="41">
        <v>60</v>
      </c>
      <c r="B3758" s="17" t="s">
        <v>3441</v>
      </c>
      <c r="C3758" s="16" t="s">
        <v>1752</v>
      </c>
      <c r="D3758" s="598" t="s">
        <v>3142</v>
      </c>
      <c r="E3758" s="599"/>
      <c r="F3758" s="600"/>
      <c r="G3758" s="20"/>
      <c r="H3758" s="21">
        <v>41096</v>
      </c>
    </row>
    <row r="3759" spans="1:8" ht="31.5">
      <c r="A3759" s="41">
        <v>62</v>
      </c>
      <c r="B3759" s="17" t="s">
        <v>3441</v>
      </c>
      <c r="C3759" s="16" t="s">
        <v>3643</v>
      </c>
      <c r="D3759" s="19"/>
      <c r="E3759" s="17"/>
      <c r="F3759" s="19"/>
      <c r="G3759" s="20">
        <v>15053.33</v>
      </c>
      <c r="H3759" s="21">
        <v>41096</v>
      </c>
    </row>
    <row r="3760" spans="1:8" ht="31.5">
      <c r="A3760" s="41">
        <v>89</v>
      </c>
      <c r="B3760" s="15" t="s">
        <v>183</v>
      </c>
      <c r="C3760" s="46" t="s">
        <v>2942</v>
      </c>
      <c r="D3760" s="598" t="s">
        <v>67</v>
      </c>
      <c r="E3760" s="599"/>
      <c r="F3760" s="600"/>
      <c r="G3760" s="20"/>
      <c r="H3760" s="21">
        <v>41100</v>
      </c>
    </row>
    <row r="3761" spans="1:8" ht="31.5">
      <c r="A3761" s="41">
        <v>118</v>
      </c>
      <c r="B3761" s="17" t="s">
        <v>3017</v>
      </c>
      <c r="C3761" s="16" t="s">
        <v>2247</v>
      </c>
      <c r="D3761" s="598" t="s">
        <v>2248</v>
      </c>
      <c r="E3761" s="599"/>
      <c r="F3761" s="600"/>
      <c r="G3761" s="20"/>
      <c r="H3761" s="21">
        <v>41107</v>
      </c>
    </row>
    <row r="3762" spans="1:8" ht="15.75">
      <c r="A3762" s="602">
        <v>145</v>
      </c>
      <c r="B3762" s="592" t="s">
        <v>3441</v>
      </c>
      <c r="C3762" s="16" t="s">
        <v>1132</v>
      </c>
      <c r="D3762" s="19"/>
      <c r="E3762" s="17"/>
      <c r="F3762" s="17"/>
      <c r="G3762" s="20"/>
      <c r="H3762" s="595">
        <v>41110</v>
      </c>
    </row>
    <row r="3763" spans="1:8" ht="15.75">
      <c r="A3763" s="596"/>
      <c r="B3763" s="593"/>
      <c r="C3763" s="17" t="s">
        <v>480</v>
      </c>
      <c r="D3763" s="19" t="s">
        <v>481</v>
      </c>
      <c r="E3763" s="17">
        <v>1.5</v>
      </c>
      <c r="F3763" s="17">
        <v>28</v>
      </c>
      <c r="G3763" s="20">
        <f>E3763*F3763</f>
        <v>42</v>
      </c>
      <c r="H3763" s="605"/>
    </row>
    <row r="3764" spans="1:8" ht="15.75">
      <c r="A3764" s="597"/>
      <c r="B3764" s="594"/>
      <c r="C3764" s="17" t="s">
        <v>1133</v>
      </c>
      <c r="D3764" s="19" t="s">
        <v>1049</v>
      </c>
      <c r="E3764" s="17">
        <v>4</v>
      </c>
      <c r="F3764" s="17">
        <v>24</v>
      </c>
      <c r="G3764" s="20">
        <f>E3764*F3764</f>
        <v>96</v>
      </c>
      <c r="H3764" s="603"/>
    </row>
    <row r="3765" spans="1:8" ht="31.5">
      <c r="A3765" s="41">
        <v>152</v>
      </c>
      <c r="B3765" s="17" t="s">
        <v>3441</v>
      </c>
      <c r="C3765" s="46" t="s">
        <v>893</v>
      </c>
      <c r="D3765" s="598" t="s">
        <v>311</v>
      </c>
      <c r="E3765" s="599"/>
      <c r="F3765" s="600"/>
      <c r="G3765" s="20"/>
      <c r="H3765" s="21">
        <v>41113</v>
      </c>
    </row>
    <row r="3766" spans="1:8" ht="15.75">
      <c r="A3766" s="602">
        <v>155</v>
      </c>
      <c r="B3766" s="592" t="s">
        <v>3441</v>
      </c>
      <c r="C3766" s="16" t="s">
        <v>2782</v>
      </c>
      <c r="D3766" s="19"/>
      <c r="E3766" s="17"/>
      <c r="F3766" s="17"/>
      <c r="G3766" s="17"/>
      <c r="H3766" s="595">
        <v>41114</v>
      </c>
    </row>
    <row r="3767" spans="1:8" ht="15.75">
      <c r="A3767" s="596"/>
      <c r="B3767" s="593"/>
      <c r="C3767" s="17" t="s">
        <v>2049</v>
      </c>
      <c r="D3767" s="19" t="s">
        <v>1588</v>
      </c>
      <c r="E3767" s="17">
        <v>0.4</v>
      </c>
      <c r="F3767" s="17">
        <v>1350</v>
      </c>
      <c r="G3767" s="17">
        <f>E3767*F3767</f>
        <v>540</v>
      </c>
      <c r="H3767" s="605"/>
    </row>
    <row r="3768" spans="1:8" ht="15.75">
      <c r="A3768" s="597"/>
      <c r="B3768" s="594"/>
      <c r="C3768" s="17" t="s">
        <v>2050</v>
      </c>
      <c r="D3768" s="19" t="s">
        <v>1585</v>
      </c>
      <c r="E3768" s="17">
        <v>0.2</v>
      </c>
      <c r="F3768" s="17">
        <v>48.05</v>
      </c>
      <c r="G3768" s="17">
        <f>E3768*F3768</f>
        <v>9.61</v>
      </c>
      <c r="H3768" s="603"/>
    </row>
    <row r="3769" spans="1:8" ht="31.5">
      <c r="A3769" s="41">
        <v>165</v>
      </c>
      <c r="B3769" s="17" t="s">
        <v>3441</v>
      </c>
      <c r="C3769" s="46" t="s">
        <v>893</v>
      </c>
      <c r="D3769" s="598" t="s">
        <v>3581</v>
      </c>
      <c r="E3769" s="599"/>
      <c r="F3769" s="600"/>
      <c r="G3769" s="20"/>
      <c r="H3769" s="21">
        <v>41114</v>
      </c>
    </row>
    <row r="3770" spans="1:8" ht="31.5">
      <c r="A3770" s="41">
        <v>14</v>
      </c>
      <c r="B3770" s="17" t="s">
        <v>3441</v>
      </c>
      <c r="C3770" s="46" t="s">
        <v>576</v>
      </c>
      <c r="D3770" s="598" t="s">
        <v>577</v>
      </c>
      <c r="E3770" s="599"/>
      <c r="F3770" s="600"/>
      <c r="G3770" s="20"/>
      <c r="H3770" s="21">
        <v>41110</v>
      </c>
    </row>
    <row r="3771" spans="1:8" ht="31.5">
      <c r="A3771" s="41">
        <v>192</v>
      </c>
      <c r="B3771" s="17" t="s">
        <v>2032</v>
      </c>
      <c r="C3771" s="46" t="s">
        <v>162</v>
      </c>
      <c r="D3771" s="598" t="s">
        <v>67</v>
      </c>
      <c r="E3771" s="599"/>
      <c r="F3771" s="600"/>
      <c r="G3771" s="20"/>
      <c r="H3771" s="21">
        <v>41121</v>
      </c>
    </row>
    <row r="3772" spans="1:8" ht="18.75">
      <c r="A3772" s="160"/>
      <c r="B3772" s="161" t="s">
        <v>1598</v>
      </c>
      <c r="C3772" s="160"/>
      <c r="D3772" s="160"/>
      <c r="E3772" s="160"/>
      <c r="F3772" s="160"/>
      <c r="G3772" s="162">
        <f>SUM(G3753:G3771)</f>
        <v>16295.36</v>
      </c>
      <c r="H3772" s="163"/>
    </row>
    <row r="3773" spans="1:8" ht="15.75">
      <c r="A3773" s="602">
        <v>54</v>
      </c>
      <c r="B3773" s="592" t="s">
        <v>832</v>
      </c>
      <c r="C3773" s="16" t="s">
        <v>2782</v>
      </c>
      <c r="D3773" s="17"/>
      <c r="E3773" s="17"/>
      <c r="F3773" s="17"/>
      <c r="G3773" s="20"/>
      <c r="H3773" s="595">
        <v>41096</v>
      </c>
    </row>
    <row r="3774" spans="1:8" ht="15.75">
      <c r="A3774" s="596"/>
      <c r="B3774" s="593"/>
      <c r="C3774" s="17" t="s">
        <v>2049</v>
      </c>
      <c r="D3774" s="19" t="s">
        <v>1588</v>
      </c>
      <c r="E3774" s="17">
        <v>0.4</v>
      </c>
      <c r="F3774" s="17">
        <v>1350</v>
      </c>
      <c r="G3774" s="20">
        <f>E3774*F3774</f>
        <v>540</v>
      </c>
      <c r="H3774" s="596"/>
    </row>
    <row r="3775" spans="1:8" ht="15.75">
      <c r="A3775" s="597"/>
      <c r="B3775" s="594"/>
      <c r="C3775" s="17" t="s">
        <v>2050</v>
      </c>
      <c r="D3775" s="19" t="s">
        <v>1585</v>
      </c>
      <c r="E3775" s="17">
        <v>0.3</v>
      </c>
      <c r="F3775" s="17">
        <v>48.05</v>
      </c>
      <c r="G3775" s="20">
        <f>E3775*F3775</f>
        <v>14.42</v>
      </c>
      <c r="H3775" s="597"/>
    </row>
    <row r="3776" spans="1:8" ht="31.5">
      <c r="A3776" s="41">
        <v>63</v>
      </c>
      <c r="B3776" s="17" t="s">
        <v>832</v>
      </c>
      <c r="C3776" s="16" t="s">
        <v>3643</v>
      </c>
      <c r="D3776" s="19"/>
      <c r="E3776" s="17"/>
      <c r="F3776" s="19"/>
      <c r="G3776" s="20">
        <v>15053.33</v>
      </c>
      <c r="H3776" s="21">
        <v>41099</v>
      </c>
    </row>
    <row r="3777" spans="1:8" ht="15.75">
      <c r="A3777" s="41">
        <v>121</v>
      </c>
      <c r="B3777" s="17" t="s">
        <v>599</v>
      </c>
      <c r="C3777" s="46" t="s">
        <v>176</v>
      </c>
      <c r="D3777" s="598" t="s">
        <v>67</v>
      </c>
      <c r="E3777" s="599"/>
      <c r="F3777" s="600"/>
      <c r="G3777" s="20"/>
      <c r="H3777" s="21">
        <v>41109</v>
      </c>
    </row>
    <row r="3778" spans="1:8" ht="15.75">
      <c r="A3778" s="41">
        <v>129</v>
      </c>
      <c r="B3778" s="17" t="s">
        <v>599</v>
      </c>
      <c r="C3778" s="50" t="s">
        <v>176</v>
      </c>
      <c r="D3778" s="598" t="s">
        <v>67</v>
      </c>
      <c r="E3778" s="599"/>
      <c r="F3778" s="600"/>
      <c r="G3778" s="20"/>
      <c r="H3778" s="21">
        <v>41109</v>
      </c>
    </row>
    <row r="3779" spans="1:8" ht="15.75">
      <c r="A3779" s="602">
        <v>156</v>
      </c>
      <c r="B3779" s="592" t="s">
        <v>832</v>
      </c>
      <c r="C3779" s="16" t="s">
        <v>2782</v>
      </c>
      <c r="D3779" s="19"/>
      <c r="E3779" s="17"/>
      <c r="F3779" s="17"/>
      <c r="G3779" s="17"/>
      <c r="H3779" s="595">
        <v>41114</v>
      </c>
    </row>
    <row r="3780" spans="1:8" ht="15.75">
      <c r="A3780" s="596"/>
      <c r="B3780" s="593"/>
      <c r="C3780" s="17" t="s">
        <v>2049</v>
      </c>
      <c r="D3780" s="19" t="s">
        <v>1588</v>
      </c>
      <c r="E3780" s="17">
        <v>0.4</v>
      </c>
      <c r="F3780" s="17">
        <v>1350</v>
      </c>
      <c r="G3780" s="17">
        <f>E3780*F3780</f>
        <v>540</v>
      </c>
      <c r="H3780" s="605"/>
    </row>
    <row r="3781" spans="1:8" ht="15.75">
      <c r="A3781" s="597"/>
      <c r="B3781" s="594"/>
      <c r="C3781" s="17" t="s">
        <v>2050</v>
      </c>
      <c r="D3781" s="19" t="s">
        <v>1585</v>
      </c>
      <c r="E3781" s="17">
        <v>0.2</v>
      </c>
      <c r="F3781" s="17">
        <v>48.05</v>
      </c>
      <c r="G3781" s="17">
        <f>E3781*F3781</f>
        <v>9.61</v>
      </c>
      <c r="H3781" s="603"/>
    </row>
    <row r="3782" spans="1:8" ht="31.5">
      <c r="A3782" s="41">
        <v>173</v>
      </c>
      <c r="B3782" s="17" t="s">
        <v>3645</v>
      </c>
      <c r="C3782" s="46" t="s">
        <v>288</v>
      </c>
      <c r="D3782" s="598" t="s">
        <v>67</v>
      </c>
      <c r="E3782" s="599"/>
      <c r="F3782" s="600"/>
      <c r="G3782" s="20"/>
      <c r="H3782" s="21">
        <v>41117</v>
      </c>
    </row>
    <row r="3783" spans="1:8" ht="31.5">
      <c r="A3783" s="41">
        <v>189</v>
      </c>
      <c r="B3783" s="17" t="s">
        <v>3645</v>
      </c>
      <c r="C3783" s="46" t="s">
        <v>288</v>
      </c>
      <c r="D3783" s="598" t="s">
        <v>67</v>
      </c>
      <c r="E3783" s="599"/>
      <c r="F3783" s="600"/>
      <c r="G3783" s="20"/>
      <c r="H3783" s="21">
        <v>41117</v>
      </c>
    </row>
    <row r="3784" spans="1:8" ht="31.5">
      <c r="A3784" s="41">
        <v>196</v>
      </c>
      <c r="B3784" s="17" t="s">
        <v>832</v>
      </c>
      <c r="C3784" s="16" t="s">
        <v>893</v>
      </c>
      <c r="D3784" s="598" t="s">
        <v>3581</v>
      </c>
      <c r="E3784" s="599"/>
      <c r="F3784" s="600"/>
      <c r="G3784" s="20"/>
      <c r="H3784" s="21">
        <v>41121</v>
      </c>
    </row>
    <row r="3785" spans="1:8" ht="15.75">
      <c r="A3785" s="602">
        <v>201</v>
      </c>
      <c r="B3785" s="592" t="s">
        <v>3645</v>
      </c>
      <c r="C3785" s="46" t="s">
        <v>2436</v>
      </c>
      <c r="D3785" s="598" t="s">
        <v>1363</v>
      </c>
      <c r="E3785" s="599"/>
      <c r="F3785" s="600"/>
      <c r="G3785" s="20"/>
      <c r="H3785" s="595">
        <v>41121</v>
      </c>
    </row>
    <row r="3786" spans="1:8" ht="15.75">
      <c r="A3786" s="597"/>
      <c r="B3786" s="594"/>
      <c r="C3786" s="15" t="s">
        <v>3619</v>
      </c>
      <c r="D3786" s="19" t="s">
        <v>1049</v>
      </c>
      <c r="E3786" s="19">
        <v>7</v>
      </c>
      <c r="F3786" s="19">
        <v>5</v>
      </c>
      <c r="G3786" s="20">
        <f>F3786*E3786</f>
        <v>35</v>
      </c>
      <c r="H3786" s="603"/>
    </row>
    <row r="3787" spans="1:8" ht="18.75">
      <c r="A3787" s="160"/>
      <c r="B3787" s="161" t="s">
        <v>1598</v>
      </c>
      <c r="C3787" s="160"/>
      <c r="D3787" s="160"/>
      <c r="E3787" s="160"/>
      <c r="F3787" s="160"/>
      <c r="G3787" s="162">
        <f>SUM(G3773:G3786)</f>
        <v>16192.36</v>
      </c>
      <c r="H3787" s="163"/>
    </row>
    <row r="3788" spans="1:8" ht="47.25">
      <c r="A3788" s="41">
        <v>7</v>
      </c>
      <c r="B3788" s="17" t="s">
        <v>561</v>
      </c>
      <c r="C3788" s="46" t="s">
        <v>562</v>
      </c>
      <c r="D3788" s="598" t="s">
        <v>563</v>
      </c>
      <c r="E3788" s="599"/>
      <c r="F3788" s="600"/>
      <c r="G3788" s="17"/>
      <c r="H3788" s="21">
        <v>41092</v>
      </c>
    </row>
    <row r="3789" spans="1:8" ht="31.5">
      <c r="A3789" s="602">
        <v>29</v>
      </c>
      <c r="B3789" s="592" t="s">
        <v>301</v>
      </c>
      <c r="C3789" s="46" t="s">
        <v>302</v>
      </c>
      <c r="D3789" s="17"/>
      <c r="E3789" s="17"/>
      <c r="F3789" s="17"/>
      <c r="G3789" s="20"/>
      <c r="H3789" s="595">
        <v>41094</v>
      </c>
    </row>
    <row r="3790" spans="1:8" ht="15.75">
      <c r="A3790" s="597"/>
      <c r="B3790" s="594"/>
      <c r="C3790" s="15" t="s">
        <v>2717</v>
      </c>
      <c r="D3790" s="19" t="s">
        <v>1049</v>
      </c>
      <c r="E3790" s="17">
        <v>1</v>
      </c>
      <c r="F3790" s="17">
        <v>5</v>
      </c>
      <c r="G3790" s="20">
        <f>F3790*E3790</f>
        <v>5</v>
      </c>
      <c r="H3790" s="603"/>
    </row>
    <row r="3791" spans="1:8" ht="15.75">
      <c r="A3791" s="602">
        <v>55</v>
      </c>
      <c r="B3791" s="592" t="s">
        <v>2657</v>
      </c>
      <c r="C3791" s="16" t="s">
        <v>2782</v>
      </c>
      <c r="D3791" s="17"/>
      <c r="E3791" s="17"/>
      <c r="F3791" s="17"/>
      <c r="G3791" s="20"/>
      <c r="H3791" s="595">
        <v>41096</v>
      </c>
    </row>
    <row r="3792" spans="1:8" ht="15.75">
      <c r="A3792" s="596"/>
      <c r="B3792" s="593"/>
      <c r="C3792" s="17" t="s">
        <v>2049</v>
      </c>
      <c r="D3792" s="19" t="s">
        <v>1588</v>
      </c>
      <c r="E3792" s="17">
        <v>0.4</v>
      </c>
      <c r="F3792" s="17">
        <v>1350</v>
      </c>
      <c r="G3792" s="20">
        <f>E3792*F3792</f>
        <v>540</v>
      </c>
      <c r="H3792" s="596"/>
    </row>
    <row r="3793" spans="1:8" ht="15.75">
      <c r="A3793" s="597"/>
      <c r="B3793" s="594"/>
      <c r="C3793" s="17" t="s">
        <v>2050</v>
      </c>
      <c r="D3793" s="19" t="s">
        <v>1585</v>
      </c>
      <c r="E3793" s="17">
        <v>0.3</v>
      </c>
      <c r="F3793" s="17">
        <v>48.05</v>
      </c>
      <c r="G3793" s="20">
        <f>E3793*F3793</f>
        <v>14.42</v>
      </c>
      <c r="H3793" s="597"/>
    </row>
    <row r="3794" spans="1:8" ht="31.5">
      <c r="A3794" s="41">
        <v>64</v>
      </c>
      <c r="B3794" s="17" t="s">
        <v>2657</v>
      </c>
      <c r="C3794" s="16" t="s">
        <v>3643</v>
      </c>
      <c r="D3794" s="19"/>
      <c r="E3794" s="17"/>
      <c r="F3794" s="19"/>
      <c r="G3794" s="20">
        <v>15053.33</v>
      </c>
      <c r="H3794" s="21">
        <v>41099</v>
      </c>
    </row>
    <row r="3795" spans="1:8" ht="31.5">
      <c r="A3795" s="41">
        <v>79</v>
      </c>
      <c r="B3795" s="17" t="s">
        <v>2657</v>
      </c>
      <c r="C3795" s="16" t="s">
        <v>893</v>
      </c>
      <c r="D3795" s="606" t="s">
        <v>3581</v>
      </c>
      <c r="E3795" s="606"/>
      <c r="F3795" s="606"/>
      <c r="G3795" s="20"/>
      <c r="H3795" s="21">
        <v>41101</v>
      </c>
    </row>
    <row r="3796" spans="1:8" ht="31.5">
      <c r="A3796" s="41">
        <v>86</v>
      </c>
      <c r="B3796" s="15" t="s">
        <v>3797</v>
      </c>
      <c r="C3796" s="46" t="s">
        <v>3796</v>
      </c>
      <c r="D3796" s="17"/>
      <c r="E3796" s="17"/>
      <c r="F3796" s="17"/>
      <c r="G3796" s="20"/>
      <c r="H3796" s="21"/>
    </row>
    <row r="3797" spans="1:8" ht="15.75">
      <c r="A3797" s="41">
        <v>86</v>
      </c>
      <c r="B3797" s="15" t="s">
        <v>3797</v>
      </c>
      <c r="C3797" s="15" t="s">
        <v>3619</v>
      </c>
      <c r="D3797" s="19" t="s">
        <v>1049</v>
      </c>
      <c r="E3797" s="17">
        <v>2</v>
      </c>
      <c r="F3797" s="17">
        <v>5</v>
      </c>
      <c r="G3797" s="20">
        <f>F3797*E3797</f>
        <v>10</v>
      </c>
      <c r="H3797" s="21">
        <v>41100</v>
      </c>
    </row>
    <row r="3798" spans="1:8" ht="15.75">
      <c r="A3798" s="602">
        <v>99</v>
      </c>
      <c r="B3798" s="592" t="s">
        <v>1757</v>
      </c>
      <c r="C3798" s="46" t="s">
        <v>3626</v>
      </c>
      <c r="D3798" s="19"/>
      <c r="E3798" s="19"/>
      <c r="F3798" s="19"/>
      <c r="G3798" s="20"/>
      <c r="H3798" s="595">
        <v>41103</v>
      </c>
    </row>
    <row r="3799" spans="1:8" ht="15.75">
      <c r="A3799" s="596"/>
      <c r="B3799" s="593"/>
      <c r="C3799" s="15" t="s">
        <v>2797</v>
      </c>
      <c r="D3799" s="19" t="s">
        <v>1109</v>
      </c>
      <c r="E3799" s="19">
        <v>2</v>
      </c>
      <c r="F3799" s="19">
        <v>90</v>
      </c>
      <c r="G3799" s="20">
        <f>F3799*E3799</f>
        <v>180</v>
      </c>
      <c r="H3799" s="605"/>
    </row>
    <row r="3800" spans="1:8" ht="29.25" customHeight="1">
      <c r="A3800" s="597"/>
      <c r="B3800" s="594"/>
      <c r="C3800" s="15" t="s">
        <v>2723</v>
      </c>
      <c r="D3800" s="19" t="s">
        <v>1049</v>
      </c>
      <c r="E3800" s="19">
        <v>1</v>
      </c>
      <c r="F3800" s="19">
        <v>115.2</v>
      </c>
      <c r="G3800" s="20">
        <f>F3800*E3800</f>
        <v>115.2</v>
      </c>
      <c r="H3800" s="603"/>
    </row>
    <row r="3801" spans="1:8" ht="15.75">
      <c r="A3801" s="602">
        <v>157</v>
      </c>
      <c r="B3801" s="592" t="s">
        <v>2657</v>
      </c>
      <c r="C3801" s="16" t="s">
        <v>2782</v>
      </c>
      <c r="D3801" s="19"/>
      <c r="E3801" s="17"/>
      <c r="F3801" s="17"/>
      <c r="G3801" s="17"/>
      <c r="H3801" s="595">
        <v>41114</v>
      </c>
    </row>
    <row r="3802" spans="1:8" ht="15.75">
      <c r="A3802" s="596"/>
      <c r="B3802" s="593"/>
      <c r="C3802" s="17" t="s">
        <v>2049</v>
      </c>
      <c r="D3802" s="19" t="s">
        <v>1588</v>
      </c>
      <c r="E3802" s="17">
        <v>0.4</v>
      </c>
      <c r="F3802" s="17">
        <v>1350</v>
      </c>
      <c r="G3802" s="17">
        <f>E3802*F3802</f>
        <v>540</v>
      </c>
      <c r="H3802" s="605"/>
    </row>
    <row r="3803" spans="1:8" ht="15.75">
      <c r="A3803" s="597"/>
      <c r="B3803" s="594"/>
      <c r="C3803" s="17" t="s">
        <v>2050</v>
      </c>
      <c r="D3803" s="19" t="s">
        <v>1585</v>
      </c>
      <c r="E3803" s="17">
        <v>0.2</v>
      </c>
      <c r="F3803" s="17">
        <v>48.05</v>
      </c>
      <c r="G3803" s="17">
        <f>E3803*F3803</f>
        <v>9.61</v>
      </c>
      <c r="H3803" s="603"/>
    </row>
    <row r="3804" spans="1:8" ht="15.75">
      <c r="A3804" s="41">
        <v>204</v>
      </c>
      <c r="B3804" s="17" t="s">
        <v>3782</v>
      </c>
      <c r="C3804" s="46" t="s">
        <v>2270</v>
      </c>
      <c r="D3804" s="598" t="s">
        <v>3804</v>
      </c>
      <c r="E3804" s="599"/>
      <c r="F3804" s="600"/>
      <c r="G3804" s="20"/>
      <c r="H3804" s="21">
        <v>41122</v>
      </c>
    </row>
    <row r="3805" spans="1:8" ht="18.75">
      <c r="A3805" s="160"/>
      <c r="B3805" s="161" t="s">
        <v>1598</v>
      </c>
      <c r="C3805" s="160"/>
      <c r="D3805" s="160"/>
      <c r="E3805" s="160"/>
      <c r="F3805" s="160"/>
      <c r="G3805" s="162">
        <f>SUM(G3788:G3804)</f>
        <v>16467.560000000001</v>
      </c>
      <c r="H3805" s="163"/>
    </row>
    <row r="3806" spans="1:8" ht="31.5">
      <c r="A3806" s="41">
        <v>1</v>
      </c>
      <c r="B3806" s="17" t="s">
        <v>2658</v>
      </c>
      <c r="C3806" s="16" t="s">
        <v>3643</v>
      </c>
      <c r="D3806" s="19"/>
      <c r="E3806" s="17"/>
      <c r="F3806" s="19"/>
      <c r="G3806" s="20">
        <v>15053.33</v>
      </c>
      <c r="H3806" s="21">
        <v>41093</v>
      </c>
    </row>
    <row r="3807" spans="1:8" ht="31.5">
      <c r="A3807" s="41">
        <v>15</v>
      </c>
      <c r="B3807" s="17" t="s">
        <v>2658</v>
      </c>
      <c r="C3807" s="46" t="s">
        <v>576</v>
      </c>
      <c r="D3807" s="598" t="s">
        <v>578</v>
      </c>
      <c r="E3807" s="599"/>
      <c r="F3807" s="600"/>
      <c r="G3807" s="20"/>
      <c r="H3807" s="21">
        <v>41110</v>
      </c>
    </row>
    <row r="3808" spans="1:8" ht="31.5">
      <c r="A3808" s="41">
        <v>22</v>
      </c>
      <c r="B3808" s="17" t="s">
        <v>2970</v>
      </c>
      <c r="C3808" s="46" t="s">
        <v>2216</v>
      </c>
      <c r="D3808" s="598" t="s">
        <v>67</v>
      </c>
      <c r="E3808" s="599"/>
      <c r="F3808" s="600"/>
      <c r="G3808" s="44">
        <f>E3808*F3808</f>
        <v>0</v>
      </c>
      <c r="H3808" s="21">
        <v>41095</v>
      </c>
    </row>
    <row r="3809" spans="1:8" ht="15.75">
      <c r="A3809" s="602">
        <v>28</v>
      </c>
      <c r="B3809" s="592" t="s">
        <v>300</v>
      </c>
      <c r="C3809" s="46" t="s">
        <v>1584</v>
      </c>
      <c r="D3809" s="17"/>
      <c r="E3809" s="17"/>
      <c r="F3809" s="17"/>
      <c r="G3809" s="20"/>
      <c r="H3809" s="595">
        <v>41093</v>
      </c>
    </row>
    <row r="3810" spans="1:8" ht="15.75">
      <c r="A3810" s="597"/>
      <c r="B3810" s="594"/>
      <c r="C3810" s="15" t="s">
        <v>2717</v>
      </c>
      <c r="D3810" s="19" t="s">
        <v>1049</v>
      </c>
      <c r="E3810" s="17">
        <v>2</v>
      </c>
      <c r="F3810" s="17">
        <v>5</v>
      </c>
      <c r="G3810" s="20">
        <f>F3810*E3810</f>
        <v>10</v>
      </c>
      <c r="H3810" s="603"/>
    </row>
    <row r="3811" spans="1:8" ht="31.5">
      <c r="A3811" s="41">
        <v>43</v>
      </c>
      <c r="B3811" s="17" t="s">
        <v>2658</v>
      </c>
      <c r="C3811" s="46" t="s">
        <v>893</v>
      </c>
      <c r="D3811" s="598" t="s">
        <v>3223</v>
      </c>
      <c r="E3811" s="599"/>
      <c r="F3811" s="600"/>
      <c r="G3811" s="20"/>
      <c r="H3811" s="21">
        <v>41093</v>
      </c>
    </row>
    <row r="3812" spans="1:8" ht="15.75">
      <c r="A3812" s="602">
        <v>56</v>
      </c>
      <c r="B3812" s="592" t="s">
        <v>2658</v>
      </c>
      <c r="C3812" s="16" t="s">
        <v>2782</v>
      </c>
      <c r="D3812" s="17"/>
      <c r="E3812" s="17"/>
      <c r="F3812" s="17"/>
      <c r="G3812" s="20"/>
      <c r="H3812" s="595">
        <v>41096</v>
      </c>
    </row>
    <row r="3813" spans="1:8" ht="15.75">
      <c r="A3813" s="596"/>
      <c r="B3813" s="593"/>
      <c r="C3813" s="17" t="s">
        <v>2049</v>
      </c>
      <c r="D3813" s="19" t="s">
        <v>1588</v>
      </c>
      <c r="E3813" s="17">
        <v>0.4</v>
      </c>
      <c r="F3813" s="17">
        <v>1350</v>
      </c>
      <c r="G3813" s="20">
        <f>E3813*F3813</f>
        <v>540</v>
      </c>
      <c r="H3813" s="596"/>
    </row>
    <row r="3814" spans="1:8" ht="15.75">
      <c r="A3814" s="597"/>
      <c r="B3814" s="594"/>
      <c r="C3814" s="17" t="s">
        <v>2050</v>
      </c>
      <c r="D3814" s="19" t="s">
        <v>1585</v>
      </c>
      <c r="E3814" s="17">
        <v>0.3</v>
      </c>
      <c r="F3814" s="17">
        <v>48.05</v>
      </c>
      <c r="G3814" s="20">
        <f>E3814*F3814</f>
        <v>14.42</v>
      </c>
      <c r="H3814" s="597"/>
    </row>
    <row r="3815" spans="1:8" ht="31.5">
      <c r="A3815" s="602">
        <v>107</v>
      </c>
      <c r="B3815" s="592" t="s">
        <v>2970</v>
      </c>
      <c r="C3815" s="46" t="s">
        <v>2216</v>
      </c>
      <c r="D3815" s="17"/>
      <c r="E3815" s="17"/>
      <c r="F3815" s="17"/>
      <c r="G3815" s="20"/>
      <c r="H3815" s="595">
        <v>41107</v>
      </c>
    </row>
    <row r="3816" spans="1:8" ht="15.75">
      <c r="A3816" s="596"/>
      <c r="B3816" s="593"/>
      <c r="C3816" s="15" t="s">
        <v>1938</v>
      </c>
      <c r="D3816" s="19" t="s">
        <v>2968</v>
      </c>
      <c r="E3816" s="17">
        <v>1</v>
      </c>
      <c r="F3816" s="17">
        <v>415</v>
      </c>
      <c r="G3816" s="20">
        <f>F3816*E3816</f>
        <v>415</v>
      </c>
      <c r="H3816" s="605"/>
    </row>
    <row r="3817" spans="1:8" ht="31.5">
      <c r="A3817" s="41">
        <v>149</v>
      </c>
      <c r="B3817" s="17" t="s">
        <v>2658</v>
      </c>
      <c r="C3817" s="46" t="s">
        <v>893</v>
      </c>
      <c r="D3817" s="598" t="s">
        <v>311</v>
      </c>
      <c r="E3817" s="599"/>
      <c r="F3817" s="600"/>
      <c r="G3817" s="20"/>
      <c r="H3817" s="21">
        <v>41113</v>
      </c>
    </row>
    <row r="3818" spans="1:8" ht="15.75">
      <c r="A3818" s="602">
        <v>158</v>
      </c>
      <c r="B3818" s="592" t="s">
        <v>2658</v>
      </c>
      <c r="C3818" s="16" t="s">
        <v>2782</v>
      </c>
      <c r="D3818" s="19"/>
      <c r="E3818" s="17"/>
      <c r="F3818" s="17"/>
      <c r="G3818" s="17"/>
      <c r="H3818" s="595">
        <v>41114</v>
      </c>
    </row>
    <row r="3819" spans="1:8" ht="15.75">
      <c r="A3819" s="596"/>
      <c r="B3819" s="593"/>
      <c r="C3819" s="17" t="s">
        <v>2049</v>
      </c>
      <c r="D3819" s="19" t="s">
        <v>1588</v>
      </c>
      <c r="E3819" s="17">
        <v>0.4</v>
      </c>
      <c r="F3819" s="17">
        <v>1350</v>
      </c>
      <c r="G3819" s="17">
        <f>E3819*F3819</f>
        <v>540</v>
      </c>
      <c r="H3819" s="605"/>
    </row>
    <row r="3820" spans="1:8" ht="15.75">
      <c r="A3820" s="597"/>
      <c r="B3820" s="594"/>
      <c r="C3820" s="17" t="s">
        <v>2050</v>
      </c>
      <c r="D3820" s="19" t="s">
        <v>1585</v>
      </c>
      <c r="E3820" s="17">
        <v>0.2</v>
      </c>
      <c r="F3820" s="17">
        <v>48.05</v>
      </c>
      <c r="G3820" s="17">
        <f>E3820*F3820</f>
        <v>9.61</v>
      </c>
      <c r="H3820" s="603"/>
    </row>
    <row r="3821" spans="1:8" ht="15.75">
      <c r="A3821" s="41">
        <v>200</v>
      </c>
      <c r="B3821" s="17" t="s">
        <v>1361</v>
      </c>
      <c r="C3821" s="46" t="s">
        <v>1362</v>
      </c>
      <c r="D3821" s="598" t="s">
        <v>630</v>
      </c>
      <c r="E3821" s="599"/>
      <c r="F3821" s="600"/>
      <c r="G3821" s="20"/>
      <c r="H3821" s="21">
        <v>41121</v>
      </c>
    </row>
    <row r="3822" spans="1:8" ht="18.75">
      <c r="A3822" s="160"/>
      <c r="B3822" s="161" t="s">
        <v>1598</v>
      </c>
      <c r="C3822" s="160"/>
      <c r="D3822" s="160"/>
      <c r="E3822" s="160"/>
      <c r="F3822" s="160"/>
      <c r="G3822" s="162">
        <f>SUM(G3806:G3821)</f>
        <v>16582.36</v>
      </c>
      <c r="H3822" s="163"/>
    </row>
    <row r="3823" spans="1:8" ht="31.5">
      <c r="A3823" s="41">
        <v>2</v>
      </c>
      <c r="B3823" s="17" t="s">
        <v>2659</v>
      </c>
      <c r="C3823" s="16" t="s">
        <v>3643</v>
      </c>
      <c r="D3823" s="19"/>
      <c r="E3823" s="17"/>
      <c r="F3823" s="19"/>
      <c r="G3823" s="20">
        <v>15053.33</v>
      </c>
      <c r="H3823" s="21">
        <v>41093</v>
      </c>
    </row>
    <row r="3824" spans="1:8" ht="15.75">
      <c r="A3824" s="41">
        <v>36</v>
      </c>
      <c r="B3824" s="17" t="s">
        <v>3299</v>
      </c>
      <c r="C3824" s="46" t="s">
        <v>2282</v>
      </c>
      <c r="D3824" s="598" t="s">
        <v>3300</v>
      </c>
      <c r="E3824" s="599"/>
      <c r="F3824" s="600"/>
      <c r="G3824" s="20"/>
      <c r="H3824" s="21">
        <v>41096</v>
      </c>
    </row>
    <row r="3825" spans="1:8" ht="15.75">
      <c r="A3825" s="602">
        <v>57</v>
      </c>
      <c r="B3825" s="592" t="s">
        <v>2659</v>
      </c>
      <c r="C3825" s="16" t="s">
        <v>2782</v>
      </c>
      <c r="D3825" s="17"/>
      <c r="E3825" s="17"/>
      <c r="F3825" s="17"/>
      <c r="G3825" s="20"/>
      <c r="H3825" s="595">
        <v>41096</v>
      </c>
    </row>
    <row r="3826" spans="1:8" ht="15.75">
      <c r="A3826" s="596"/>
      <c r="B3826" s="593"/>
      <c r="C3826" s="17" t="s">
        <v>2049</v>
      </c>
      <c r="D3826" s="19" t="s">
        <v>1588</v>
      </c>
      <c r="E3826" s="17">
        <v>0.4</v>
      </c>
      <c r="F3826" s="17">
        <v>1350</v>
      </c>
      <c r="G3826" s="20">
        <f>E3826*F3826</f>
        <v>540</v>
      </c>
      <c r="H3826" s="596"/>
    </row>
    <row r="3827" spans="1:8" ht="15.75">
      <c r="A3827" s="597"/>
      <c r="B3827" s="594"/>
      <c r="C3827" s="17" t="s">
        <v>2050</v>
      </c>
      <c r="D3827" s="19" t="s">
        <v>1585</v>
      </c>
      <c r="E3827" s="17">
        <v>0.3</v>
      </c>
      <c r="F3827" s="17">
        <v>48.05</v>
      </c>
      <c r="G3827" s="20">
        <f>E3827*F3827</f>
        <v>14.42</v>
      </c>
      <c r="H3827" s="597"/>
    </row>
    <row r="3828" spans="1:8" ht="47.25">
      <c r="A3828" s="602">
        <v>66</v>
      </c>
      <c r="B3828" s="592" t="s">
        <v>795</v>
      </c>
      <c r="C3828" s="16" t="s">
        <v>3835</v>
      </c>
      <c r="D3828" s="19"/>
      <c r="E3828" s="17"/>
      <c r="F3828" s="19"/>
      <c r="G3828" s="20"/>
      <c r="H3828" s="595">
        <v>41100</v>
      </c>
    </row>
    <row r="3829" spans="1:8" ht="31.5">
      <c r="A3829" s="596"/>
      <c r="B3829" s="593"/>
      <c r="C3829" s="17" t="s">
        <v>1198</v>
      </c>
      <c r="D3829" s="19" t="s">
        <v>1049</v>
      </c>
      <c r="E3829" s="17">
        <v>0.5</v>
      </c>
      <c r="F3829" s="17">
        <v>149.75</v>
      </c>
      <c r="G3829" s="20">
        <f>F3829*E3829</f>
        <v>74.88</v>
      </c>
      <c r="H3829" s="596"/>
    </row>
    <row r="3830" spans="1:8" ht="15.75">
      <c r="A3830" s="596"/>
      <c r="B3830" s="593"/>
      <c r="C3830" s="17" t="s">
        <v>2916</v>
      </c>
      <c r="D3830" s="19" t="s">
        <v>2968</v>
      </c>
      <c r="E3830" s="17">
        <v>4</v>
      </c>
      <c r="F3830" s="17">
        <v>178</v>
      </c>
      <c r="G3830" s="20">
        <f>F3830*E3830</f>
        <v>712</v>
      </c>
      <c r="H3830" s="596"/>
    </row>
    <row r="3831" spans="1:8" ht="28.5" customHeight="1">
      <c r="A3831" s="596"/>
      <c r="B3831" s="593"/>
      <c r="C3831" s="15" t="s">
        <v>680</v>
      </c>
      <c r="D3831" s="19" t="s">
        <v>2968</v>
      </c>
      <c r="E3831" s="17">
        <v>2</v>
      </c>
      <c r="F3831" s="17">
        <v>51</v>
      </c>
      <c r="G3831" s="20">
        <f>F3831*E3831</f>
        <v>102</v>
      </c>
      <c r="H3831" s="596"/>
    </row>
    <row r="3832" spans="1:8" ht="15.75">
      <c r="A3832" s="597"/>
      <c r="B3832" s="594"/>
      <c r="C3832" s="15" t="s">
        <v>2190</v>
      </c>
      <c r="D3832" s="19" t="s">
        <v>2968</v>
      </c>
      <c r="E3832" s="19">
        <v>2</v>
      </c>
      <c r="F3832" s="19">
        <v>65</v>
      </c>
      <c r="G3832" s="84">
        <f>F3832*E3832</f>
        <v>130</v>
      </c>
      <c r="H3832" s="597"/>
    </row>
    <row r="3833" spans="1:8" ht="31.5">
      <c r="A3833" s="41">
        <v>66</v>
      </c>
      <c r="B3833" s="17"/>
      <c r="C3833" s="15" t="s">
        <v>2930</v>
      </c>
      <c r="D3833" s="19" t="s">
        <v>2968</v>
      </c>
      <c r="E3833" s="19">
        <v>1</v>
      </c>
      <c r="F3833" s="19">
        <v>90</v>
      </c>
      <c r="G3833" s="84">
        <f>F3833*E3833</f>
        <v>90</v>
      </c>
      <c r="H3833" s="21">
        <v>41100</v>
      </c>
    </row>
    <row r="3834" spans="1:8" ht="15.75">
      <c r="A3834" s="602">
        <v>73</v>
      </c>
      <c r="B3834" s="592" t="s">
        <v>2659</v>
      </c>
      <c r="C3834" s="16" t="s">
        <v>1132</v>
      </c>
      <c r="D3834" s="19"/>
      <c r="E3834" s="17"/>
      <c r="F3834" s="17"/>
      <c r="G3834" s="20"/>
      <c r="H3834" s="595">
        <v>41099</v>
      </c>
    </row>
    <row r="3835" spans="1:8" ht="15.75">
      <c r="A3835" s="596"/>
      <c r="B3835" s="593"/>
      <c r="C3835" s="17" t="s">
        <v>480</v>
      </c>
      <c r="D3835" s="19" t="s">
        <v>481</v>
      </c>
      <c r="E3835" s="17">
        <v>2.5</v>
      </c>
      <c r="F3835" s="17">
        <v>28</v>
      </c>
      <c r="G3835" s="20">
        <f>E3835*F3835</f>
        <v>70</v>
      </c>
      <c r="H3835" s="596"/>
    </row>
    <row r="3836" spans="1:8" ht="15.75">
      <c r="A3836" s="597"/>
      <c r="B3836" s="594"/>
      <c r="C3836" s="17" t="s">
        <v>1133</v>
      </c>
      <c r="D3836" s="19" t="s">
        <v>1049</v>
      </c>
      <c r="E3836" s="17">
        <v>3.5</v>
      </c>
      <c r="F3836" s="17">
        <v>24</v>
      </c>
      <c r="G3836" s="20">
        <f>E3836*F3836</f>
        <v>84</v>
      </c>
      <c r="H3836" s="597"/>
    </row>
    <row r="3837" spans="1:8" ht="31.5">
      <c r="A3837" s="41">
        <v>80</v>
      </c>
      <c r="B3837" s="17" t="s">
        <v>2659</v>
      </c>
      <c r="C3837" s="16" t="s">
        <v>893</v>
      </c>
      <c r="D3837" s="606" t="s">
        <v>3581</v>
      </c>
      <c r="E3837" s="606"/>
      <c r="F3837" s="606"/>
      <c r="G3837" s="20"/>
      <c r="H3837" s="21">
        <v>41101</v>
      </c>
    </row>
    <row r="3838" spans="1:8" ht="15.75">
      <c r="A3838" s="41">
        <v>198</v>
      </c>
      <c r="B3838" s="17" t="s">
        <v>793</v>
      </c>
      <c r="C3838" s="46" t="s">
        <v>3799</v>
      </c>
      <c r="D3838" s="598" t="s">
        <v>1358</v>
      </c>
      <c r="E3838" s="599"/>
      <c r="F3838" s="600"/>
      <c r="G3838" s="20"/>
      <c r="H3838" s="21">
        <v>41120</v>
      </c>
    </row>
    <row r="3839" spans="1:8" ht="18.75">
      <c r="A3839" s="160"/>
      <c r="B3839" s="161" t="s">
        <v>1598</v>
      </c>
      <c r="C3839" s="160"/>
      <c r="D3839" s="160"/>
      <c r="E3839" s="160"/>
      <c r="F3839" s="160"/>
      <c r="G3839" s="162">
        <f>SUM(G3823:G3838)</f>
        <v>16870.63</v>
      </c>
      <c r="H3839" s="163"/>
    </row>
    <row r="3840" spans="1:8" ht="15.75">
      <c r="A3840" s="602">
        <v>82</v>
      </c>
      <c r="B3840" s="592" t="s">
        <v>3570</v>
      </c>
      <c r="C3840" s="16" t="s">
        <v>1132</v>
      </c>
      <c r="D3840" s="19"/>
      <c r="E3840" s="17"/>
      <c r="F3840" s="17"/>
      <c r="G3840" s="20"/>
      <c r="H3840" s="595">
        <v>41101</v>
      </c>
    </row>
    <row r="3841" spans="1:8" ht="15.75">
      <c r="A3841" s="596"/>
      <c r="B3841" s="593"/>
      <c r="C3841" s="17" t="s">
        <v>480</v>
      </c>
      <c r="D3841" s="19" t="s">
        <v>481</v>
      </c>
      <c r="E3841" s="17">
        <v>1</v>
      </c>
      <c r="F3841" s="17">
        <v>28</v>
      </c>
      <c r="G3841" s="20">
        <f>E3841*F3841</f>
        <v>28</v>
      </c>
      <c r="H3841" s="596"/>
    </row>
    <row r="3842" spans="1:8" ht="15.75">
      <c r="A3842" s="597"/>
      <c r="B3842" s="594"/>
      <c r="C3842" s="17" t="s">
        <v>1133</v>
      </c>
      <c r="D3842" s="19" t="s">
        <v>1049</v>
      </c>
      <c r="E3842" s="17">
        <v>2</v>
      </c>
      <c r="F3842" s="17">
        <v>24</v>
      </c>
      <c r="G3842" s="20">
        <f>E3842*F3842</f>
        <v>48</v>
      </c>
      <c r="H3842" s="597"/>
    </row>
    <row r="3843" spans="1:8" ht="15.75">
      <c r="A3843" s="602">
        <v>159</v>
      </c>
      <c r="B3843" s="592" t="s">
        <v>3570</v>
      </c>
      <c r="C3843" s="16" t="s">
        <v>2782</v>
      </c>
      <c r="D3843" s="19"/>
      <c r="E3843" s="17"/>
      <c r="F3843" s="17"/>
      <c r="G3843" s="17"/>
      <c r="H3843" s="595">
        <v>41114</v>
      </c>
    </row>
    <row r="3844" spans="1:8" ht="15.75">
      <c r="A3844" s="596"/>
      <c r="B3844" s="593"/>
      <c r="C3844" s="17" t="s">
        <v>2049</v>
      </c>
      <c r="D3844" s="19" t="s">
        <v>1588</v>
      </c>
      <c r="E3844" s="17">
        <v>0.4</v>
      </c>
      <c r="F3844" s="17">
        <v>1350</v>
      </c>
      <c r="G3844" s="17">
        <f>E3844*F3844</f>
        <v>540</v>
      </c>
      <c r="H3844" s="605"/>
    </row>
    <row r="3845" spans="1:8" ht="15.75">
      <c r="A3845" s="597"/>
      <c r="B3845" s="594"/>
      <c r="C3845" s="17" t="s">
        <v>2050</v>
      </c>
      <c r="D3845" s="19" t="s">
        <v>1585</v>
      </c>
      <c r="E3845" s="17">
        <v>0.2</v>
      </c>
      <c r="F3845" s="17">
        <v>48.05</v>
      </c>
      <c r="G3845" s="17">
        <f>E3845*F3845</f>
        <v>9.61</v>
      </c>
      <c r="H3845" s="603"/>
    </row>
    <row r="3846" spans="1:8" ht="18.75">
      <c r="A3846" s="160"/>
      <c r="B3846" s="161" t="s">
        <v>1598</v>
      </c>
      <c r="C3846" s="160"/>
      <c r="D3846" s="160"/>
      <c r="E3846" s="160"/>
      <c r="F3846" s="160"/>
      <c r="G3846" s="162">
        <f>SUM(G3840:G3845)</f>
        <v>625.61</v>
      </c>
      <c r="H3846" s="163"/>
    </row>
    <row r="3847" spans="1:8" ht="15.75">
      <c r="A3847" s="602">
        <v>74</v>
      </c>
      <c r="B3847" s="592" t="s">
        <v>1870</v>
      </c>
      <c r="C3847" s="16" t="s">
        <v>1132</v>
      </c>
      <c r="D3847" s="19"/>
      <c r="E3847" s="17"/>
      <c r="F3847" s="17"/>
      <c r="G3847" s="20"/>
      <c r="H3847" s="595">
        <v>41101</v>
      </c>
    </row>
    <row r="3848" spans="1:8" ht="15.75">
      <c r="A3848" s="596"/>
      <c r="B3848" s="593"/>
      <c r="C3848" s="17" t="s">
        <v>480</v>
      </c>
      <c r="D3848" s="19" t="s">
        <v>481</v>
      </c>
      <c r="E3848" s="17">
        <v>2.5</v>
      </c>
      <c r="F3848" s="17">
        <v>28</v>
      </c>
      <c r="G3848" s="20">
        <f>E3848*F3848</f>
        <v>70</v>
      </c>
      <c r="H3848" s="596"/>
    </row>
    <row r="3849" spans="1:8" ht="15.75">
      <c r="A3849" s="597"/>
      <c r="B3849" s="594"/>
      <c r="C3849" s="17" t="s">
        <v>1133</v>
      </c>
      <c r="D3849" s="19" t="s">
        <v>1049</v>
      </c>
      <c r="E3849" s="17">
        <v>3.5</v>
      </c>
      <c r="F3849" s="17">
        <v>24</v>
      </c>
      <c r="G3849" s="20">
        <f>E3849*F3849</f>
        <v>84</v>
      </c>
      <c r="H3849" s="597"/>
    </row>
    <row r="3850" spans="1:8" ht="18.75">
      <c r="A3850" s="160"/>
      <c r="B3850" s="161" t="s">
        <v>1598</v>
      </c>
      <c r="C3850" s="160"/>
      <c r="D3850" s="160"/>
      <c r="E3850" s="160"/>
      <c r="F3850" s="160"/>
      <c r="G3850" s="162">
        <f>SUM(G3847:G3849)</f>
        <v>154</v>
      </c>
      <c r="H3850" s="163"/>
    </row>
    <row r="3851" spans="1:8" ht="15.75">
      <c r="A3851" s="41">
        <v>5</v>
      </c>
      <c r="B3851" s="17" t="s">
        <v>556</v>
      </c>
      <c r="C3851" s="46" t="s">
        <v>2844</v>
      </c>
      <c r="D3851" s="598" t="s">
        <v>557</v>
      </c>
      <c r="E3851" s="599"/>
      <c r="F3851" s="600"/>
      <c r="G3851" s="17"/>
      <c r="H3851" s="21">
        <v>41092</v>
      </c>
    </row>
    <row r="3852" spans="1:8" ht="15.75">
      <c r="A3852" s="602">
        <v>176</v>
      </c>
      <c r="B3852" s="592" t="s">
        <v>1647</v>
      </c>
      <c r="C3852" s="16" t="s">
        <v>1132</v>
      </c>
      <c r="D3852" s="19"/>
      <c r="E3852" s="17"/>
      <c r="F3852" s="17"/>
      <c r="G3852" s="20"/>
      <c r="H3852" s="595">
        <v>41115</v>
      </c>
    </row>
    <row r="3853" spans="1:8" ht="15.75">
      <c r="A3853" s="596"/>
      <c r="B3853" s="593"/>
      <c r="C3853" s="17" t="s">
        <v>480</v>
      </c>
      <c r="D3853" s="19" t="s">
        <v>481</v>
      </c>
      <c r="E3853" s="17">
        <v>1.5</v>
      </c>
      <c r="F3853" s="17">
        <v>28</v>
      </c>
      <c r="G3853" s="20">
        <f>E3853*F3853</f>
        <v>42</v>
      </c>
      <c r="H3853" s="605"/>
    </row>
    <row r="3854" spans="1:8" ht="15.75">
      <c r="A3854" s="597"/>
      <c r="B3854" s="594"/>
      <c r="C3854" s="17" t="s">
        <v>1133</v>
      </c>
      <c r="D3854" s="19" t="s">
        <v>1049</v>
      </c>
      <c r="E3854" s="17">
        <v>2.5</v>
      </c>
      <c r="F3854" s="17">
        <v>24</v>
      </c>
      <c r="G3854" s="20">
        <f>E3854*F3854</f>
        <v>60</v>
      </c>
      <c r="H3854" s="603"/>
    </row>
    <row r="3855" spans="1:8" ht="18.75">
      <c r="A3855" s="160"/>
      <c r="B3855" s="161" t="s">
        <v>1598</v>
      </c>
      <c r="C3855" s="160"/>
      <c r="D3855" s="160"/>
      <c r="E3855" s="160"/>
      <c r="F3855" s="160"/>
      <c r="G3855" s="162">
        <f>SUM(G3851:G3854)</f>
        <v>102</v>
      </c>
      <c r="H3855" s="163"/>
    </row>
    <row r="3856" spans="1:8" ht="15.75">
      <c r="A3856" s="602">
        <v>83</v>
      </c>
      <c r="B3856" s="592" t="s">
        <v>3061</v>
      </c>
      <c r="C3856" s="16" t="s">
        <v>1132</v>
      </c>
      <c r="D3856" s="19"/>
      <c r="E3856" s="17"/>
      <c r="F3856" s="17"/>
      <c r="G3856" s="20"/>
      <c r="H3856" s="595">
        <v>41102</v>
      </c>
    </row>
    <row r="3857" spans="1:8" ht="15.75">
      <c r="A3857" s="596"/>
      <c r="B3857" s="593"/>
      <c r="C3857" s="17" t="s">
        <v>480</v>
      </c>
      <c r="D3857" s="19" t="s">
        <v>481</v>
      </c>
      <c r="E3857" s="17">
        <v>2.5</v>
      </c>
      <c r="F3857" s="17">
        <v>28</v>
      </c>
      <c r="G3857" s="20">
        <f>E3857*F3857</f>
        <v>70</v>
      </c>
      <c r="H3857" s="596"/>
    </row>
    <row r="3858" spans="1:8" ht="15.75">
      <c r="A3858" s="597"/>
      <c r="B3858" s="594"/>
      <c r="C3858" s="17" t="s">
        <v>1133</v>
      </c>
      <c r="D3858" s="19" t="s">
        <v>1049</v>
      </c>
      <c r="E3858" s="17">
        <v>3.5</v>
      </c>
      <c r="F3858" s="17">
        <v>24</v>
      </c>
      <c r="G3858" s="20">
        <f>E3858*F3858</f>
        <v>84</v>
      </c>
      <c r="H3858" s="597"/>
    </row>
    <row r="3859" spans="1:8" ht="18.75">
      <c r="A3859" s="160"/>
      <c r="B3859" s="161" t="s">
        <v>1598</v>
      </c>
      <c r="C3859" s="160"/>
      <c r="D3859" s="160"/>
      <c r="E3859" s="160"/>
      <c r="F3859" s="160"/>
      <c r="G3859" s="162">
        <f>SUM(G3856:G3858)</f>
        <v>154</v>
      </c>
      <c r="H3859" s="163"/>
    </row>
    <row r="3860" spans="1:8" ht="15.75">
      <c r="A3860" s="602">
        <v>84</v>
      </c>
      <c r="B3860" s="592" t="s">
        <v>3575</v>
      </c>
      <c r="C3860" s="16" t="s">
        <v>1132</v>
      </c>
      <c r="D3860" s="19"/>
      <c r="E3860" s="17"/>
      <c r="F3860" s="17"/>
      <c r="G3860" s="20"/>
      <c r="H3860" s="595">
        <v>41102</v>
      </c>
    </row>
    <row r="3861" spans="1:8" ht="15.75">
      <c r="A3861" s="596"/>
      <c r="B3861" s="593"/>
      <c r="C3861" s="17" t="s">
        <v>480</v>
      </c>
      <c r="D3861" s="19" t="s">
        <v>481</v>
      </c>
      <c r="E3861" s="17">
        <v>2.5</v>
      </c>
      <c r="F3861" s="17">
        <v>28</v>
      </c>
      <c r="G3861" s="20">
        <f>E3861*F3861</f>
        <v>70</v>
      </c>
      <c r="H3861" s="596"/>
    </row>
    <row r="3862" spans="1:8" ht="15.75">
      <c r="A3862" s="597"/>
      <c r="B3862" s="594"/>
      <c r="C3862" s="17" t="s">
        <v>1133</v>
      </c>
      <c r="D3862" s="19" t="s">
        <v>1049</v>
      </c>
      <c r="E3862" s="17">
        <v>3.5</v>
      </c>
      <c r="F3862" s="17">
        <v>24</v>
      </c>
      <c r="G3862" s="20">
        <f>E3862*F3862</f>
        <v>84</v>
      </c>
      <c r="H3862" s="597"/>
    </row>
    <row r="3863" spans="1:8" ht="15.75">
      <c r="A3863" s="41">
        <v>105</v>
      </c>
      <c r="B3863" s="17" t="s">
        <v>2264</v>
      </c>
      <c r="C3863" s="46" t="s">
        <v>3127</v>
      </c>
      <c r="D3863" s="598" t="s">
        <v>67</v>
      </c>
      <c r="E3863" s="599"/>
      <c r="F3863" s="600"/>
      <c r="G3863" s="20"/>
      <c r="H3863" s="21">
        <v>41107</v>
      </c>
    </row>
    <row r="3864" spans="1:8" ht="18.75">
      <c r="A3864" s="160"/>
      <c r="B3864" s="161" t="s">
        <v>1598</v>
      </c>
      <c r="C3864" s="160"/>
      <c r="D3864" s="160"/>
      <c r="E3864" s="160"/>
      <c r="F3864" s="160"/>
      <c r="G3864" s="162">
        <f>SUM(G3860:G3863)</f>
        <v>154</v>
      </c>
      <c r="H3864" s="163"/>
    </row>
    <row r="3865" spans="1:8" ht="15.75">
      <c r="A3865" s="41">
        <v>113</v>
      </c>
      <c r="B3865" s="17" t="s">
        <v>1356</v>
      </c>
      <c r="C3865" s="36" t="s">
        <v>1584</v>
      </c>
      <c r="D3865" s="598" t="s">
        <v>67</v>
      </c>
      <c r="E3865" s="599"/>
      <c r="F3865" s="600"/>
      <c r="G3865" s="20"/>
      <c r="H3865" s="21">
        <v>41107</v>
      </c>
    </row>
    <row r="3866" spans="1:8" ht="15.75">
      <c r="A3866" s="602">
        <v>177</v>
      </c>
      <c r="B3866" s="592" t="s">
        <v>1648</v>
      </c>
      <c r="C3866" s="16" t="s">
        <v>1132</v>
      </c>
      <c r="D3866" s="19"/>
      <c r="E3866" s="17"/>
      <c r="F3866" s="17"/>
      <c r="G3866" s="20"/>
      <c r="H3866" s="595">
        <v>41115</v>
      </c>
    </row>
    <row r="3867" spans="1:8" ht="15.75">
      <c r="A3867" s="596"/>
      <c r="B3867" s="593"/>
      <c r="C3867" s="17" t="s">
        <v>480</v>
      </c>
      <c r="D3867" s="19" t="s">
        <v>481</v>
      </c>
      <c r="E3867" s="17">
        <v>1.5</v>
      </c>
      <c r="F3867" s="17">
        <v>28</v>
      </c>
      <c r="G3867" s="20">
        <f>E3867*F3867</f>
        <v>42</v>
      </c>
      <c r="H3867" s="605"/>
    </row>
    <row r="3868" spans="1:8" ht="15.75">
      <c r="A3868" s="597"/>
      <c r="B3868" s="594"/>
      <c r="C3868" s="17" t="s">
        <v>1133</v>
      </c>
      <c r="D3868" s="19" t="s">
        <v>1049</v>
      </c>
      <c r="E3868" s="17">
        <v>2.5</v>
      </c>
      <c r="F3868" s="17">
        <v>24</v>
      </c>
      <c r="G3868" s="20">
        <f>E3868*F3868</f>
        <v>60</v>
      </c>
      <c r="H3868" s="603"/>
    </row>
    <row r="3869" spans="1:8" ht="18.75">
      <c r="A3869" s="160"/>
      <c r="B3869" s="161" t="s">
        <v>1598</v>
      </c>
      <c r="C3869" s="160"/>
      <c r="D3869" s="160"/>
      <c r="E3869" s="160"/>
      <c r="F3869" s="160"/>
      <c r="G3869" s="162">
        <f>SUM(G3865:G3868)</f>
        <v>102</v>
      </c>
      <c r="H3869" s="163"/>
    </row>
    <row r="3870" spans="1:8" ht="47.25">
      <c r="A3870" s="41">
        <v>23</v>
      </c>
      <c r="B3870" s="15" t="s">
        <v>2035</v>
      </c>
      <c r="C3870" s="46" t="s">
        <v>3422</v>
      </c>
      <c r="D3870" s="598" t="s">
        <v>67</v>
      </c>
      <c r="E3870" s="599"/>
      <c r="F3870" s="600"/>
      <c r="G3870" s="44"/>
      <c r="H3870" s="21">
        <v>41095</v>
      </c>
    </row>
    <row r="3871" spans="1:8" ht="18.75">
      <c r="A3871" s="160"/>
      <c r="B3871" s="161" t="s">
        <v>1598</v>
      </c>
      <c r="C3871" s="160"/>
      <c r="D3871" s="160"/>
      <c r="E3871" s="160"/>
      <c r="F3871" s="160"/>
      <c r="G3871" s="162">
        <f>SUM(G3870)</f>
        <v>0</v>
      </c>
      <c r="H3871" s="163"/>
    </row>
    <row r="3872" spans="1:8" ht="31.5">
      <c r="A3872" s="602">
        <v>94</v>
      </c>
      <c r="B3872" s="592" t="s">
        <v>3574</v>
      </c>
      <c r="C3872" s="50" t="s">
        <v>0</v>
      </c>
      <c r="D3872" s="19"/>
      <c r="E3872" s="17"/>
      <c r="F3872" s="19"/>
      <c r="G3872" s="20"/>
      <c r="H3872" s="595">
        <v>41103</v>
      </c>
    </row>
    <row r="3873" spans="1:8" ht="15.75">
      <c r="A3873" s="596"/>
      <c r="B3873" s="593"/>
      <c r="C3873" s="63" t="s">
        <v>1371</v>
      </c>
      <c r="D3873" s="19" t="s">
        <v>2968</v>
      </c>
      <c r="E3873" s="17">
        <v>2</v>
      </c>
      <c r="F3873" s="19">
        <v>100</v>
      </c>
      <c r="G3873" s="20">
        <f>F3873*E3873</f>
        <v>200</v>
      </c>
      <c r="H3873" s="605"/>
    </row>
    <row r="3874" spans="1:8" ht="15.75">
      <c r="A3874" s="596"/>
      <c r="B3874" s="593"/>
      <c r="C3874" s="63" t="s">
        <v>50</v>
      </c>
      <c r="D3874" s="19" t="s">
        <v>2968</v>
      </c>
      <c r="E3874" s="17">
        <v>2</v>
      </c>
      <c r="F3874" s="19">
        <v>55</v>
      </c>
      <c r="G3874" s="20">
        <f>F3874*E3874</f>
        <v>110</v>
      </c>
      <c r="H3874" s="605"/>
    </row>
    <row r="3875" spans="1:8" ht="15.75">
      <c r="A3875" s="596"/>
      <c r="B3875" s="593"/>
      <c r="C3875" s="63" t="s">
        <v>677</v>
      </c>
      <c r="D3875" s="19" t="s">
        <v>1049</v>
      </c>
      <c r="E3875" s="17">
        <v>1</v>
      </c>
      <c r="F3875" s="19">
        <v>213</v>
      </c>
      <c r="G3875" s="20">
        <f>F3875*E3875</f>
        <v>213</v>
      </c>
      <c r="H3875" s="605"/>
    </row>
    <row r="3876" spans="1:8" ht="15.75">
      <c r="A3876" s="596"/>
      <c r="B3876" s="593"/>
      <c r="C3876" s="63" t="s">
        <v>678</v>
      </c>
      <c r="D3876" s="19" t="s">
        <v>2968</v>
      </c>
      <c r="E3876" s="17">
        <v>1</v>
      </c>
      <c r="F3876" s="19">
        <v>102</v>
      </c>
      <c r="G3876" s="20">
        <f>F3876*E3876</f>
        <v>102</v>
      </c>
      <c r="H3876" s="605"/>
    </row>
    <row r="3877" spans="1:8" ht="15.75">
      <c r="A3877" s="597"/>
      <c r="B3877" s="594"/>
      <c r="C3877" s="15" t="s">
        <v>49</v>
      </c>
      <c r="D3877" s="19" t="s">
        <v>2968</v>
      </c>
      <c r="E3877" s="19">
        <v>2</v>
      </c>
      <c r="F3877" s="19">
        <v>150</v>
      </c>
      <c r="G3877" s="20">
        <f>F3877*E3877</f>
        <v>300</v>
      </c>
      <c r="H3877" s="603"/>
    </row>
    <row r="3878" spans="1:8" ht="15.75">
      <c r="A3878" s="602">
        <v>181</v>
      </c>
      <c r="B3878" s="592" t="s">
        <v>2836</v>
      </c>
      <c r="C3878" s="16" t="s">
        <v>1132</v>
      </c>
      <c r="D3878" s="19"/>
      <c r="E3878" s="17"/>
      <c r="F3878" s="17"/>
      <c r="G3878" s="20"/>
      <c r="H3878" s="595">
        <v>41120</v>
      </c>
    </row>
    <row r="3879" spans="1:8" ht="15.75">
      <c r="A3879" s="596"/>
      <c r="B3879" s="593"/>
      <c r="C3879" s="17" t="s">
        <v>480</v>
      </c>
      <c r="D3879" s="19" t="s">
        <v>481</v>
      </c>
      <c r="E3879" s="17">
        <v>3</v>
      </c>
      <c r="F3879" s="17">
        <v>28</v>
      </c>
      <c r="G3879" s="20">
        <f>E3879*F3879</f>
        <v>84</v>
      </c>
      <c r="H3879" s="605"/>
    </row>
    <row r="3880" spans="1:8" ht="15.75">
      <c r="A3880" s="597"/>
      <c r="B3880" s="594"/>
      <c r="C3880" s="17" t="s">
        <v>1133</v>
      </c>
      <c r="D3880" s="19" t="s">
        <v>1049</v>
      </c>
      <c r="E3880" s="17">
        <v>4</v>
      </c>
      <c r="F3880" s="17">
        <v>24</v>
      </c>
      <c r="G3880" s="20">
        <f>E3880*F3880</f>
        <v>96</v>
      </c>
      <c r="H3880" s="603"/>
    </row>
    <row r="3881" spans="1:8" ht="18.75">
      <c r="A3881" s="160"/>
      <c r="B3881" s="161" t="s">
        <v>1598</v>
      </c>
      <c r="C3881" s="160"/>
      <c r="D3881" s="160"/>
      <c r="E3881" s="160"/>
      <c r="F3881" s="160"/>
      <c r="G3881" s="162">
        <f>SUM(G3872:G3880)</f>
        <v>1105</v>
      </c>
      <c r="H3881" s="163"/>
    </row>
    <row r="3882" spans="1:8" ht="31.5">
      <c r="A3882" s="41">
        <v>44</v>
      </c>
      <c r="B3882" s="15" t="s">
        <v>3442</v>
      </c>
      <c r="C3882" s="46" t="s">
        <v>893</v>
      </c>
      <c r="D3882" s="598" t="s">
        <v>3223</v>
      </c>
      <c r="E3882" s="599"/>
      <c r="F3882" s="600"/>
      <c r="G3882" s="20"/>
      <c r="H3882" s="21">
        <v>41093</v>
      </c>
    </row>
    <row r="3883" spans="1:8" ht="15.75">
      <c r="A3883" s="602">
        <v>58</v>
      </c>
      <c r="B3883" s="592" t="s">
        <v>3442</v>
      </c>
      <c r="C3883" s="16" t="s">
        <v>2782</v>
      </c>
      <c r="D3883" s="17"/>
      <c r="E3883" s="17"/>
      <c r="F3883" s="17"/>
      <c r="G3883" s="20"/>
      <c r="H3883" s="595">
        <v>41096</v>
      </c>
    </row>
    <row r="3884" spans="1:8" ht="15.75">
      <c r="A3884" s="596"/>
      <c r="B3884" s="593"/>
      <c r="C3884" s="17" t="s">
        <v>2049</v>
      </c>
      <c r="D3884" s="19" t="s">
        <v>1588</v>
      </c>
      <c r="E3884" s="17">
        <v>0.4</v>
      </c>
      <c r="F3884" s="17">
        <v>1350</v>
      </c>
      <c r="G3884" s="20">
        <f>E3884*F3884</f>
        <v>540</v>
      </c>
      <c r="H3884" s="596"/>
    </row>
    <row r="3885" spans="1:8" ht="15.75">
      <c r="A3885" s="597"/>
      <c r="B3885" s="594"/>
      <c r="C3885" s="17" t="s">
        <v>2050</v>
      </c>
      <c r="D3885" s="19" t="s">
        <v>1585</v>
      </c>
      <c r="E3885" s="17">
        <v>0.3</v>
      </c>
      <c r="F3885" s="17">
        <v>48.05</v>
      </c>
      <c r="G3885" s="20">
        <f>E3885*F3885</f>
        <v>14.42</v>
      </c>
      <c r="H3885" s="597"/>
    </row>
    <row r="3886" spans="1:8" ht="15.75">
      <c r="A3886" s="41">
        <v>101</v>
      </c>
      <c r="B3886" s="15" t="s">
        <v>1759</v>
      </c>
      <c r="C3886" s="46" t="s">
        <v>1760</v>
      </c>
      <c r="D3886" s="598" t="s">
        <v>3139</v>
      </c>
      <c r="E3886" s="599"/>
      <c r="F3886" s="600"/>
      <c r="G3886" s="20"/>
      <c r="H3886" s="21">
        <v>41106</v>
      </c>
    </row>
    <row r="3887" spans="1:8" ht="31.5">
      <c r="A3887" s="41">
        <v>111</v>
      </c>
      <c r="B3887" s="17" t="s">
        <v>1945</v>
      </c>
      <c r="C3887" s="46" t="s">
        <v>1946</v>
      </c>
      <c r="D3887" s="598" t="s">
        <v>67</v>
      </c>
      <c r="E3887" s="599"/>
      <c r="F3887" s="600"/>
      <c r="G3887" s="20"/>
      <c r="H3887" s="21">
        <v>41109</v>
      </c>
    </row>
    <row r="3888" spans="1:8" ht="63">
      <c r="A3888" s="41">
        <v>112</v>
      </c>
      <c r="B3888" s="17" t="s">
        <v>1947</v>
      </c>
      <c r="C3888" s="16" t="s">
        <v>1712</v>
      </c>
      <c r="D3888" s="598" t="s">
        <v>1050</v>
      </c>
      <c r="E3888" s="599"/>
      <c r="F3888" s="600"/>
      <c r="G3888" s="20"/>
      <c r="H3888" s="21">
        <v>41078</v>
      </c>
    </row>
    <row r="3889" spans="1:8" ht="15.75">
      <c r="A3889" s="41">
        <v>120</v>
      </c>
      <c r="B3889" s="17" t="s">
        <v>1947</v>
      </c>
      <c r="C3889" s="16" t="s">
        <v>2270</v>
      </c>
      <c r="D3889" s="598" t="s">
        <v>2250</v>
      </c>
      <c r="E3889" s="599"/>
      <c r="F3889" s="600"/>
      <c r="G3889" s="20"/>
      <c r="H3889" s="21">
        <v>41107</v>
      </c>
    </row>
    <row r="3890" spans="1:8" ht="15.75">
      <c r="A3890" s="602">
        <v>161</v>
      </c>
      <c r="B3890" s="592" t="s">
        <v>3442</v>
      </c>
      <c r="C3890" s="16" t="s">
        <v>2782</v>
      </c>
      <c r="D3890" s="19"/>
      <c r="E3890" s="17"/>
      <c r="F3890" s="17"/>
      <c r="G3890" s="17"/>
      <c r="H3890" s="595">
        <v>41114</v>
      </c>
    </row>
    <row r="3891" spans="1:8" ht="15.75">
      <c r="A3891" s="596"/>
      <c r="B3891" s="593"/>
      <c r="C3891" s="17" t="s">
        <v>2049</v>
      </c>
      <c r="D3891" s="19" t="s">
        <v>1588</v>
      </c>
      <c r="E3891" s="17">
        <v>0.4</v>
      </c>
      <c r="F3891" s="17">
        <v>1350</v>
      </c>
      <c r="G3891" s="17">
        <f>E3891*F3891</f>
        <v>540</v>
      </c>
      <c r="H3891" s="605"/>
    </row>
    <row r="3892" spans="1:8" ht="15.75">
      <c r="A3892" s="597"/>
      <c r="B3892" s="594"/>
      <c r="C3892" s="17" t="s">
        <v>2050</v>
      </c>
      <c r="D3892" s="19" t="s">
        <v>1585</v>
      </c>
      <c r="E3892" s="17">
        <v>0.2</v>
      </c>
      <c r="F3892" s="17">
        <v>48.05</v>
      </c>
      <c r="G3892" s="17">
        <f>E3892*F3892</f>
        <v>9.61</v>
      </c>
      <c r="H3892" s="603"/>
    </row>
    <row r="3893" spans="1:8" ht="31.5">
      <c r="A3893" s="602">
        <v>172</v>
      </c>
      <c r="B3893" s="592" t="s">
        <v>2068</v>
      </c>
      <c r="C3893" s="46" t="s">
        <v>1864</v>
      </c>
      <c r="D3893" s="19"/>
      <c r="E3893" s="19"/>
      <c r="F3893" s="19"/>
      <c r="G3893" s="20"/>
      <c r="H3893" s="595">
        <v>41117</v>
      </c>
    </row>
    <row r="3894" spans="1:8" ht="15.75">
      <c r="A3894" s="596"/>
      <c r="B3894" s="593"/>
      <c r="C3894" s="15" t="s">
        <v>1570</v>
      </c>
      <c r="D3894" s="19" t="s">
        <v>2968</v>
      </c>
      <c r="E3894" s="19">
        <v>2</v>
      </c>
      <c r="F3894" s="19">
        <v>106.5</v>
      </c>
      <c r="G3894" s="20">
        <f>F3894*E3894</f>
        <v>213</v>
      </c>
      <c r="H3894" s="605"/>
    </row>
    <row r="3895" spans="1:8" ht="15.75">
      <c r="A3895" s="596"/>
      <c r="B3895" s="593"/>
      <c r="C3895" s="15" t="s">
        <v>1462</v>
      </c>
      <c r="D3895" s="19" t="s">
        <v>1049</v>
      </c>
      <c r="E3895" s="19">
        <v>3</v>
      </c>
      <c r="F3895" s="19">
        <v>92</v>
      </c>
      <c r="G3895" s="20">
        <f>F3895*E3895</f>
        <v>276</v>
      </c>
      <c r="H3895" s="605"/>
    </row>
    <row r="3896" spans="1:8" ht="15.75">
      <c r="A3896" s="597"/>
      <c r="B3896" s="594"/>
      <c r="C3896" s="15" t="s">
        <v>1045</v>
      </c>
      <c r="D3896" s="19" t="s">
        <v>2968</v>
      </c>
      <c r="E3896" s="19">
        <v>2</v>
      </c>
      <c r="F3896" s="19">
        <v>39</v>
      </c>
      <c r="G3896" s="20">
        <f>F3896*E3896</f>
        <v>78</v>
      </c>
      <c r="H3896" s="603"/>
    </row>
    <row r="3897" spans="1:8" ht="47.25">
      <c r="A3897" s="41">
        <v>188</v>
      </c>
      <c r="B3897" s="17" t="s">
        <v>153</v>
      </c>
      <c r="C3897" s="46" t="s">
        <v>1445</v>
      </c>
      <c r="D3897" s="598" t="s">
        <v>1050</v>
      </c>
      <c r="E3897" s="599"/>
      <c r="F3897" s="600"/>
      <c r="G3897" s="20"/>
      <c r="H3897" s="21">
        <v>41120</v>
      </c>
    </row>
    <row r="3898" spans="1:8" ht="18.75">
      <c r="A3898" s="160"/>
      <c r="B3898" s="161" t="s">
        <v>1598</v>
      </c>
      <c r="C3898" s="160"/>
      <c r="D3898" s="160"/>
      <c r="E3898" s="160"/>
      <c r="F3898" s="160"/>
      <c r="G3898" s="162">
        <f>SUM(G3882:G3897)</f>
        <v>1671.03</v>
      </c>
      <c r="H3898" s="163"/>
    </row>
    <row r="3899" spans="1:8" ht="31.5">
      <c r="A3899" s="602">
        <v>20</v>
      </c>
      <c r="B3899" s="592" t="s">
        <v>1559</v>
      </c>
      <c r="C3899" s="46" t="s">
        <v>1560</v>
      </c>
      <c r="D3899" s="19"/>
      <c r="E3899" s="19"/>
      <c r="F3899" s="19"/>
      <c r="G3899" s="20"/>
      <c r="H3899" s="595">
        <v>41094</v>
      </c>
    </row>
    <row r="3900" spans="1:8" ht="15.75">
      <c r="A3900" s="596"/>
      <c r="B3900" s="593"/>
      <c r="C3900" s="17" t="s">
        <v>1462</v>
      </c>
      <c r="D3900" s="19" t="s">
        <v>1049</v>
      </c>
      <c r="E3900" s="17">
        <v>4</v>
      </c>
      <c r="F3900" s="19">
        <v>52</v>
      </c>
      <c r="G3900" s="20">
        <f>F3900*E3900</f>
        <v>208</v>
      </c>
      <c r="H3900" s="605"/>
    </row>
    <row r="3901" spans="1:8" ht="15.75">
      <c r="A3901" s="597"/>
      <c r="B3901" s="594"/>
      <c r="C3901" s="15" t="s">
        <v>1397</v>
      </c>
      <c r="D3901" s="19" t="s">
        <v>2968</v>
      </c>
      <c r="E3901" s="19">
        <v>2</v>
      </c>
      <c r="F3901" s="19">
        <v>89</v>
      </c>
      <c r="G3901" s="20">
        <f>F3901*E3901</f>
        <v>178</v>
      </c>
      <c r="H3901" s="603"/>
    </row>
    <row r="3902" spans="1:8" ht="15.75">
      <c r="A3902" s="602">
        <v>21</v>
      </c>
      <c r="B3902" s="592" t="s">
        <v>2212</v>
      </c>
      <c r="C3902" s="46" t="s">
        <v>3626</v>
      </c>
      <c r="D3902" s="19"/>
      <c r="E3902" s="19"/>
      <c r="F3902" s="19"/>
      <c r="G3902" s="20"/>
      <c r="H3902" s="595">
        <v>41094</v>
      </c>
    </row>
    <row r="3903" spans="1:8" ht="15.75">
      <c r="A3903" s="596"/>
      <c r="B3903" s="593"/>
      <c r="C3903" s="15" t="s">
        <v>2213</v>
      </c>
      <c r="D3903" s="19" t="s">
        <v>2968</v>
      </c>
      <c r="E3903" s="19">
        <v>1</v>
      </c>
      <c r="F3903" s="19">
        <v>310</v>
      </c>
      <c r="G3903" s="20">
        <f>F3903*E3903</f>
        <v>310</v>
      </c>
      <c r="H3903" s="605"/>
    </row>
    <row r="3904" spans="1:8" ht="15.75">
      <c r="A3904" s="596"/>
      <c r="B3904" s="593"/>
      <c r="C3904" s="15" t="s">
        <v>1532</v>
      </c>
      <c r="D3904" s="19" t="s">
        <v>2968</v>
      </c>
      <c r="E3904" s="19">
        <v>1</v>
      </c>
      <c r="F3904" s="19">
        <v>89</v>
      </c>
      <c r="G3904" s="20">
        <f>F3904*E3904</f>
        <v>89</v>
      </c>
      <c r="H3904" s="605"/>
    </row>
    <row r="3905" spans="1:8" ht="15.75">
      <c r="A3905" s="596"/>
      <c r="B3905" s="593"/>
      <c r="C3905" s="17" t="s">
        <v>1581</v>
      </c>
      <c r="D3905" s="19" t="s">
        <v>1109</v>
      </c>
      <c r="E3905" s="17">
        <v>3</v>
      </c>
      <c r="F3905" s="17">
        <v>90</v>
      </c>
      <c r="G3905" s="20">
        <f>F3905*E3905</f>
        <v>270</v>
      </c>
      <c r="H3905" s="605"/>
    </row>
    <row r="3906" spans="1:8" ht="15.75">
      <c r="A3906" s="596"/>
      <c r="B3906" s="593"/>
      <c r="C3906" s="17" t="s">
        <v>2214</v>
      </c>
      <c r="D3906" s="19" t="s">
        <v>2968</v>
      </c>
      <c r="E3906" s="17">
        <v>1</v>
      </c>
      <c r="F3906" s="17">
        <v>55</v>
      </c>
      <c r="G3906" s="44">
        <f>E3906*F3906</f>
        <v>55</v>
      </c>
      <c r="H3906" s="605"/>
    </row>
    <row r="3907" spans="1:8" ht="15.75">
      <c r="A3907" s="597"/>
      <c r="B3907" s="594"/>
      <c r="C3907" s="17" t="s">
        <v>2215</v>
      </c>
      <c r="D3907" s="19" t="s">
        <v>2968</v>
      </c>
      <c r="E3907" s="17">
        <v>1</v>
      </c>
      <c r="F3907" s="17">
        <v>25</v>
      </c>
      <c r="G3907" s="44">
        <f>E3907*F3907</f>
        <v>25</v>
      </c>
      <c r="H3907" s="603"/>
    </row>
    <row r="3908" spans="1:8" ht="47.25">
      <c r="A3908" s="41">
        <v>96</v>
      </c>
      <c r="B3908" s="17" t="s">
        <v>3583</v>
      </c>
      <c r="C3908" s="16" t="s">
        <v>110</v>
      </c>
      <c r="D3908" s="598" t="s">
        <v>67</v>
      </c>
      <c r="E3908" s="599"/>
      <c r="F3908" s="600"/>
      <c r="G3908" s="20"/>
      <c r="H3908" s="21">
        <v>41106</v>
      </c>
    </row>
    <row r="3909" spans="1:8" ht="15.75">
      <c r="A3909" s="41">
        <v>116</v>
      </c>
      <c r="B3909" s="17" t="s">
        <v>3015</v>
      </c>
      <c r="C3909" s="16" t="s">
        <v>1584</v>
      </c>
      <c r="D3909" s="598" t="s">
        <v>67</v>
      </c>
      <c r="E3909" s="599"/>
      <c r="F3909" s="600"/>
      <c r="G3909" s="20"/>
      <c r="H3909" s="21">
        <v>41107</v>
      </c>
    </row>
    <row r="3910" spans="1:8" ht="31.5">
      <c r="A3910" s="602">
        <v>127</v>
      </c>
      <c r="B3910" s="592" t="s">
        <v>523</v>
      </c>
      <c r="C3910" s="46" t="s">
        <v>1560</v>
      </c>
      <c r="D3910" s="19"/>
      <c r="E3910" s="17"/>
      <c r="F3910" s="19"/>
      <c r="G3910" s="20"/>
      <c r="H3910" s="595">
        <v>41114</v>
      </c>
    </row>
    <row r="3911" spans="1:8" ht="15.75">
      <c r="A3911" s="596"/>
      <c r="B3911" s="593"/>
      <c r="C3911" s="15" t="s">
        <v>524</v>
      </c>
      <c r="D3911" s="19" t="s">
        <v>2968</v>
      </c>
      <c r="E3911" s="17">
        <v>1</v>
      </c>
      <c r="F3911" s="19">
        <v>90</v>
      </c>
      <c r="G3911" s="20">
        <f>E3911*F3911</f>
        <v>90</v>
      </c>
      <c r="H3911" s="605"/>
    </row>
    <row r="3912" spans="1:8" ht="15.75">
      <c r="A3912" s="596"/>
      <c r="B3912" s="593"/>
      <c r="C3912" s="15" t="s">
        <v>1668</v>
      </c>
      <c r="D3912" s="19" t="s">
        <v>2968</v>
      </c>
      <c r="E3912" s="17">
        <v>1</v>
      </c>
      <c r="F3912" s="19">
        <v>126</v>
      </c>
      <c r="G3912" s="20">
        <f>E3912*F3912</f>
        <v>126</v>
      </c>
      <c r="H3912" s="605"/>
    </row>
    <row r="3913" spans="1:8" ht="15.75">
      <c r="A3913" s="596"/>
      <c r="B3913" s="593"/>
      <c r="C3913" s="63" t="s">
        <v>1462</v>
      </c>
      <c r="D3913" s="19" t="s">
        <v>1049</v>
      </c>
      <c r="E3913" s="17">
        <v>4</v>
      </c>
      <c r="F3913" s="19">
        <v>92</v>
      </c>
      <c r="G3913" s="20">
        <f>E3913*F3913</f>
        <v>368</v>
      </c>
      <c r="H3913" s="605"/>
    </row>
    <row r="3914" spans="1:8" ht="15.75">
      <c r="A3914" s="596"/>
      <c r="B3914" s="593"/>
      <c r="C3914" s="15" t="s">
        <v>2190</v>
      </c>
      <c r="D3914" s="19" t="s">
        <v>2968</v>
      </c>
      <c r="E3914" s="17">
        <v>1</v>
      </c>
      <c r="F3914" s="19">
        <v>100</v>
      </c>
      <c r="G3914" s="20">
        <f>F3914*E3914</f>
        <v>100</v>
      </c>
      <c r="H3914" s="605"/>
    </row>
    <row r="3915" spans="1:8" ht="15.75">
      <c r="A3915" s="596"/>
      <c r="B3915" s="593"/>
      <c r="C3915" s="63" t="s">
        <v>1669</v>
      </c>
      <c r="D3915" s="19" t="s">
        <v>1049</v>
      </c>
      <c r="E3915" s="17">
        <v>2.5</v>
      </c>
      <c r="F3915" s="19">
        <v>208</v>
      </c>
      <c r="G3915" s="20">
        <f>F3915*E3915</f>
        <v>520</v>
      </c>
      <c r="H3915" s="605"/>
    </row>
    <row r="3916" spans="1:8" ht="15.75">
      <c r="A3916" s="597"/>
      <c r="B3916" s="594"/>
      <c r="C3916" s="15" t="s">
        <v>1045</v>
      </c>
      <c r="D3916" s="19" t="s">
        <v>2968</v>
      </c>
      <c r="E3916" s="19">
        <v>2</v>
      </c>
      <c r="F3916" s="19">
        <v>39</v>
      </c>
      <c r="G3916" s="20">
        <f>F3916*E3916</f>
        <v>78</v>
      </c>
      <c r="H3916" s="603"/>
    </row>
    <row r="3917" spans="1:8" ht="15.75">
      <c r="A3917" s="41">
        <v>132</v>
      </c>
      <c r="B3917" s="17" t="s">
        <v>1383</v>
      </c>
      <c r="C3917" s="46" t="s">
        <v>2162</v>
      </c>
      <c r="D3917" s="598" t="s">
        <v>67</v>
      </c>
      <c r="E3917" s="599"/>
      <c r="F3917" s="600"/>
      <c r="G3917" s="20"/>
      <c r="H3917" s="21">
        <v>41114</v>
      </c>
    </row>
    <row r="3918" spans="1:8" ht="15.75">
      <c r="A3918" s="630">
        <v>171</v>
      </c>
      <c r="B3918" s="592" t="s">
        <v>97</v>
      </c>
      <c r="C3918" s="46" t="s">
        <v>3531</v>
      </c>
      <c r="D3918" s="19"/>
      <c r="E3918" s="19"/>
      <c r="F3918" s="19"/>
      <c r="G3918" s="20"/>
      <c r="H3918" s="595">
        <v>41117</v>
      </c>
    </row>
    <row r="3919" spans="1:8" ht="15.75">
      <c r="A3919" s="631"/>
      <c r="B3919" s="593"/>
      <c r="C3919" s="15" t="s">
        <v>2066</v>
      </c>
      <c r="D3919" s="19" t="s">
        <v>1049</v>
      </c>
      <c r="E3919" s="19">
        <v>1.5</v>
      </c>
      <c r="F3919" s="19">
        <v>92</v>
      </c>
      <c r="G3919" s="20">
        <f>F3919*E3919</f>
        <v>138</v>
      </c>
      <c r="H3919" s="605"/>
    </row>
    <row r="3920" spans="1:8" ht="15.75">
      <c r="A3920" s="631"/>
      <c r="B3920" s="593"/>
      <c r="C3920" s="15" t="s">
        <v>1045</v>
      </c>
      <c r="D3920" s="19" t="s">
        <v>2968</v>
      </c>
      <c r="E3920" s="19">
        <v>1</v>
      </c>
      <c r="F3920" s="19">
        <v>23</v>
      </c>
      <c r="G3920" s="20">
        <f>F3920*E3920</f>
        <v>23</v>
      </c>
      <c r="H3920" s="605"/>
    </row>
    <row r="3921" spans="1:8" ht="15.75">
      <c r="A3921" s="632"/>
      <c r="B3921" s="594"/>
      <c r="C3921" s="15" t="s">
        <v>2067</v>
      </c>
      <c r="D3921" s="19" t="s">
        <v>2968</v>
      </c>
      <c r="E3921" s="19">
        <v>2</v>
      </c>
      <c r="F3921" s="19">
        <v>43</v>
      </c>
      <c r="G3921" s="20">
        <f>F3921*E3921</f>
        <v>86</v>
      </c>
      <c r="H3921" s="603"/>
    </row>
    <row r="3922" spans="1:8" ht="15.75">
      <c r="A3922" s="602">
        <v>185</v>
      </c>
      <c r="B3922" s="592" t="s">
        <v>274</v>
      </c>
      <c r="C3922" s="16" t="s">
        <v>1132</v>
      </c>
      <c r="D3922" s="19"/>
      <c r="E3922" s="17"/>
      <c r="F3922" s="17"/>
      <c r="G3922" s="20"/>
      <c r="H3922" s="595">
        <v>41121</v>
      </c>
    </row>
    <row r="3923" spans="1:8" ht="15.75">
      <c r="A3923" s="596"/>
      <c r="B3923" s="593"/>
      <c r="C3923" s="17" t="s">
        <v>480</v>
      </c>
      <c r="D3923" s="19" t="s">
        <v>481</v>
      </c>
      <c r="E3923" s="17">
        <v>2</v>
      </c>
      <c r="F3923" s="17">
        <v>28</v>
      </c>
      <c r="G3923" s="20">
        <f>E3923*F3923</f>
        <v>56</v>
      </c>
      <c r="H3923" s="605"/>
    </row>
    <row r="3924" spans="1:8" ht="15.75">
      <c r="A3924" s="597"/>
      <c r="B3924" s="594"/>
      <c r="C3924" s="17" t="s">
        <v>1133</v>
      </c>
      <c r="D3924" s="19" t="s">
        <v>1049</v>
      </c>
      <c r="E3924" s="17">
        <v>3</v>
      </c>
      <c r="F3924" s="17">
        <v>24</v>
      </c>
      <c r="G3924" s="20">
        <f>E3924*F3924</f>
        <v>72</v>
      </c>
      <c r="H3924" s="603"/>
    </row>
    <row r="3925" spans="1:8" ht="47.25">
      <c r="A3925" s="602">
        <v>190</v>
      </c>
      <c r="B3925" s="592" t="s">
        <v>158</v>
      </c>
      <c r="C3925" s="46" t="s">
        <v>1445</v>
      </c>
      <c r="D3925" s="19"/>
      <c r="E3925" s="19"/>
      <c r="F3925" s="19"/>
      <c r="G3925" s="20"/>
      <c r="H3925" s="595">
        <v>41121</v>
      </c>
    </row>
    <row r="3926" spans="1:8" ht="15.75">
      <c r="A3926" s="596"/>
      <c r="B3926" s="593"/>
      <c r="C3926" s="63" t="s">
        <v>678</v>
      </c>
      <c r="D3926" s="19" t="s">
        <v>2968</v>
      </c>
      <c r="E3926" s="17">
        <v>1</v>
      </c>
      <c r="F3926" s="19">
        <v>100</v>
      </c>
      <c r="G3926" s="20">
        <f>F3926*E3926</f>
        <v>100</v>
      </c>
      <c r="H3926" s="605"/>
    </row>
    <row r="3927" spans="1:8" ht="15.75">
      <c r="A3927" s="596"/>
      <c r="B3927" s="593"/>
      <c r="C3927" s="17" t="s">
        <v>1364</v>
      </c>
      <c r="D3927" s="19" t="s">
        <v>2968</v>
      </c>
      <c r="E3927" s="17">
        <v>1</v>
      </c>
      <c r="F3927" s="17">
        <v>40</v>
      </c>
      <c r="G3927" s="17">
        <f>E3927*F3927</f>
        <v>40</v>
      </c>
      <c r="H3927" s="605"/>
    </row>
    <row r="3928" spans="1:8" ht="15.75">
      <c r="A3928" s="596"/>
      <c r="B3928" s="593"/>
      <c r="C3928" s="15" t="s">
        <v>159</v>
      </c>
      <c r="D3928" s="19" t="s">
        <v>2968</v>
      </c>
      <c r="E3928" s="19">
        <v>2</v>
      </c>
      <c r="F3928" s="19">
        <v>90</v>
      </c>
      <c r="G3928" s="84">
        <f>F3928*E3928</f>
        <v>180</v>
      </c>
      <c r="H3928" s="605"/>
    </row>
    <row r="3929" spans="1:8" ht="31.5">
      <c r="A3929" s="596"/>
      <c r="B3929" s="593"/>
      <c r="C3929" s="17" t="s">
        <v>1198</v>
      </c>
      <c r="D3929" s="19" t="s">
        <v>1049</v>
      </c>
      <c r="E3929" s="17">
        <v>3</v>
      </c>
      <c r="F3929" s="17">
        <v>168.67</v>
      </c>
      <c r="G3929" s="20">
        <f>F3929*E3929</f>
        <v>506.01</v>
      </c>
      <c r="H3929" s="605"/>
    </row>
    <row r="3930" spans="1:8" ht="15.75">
      <c r="A3930" s="597"/>
      <c r="B3930" s="594"/>
      <c r="C3930" s="15" t="s">
        <v>160</v>
      </c>
      <c r="D3930" s="19" t="s">
        <v>2968</v>
      </c>
      <c r="E3930" s="19">
        <v>1</v>
      </c>
      <c r="F3930" s="19">
        <v>125</v>
      </c>
      <c r="G3930" s="20">
        <f>F3930*E3930</f>
        <v>125</v>
      </c>
      <c r="H3930" s="603"/>
    </row>
    <row r="3931" spans="1:8" ht="47.25">
      <c r="A3931" s="602">
        <v>191</v>
      </c>
      <c r="B3931" s="592" t="s">
        <v>161</v>
      </c>
      <c r="C3931" s="46" t="s">
        <v>1445</v>
      </c>
      <c r="D3931" s="19"/>
      <c r="E3931" s="19"/>
      <c r="F3931" s="19"/>
      <c r="G3931" s="20"/>
      <c r="H3931" s="595">
        <v>41121</v>
      </c>
    </row>
    <row r="3932" spans="1:8" ht="31.5">
      <c r="A3932" s="596"/>
      <c r="B3932" s="593"/>
      <c r="C3932" s="17" t="s">
        <v>1198</v>
      </c>
      <c r="D3932" s="19" t="s">
        <v>1049</v>
      </c>
      <c r="E3932" s="17">
        <v>3</v>
      </c>
      <c r="F3932" s="17">
        <v>168.67</v>
      </c>
      <c r="G3932" s="20">
        <f>F3932*E3932</f>
        <v>506.01</v>
      </c>
      <c r="H3932" s="605"/>
    </row>
    <row r="3933" spans="1:8" ht="31.5">
      <c r="A3933" s="596"/>
      <c r="B3933" s="593"/>
      <c r="C3933" s="17" t="s">
        <v>1198</v>
      </c>
      <c r="D3933" s="19" t="s">
        <v>1049</v>
      </c>
      <c r="E3933" s="17">
        <v>0.5</v>
      </c>
      <c r="F3933" s="17">
        <v>180</v>
      </c>
      <c r="G3933" s="20">
        <f>F3933*E3933</f>
        <v>90</v>
      </c>
      <c r="H3933" s="605"/>
    </row>
    <row r="3934" spans="1:8" ht="15.75">
      <c r="A3934" s="597"/>
      <c r="B3934" s="594"/>
      <c r="C3934" s="15" t="s">
        <v>2865</v>
      </c>
      <c r="D3934" s="19" t="s">
        <v>2968</v>
      </c>
      <c r="E3934" s="19">
        <v>1</v>
      </c>
      <c r="F3934" s="19">
        <v>50</v>
      </c>
      <c r="G3934" s="20">
        <f>F3934*E3934</f>
        <v>50</v>
      </c>
      <c r="H3934" s="603"/>
    </row>
    <row r="3935" spans="1:8" ht="47.25">
      <c r="A3935" s="602">
        <v>203</v>
      </c>
      <c r="B3935" s="592" t="s">
        <v>2720</v>
      </c>
      <c r="C3935" s="46" t="s">
        <v>3565</v>
      </c>
      <c r="D3935" s="19"/>
      <c r="E3935" s="19"/>
      <c r="F3935" s="19"/>
      <c r="G3935" s="20"/>
      <c r="H3935" s="595">
        <v>41121</v>
      </c>
    </row>
    <row r="3936" spans="1:8" ht="15.75">
      <c r="A3936" s="596"/>
      <c r="B3936" s="593"/>
      <c r="C3936" s="15" t="s">
        <v>2854</v>
      </c>
      <c r="D3936" s="19" t="s">
        <v>1049</v>
      </c>
      <c r="E3936" s="19">
        <v>30</v>
      </c>
      <c r="F3936" s="19">
        <v>2.5</v>
      </c>
      <c r="G3936" s="20">
        <f>F3936*E3936</f>
        <v>75</v>
      </c>
      <c r="H3936" s="605"/>
    </row>
    <row r="3937" spans="1:8" ht="15.75">
      <c r="A3937" s="597"/>
      <c r="B3937" s="594"/>
      <c r="C3937" s="15" t="s">
        <v>2856</v>
      </c>
      <c r="D3937" s="19" t="s">
        <v>2968</v>
      </c>
      <c r="E3937" s="19">
        <v>1</v>
      </c>
      <c r="F3937" s="19">
        <v>9</v>
      </c>
      <c r="G3937" s="20">
        <f>F3937*E3937</f>
        <v>9</v>
      </c>
      <c r="H3937" s="603"/>
    </row>
    <row r="3938" spans="1:8" ht="18.75">
      <c r="A3938" s="160"/>
      <c r="B3938" s="161" t="s">
        <v>1598</v>
      </c>
      <c r="C3938" s="160"/>
      <c r="D3938" s="160"/>
      <c r="E3938" s="160"/>
      <c r="F3938" s="160"/>
      <c r="G3938" s="162">
        <f>SUM(G3899:G3937)</f>
        <v>4473.0200000000004</v>
      </c>
      <c r="H3938" s="163"/>
    </row>
    <row r="3939" spans="1:8" ht="47.25">
      <c r="A3939" s="602">
        <v>128</v>
      </c>
      <c r="B3939" s="592" t="s">
        <v>2406</v>
      </c>
      <c r="C3939" s="50" t="s">
        <v>1445</v>
      </c>
      <c r="D3939" s="19"/>
      <c r="E3939" s="17"/>
      <c r="F3939" s="19"/>
      <c r="G3939" s="20"/>
      <c r="H3939" s="595">
        <v>41115</v>
      </c>
    </row>
    <row r="3940" spans="1:8" ht="15.75">
      <c r="A3940" s="597"/>
      <c r="B3940" s="594"/>
      <c r="C3940" s="15" t="s">
        <v>1601</v>
      </c>
      <c r="D3940" s="19" t="s">
        <v>1109</v>
      </c>
      <c r="E3940" s="17">
        <v>2</v>
      </c>
      <c r="F3940" s="19">
        <v>4.3</v>
      </c>
      <c r="G3940" s="20">
        <f>F3940*E3940</f>
        <v>8.6</v>
      </c>
      <c r="H3940" s="603"/>
    </row>
    <row r="3941" spans="1:8" ht="15.75">
      <c r="A3941" s="602">
        <v>186</v>
      </c>
      <c r="B3941" s="592" t="s">
        <v>1402</v>
      </c>
      <c r="C3941" s="16" t="s">
        <v>1132</v>
      </c>
      <c r="D3941" s="19"/>
      <c r="E3941" s="17"/>
      <c r="F3941" s="17"/>
      <c r="G3941" s="20"/>
      <c r="H3941" s="595">
        <v>41121</v>
      </c>
    </row>
    <row r="3942" spans="1:8" ht="15.75">
      <c r="A3942" s="596"/>
      <c r="B3942" s="593"/>
      <c r="C3942" s="17" t="s">
        <v>480</v>
      </c>
      <c r="D3942" s="19" t="s">
        <v>481</v>
      </c>
      <c r="E3942" s="17">
        <v>2</v>
      </c>
      <c r="F3942" s="17">
        <v>28</v>
      </c>
      <c r="G3942" s="20">
        <f>E3942*F3942</f>
        <v>56</v>
      </c>
      <c r="H3942" s="605"/>
    </row>
    <row r="3943" spans="1:8" ht="15.75">
      <c r="A3943" s="597"/>
      <c r="B3943" s="594"/>
      <c r="C3943" s="17" t="s">
        <v>1133</v>
      </c>
      <c r="D3943" s="19" t="s">
        <v>1049</v>
      </c>
      <c r="E3943" s="17">
        <v>3</v>
      </c>
      <c r="F3943" s="17">
        <v>24</v>
      </c>
      <c r="G3943" s="20">
        <f>E3943*F3943</f>
        <v>72</v>
      </c>
      <c r="H3943" s="603"/>
    </row>
    <row r="3944" spans="1:8" ht="18.75">
      <c r="A3944" s="160"/>
      <c r="B3944" s="161" t="s">
        <v>1598</v>
      </c>
      <c r="C3944" s="160"/>
      <c r="D3944" s="160"/>
      <c r="E3944" s="160"/>
      <c r="F3944" s="160"/>
      <c r="G3944" s="162">
        <f>SUM(G3939:G3943)</f>
        <v>136.6</v>
      </c>
      <c r="H3944" s="163"/>
    </row>
    <row r="3945" spans="1:8" ht="15.75">
      <c r="A3945" s="41">
        <v>6</v>
      </c>
      <c r="B3945" s="17" t="s">
        <v>558</v>
      </c>
      <c r="C3945" s="46" t="s">
        <v>559</v>
      </c>
      <c r="D3945" s="598" t="s">
        <v>560</v>
      </c>
      <c r="E3945" s="599"/>
      <c r="F3945" s="600"/>
      <c r="G3945" s="20"/>
      <c r="H3945" s="21">
        <v>41092</v>
      </c>
    </row>
    <row r="3946" spans="1:8" ht="31.5">
      <c r="A3946" s="602">
        <v>10</v>
      </c>
      <c r="B3946" s="592" t="s">
        <v>1763</v>
      </c>
      <c r="C3946" s="46" t="s">
        <v>573</v>
      </c>
      <c r="D3946" s="19"/>
      <c r="E3946" s="17"/>
      <c r="F3946" s="19"/>
      <c r="G3946" s="20"/>
      <c r="H3946" s="595">
        <v>41092</v>
      </c>
    </row>
    <row r="3947" spans="1:8" ht="15.75">
      <c r="A3947" s="596"/>
      <c r="B3947" s="593"/>
      <c r="C3947" s="15" t="s">
        <v>2773</v>
      </c>
      <c r="D3947" s="19" t="s">
        <v>1109</v>
      </c>
      <c r="E3947" s="17">
        <v>2.7</v>
      </c>
      <c r="F3947" s="19">
        <v>105.56</v>
      </c>
      <c r="G3947" s="20">
        <f>F3947*E3947</f>
        <v>285.01</v>
      </c>
      <c r="H3947" s="605"/>
    </row>
    <row r="3948" spans="1:8" ht="15.75">
      <c r="A3948" s="597"/>
      <c r="B3948" s="594"/>
      <c r="C3948" s="15" t="s">
        <v>1272</v>
      </c>
      <c r="D3948" s="19" t="s">
        <v>2968</v>
      </c>
      <c r="E3948" s="17">
        <v>1</v>
      </c>
      <c r="F3948" s="19">
        <v>40</v>
      </c>
      <c r="G3948" s="20">
        <f>F3948*E3948</f>
        <v>40</v>
      </c>
      <c r="H3948" s="603"/>
    </row>
    <row r="3949" spans="1:8" ht="31.5">
      <c r="A3949" s="41">
        <v>12</v>
      </c>
      <c r="B3949" s="17" t="s">
        <v>1763</v>
      </c>
      <c r="C3949" s="46" t="s">
        <v>893</v>
      </c>
      <c r="D3949" s="598" t="s">
        <v>594</v>
      </c>
      <c r="E3949" s="599"/>
      <c r="F3949" s="600"/>
      <c r="G3949" s="20"/>
      <c r="H3949" s="21">
        <v>41092</v>
      </c>
    </row>
    <row r="3950" spans="1:8" ht="31.5">
      <c r="A3950" s="41">
        <v>45</v>
      </c>
      <c r="B3950" s="15" t="s">
        <v>1763</v>
      </c>
      <c r="C3950" s="46" t="s">
        <v>893</v>
      </c>
      <c r="D3950" s="598" t="s">
        <v>3223</v>
      </c>
      <c r="E3950" s="599"/>
      <c r="F3950" s="600"/>
      <c r="G3950" s="20"/>
      <c r="H3950" s="21">
        <v>41093</v>
      </c>
    </row>
    <row r="3951" spans="1:8" ht="31.5">
      <c r="A3951" s="602">
        <v>71</v>
      </c>
      <c r="B3951" s="592" t="s">
        <v>1763</v>
      </c>
      <c r="C3951" s="16" t="s">
        <v>893</v>
      </c>
      <c r="D3951" s="17"/>
      <c r="E3951" s="17"/>
      <c r="F3951" s="17"/>
      <c r="G3951" s="20"/>
      <c r="H3951" s="595">
        <v>41100</v>
      </c>
    </row>
    <row r="3952" spans="1:8" ht="15.75">
      <c r="A3952" s="597"/>
      <c r="B3952" s="594"/>
      <c r="C3952" s="15" t="s">
        <v>1600</v>
      </c>
      <c r="D3952" s="17" t="s">
        <v>1588</v>
      </c>
      <c r="E3952" s="17">
        <v>0.5</v>
      </c>
      <c r="F3952" s="17">
        <v>1700</v>
      </c>
      <c r="G3952" s="20">
        <f>F3952*E3952</f>
        <v>850</v>
      </c>
      <c r="H3952" s="603"/>
    </row>
    <row r="3953" spans="1:8" ht="15.75">
      <c r="A3953" s="602">
        <v>103</v>
      </c>
      <c r="B3953" s="592" t="s">
        <v>1763</v>
      </c>
      <c r="C3953" s="16" t="s">
        <v>1132</v>
      </c>
      <c r="D3953" s="19"/>
      <c r="E3953" s="17"/>
      <c r="F3953" s="17"/>
      <c r="G3953" s="20"/>
      <c r="H3953" s="595">
        <v>41106</v>
      </c>
    </row>
    <row r="3954" spans="1:8" ht="15.75">
      <c r="A3954" s="596"/>
      <c r="B3954" s="593"/>
      <c r="C3954" s="17" t="s">
        <v>480</v>
      </c>
      <c r="D3954" s="19" t="s">
        <v>481</v>
      </c>
      <c r="E3954" s="17">
        <v>1.5</v>
      </c>
      <c r="F3954" s="17">
        <v>28</v>
      </c>
      <c r="G3954" s="20">
        <f>E3954*F3954</f>
        <v>42</v>
      </c>
      <c r="H3954" s="605"/>
    </row>
    <row r="3955" spans="1:8" ht="15.75">
      <c r="A3955" s="597"/>
      <c r="B3955" s="594"/>
      <c r="C3955" s="17" t="s">
        <v>1133</v>
      </c>
      <c r="D3955" s="19" t="s">
        <v>1049</v>
      </c>
      <c r="E3955" s="17">
        <v>4</v>
      </c>
      <c r="F3955" s="17">
        <v>24</v>
      </c>
      <c r="G3955" s="20">
        <f>E3955*F3955</f>
        <v>96</v>
      </c>
      <c r="H3955" s="603"/>
    </row>
    <row r="3956" spans="1:8" ht="15.75">
      <c r="A3956" s="602">
        <v>146</v>
      </c>
      <c r="B3956" s="592" t="s">
        <v>738</v>
      </c>
      <c r="C3956" s="50" t="s">
        <v>1675</v>
      </c>
      <c r="D3956" s="19"/>
      <c r="E3956" s="17"/>
      <c r="F3956" s="19"/>
      <c r="G3956" s="20"/>
      <c r="H3956" s="595">
        <v>41110</v>
      </c>
    </row>
    <row r="3957" spans="1:8" ht="15.75">
      <c r="A3957" s="596"/>
      <c r="B3957" s="593"/>
      <c r="C3957" s="63" t="s">
        <v>1572</v>
      </c>
      <c r="D3957" s="19" t="s">
        <v>2968</v>
      </c>
      <c r="E3957" s="17">
        <v>1</v>
      </c>
      <c r="F3957" s="19">
        <v>1700</v>
      </c>
      <c r="G3957" s="20">
        <f>F3957*E3957</f>
        <v>1700</v>
      </c>
      <c r="H3957" s="605"/>
    </row>
    <row r="3958" spans="1:8" ht="15.75">
      <c r="A3958" s="596"/>
      <c r="B3958" s="593"/>
      <c r="C3958" s="63" t="s">
        <v>2173</v>
      </c>
      <c r="D3958" s="19" t="s">
        <v>2968</v>
      </c>
      <c r="E3958" s="17">
        <v>1</v>
      </c>
      <c r="F3958" s="19">
        <v>146</v>
      </c>
      <c r="G3958" s="20">
        <f>F3958*E3958</f>
        <v>146</v>
      </c>
      <c r="H3958" s="605"/>
    </row>
    <row r="3959" spans="1:8" ht="15.75">
      <c r="A3959" s="596"/>
      <c r="B3959" s="593"/>
      <c r="C3959" s="63" t="s">
        <v>231</v>
      </c>
      <c r="D3959" s="19" t="s">
        <v>2968</v>
      </c>
      <c r="E3959" s="17">
        <v>1</v>
      </c>
      <c r="F3959" s="19">
        <v>115</v>
      </c>
      <c r="G3959" s="20">
        <f>F3959*E3959</f>
        <v>115</v>
      </c>
      <c r="H3959" s="605"/>
    </row>
    <row r="3960" spans="1:8" ht="15.75">
      <c r="A3960" s="597"/>
      <c r="B3960" s="594"/>
      <c r="C3960" s="63" t="s">
        <v>1601</v>
      </c>
      <c r="D3960" s="19" t="s">
        <v>1109</v>
      </c>
      <c r="E3960" s="17">
        <v>5</v>
      </c>
      <c r="F3960" s="19">
        <v>4.3</v>
      </c>
      <c r="G3960" s="20">
        <f>F3960*E3960</f>
        <v>21.5</v>
      </c>
      <c r="H3960" s="603"/>
    </row>
    <row r="3961" spans="1:8" ht="47.25">
      <c r="A3961" s="602">
        <v>147</v>
      </c>
      <c r="B3961" s="592" t="s">
        <v>1763</v>
      </c>
      <c r="C3961" s="46" t="s">
        <v>226</v>
      </c>
      <c r="D3961" s="17"/>
      <c r="E3961" s="17"/>
      <c r="F3961" s="17"/>
      <c r="G3961" s="20"/>
      <c r="H3961" s="595">
        <v>41113</v>
      </c>
    </row>
    <row r="3962" spans="1:8" ht="15.75">
      <c r="A3962" s="596"/>
      <c r="B3962" s="593"/>
      <c r="C3962" s="15" t="s">
        <v>405</v>
      </c>
      <c r="D3962" s="19" t="s">
        <v>1585</v>
      </c>
      <c r="E3962" s="17">
        <v>7</v>
      </c>
      <c r="F3962" s="17">
        <v>400</v>
      </c>
      <c r="G3962" s="20">
        <f>F3962*E3962</f>
        <v>2800</v>
      </c>
      <c r="H3962" s="605"/>
    </row>
    <row r="3963" spans="1:8" ht="15.75">
      <c r="A3963" s="597"/>
      <c r="B3963" s="594"/>
      <c r="C3963" s="15" t="s">
        <v>227</v>
      </c>
      <c r="D3963" s="19" t="s">
        <v>1588</v>
      </c>
      <c r="E3963" s="17">
        <v>1.5</v>
      </c>
      <c r="F3963" s="17">
        <v>1100</v>
      </c>
      <c r="G3963" s="20">
        <f>F3963*E3963</f>
        <v>1650</v>
      </c>
      <c r="H3963" s="603"/>
    </row>
    <row r="3964" spans="1:8" ht="47.25">
      <c r="A3964" s="602">
        <v>178</v>
      </c>
      <c r="B3964" s="592" t="s">
        <v>1766</v>
      </c>
      <c r="C3964" s="46" t="s">
        <v>1767</v>
      </c>
      <c r="D3964" s="19"/>
      <c r="E3964" s="19"/>
      <c r="F3964" s="19"/>
      <c r="G3964" s="20"/>
      <c r="H3964" s="595">
        <v>41116</v>
      </c>
    </row>
    <row r="3965" spans="1:8" ht="15.75">
      <c r="A3965" s="596"/>
      <c r="B3965" s="593"/>
      <c r="C3965" s="15" t="s">
        <v>1768</v>
      </c>
      <c r="D3965" s="19" t="s">
        <v>1769</v>
      </c>
      <c r="E3965" s="19">
        <v>3</v>
      </c>
      <c r="F3965" s="19">
        <v>3500</v>
      </c>
      <c r="G3965" s="20">
        <f>E3965*F3965</f>
        <v>10500</v>
      </c>
      <c r="H3965" s="605"/>
    </row>
    <row r="3966" spans="1:8" ht="15.75">
      <c r="A3966" s="597"/>
      <c r="B3966" s="594"/>
      <c r="C3966" s="15" t="s">
        <v>3469</v>
      </c>
      <c r="D3966" s="19" t="s">
        <v>1588</v>
      </c>
      <c r="E3966" s="19">
        <v>7</v>
      </c>
      <c r="F3966" s="19">
        <v>1350</v>
      </c>
      <c r="G3966" s="20">
        <f>E3966*F3966</f>
        <v>9450</v>
      </c>
      <c r="H3966" s="603"/>
    </row>
    <row r="3967" spans="1:8" ht="94.5">
      <c r="A3967" s="17"/>
      <c r="B3967" s="74" t="s">
        <v>1186</v>
      </c>
      <c r="C3967" s="15" t="s">
        <v>2502</v>
      </c>
      <c r="D3967" s="19"/>
      <c r="E3967" s="19"/>
      <c r="F3967" s="19"/>
      <c r="G3967" s="20">
        <v>93529.19</v>
      </c>
      <c r="H3967" s="21"/>
    </row>
    <row r="3968" spans="1:8" ht="18.75">
      <c r="A3968" s="160"/>
      <c r="B3968" s="161" t="s">
        <v>1598</v>
      </c>
      <c r="C3968" s="160"/>
      <c r="D3968" s="160"/>
      <c r="E3968" s="160"/>
      <c r="F3968" s="160"/>
      <c r="G3968" s="162">
        <f>SUM(G3945:G3967)</f>
        <v>121224.7</v>
      </c>
      <c r="H3968" s="163"/>
    </row>
    <row r="3969" spans="1:8" ht="47.25">
      <c r="A3969" s="602">
        <v>37</v>
      </c>
      <c r="B3969" s="592" t="s">
        <v>3553</v>
      </c>
      <c r="C3969" s="46" t="s">
        <v>3217</v>
      </c>
      <c r="D3969" s="19"/>
      <c r="E3969" s="19"/>
      <c r="F3969" s="19"/>
      <c r="G3969" s="20"/>
      <c r="H3969" s="595">
        <v>41092</v>
      </c>
    </row>
    <row r="3970" spans="1:8" ht="15.75">
      <c r="A3970" s="597"/>
      <c r="B3970" s="594"/>
      <c r="C3970" s="15" t="s">
        <v>2192</v>
      </c>
      <c r="D3970" s="19" t="s">
        <v>2968</v>
      </c>
      <c r="E3970" s="19">
        <v>1</v>
      </c>
      <c r="F3970" s="19">
        <v>90</v>
      </c>
      <c r="G3970" s="84">
        <f>F3970*E3970</f>
        <v>90</v>
      </c>
      <c r="H3970" s="603"/>
    </row>
    <row r="3971" spans="1:8" ht="31.5">
      <c r="A3971" s="41">
        <v>122</v>
      </c>
      <c r="B3971" s="17" t="s">
        <v>2253</v>
      </c>
      <c r="C3971" s="46" t="s">
        <v>2254</v>
      </c>
      <c r="D3971" s="598" t="s">
        <v>720</v>
      </c>
      <c r="E3971" s="599"/>
      <c r="F3971" s="600"/>
      <c r="G3971" s="20"/>
      <c r="H3971" s="21">
        <v>41107</v>
      </c>
    </row>
    <row r="3972" spans="1:8" ht="15.75">
      <c r="A3972" s="602">
        <v>162</v>
      </c>
      <c r="B3972" s="592" t="s">
        <v>3553</v>
      </c>
      <c r="C3972" s="16" t="s">
        <v>2782</v>
      </c>
      <c r="D3972" s="19"/>
      <c r="E3972" s="17"/>
      <c r="F3972" s="17"/>
      <c r="G3972" s="17"/>
      <c r="H3972" s="595">
        <v>41114</v>
      </c>
    </row>
    <row r="3973" spans="1:8" ht="15.75">
      <c r="A3973" s="596"/>
      <c r="B3973" s="593"/>
      <c r="C3973" s="17" t="s">
        <v>2049</v>
      </c>
      <c r="D3973" s="19" t="s">
        <v>1588</v>
      </c>
      <c r="E3973" s="17">
        <v>0.4</v>
      </c>
      <c r="F3973" s="17">
        <v>1350</v>
      </c>
      <c r="G3973" s="17">
        <f>E3973*F3973</f>
        <v>540</v>
      </c>
      <c r="H3973" s="605"/>
    </row>
    <row r="3974" spans="1:8" ht="15.75">
      <c r="A3974" s="597"/>
      <c r="B3974" s="594"/>
      <c r="C3974" s="17" t="s">
        <v>2050</v>
      </c>
      <c r="D3974" s="19" t="s">
        <v>1585</v>
      </c>
      <c r="E3974" s="17">
        <v>0.2</v>
      </c>
      <c r="F3974" s="17">
        <v>48.05</v>
      </c>
      <c r="G3974" s="17">
        <f>E3974*F3974</f>
        <v>9.61</v>
      </c>
      <c r="H3974" s="603"/>
    </row>
    <row r="3975" spans="1:8" ht="18.75">
      <c r="A3975" s="160"/>
      <c r="B3975" s="161" t="s">
        <v>1598</v>
      </c>
      <c r="C3975" s="160"/>
      <c r="D3975" s="160"/>
      <c r="E3975" s="160"/>
      <c r="F3975" s="160"/>
      <c r="G3975" s="162">
        <f>SUM(G3969:G3974)</f>
        <v>639.61</v>
      </c>
      <c r="H3975" s="163"/>
    </row>
    <row r="3976" spans="1:8" ht="31.5">
      <c r="A3976" s="41">
        <v>13</v>
      </c>
      <c r="B3976" s="17" t="s">
        <v>273</v>
      </c>
      <c r="C3976" s="46" t="s">
        <v>893</v>
      </c>
      <c r="D3976" s="598" t="s">
        <v>594</v>
      </c>
      <c r="E3976" s="599"/>
      <c r="F3976" s="600"/>
      <c r="G3976" s="20"/>
      <c r="H3976" s="21">
        <v>41092</v>
      </c>
    </row>
    <row r="3977" spans="1:8" ht="31.5">
      <c r="A3977" s="602">
        <v>47</v>
      </c>
      <c r="B3977" s="592" t="s">
        <v>61</v>
      </c>
      <c r="C3977" s="16" t="s">
        <v>2564</v>
      </c>
      <c r="D3977" s="19"/>
      <c r="E3977" s="17"/>
      <c r="F3977" s="17"/>
      <c r="G3977" s="20"/>
      <c r="H3977" s="595">
        <v>41095</v>
      </c>
    </row>
    <row r="3978" spans="1:8" ht="15.75">
      <c r="A3978" s="596"/>
      <c r="B3978" s="593"/>
      <c r="C3978" s="17" t="s">
        <v>1601</v>
      </c>
      <c r="D3978" s="19" t="s">
        <v>1109</v>
      </c>
      <c r="E3978" s="17">
        <v>1</v>
      </c>
      <c r="F3978" s="17">
        <v>34.299999999999997</v>
      </c>
      <c r="G3978" s="20">
        <f>F3978*E3978</f>
        <v>34.299999999999997</v>
      </c>
      <c r="H3978" s="605"/>
    </row>
    <row r="3979" spans="1:8" ht="15.75">
      <c r="A3979" s="597"/>
      <c r="B3979" s="594"/>
      <c r="C3979" s="17" t="s">
        <v>1534</v>
      </c>
      <c r="D3979" s="19" t="s">
        <v>1585</v>
      </c>
      <c r="E3979" s="17">
        <v>4.0000000000000001E-3</v>
      </c>
      <c r="F3979" s="17">
        <v>400</v>
      </c>
      <c r="G3979" s="20">
        <f>F3979*E3979</f>
        <v>1.6</v>
      </c>
      <c r="H3979" s="603"/>
    </row>
    <row r="3980" spans="1:8" ht="15.75">
      <c r="A3980" s="602">
        <v>59</v>
      </c>
      <c r="B3980" s="592" t="s">
        <v>273</v>
      </c>
      <c r="C3980" s="16" t="s">
        <v>2782</v>
      </c>
      <c r="D3980" s="17"/>
      <c r="E3980" s="17"/>
      <c r="F3980" s="17"/>
      <c r="G3980" s="20"/>
      <c r="H3980" s="595">
        <v>41096</v>
      </c>
    </row>
    <row r="3981" spans="1:8" ht="15.75">
      <c r="A3981" s="596"/>
      <c r="B3981" s="593"/>
      <c r="C3981" s="17" t="s">
        <v>2049</v>
      </c>
      <c r="D3981" s="19" t="s">
        <v>1588</v>
      </c>
      <c r="E3981" s="17">
        <v>0.4</v>
      </c>
      <c r="F3981" s="17">
        <v>1350</v>
      </c>
      <c r="G3981" s="20">
        <f>E3981*F3981</f>
        <v>540</v>
      </c>
      <c r="H3981" s="596"/>
    </row>
    <row r="3982" spans="1:8" ht="15.75">
      <c r="A3982" s="597"/>
      <c r="B3982" s="594"/>
      <c r="C3982" s="17" t="s">
        <v>2050</v>
      </c>
      <c r="D3982" s="19" t="s">
        <v>1585</v>
      </c>
      <c r="E3982" s="17">
        <v>0.3</v>
      </c>
      <c r="F3982" s="17">
        <v>48.05</v>
      </c>
      <c r="G3982" s="20">
        <f>E3982*F3982</f>
        <v>14.42</v>
      </c>
      <c r="H3982" s="597"/>
    </row>
    <row r="3983" spans="1:8" ht="15.75">
      <c r="A3983" s="602">
        <v>67</v>
      </c>
      <c r="B3983" s="592" t="s">
        <v>3840</v>
      </c>
      <c r="C3983" s="46" t="s">
        <v>1625</v>
      </c>
      <c r="D3983" s="19"/>
      <c r="E3983" s="19"/>
      <c r="F3983" s="19"/>
      <c r="G3983" s="20"/>
      <c r="H3983" s="595">
        <v>41101</v>
      </c>
    </row>
    <row r="3984" spans="1:8" ht="15.75">
      <c r="A3984" s="596"/>
      <c r="B3984" s="593"/>
      <c r="C3984" s="17" t="s">
        <v>2552</v>
      </c>
      <c r="D3984" s="19" t="s">
        <v>2968</v>
      </c>
      <c r="E3984" s="17">
        <v>2</v>
      </c>
      <c r="F3984" s="17">
        <v>15</v>
      </c>
      <c r="G3984" s="17">
        <f>F3984*E3984</f>
        <v>30</v>
      </c>
      <c r="H3984" s="605"/>
    </row>
    <row r="3985" spans="1:8" ht="15.75">
      <c r="A3985" s="596"/>
      <c r="B3985" s="593"/>
      <c r="C3985" s="15" t="s">
        <v>3836</v>
      </c>
      <c r="D3985" s="19" t="s">
        <v>2968</v>
      </c>
      <c r="E3985" s="19">
        <v>1</v>
      </c>
      <c r="F3985" s="19">
        <v>70</v>
      </c>
      <c r="G3985" s="20">
        <f t="shared" ref="G3985:G3990" si="49">F3985*E3985</f>
        <v>70</v>
      </c>
      <c r="H3985" s="596"/>
    </row>
    <row r="3986" spans="1:8" ht="15.75">
      <c r="A3986" s="596"/>
      <c r="B3986" s="593"/>
      <c r="C3986" s="15" t="s">
        <v>3837</v>
      </c>
      <c r="D3986" s="19" t="s">
        <v>2968</v>
      </c>
      <c r="E3986" s="19">
        <v>1</v>
      </c>
      <c r="F3986" s="19">
        <v>186</v>
      </c>
      <c r="G3986" s="20">
        <f t="shared" si="49"/>
        <v>186</v>
      </c>
      <c r="H3986" s="596"/>
    </row>
    <row r="3987" spans="1:8" ht="15.75">
      <c r="A3987" s="596"/>
      <c r="B3987" s="593"/>
      <c r="C3987" s="15" t="s">
        <v>3838</v>
      </c>
      <c r="D3987" s="19" t="s">
        <v>2968</v>
      </c>
      <c r="E3987" s="19">
        <v>1</v>
      </c>
      <c r="F3987" s="19">
        <v>100</v>
      </c>
      <c r="G3987" s="20">
        <f t="shared" si="49"/>
        <v>100</v>
      </c>
      <c r="H3987" s="596"/>
    </row>
    <row r="3988" spans="1:8" ht="15.75">
      <c r="A3988" s="596"/>
      <c r="B3988" s="593"/>
      <c r="C3988" s="15" t="s">
        <v>3839</v>
      </c>
      <c r="D3988" s="19" t="s">
        <v>2968</v>
      </c>
      <c r="E3988" s="19">
        <v>1</v>
      </c>
      <c r="F3988" s="19">
        <v>43</v>
      </c>
      <c r="G3988" s="20">
        <f t="shared" si="49"/>
        <v>43</v>
      </c>
      <c r="H3988" s="596"/>
    </row>
    <row r="3989" spans="1:8" ht="15.75">
      <c r="A3989" s="596"/>
      <c r="B3989" s="593"/>
      <c r="C3989" s="15" t="s">
        <v>1462</v>
      </c>
      <c r="D3989" s="19" t="s">
        <v>1049</v>
      </c>
      <c r="E3989" s="19">
        <v>3</v>
      </c>
      <c r="F3989" s="19">
        <v>92</v>
      </c>
      <c r="G3989" s="20">
        <f t="shared" si="49"/>
        <v>276</v>
      </c>
      <c r="H3989" s="596"/>
    </row>
    <row r="3990" spans="1:8" ht="15.75">
      <c r="A3990" s="597"/>
      <c r="B3990" s="594"/>
      <c r="C3990" s="15" t="s">
        <v>1045</v>
      </c>
      <c r="D3990" s="19" t="s">
        <v>2968</v>
      </c>
      <c r="E3990" s="17">
        <v>1</v>
      </c>
      <c r="F3990" s="17">
        <v>39</v>
      </c>
      <c r="G3990" s="20">
        <f t="shared" si="49"/>
        <v>39</v>
      </c>
      <c r="H3990" s="597"/>
    </row>
    <row r="3991" spans="1:8" ht="15.75">
      <c r="A3991" s="41">
        <v>88</v>
      </c>
      <c r="B3991" s="17" t="s">
        <v>3806</v>
      </c>
      <c r="C3991" s="46" t="s">
        <v>2463</v>
      </c>
      <c r="D3991" s="598" t="s">
        <v>67</v>
      </c>
      <c r="E3991" s="599"/>
      <c r="F3991" s="600"/>
      <c r="G3991" s="20"/>
      <c r="H3991" s="21">
        <v>41099</v>
      </c>
    </row>
    <row r="3992" spans="1:8" ht="31.5">
      <c r="A3992" s="41">
        <v>98</v>
      </c>
      <c r="B3992" s="17" t="s">
        <v>1756</v>
      </c>
      <c r="C3992" s="46" t="s">
        <v>2202</v>
      </c>
      <c r="D3992" s="598" t="s">
        <v>67</v>
      </c>
      <c r="E3992" s="599"/>
      <c r="F3992" s="600"/>
      <c r="G3992" s="20"/>
      <c r="H3992" s="21">
        <v>41106</v>
      </c>
    </row>
    <row r="3993" spans="1:8" ht="15.75">
      <c r="A3993" s="602">
        <v>100</v>
      </c>
      <c r="B3993" s="592" t="s">
        <v>1758</v>
      </c>
      <c r="C3993" s="50" t="s">
        <v>3626</v>
      </c>
      <c r="D3993" s="19"/>
      <c r="E3993" s="17"/>
      <c r="F3993" s="19"/>
      <c r="G3993" s="20"/>
      <c r="H3993" s="595">
        <v>41106</v>
      </c>
    </row>
    <row r="3994" spans="1:8" ht="15.75">
      <c r="A3994" s="597"/>
      <c r="B3994" s="594"/>
      <c r="C3994" s="63" t="s">
        <v>1462</v>
      </c>
      <c r="D3994" s="19" t="s">
        <v>1049</v>
      </c>
      <c r="E3994" s="17">
        <v>4</v>
      </c>
      <c r="F3994" s="19">
        <v>92</v>
      </c>
      <c r="G3994" s="20">
        <f>F3994*E3994</f>
        <v>368</v>
      </c>
      <c r="H3994" s="603"/>
    </row>
    <row r="3995" spans="1:8" ht="15.75">
      <c r="A3995" s="602">
        <v>163</v>
      </c>
      <c r="B3995" s="592" t="s">
        <v>273</v>
      </c>
      <c r="C3995" s="16" t="s">
        <v>2782</v>
      </c>
      <c r="D3995" s="19"/>
      <c r="E3995" s="17"/>
      <c r="F3995" s="17"/>
      <c r="G3995" s="17"/>
      <c r="H3995" s="595">
        <v>41114</v>
      </c>
    </row>
    <row r="3996" spans="1:8" ht="15.75">
      <c r="A3996" s="596"/>
      <c r="B3996" s="593"/>
      <c r="C3996" s="17" t="s">
        <v>2049</v>
      </c>
      <c r="D3996" s="19" t="s">
        <v>1588</v>
      </c>
      <c r="E3996" s="17">
        <v>0.4</v>
      </c>
      <c r="F3996" s="17">
        <v>1350</v>
      </c>
      <c r="G3996" s="17">
        <f>E3996*F3996</f>
        <v>540</v>
      </c>
      <c r="H3996" s="605"/>
    </row>
    <row r="3997" spans="1:8" ht="15.75">
      <c r="A3997" s="597"/>
      <c r="B3997" s="594"/>
      <c r="C3997" s="17" t="s">
        <v>2050</v>
      </c>
      <c r="D3997" s="19" t="s">
        <v>1585</v>
      </c>
      <c r="E3997" s="17">
        <v>0.2</v>
      </c>
      <c r="F3997" s="17">
        <v>48.05</v>
      </c>
      <c r="G3997" s="17">
        <f>E3997*F3997</f>
        <v>9.61</v>
      </c>
      <c r="H3997" s="603"/>
    </row>
    <row r="3998" spans="1:8" ht="18.75">
      <c r="A3998" s="160"/>
      <c r="B3998" s="161" t="s">
        <v>1598</v>
      </c>
      <c r="C3998" s="160"/>
      <c r="D3998" s="160"/>
      <c r="E3998" s="160"/>
      <c r="F3998" s="160"/>
      <c r="G3998" s="162">
        <f>SUM(G3976:G3997)</f>
        <v>2251.9299999999998</v>
      </c>
      <c r="H3998" s="163"/>
    </row>
    <row r="3999" spans="1:8" ht="15.75">
      <c r="A3999" s="602">
        <v>137</v>
      </c>
      <c r="B3999" s="592" t="s">
        <v>2169</v>
      </c>
      <c r="C3999" s="16" t="s">
        <v>1132</v>
      </c>
      <c r="D3999" s="19"/>
      <c r="E3999" s="17"/>
      <c r="F3999" s="17"/>
      <c r="G3999" s="20"/>
      <c r="H3999" s="595">
        <v>41107</v>
      </c>
    </row>
    <row r="4000" spans="1:8" ht="15.75">
      <c r="A4000" s="596"/>
      <c r="B4000" s="593"/>
      <c r="C4000" s="17" t="s">
        <v>480</v>
      </c>
      <c r="D4000" s="19" t="s">
        <v>481</v>
      </c>
      <c r="E4000" s="17">
        <v>1.5</v>
      </c>
      <c r="F4000" s="17">
        <v>28</v>
      </c>
      <c r="G4000" s="20">
        <f>E4000*F4000</f>
        <v>42</v>
      </c>
      <c r="H4000" s="605"/>
    </row>
    <row r="4001" spans="1:8" ht="15.75">
      <c r="A4001" s="597"/>
      <c r="B4001" s="594"/>
      <c r="C4001" s="17" t="s">
        <v>1133</v>
      </c>
      <c r="D4001" s="19" t="s">
        <v>1049</v>
      </c>
      <c r="E4001" s="17">
        <v>2</v>
      </c>
      <c r="F4001" s="17">
        <v>24</v>
      </c>
      <c r="G4001" s="20">
        <f>E4001*F4001</f>
        <v>48</v>
      </c>
      <c r="H4001" s="603"/>
    </row>
    <row r="4002" spans="1:8" ht="18.75">
      <c r="A4002" s="160"/>
      <c r="B4002" s="161" t="s">
        <v>1598</v>
      </c>
      <c r="C4002" s="160"/>
      <c r="D4002" s="160"/>
      <c r="E4002" s="160"/>
      <c r="F4002" s="160"/>
      <c r="G4002" s="162">
        <f>SUM(G3999:G4001)</f>
        <v>90</v>
      </c>
      <c r="H4002" s="163"/>
    </row>
    <row r="4003" spans="1:8" ht="31.5">
      <c r="A4003" s="41">
        <v>102</v>
      </c>
      <c r="B4003" s="17" t="s">
        <v>3140</v>
      </c>
      <c r="C4003" s="46" t="s">
        <v>1463</v>
      </c>
      <c r="D4003" s="598" t="s">
        <v>3141</v>
      </c>
      <c r="E4003" s="599"/>
      <c r="F4003" s="600"/>
      <c r="G4003" s="20"/>
      <c r="H4003" s="21">
        <v>41106</v>
      </c>
    </row>
    <row r="4004" spans="1:8" ht="18.75">
      <c r="A4004" s="160"/>
      <c r="B4004" s="161" t="s">
        <v>1598</v>
      </c>
      <c r="C4004" s="160"/>
      <c r="D4004" s="160"/>
      <c r="E4004" s="160"/>
      <c r="F4004" s="160"/>
      <c r="G4004" s="162">
        <f>SUM(G4003)</f>
        <v>0</v>
      </c>
      <c r="H4004" s="163"/>
    </row>
    <row r="4005" spans="1:8" ht="15.75">
      <c r="A4005" s="602">
        <v>68</v>
      </c>
      <c r="B4005" s="592" t="s">
        <v>628</v>
      </c>
      <c r="C4005" s="46" t="s">
        <v>1625</v>
      </c>
      <c r="D4005" s="17"/>
      <c r="E4005" s="17"/>
      <c r="F4005" s="17"/>
      <c r="G4005" s="20"/>
      <c r="H4005" s="595">
        <v>41102</v>
      </c>
    </row>
    <row r="4006" spans="1:8" ht="15.75">
      <c r="A4006" s="596"/>
      <c r="B4006" s="593"/>
      <c r="C4006" s="15" t="s">
        <v>2550</v>
      </c>
      <c r="D4006" s="19" t="s">
        <v>2968</v>
      </c>
      <c r="E4006" s="17">
        <v>1</v>
      </c>
      <c r="F4006" s="17">
        <v>90</v>
      </c>
      <c r="G4006" s="20">
        <f>F4006*E4006</f>
        <v>90</v>
      </c>
      <c r="H4006" s="605"/>
    </row>
    <row r="4007" spans="1:8" ht="15.75">
      <c r="A4007" s="596"/>
      <c r="B4007" s="593"/>
      <c r="C4007" s="15" t="s">
        <v>3382</v>
      </c>
      <c r="D4007" s="19" t="s">
        <v>1049</v>
      </c>
      <c r="E4007" s="17">
        <v>25</v>
      </c>
      <c r="F4007" s="17">
        <v>60</v>
      </c>
      <c r="G4007" s="20">
        <f>F4007*E4007</f>
        <v>1500</v>
      </c>
      <c r="H4007" s="605"/>
    </row>
    <row r="4008" spans="1:8" ht="15.75">
      <c r="A4008" s="596"/>
      <c r="B4008" s="593"/>
      <c r="C4008" s="15" t="s">
        <v>4</v>
      </c>
      <c r="D4008" s="19" t="s">
        <v>2968</v>
      </c>
      <c r="E4008" s="19">
        <v>5</v>
      </c>
      <c r="F4008" s="19">
        <v>101</v>
      </c>
      <c r="G4008" s="20">
        <f>F4008*E4008</f>
        <v>505</v>
      </c>
      <c r="H4008" s="605"/>
    </row>
    <row r="4009" spans="1:8" ht="15.75">
      <c r="A4009" s="596"/>
      <c r="B4009" s="593"/>
      <c r="C4009" s="15" t="s">
        <v>629</v>
      </c>
      <c r="D4009" s="19" t="s">
        <v>2968</v>
      </c>
      <c r="E4009" s="19">
        <v>4</v>
      </c>
      <c r="F4009" s="19">
        <v>58.5</v>
      </c>
      <c r="G4009" s="20"/>
      <c r="H4009" s="605"/>
    </row>
    <row r="4010" spans="1:8" ht="15.75">
      <c r="A4010" s="596"/>
      <c r="B4010" s="593"/>
      <c r="C4010" s="15" t="s">
        <v>1045</v>
      </c>
      <c r="D4010" s="19" t="s">
        <v>2968</v>
      </c>
      <c r="E4010" s="17">
        <v>1</v>
      </c>
      <c r="F4010" s="17">
        <v>21</v>
      </c>
      <c r="G4010" s="20">
        <f>F4010*E4010</f>
        <v>21</v>
      </c>
      <c r="H4010" s="605"/>
    </row>
    <row r="4011" spans="1:8" ht="15.75">
      <c r="A4011" s="597"/>
      <c r="B4011" s="594"/>
      <c r="C4011" s="15" t="s">
        <v>2797</v>
      </c>
      <c r="D4011" s="19" t="s">
        <v>1109</v>
      </c>
      <c r="E4011" s="17">
        <v>3</v>
      </c>
      <c r="F4011" s="17">
        <v>90</v>
      </c>
      <c r="G4011" s="20">
        <f>F4011*E4011</f>
        <v>270</v>
      </c>
      <c r="H4011" s="603"/>
    </row>
    <row r="4012" spans="1:8" ht="18.75">
      <c r="A4012" s="160"/>
      <c r="B4012" s="161" t="s">
        <v>1598</v>
      </c>
      <c r="C4012" s="160"/>
      <c r="D4012" s="160"/>
      <c r="E4012" s="160"/>
      <c r="F4012" s="160"/>
      <c r="G4012" s="162">
        <f>SUM(G4005:G4011)</f>
        <v>2386</v>
      </c>
      <c r="H4012" s="163"/>
    </row>
    <row r="4013" spans="1:8">
      <c r="G4013" s="42">
        <f>SUM(G4012+G4002+G3998+G3975+G3968+G3944+G3938+G3898+G3881+G3871+G3869+G3864+G3859+G3850+G3855+G3846+G3839+G3822+G3805+G3787+G3772+G3752+G3728+G3694+G3669+G3665+G3656+G3650+G3638+G3635+G3622+G3604+G3582+G3557)</f>
        <v>635703.85</v>
      </c>
    </row>
    <row r="4014" spans="1:8">
      <c r="G4014" s="42">
        <f>(G4012+G4004+G4002+G3998+G3975+G3968+G3944+G3938+G3898+G3881+G3871+G3869+G3864+G3859+G3855+G3850+G3846+G3839+G3822+G3805+G3787+G3772+G3752+G3728+G3694+G3669+G3665+G3656+G3650+G3638+G3635+G3622+G3604+G3582+G3557)-G3822</f>
        <v>619121.49</v>
      </c>
    </row>
    <row r="4063" spans="1:8" ht="18.75">
      <c r="A4063" s="869" t="s">
        <v>1044</v>
      </c>
      <c r="B4063" s="869"/>
      <c r="C4063" s="869"/>
      <c r="D4063" s="869"/>
      <c r="E4063" s="869"/>
      <c r="F4063" s="869"/>
      <c r="G4063" s="869"/>
      <c r="H4063" s="869"/>
    </row>
    <row r="4064" spans="1:8" ht="18.75">
      <c r="A4064" s="604" t="s">
        <v>555</v>
      </c>
      <c r="B4064" s="604"/>
      <c r="C4064" s="2"/>
      <c r="D4064" s="2"/>
      <c r="E4064" s="2"/>
      <c r="F4064" s="2"/>
      <c r="G4064" s="1"/>
      <c r="H4064" s="1"/>
    </row>
    <row r="4065" spans="1:8" ht="37.5">
      <c r="A4065" s="131" t="s">
        <v>1033</v>
      </c>
      <c r="B4065" s="131" t="s">
        <v>1034</v>
      </c>
      <c r="C4065" s="131" t="s">
        <v>1035</v>
      </c>
      <c r="D4065" s="131" t="s">
        <v>1036</v>
      </c>
      <c r="E4065" s="131" t="s">
        <v>1334</v>
      </c>
      <c r="F4065" s="131" t="s">
        <v>1335</v>
      </c>
      <c r="G4065" s="131" t="s">
        <v>1555</v>
      </c>
      <c r="H4065" s="58" t="s">
        <v>1586</v>
      </c>
    </row>
    <row r="4066" spans="1:8" ht="47.25">
      <c r="A4066" s="630">
        <v>8</v>
      </c>
      <c r="B4066" s="592" t="s">
        <v>528</v>
      </c>
      <c r="C4066" s="16" t="s">
        <v>1445</v>
      </c>
      <c r="D4066" s="19"/>
      <c r="E4066" s="17"/>
      <c r="F4066" s="17"/>
      <c r="G4066" s="20"/>
      <c r="H4066" s="595">
        <v>41124</v>
      </c>
    </row>
    <row r="4067" spans="1:8" ht="15.75">
      <c r="A4067" s="632"/>
      <c r="B4067" s="594"/>
      <c r="C4067" s="17" t="s">
        <v>529</v>
      </c>
      <c r="D4067" s="19" t="s">
        <v>2968</v>
      </c>
      <c r="E4067" s="17">
        <v>1</v>
      </c>
      <c r="F4067" s="17">
        <v>42</v>
      </c>
      <c r="G4067" s="20">
        <f>F4067*E4067</f>
        <v>42</v>
      </c>
      <c r="H4067" s="603"/>
    </row>
    <row r="4068" spans="1:8" ht="15.75">
      <c r="A4068" s="630">
        <v>36</v>
      </c>
      <c r="B4068" s="592" t="s">
        <v>338</v>
      </c>
      <c r="C4068" s="16" t="s">
        <v>1132</v>
      </c>
      <c r="D4068" s="19"/>
      <c r="E4068" s="17"/>
      <c r="F4068" s="17"/>
      <c r="G4068" s="20"/>
      <c r="H4068" s="595">
        <v>41127</v>
      </c>
    </row>
    <row r="4069" spans="1:8" ht="15.75">
      <c r="A4069" s="631"/>
      <c r="B4069" s="593"/>
      <c r="C4069" s="17" t="s">
        <v>480</v>
      </c>
      <c r="D4069" s="19" t="s">
        <v>481</v>
      </c>
      <c r="E4069" s="17">
        <v>2</v>
      </c>
      <c r="F4069" s="17">
        <v>28</v>
      </c>
      <c r="G4069" s="20">
        <f>E4069*F4069</f>
        <v>56</v>
      </c>
      <c r="H4069" s="605"/>
    </row>
    <row r="4070" spans="1:8" ht="15.75">
      <c r="A4070" s="632"/>
      <c r="B4070" s="594"/>
      <c r="C4070" s="17" t="s">
        <v>1133</v>
      </c>
      <c r="D4070" s="19" t="s">
        <v>1049</v>
      </c>
      <c r="E4070" s="17">
        <v>4</v>
      </c>
      <c r="F4070" s="17">
        <v>24</v>
      </c>
      <c r="G4070" s="20">
        <f>E4070*F4070</f>
        <v>96</v>
      </c>
      <c r="H4070" s="603"/>
    </row>
    <row r="4071" spans="1:8" ht="31.5">
      <c r="A4071" s="64">
        <v>39</v>
      </c>
      <c r="B4071" s="17" t="s">
        <v>338</v>
      </c>
      <c r="C4071" s="46" t="s">
        <v>2185</v>
      </c>
      <c r="D4071" s="598" t="s">
        <v>653</v>
      </c>
      <c r="E4071" s="599"/>
      <c r="F4071" s="600"/>
      <c r="G4071" s="20"/>
      <c r="H4071" s="21">
        <v>41127</v>
      </c>
    </row>
    <row r="4072" spans="1:8" ht="15.75">
      <c r="A4072" s="630">
        <v>48</v>
      </c>
      <c r="B4072" s="592" t="s">
        <v>1058</v>
      </c>
      <c r="C4072" s="46" t="s">
        <v>1059</v>
      </c>
      <c r="D4072" s="598" t="s">
        <v>1050</v>
      </c>
      <c r="E4072" s="599"/>
      <c r="F4072" s="600"/>
      <c r="G4072" s="20"/>
      <c r="H4072" s="595">
        <v>41130</v>
      </c>
    </row>
    <row r="4073" spans="1:8" ht="15.75">
      <c r="A4073" s="632"/>
      <c r="B4073" s="594"/>
      <c r="C4073" s="17" t="s">
        <v>3144</v>
      </c>
      <c r="D4073" s="19" t="s">
        <v>2968</v>
      </c>
      <c r="E4073" s="17">
        <v>1</v>
      </c>
      <c r="F4073" s="17">
        <v>24</v>
      </c>
      <c r="G4073" s="20">
        <f>F4073*E4073</f>
        <v>24</v>
      </c>
      <c r="H4073" s="603"/>
    </row>
    <row r="4074" spans="1:8" ht="31.5">
      <c r="A4074" s="64">
        <v>61</v>
      </c>
      <c r="B4074" s="17" t="s">
        <v>338</v>
      </c>
      <c r="C4074" s="46" t="s">
        <v>2185</v>
      </c>
      <c r="D4074" s="598" t="s">
        <v>3581</v>
      </c>
      <c r="E4074" s="599"/>
      <c r="F4074" s="600"/>
      <c r="G4074" s="20"/>
      <c r="H4074" s="21">
        <v>41129</v>
      </c>
    </row>
    <row r="4075" spans="1:8" ht="31.5">
      <c r="A4075" s="630">
        <v>75</v>
      </c>
      <c r="B4075" s="592" t="s">
        <v>1058</v>
      </c>
      <c r="C4075" s="16" t="s">
        <v>3384</v>
      </c>
      <c r="D4075" s="17"/>
      <c r="E4075" s="17"/>
      <c r="F4075" s="17"/>
      <c r="G4075" s="20"/>
      <c r="H4075" s="595">
        <v>41130</v>
      </c>
    </row>
    <row r="4076" spans="1:8" ht="15.75">
      <c r="A4076" s="632"/>
      <c r="B4076" s="594"/>
      <c r="C4076" s="17" t="s">
        <v>3144</v>
      </c>
      <c r="D4076" s="19" t="s">
        <v>2968</v>
      </c>
      <c r="E4076" s="17">
        <v>1</v>
      </c>
      <c r="F4076" s="17">
        <v>24</v>
      </c>
      <c r="G4076" s="20">
        <f>F4076*E4076</f>
        <v>24</v>
      </c>
      <c r="H4076" s="603"/>
    </row>
    <row r="4077" spans="1:8" ht="15.75">
      <c r="A4077" s="64">
        <v>81</v>
      </c>
      <c r="B4077" s="17" t="s">
        <v>2180</v>
      </c>
      <c r="C4077" s="16" t="s">
        <v>3621</v>
      </c>
      <c r="D4077" s="598" t="s">
        <v>67</v>
      </c>
      <c r="E4077" s="599"/>
      <c r="F4077" s="600"/>
      <c r="G4077" s="20"/>
      <c r="H4077" s="21">
        <v>41073</v>
      </c>
    </row>
    <row r="4078" spans="1:8" ht="15.75">
      <c r="A4078" s="64">
        <v>84</v>
      </c>
      <c r="B4078" s="17" t="s">
        <v>3085</v>
      </c>
      <c r="C4078" s="46" t="s">
        <v>2844</v>
      </c>
      <c r="D4078" s="598" t="s">
        <v>3086</v>
      </c>
      <c r="E4078" s="599"/>
      <c r="F4078" s="600"/>
      <c r="G4078" s="20"/>
      <c r="H4078" s="21">
        <v>41137</v>
      </c>
    </row>
    <row r="4079" spans="1:8" ht="15.75">
      <c r="A4079" s="630">
        <v>96</v>
      </c>
      <c r="B4079" s="592" t="s">
        <v>1606</v>
      </c>
      <c r="C4079" s="50" t="s">
        <v>1171</v>
      </c>
      <c r="D4079" s="19"/>
      <c r="E4079" s="17"/>
      <c r="F4079" s="19"/>
      <c r="G4079" s="20"/>
      <c r="H4079" s="595">
        <v>41135</v>
      </c>
    </row>
    <row r="4080" spans="1:8" ht="15.75">
      <c r="A4080" s="631"/>
      <c r="B4080" s="593"/>
      <c r="C4080" s="63" t="s">
        <v>1601</v>
      </c>
      <c r="D4080" s="19" t="s">
        <v>1109</v>
      </c>
      <c r="E4080" s="17">
        <v>25</v>
      </c>
      <c r="F4080" s="19">
        <v>4.4000000000000004</v>
      </c>
      <c r="G4080" s="20">
        <f>F4080*E4080</f>
        <v>110</v>
      </c>
      <c r="H4080" s="605"/>
    </row>
    <row r="4081" spans="1:8" ht="15.75">
      <c r="A4081" s="632"/>
      <c r="B4081" s="594"/>
      <c r="C4081" s="63" t="s">
        <v>1257</v>
      </c>
      <c r="D4081" s="19" t="s">
        <v>1585</v>
      </c>
      <c r="E4081" s="17">
        <v>0.1</v>
      </c>
      <c r="F4081" s="19">
        <v>400</v>
      </c>
      <c r="G4081" s="20">
        <f>F4081*E4081</f>
        <v>40</v>
      </c>
      <c r="H4081" s="603"/>
    </row>
    <row r="4082" spans="1:8" ht="31.5">
      <c r="A4082" s="64">
        <v>105</v>
      </c>
      <c r="B4082" s="17" t="s">
        <v>338</v>
      </c>
      <c r="C4082" s="46" t="s">
        <v>1605</v>
      </c>
      <c r="D4082" s="598" t="s">
        <v>1892</v>
      </c>
      <c r="E4082" s="599"/>
      <c r="F4082" s="600"/>
      <c r="G4082" s="20"/>
      <c r="H4082" s="21">
        <v>41136</v>
      </c>
    </row>
    <row r="4083" spans="1:8" ht="47.25">
      <c r="A4083" s="630">
        <v>116</v>
      </c>
      <c r="B4083" s="592" t="s">
        <v>338</v>
      </c>
      <c r="C4083" s="16" t="s">
        <v>2013</v>
      </c>
      <c r="D4083" s="19"/>
      <c r="E4083" s="17"/>
      <c r="F4083" s="17"/>
      <c r="G4083" s="20"/>
      <c r="H4083" s="595">
        <v>41137</v>
      </c>
    </row>
    <row r="4084" spans="1:8" ht="15.75">
      <c r="A4084" s="632"/>
      <c r="B4084" s="594"/>
      <c r="C4084" s="17" t="s">
        <v>3812</v>
      </c>
      <c r="D4084" s="19" t="s">
        <v>1588</v>
      </c>
      <c r="E4084" s="17">
        <v>2.5</v>
      </c>
      <c r="F4084" s="17">
        <v>1700</v>
      </c>
      <c r="G4084" s="20">
        <f>F4084*E4084</f>
        <v>4250</v>
      </c>
      <c r="H4084" s="603"/>
    </row>
    <row r="4085" spans="1:8" ht="31.5">
      <c r="A4085" s="630">
        <v>155</v>
      </c>
      <c r="B4085" s="592" t="s">
        <v>2932</v>
      </c>
      <c r="C4085" s="16" t="s">
        <v>692</v>
      </c>
      <c r="D4085" s="17"/>
      <c r="E4085" s="17"/>
      <c r="F4085" s="17"/>
      <c r="G4085" s="20"/>
      <c r="H4085" s="595">
        <v>41145</v>
      </c>
    </row>
    <row r="4086" spans="1:8" ht="15.75">
      <c r="A4086" s="631"/>
      <c r="B4086" s="593"/>
      <c r="C4086" s="15" t="s">
        <v>2721</v>
      </c>
      <c r="D4086" s="19" t="s">
        <v>2968</v>
      </c>
      <c r="E4086" s="17">
        <v>1</v>
      </c>
      <c r="F4086" s="17">
        <v>50</v>
      </c>
      <c r="G4086" s="172">
        <f>F4086*E4086</f>
        <v>50</v>
      </c>
      <c r="H4086" s="605"/>
    </row>
    <row r="4087" spans="1:8" ht="15.75">
      <c r="A4087" s="632"/>
      <c r="B4087" s="594"/>
      <c r="C4087" s="17" t="s">
        <v>513</v>
      </c>
      <c r="D4087" s="19" t="s">
        <v>2968</v>
      </c>
      <c r="E4087" s="17">
        <v>1</v>
      </c>
      <c r="F4087" s="17">
        <v>25</v>
      </c>
      <c r="G4087" s="44">
        <f>E4087*F4087</f>
        <v>25</v>
      </c>
      <c r="H4087" s="603"/>
    </row>
    <row r="4088" spans="1:8" ht="31.5">
      <c r="A4088" s="64">
        <v>158</v>
      </c>
      <c r="B4088" s="17" t="s">
        <v>338</v>
      </c>
      <c r="C4088" s="46" t="s">
        <v>1605</v>
      </c>
      <c r="D4088" s="598" t="s">
        <v>3223</v>
      </c>
      <c r="E4088" s="599"/>
      <c r="F4088" s="600"/>
      <c r="G4088" s="20"/>
      <c r="H4088" s="21">
        <v>41144</v>
      </c>
    </row>
    <row r="4089" spans="1:8" ht="31.5">
      <c r="A4089" s="64">
        <v>214</v>
      </c>
      <c r="B4089" s="17" t="s">
        <v>338</v>
      </c>
      <c r="C4089" s="16" t="s">
        <v>1605</v>
      </c>
      <c r="D4089" s="598" t="s">
        <v>3650</v>
      </c>
      <c r="E4089" s="599"/>
      <c r="F4089" s="600"/>
      <c r="G4089" s="20"/>
      <c r="H4089" s="21">
        <v>41150</v>
      </c>
    </row>
    <row r="4090" spans="1:8" ht="15.75">
      <c r="A4090" s="630">
        <v>226</v>
      </c>
      <c r="B4090" s="592" t="s">
        <v>338</v>
      </c>
      <c r="C4090" s="16" t="s">
        <v>3652</v>
      </c>
      <c r="D4090" s="19"/>
      <c r="E4090" s="17"/>
      <c r="F4090" s="17"/>
      <c r="G4090" s="20"/>
      <c r="H4090" s="595">
        <v>41152</v>
      </c>
    </row>
    <row r="4091" spans="1:8" ht="15.75">
      <c r="A4091" s="632"/>
      <c r="B4091" s="594"/>
      <c r="C4091" s="17" t="s">
        <v>1649</v>
      </c>
      <c r="D4091" s="19" t="s">
        <v>1109</v>
      </c>
      <c r="E4091" s="17">
        <v>0.8</v>
      </c>
      <c r="F4091" s="17">
        <v>58</v>
      </c>
      <c r="G4091" s="20">
        <f>E4091*F4091</f>
        <v>46.4</v>
      </c>
      <c r="H4091" s="603"/>
    </row>
    <row r="4092" spans="1:8" ht="31.5">
      <c r="A4092" s="17"/>
      <c r="B4092" s="17" t="s">
        <v>338</v>
      </c>
      <c r="C4092" s="16" t="s">
        <v>3643</v>
      </c>
      <c r="D4092" s="19"/>
      <c r="E4092" s="17"/>
      <c r="F4092" s="19"/>
      <c r="G4092" s="20">
        <v>15053.33</v>
      </c>
      <c r="H4092" s="21">
        <v>41143</v>
      </c>
    </row>
    <row r="4093" spans="1:8" ht="189">
      <c r="A4093" s="17"/>
      <c r="B4093" s="302" t="s">
        <v>103</v>
      </c>
      <c r="C4093" s="16" t="s">
        <v>2145</v>
      </c>
      <c r="D4093" s="19"/>
      <c r="E4093" s="19"/>
      <c r="F4093" s="17"/>
      <c r="G4093" s="20">
        <v>477764.4</v>
      </c>
      <c r="H4093" s="21"/>
    </row>
    <row r="4094" spans="1:8" ht="18.75">
      <c r="A4094" s="160"/>
      <c r="B4094" s="161" t="s">
        <v>1598</v>
      </c>
      <c r="C4094" s="160"/>
      <c r="D4094" s="160"/>
      <c r="E4094" s="160"/>
      <c r="F4094" s="160"/>
      <c r="G4094" s="162">
        <f>SUM(G4066:G4093)</f>
        <v>497581.13</v>
      </c>
      <c r="H4094" s="163"/>
    </row>
    <row r="4095" spans="1:8" ht="38.25" customHeight="1">
      <c r="A4095" s="64">
        <v>10</v>
      </c>
      <c r="B4095" s="17" t="s">
        <v>537</v>
      </c>
      <c r="C4095" s="16" t="s">
        <v>2270</v>
      </c>
      <c r="D4095" s="598" t="s">
        <v>538</v>
      </c>
      <c r="E4095" s="599"/>
      <c r="F4095" s="600"/>
      <c r="G4095" s="20"/>
      <c r="H4095" s="21">
        <v>41124</v>
      </c>
    </row>
    <row r="4096" spans="1:8" ht="31.5">
      <c r="A4096" s="630">
        <v>13</v>
      </c>
      <c r="B4096" s="592" t="s">
        <v>408</v>
      </c>
      <c r="C4096" s="16" t="s">
        <v>692</v>
      </c>
      <c r="D4096" s="19"/>
      <c r="E4096" s="17"/>
      <c r="F4096" s="17"/>
      <c r="G4096" s="20"/>
      <c r="H4096" s="595">
        <v>41127</v>
      </c>
    </row>
    <row r="4097" spans="1:8" ht="15.75">
      <c r="A4097" s="632"/>
      <c r="B4097" s="594"/>
      <c r="C4097" s="17" t="s">
        <v>2797</v>
      </c>
      <c r="D4097" s="19" t="s">
        <v>1109</v>
      </c>
      <c r="E4097" s="17">
        <v>1</v>
      </c>
      <c r="F4097" s="17">
        <v>90</v>
      </c>
      <c r="G4097" s="20">
        <f>F4097*E4097</f>
        <v>90</v>
      </c>
      <c r="H4097" s="603"/>
    </row>
    <row r="4098" spans="1:8" ht="15.75">
      <c r="A4098" s="630">
        <v>97</v>
      </c>
      <c r="B4098" s="592" t="s">
        <v>1487</v>
      </c>
      <c r="C4098" s="50" t="s">
        <v>1603</v>
      </c>
      <c r="D4098" s="19"/>
      <c r="E4098" s="17"/>
      <c r="F4098" s="19"/>
      <c r="G4098" s="20"/>
      <c r="H4098" s="595">
        <v>41135</v>
      </c>
    </row>
    <row r="4099" spans="1:8" ht="15.75">
      <c r="A4099" s="631"/>
      <c r="B4099" s="593"/>
      <c r="C4099" s="17" t="s">
        <v>1240</v>
      </c>
      <c r="D4099" s="19" t="s">
        <v>1109</v>
      </c>
      <c r="E4099" s="17">
        <v>10</v>
      </c>
      <c r="F4099" s="17">
        <v>15.67</v>
      </c>
      <c r="G4099" s="20">
        <f>F4099*E4099</f>
        <v>156.69999999999999</v>
      </c>
      <c r="H4099" s="605"/>
    </row>
    <row r="4100" spans="1:8" ht="15.75">
      <c r="A4100" s="630">
        <v>118</v>
      </c>
      <c r="B4100" s="592" t="s">
        <v>2660</v>
      </c>
      <c r="C4100" s="16" t="s">
        <v>1132</v>
      </c>
      <c r="D4100" s="19"/>
      <c r="E4100" s="17"/>
      <c r="F4100" s="17"/>
      <c r="G4100" s="20"/>
      <c r="H4100" s="595">
        <v>41138</v>
      </c>
    </row>
    <row r="4101" spans="1:8" ht="15.75">
      <c r="A4101" s="631"/>
      <c r="B4101" s="593"/>
      <c r="C4101" s="17" t="s">
        <v>480</v>
      </c>
      <c r="D4101" s="19" t="s">
        <v>481</v>
      </c>
      <c r="E4101" s="17">
        <v>1.5</v>
      </c>
      <c r="F4101" s="17">
        <v>28</v>
      </c>
      <c r="G4101" s="20">
        <f>E4101*F4101</f>
        <v>42</v>
      </c>
      <c r="H4101" s="605"/>
    </row>
    <row r="4102" spans="1:8" ht="15.75">
      <c r="A4102" s="632"/>
      <c r="B4102" s="594"/>
      <c r="C4102" s="17" t="s">
        <v>1133</v>
      </c>
      <c r="D4102" s="19" t="s">
        <v>1049</v>
      </c>
      <c r="E4102" s="17">
        <v>3</v>
      </c>
      <c r="F4102" s="17">
        <v>24</v>
      </c>
      <c r="G4102" s="20">
        <f>E4102*F4102</f>
        <v>72</v>
      </c>
      <c r="H4102" s="603"/>
    </row>
    <row r="4103" spans="1:8" ht="15.75">
      <c r="A4103" s="630">
        <v>123</v>
      </c>
      <c r="B4103" s="592" t="s">
        <v>2660</v>
      </c>
      <c r="C4103" s="16" t="s">
        <v>1132</v>
      </c>
      <c r="D4103" s="19"/>
      <c r="E4103" s="17"/>
      <c r="F4103" s="17"/>
      <c r="G4103" s="20"/>
      <c r="H4103" s="595">
        <v>41141</v>
      </c>
    </row>
    <row r="4104" spans="1:8" ht="15.75">
      <c r="A4104" s="631"/>
      <c r="B4104" s="593"/>
      <c r="C4104" s="17" t="s">
        <v>480</v>
      </c>
      <c r="D4104" s="19" t="s">
        <v>481</v>
      </c>
      <c r="E4104" s="17">
        <v>1.5</v>
      </c>
      <c r="F4104" s="17">
        <v>28</v>
      </c>
      <c r="G4104" s="20">
        <f>E4104*F4104</f>
        <v>42</v>
      </c>
      <c r="H4104" s="605"/>
    </row>
    <row r="4105" spans="1:8" ht="15.75">
      <c r="A4105" s="632"/>
      <c r="B4105" s="594"/>
      <c r="C4105" s="17" t="s">
        <v>1133</v>
      </c>
      <c r="D4105" s="19" t="s">
        <v>1049</v>
      </c>
      <c r="E4105" s="17">
        <v>2</v>
      </c>
      <c r="F4105" s="17">
        <v>24</v>
      </c>
      <c r="G4105" s="20">
        <f>E4105*F4105</f>
        <v>48</v>
      </c>
      <c r="H4105" s="603"/>
    </row>
    <row r="4106" spans="1:8" ht="15.75">
      <c r="A4106" s="64">
        <v>142</v>
      </c>
      <c r="B4106" s="17" t="s">
        <v>2540</v>
      </c>
      <c r="C4106" s="16" t="s">
        <v>3281</v>
      </c>
      <c r="D4106" s="598" t="s">
        <v>2541</v>
      </c>
      <c r="E4106" s="599"/>
      <c r="F4106" s="600"/>
      <c r="G4106" s="20"/>
      <c r="H4106" s="21">
        <v>41143</v>
      </c>
    </row>
    <row r="4107" spans="1:8" ht="31.5">
      <c r="A4107" s="64">
        <v>152</v>
      </c>
      <c r="B4107" s="17" t="s">
        <v>2540</v>
      </c>
      <c r="C4107" s="16" t="s">
        <v>3384</v>
      </c>
      <c r="D4107" s="598" t="s">
        <v>1050</v>
      </c>
      <c r="E4107" s="599"/>
      <c r="F4107" s="600"/>
      <c r="G4107" s="20"/>
      <c r="H4107" s="21">
        <v>41144</v>
      </c>
    </row>
    <row r="4108" spans="1:8" ht="15.75">
      <c r="A4108" s="630">
        <v>170</v>
      </c>
      <c r="B4108" s="592" t="s">
        <v>2660</v>
      </c>
      <c r="C4108" s="46" t="s">
        <v>2782</v>
      </c>
      <c r="D4108" s="19"/>
      <c r="E4108" s="17"/>
      <c r="F4108" s="17"/>
      <c r="G4108" s="17"/>
      <c r="H4108" s="595">
        <v>41146</v>
      </c>
    </row>
    <row r="4109" spans="1:8" ht="15.75">
      <c r="A4109" s="631"/>
      <c r="B4109" s="593"/>
      <c r="C4109" s="15" t="s">
        <v>3269</v>
      </c>
      <c r="D4109" s="19" t="s">
        <v>1588</v>
      </c>
      <c r="E4109" s="17">
        <v>0.45</v>
      </c>
      <c r="F4109" s="17">
        <v>1500</v>
      </c>
      <c r="G4109" s="17">
        <f>F4109*E4109</f>
        <v>675</v>
      </c>
      <c r="H4109" s="605"/>
    </row>
    <row r="4110" spans="1:8" ht="15.75">
      <c r="A4110" s="632"/>
      <c r="B4110" s="594"/>
      <c r="C4110" s="15" t="s">
        <v>2050</v>
      </c>
      <c r="D4110" s="19" t="s">
        <v>1585</v>
      </c>
      <c r="E4110" s="17">
        <v>0.17</v>
      </c>
      <c r="F4110" s="17">
        <v>48.05</v>
      </c>
      <c r="G4110" s="20">
        <f>F4110*E4110</f>
        <v>8.17</v>
      </c>
      <c r="H4110" s="603"/>
    </row>
    <row r="4111" spans="1:8" ht="15.75">
      <c r="A4111" s="64">
        <v>177</v>
      </c>
      <c r="B4111" s="17" t="s">
        <v>3279</v>
      </c>
      <c r="C4111" s="16" t="s">
        <v>2442</v>
      </c>
      <c r="D4111" s="598" t="s">
        <v>2634</v>
      </c>
      <c r="E4111" s="599"/>
      <c r="F4111" s="600"/>
      <c r="G4111" s="20"/>
      <c r="H4111" s="21">
        <v>41145</v>
      </c>
    </row>
    <row r="4112" spans="1:8" ht="15.75">
      <c r="A4112" s="64">
        <v>150</v>
      </c>
      <c r="B4112" s="17" t="s">
        <v>2086</v>
      </c>
      <c r="C4112" s="50" t="s">
        <v>2087</v>
      </c>
      <c r="D4112" s="598" t="s">
        <v>67</v>
      </c>
      <c r="E4112" s="599"/>
      <c r="F4112" s="600"/>
      <c r="G4112" s="20"/>
      <c r="H4112" s="21">
        <v>41144</v>
      </c>
    </row>
    <row r="4113" spans="1:8" ht="31.5">
      <c r="A4113" s="64">
        <v>191</v>
      </c>
      <c r="B4113" s="17" t="s">
        <v>2660</v>
      </c>
      <c r="C4113" s="46" t="s">
        <v>1605</v>
      </c>
      <c r="D4113" s="598" t="s">
        <v>3581</v>
      </c>
      <c r="E4113" s="599"/>
      <c r="F4113" s="600"/>
      <c r="G4113" s="20"/>
      <c r="H4113" s="21">
        <v>41148</v>
      </c>
    </row>
    <row r="4114" spans="1:8" ht="47.25">
      <c r="A4114" s="64">
        <v>228</v>
      </c>
      <c r="B4114" s="17" t="s">
        <v>874</v>
      </c>
      <c r="C4114" s="16" t="s">
        <v>2221</v>
      </c>
      <c r="D4114" s="598" t="s">
        <v>67</v>
      </c>
      <c r="E4114" s="599"/>
      <c r="F4114" s="600"/>
      <c r="G4114" s="20"/>
      <c r="H4114" s="133">
        <v>41152</v>
      </c>
    </row>
    <row r="4115" spans="1:8" ht="18.75">
      <c r="A4115" s="160"/>
      <c r="B4115" s="161" t="s">
        <v>1598</v>
      </c>
      <c r="C4115" s="160"/>
      <c r="D4115" s="160"/>
      <c r="E4115" s="160"/>
      <c r="F4115" s="160"/>
      <c r="G4115" s="162">
        <f>SUM(G4095:G4114)</f>
        <v>1133.8699999999999</v>
      </c>
      <c r="H4115" s="163"/>
    </row>
    <row r="4116" spans="1:8" ht="31.5">
      <c r="A4116" s="630">
        <v>3</v>
      </c>
      <c r="B4116" s="592" t="s">
        <v>1978</v>
      </c>
      <c r="C4116" s="16" t="s">
        <v>1979</v>
      </c>
      <c r="D4116" s="17"/>
      <c r="E4116" s="17"/>
      <c r="F4116" s="17"/>
      <c r="G4116" s="20"/>
      <c r="H4116" s="595">
        <v>41123</v>
      </c>
    </row>
    <row r="4117" spans="1:8" ht="15.75">
      <c r="A4117" s="631"/>
      <c r="B4117" s="593"/>
      <c r="C4117" s="17" t="s">
        <v>166</v>
      </c>
      <c r="D4117" s="19" t="s">
        <v>1588</v>
      </c>
      <c r="E4117" s="17">
        <v>3.5</v>
      </c>
      <c r="F4117" s="17">
        <v>1650</v>
      </c>
      <c r="G4117" s="20">
        <f>F4117*E4117</f>
        <v>5775</v>
      </c>
      <c r="H4117" s="605"/>
    </row>
    <row r="4118" spans="1:8" ht="15.75">
      <c r="A4118" s="632"/>
      <c r="B4118" s="594"/>
      <c r="C4118" s="17" t="s">
        <v>1556</v>
      </c>
      <c r="D4118" s="19" t="s">
        <v>1109</v>
      </c>
      <c r="E4118" s="17">
        <v>1</v>
      </c>
      <c r="F4118" s="17">
        <v>56</v>
      </c>
      <c r="G4118" s="20">
        <f>F4118*E4118</f>
        <v>56</v>
      </c>
      <c r="H4118" s="603"/>
    </row>
    <row r="4119" spans="1:8" ht="15.75">
      <c r="A4119" s="630">
        <v>33</v>
      </c>
      <c r="B4119" s="592" t="s">
        <v>1761</v>
      </c>
      <c r="C4119" s="16" t="s">
        <v>2782</v>
      </c>
      <c r="D4119" s="17"/>
      <c r="E4119" s="17"/>
      <c r="F4119" s="17"/>
      <c r="G4119" s="17"/>
      <c r="H4119" s="611">
        <v>41124</v>
      </c>
    </row>
    <row r="4120" spans="1:8" ht="15.75">
      <c r="A4120" s="631"/>
      <c r="B4120" s="593"/>
      <c r="C4120" s="17" t="s">
        <v>2049</v>
      </c>
      <c r="D4120" s="17" t="s">
        <v>1588</v>
      </c>
      <c r="E4120" s="17">
        <v>0.23</v>
      </c>
      <c r="F4120" s="17">
        <v>1350</v>
      </c>
      <c r="G4120" s="17">
        <f>F4120*E4120</f>
        <v>310.5</v>
      </c>
      <c r="H4120" s="611"/>
    </row>
    <row r="4121" spans="1:8" ht="15.75">
      <c r="A4121" s="632"/>
      <c r="B4121" s="594"/>
      <c r="C4121" s="17" t="s">
        <v>2050</v>
      </c>
      <c r="D4121" s="17" t="s">
        <v>1585</v>
      </c>
      <c r="E4121" s="17">
        <v>0.06</v>
      </c>
      <c r="F4121" s="17">
        <v>48.05</v>
      </c>
      <c r="G4121" s="20">
        <f>F4121*E4121</f>
        <v>2.88</v>
      </c>
      <c r="H4121" s="611"/>
    </row>
    <row r="4122" spans="1:8" ht="15.75">
      <c r="A4122" s="630">
        <v>119</v>
      </c>
      <c r="B4122" s="592" t="s">
        <v>1761</v>
      </c>
      <c r="C4122" s="16" t="s">
        <v>1132</v>
      </c>
      <c r="D4122" s="19"/>
      <c r="E4122" s="17"/>
      <c r="F4122" s="17"/>
      <c r="G4122" s="20"/>
      <c r="H4122" s="595">
        <v>41138</v>
      </c>
    </row>
    <row r="4123" spans="1:8" ht="15.75">
      <c r="A4123" s="631"/>
      <c r="B4123" s="593"/>
      <c r="C4123" s="17" t="s">
        <v>480</v>
      </c>
      <c r="D4123" s="19" t="s">
        <v>481</v>
      </c>
      <c r="E4123" s="17">
        <v>1.5</v>
      </c>
      <c r="F4123" s="17">
        <v>28</v>
      </c>
      <c r="G4123" s="20">
        <f>E4123*F4123</f>
        <v>42</v>
      </c>
      <c r="H4123" s="605"/>
    </row>
    <row r="4124" spans="1:8" ht="15.75">
      <c r="A4124" s="632"/>
      <c r="B4124" s="594"/>
      <c r="C4124" s="17" t="s">
        <v>1133</v>
      </c>
      <c r="D4124" s="19" t="s">
        <v>1049</v>
      </c>
      <c r="E4124" s="17">
        <v>3</v>
      </c>
      <c r="F4124" s="17">
        <v>24</v>
      </c>
      <c r="G4124" s="20">
        <f>E4124*F4124</f>
        <v>72</v>
      </c>
      <c r="H4124" s="603"/>
    </row>
    <row r="4125" spans="1:8" ht="31.5">
      <c r="A4125" s="630">
        <v>124</v>
      </c>
      <c r="B4125" s="592" t="s">
        <v>3820</v>
      </c>
      <c r="C4125" s="46" t="s">
        <v>3821</v>
      </c>
      <c r="D4125" s="19"/>
      <c r="E4125" s="19"/>
      <c r="F4125" s="19"/>
      <c r="G4125" s="20"/>
      <c r="H4125" s="595">
        <v>41141</v>
      </c>
    </row>
    <row r="4126" spans="1:8" ht="15.75">
      <c r="A4126" s="631"/>
      <c r="B4126" s="593"/>
      <c r="C4126" s="33" t="s">
        <v>1272</v>
      </c>
      <c r="D4126" s="35" t="s">
        <v>2968</v>
      </c>
      <c r="E4126" s="34">
        <v>3</v>
      </c>
      <c r="F4126" s="35">
        <v>33.340000000000003</v>
      </c>
      <c r="G4126" s="20">
        <f t="shared" ref="G4126:G4132" si="50">F4126*E4126</f>
        <v>100.02</v>
      </c>
      <c r="H4126" s="605"/>
    </row>
    <row r="4127" spans="1:8" ht="15.75">
      <c r="A4127" s="631"/>
      <c r="B4127" s="593"/>
      <c r="C4127" s="33" t="s">
        <v>1272</v>
      </c>
      <c r="D4127" s="35" t="s">
        <v>2968</v>
      </c>
      <c r="E4127" s="17">
        <v>1</v>
      </c>
      <c r="F4127" s="17">
        <v>50</v>
      </c>
      <c r="G4127" s="20">
        <f t="shared" si="50"/>
        <v>50</v>
      </c>
      <c r="H4127" s="605"/>
    </row>
    <row r="4128" spans="1:8" ht="15.75">
      <c r="A4128" s="631"/>
      <c r="B4128" s="593"/>
      <c r="C4128" s="17" t="s">
        <v>3822</v>
      </c>
      <c r="D4128" s="19" t="s">
        <v>1109</v>
      </c>
      <c r="E4128" s="17">
        <v>20</v>
      </c>
      <c r="F4128" s="17">
        <v>8.65</v>
      </c>
      <c r="G4128" s="20">
        <f t="shared" si="50"/>
        <v>173</v>
      </c>
      <c r="H4128" s="605"/>
    </row>
    <row r="4129" spans="1:8" ht="15.75">
      <c r="A4129" s="631"/>
      <c r="B4129" s="593"/>
      <c r="C4129" s="17" t="s">
        <v>2773</v>
      </c>
      <c r="D4129" s="19" t="s">
        <v>1109</v>
      </c>
      <c r="E4129" s="17">
        <v>3</v>
      </c>
      <c r="F4129" s="17">
        <v>229</v>
      </c>
      <c r="G4129" s="20">
        <f t="shared" si="50"/>
        <v>687</v>
      </c>
      <c r="H4129" s="605"/>
    </row>
    <row r="4130" spans="1:8" ht="15.75">
      <c r="A4130" s="631"/>
      <c r="B4130" s="593"/>
      <c r="C4130" s="17" t="s">
        <v>2773</v>
      </c>
      <c r="D4130" s="19" t="s">
        <v>1109</v>
      </c>
      <c r="E4130" s="17">
        <v>1</v>
      </c>
      <c r="F4130" s="17">
        <v>128</v>
      </c>
      <c r="G4130" s="20">
        <f t="shared" si="50"/>
        <v>128</v>
      </c>
      <c r="H4130" s="605"/>
    </row>
    <row r="4131" spans="1:8" ht="15.75">
      <c r="A4131" s="631"/>
      <c r="B4131" s="593"/>
      <c r="C4131" s="17" t="s">
        <v>2784</v>
      </c>
      <c r="D4131" s="19" t="s">
        <v>1109</v>
      </c>
      <c r="E4131" s="17">
        <v>2.5</v>
      </c>
      <c r="F4131" s="17">
        <v>102.8</v>
      </c>
      <c r="G4131" s="20">
        <f t="shared" si="50"/>
        <v>257</v>
      </c>
      <c r="H4131" s="605"/>
    </row>
    <row r="4132" spans="1:8" ht="15.75">
      <c r="A4132" s="632"/>
      <c r="B4132" s="594"/>
      <c r="C4132" s="15" t="s">
        <v>2055</v>
      </c>
      <c r="D4132" s="19" t="s">
        <v>481</v>
      </c>
      <c r="E4132" s="17">
        <v>0.5</v>
      </c>
      <c r="F4132" s="19">
        <v>92</v>
      </c>
      <c r="G4132" s="20">
        <f t="shared" si="50"/>
        <v>46</v>
      </c>
      <c r="H4132" s="603"/>
    </row>
    <row r="4133" spans="1:8" ht="31.5">
      <c r="A4133" s="64">
        <v>138</v>
      </c>
      <c r="B4133" s="17" t="s">
        <v>1978</v>
      </c>
      <c r="C4133" s="16" t="s">
        <v>3705</v>
      </c>
      <c r="D4133" s="598" t="s">
        <v>3706</v>
      </c>
      <c r="E4133" s="599"/>
      <c r="F4133" s="600"/>
      <c r="G4133" s="20"/>
      <c r="H4133" s="21">
        <v>41141</v>
      </c>
    </row>
    <row r="4134" spans="1:8" ht="15.75">
      <c r="A4134" s="64">
        <v>139</v>
      </c>
      <c r="B4134" s="17" t="s">
        <v>2536</v>
      </c>
      <c r="C4134" s="16" t="s">
        <v>340</v>
      </c>
      <c r="D4134" s="598" t="s">
        <v>67</v>
      </c>
      <c r="E4134" s="599"/>
      <c r="F4134" s="600"/>
      <c r="G4134" s="20"/>
      <c r="H4134" s="21">
        <v>41142</v>
      </c>
    </row>
    <row r="4135" spans="1:8" ht="15.75">
      <c r="A4135" s="64">
        <v>18</v>
      </c>
      <c r="B4135" s="17" t="s">
        <v>2640</v>
      </c>
      <c r="C4135" s="16" t="s">
        <v>2844</v>
      </c>
      <c r="D4135" s="598" t="s">
        <v>2641</v>
      </c>
      <c r="E4135" s="599"/>
      <c r="F4135" s="600"/>
      <c r="G4135" s="20"/>
      <c r="H4135" s="21">
        <v>41124</v>
      </c>
    </row>
    <row r="4136" spans="1:8" ht="31.5">
      <c r="A4136" s="64">
        <v>192</v>
      </c>
      <c r="B4136" s="17" t="s">
        <v>1761</v>
      </c>
      <c r="C4136" s="46" t="s">
        <v>1605</v>
      </c>
      <c r="D4136" s="598" t="s">
        <v>3581</v>
      </c>
      <c r="E4136" s="599"/>
      <c r="F4136" s="600"/>
      <c r="G4136" s="20"/>
      <c r="H4136" s="21">
        <v>41148</v>
      </c>
    </row>
    <row r="4137" spans="1:8" ht="15.75">
      <c r="A4137" s="630">
        <v>171</v>
      </c>
      <c r="B4137" s="592" t="s">
        <v>1761</v>
      </c>
      <c r="C4137" s="46" t="s">
        <v>2782</v>
      </c>
      <c r="D4137" s="19"/>
      <c r="E4137" s="17"/>
      <c r="F4137" s="17"/>
      <c r="G4137" s="17"/>
      <c r="H4137" s="595">
        <v>41146</v>
      </c>
    </row>
    <row r="4138" spans="1:8" ht="15.75">
      <c r="A4138" s="631"/>
      <c r="B4138" s="593"/>
      <c r="C4138" s="15" t="s">
        <v>3269</v>
      </c>
      <c r="D4138" s="19" t="s">
        <v>1588</v>
      </c>
      <c r="E4138" s="17">
        <v>0.45</v>
      </c>
      <c r="F4138" s="17">
        <v>1500</v>
      </c>
      <c r="G4138" s="17">
        <f>F4138*E4138</f>
        <v>675</v>
      </c>
      <c r="H4138" s="605"/>
    </row>
    <row r="4139" spans="1:8" ht="15.75">
      <c r="A4139" s="632"/>
      <c r="B4139" s="594"/>
      <c r="C4139" s="15" t="s">
        <v>2050</v>
      </c>
      <c r="D4139" s="19" t="s">
        <v>1585</v>
      </c>
      <c r="E4139" s="17">
        <v>0.17</v>
      </c>
      <c r="F4139" s="17">
        <v>48.05</v>
      </c>
      <c r="G4139" s="20">
        <f>F4139*E4139</f>
        <v>8.17</v>
      </c>
      <c r="H4139" s="603"/>
    </row>
    <row r="4140" spans="1:8" ht="31.5">
      <c r="A4140" s="64">
        <v>215</v>
      </c>
      <c r="B4140" s="17" t="s">
        <v>1761</v>
      </c>
      <c r="C4140" s="16" t="s">
        <v>1605</v>
      </c>
      <c r="D4140" s="598" t="s">
        <v>3650</v>
      </c>
      <c r="E4140" s="599"/>
      <c r="F4140" s="600"/>
      <c r="G4140" s="20"/>
      <c r="H4140" s="21">
        <v>41150</v>
      </c>
    </row>
    <row r="4141" spans="1:8" ht="18.75">
      <c r="A4141" s="160"/>
      <c r="B4141" s="161" t="s">
        <v>1598</v>
      </c>
      <c r="C4141" s="160"/>
      <c r="D4141" s="160"/>
      <c r="E4141" s="160"/>
      <c r="F4141" s="160"/>
      <c r="G4141" s="162">
        <f>SUM(G4116:G4140)</f>
        <v>8382.57</v>
      </c>
      <c r="H4141" s="163"/>
    </row>
    <row r="4142" spans="1:8" ht="47.25">
      <c r="A4142" s="64">
        <v>24</v>
      </c>
      <c r="B4142" s="17" t="s">
        <v>761</v>
      </c>
      <c r="C4142" s="16" t="s">
        <v>62</v>
      </c>
      <c r="D4142" s="598" t="s">
        <v>63</v>
      </c>
      <c r="E4142" s="599"/>
      <c r="F4142" s="600"/>
      <c r="G4142" s="20"/>
      <c r="H4142" s="21">
        <v>41129</v>
      </c>
    </row>
    <row r="4143" spans="1:8" ht="15.75">
      <c r="A4143" s="630">
        <v>59</v>
      </c>
      <c r="B4143" s="592" t="s">
        <v>2128</v>
      </c>
      <c r="C4143" s="16" t="s">
        <v>1132</v>
      </c>
      <c r="D4143" s="19"/>
      <c r="E4143" s="17"/>
      <c r="F4143" s="17"/>
      <c r="G4143" s="20"/>
      <c r="H4143" s="595">
        <v>41129</v>
      </c>
    </row>
    <row r="4144" spans="1:8" ht="15.75">
      <c r="A4144" s="631"/>
      <c r="B4144" s="593"/>
      <c r="C4144" s="17" t="s">
        <v>480</v>
      </c>
      <c r="D4144" s="19" t="s">
        <v>481</v>
      </c>
      <c r="E4144" s="17">
        <v>1</v>
      </c>
      <c r="F4144" s="17">
        <v>28</v>
      </c>
      <c r="G4144" s="20">
        <f>E4144*F4144</f>
        <v>28</v>
      </c>
      <c r="H4144" s="605"/>
    </row>
    <row r="4145" spans="1:8" ht="15.75">
      <c r="A4145" s="632"/>
      <c r="B4145" s="594"/>
      <c r="C4145" s="17" t="s">
        <v>1133</v>
      </c>
      <c r="D4145" s="19" t="s">
        <v>1049</v>
      </c>
      <c r="E4145" s="17">
        <v>2</v>
      </c>
      <c r="F4145" s="17">
        <v>24</v>
      </c>
      <c r="G4145" s="20">
        <f>E4145*F4145</f>
        <v>48</v>
      </c>
      <c r="H4145" s="603"/>
    </row>
    <row r="4146" spans="1:8" ht="31.5">
      <c r="A4146" s="630">
        <v>95</v>
      </c>
      <c r="B4146" s="592" t="s">
        <v>1255</v>
      </c>
      <c r="C4146" s="50" t="s">
        <v>1256</v>
      </c>
      <c r="D4146" s="19"/>
      <c r="E4146" s="17"/>
      <c r="F4146" s="19"/>
      <c r="G4146" s="20"/>
      <c r="H4146" s="595">
        <v>41135</v>
      </c>
    </row>
    <row r="4147" spans="1:8" ht="15.75">
      <c r="A4147" s="631"/>
      <c r="B4147" s="593"/>
      <c r="C4147" s="63" t="s">
        <v>1601</v>
      </c>
      <c r="D4147" s="19" t="s">
        <v>1109</v>
      </c>
      <c r="E4147" s="17">
        <v>25</v>
      </c>
      <c r="F4147" s="19">
        <v>4.4000000000000004</v>
      </c>
      <c r="G4147" s="20">
        <f>F4147*E4147</f>
        <v>110</v>
      </c>
      <c r="H4147" s="605"/>
    </row>
    <row r="4148" spans="1:8" ht="15.75">
      <c r="A4148" s="632"/>
      <c r="B4148" s="594"/>
      <c r="C4148" s="63" t="s">
        <v>1257</v>
      </c>
      <c r="D4148" s="19" t="s">
        <v>1585</v>
      </c>
      <c r="E4148" s="17">
        <v>0.1</v>
      </c>
      <c r="F4148" s="19">
        <v>400</v>
      </c>
      <c r="G4148" s="20">
        <f>F4148*E4148</f>
        <v>40</v>
      </c>
      <c r="H4148" s="603"/>
    </row>
    <row r="4149" spans="1:8" ht="18.75">
      <c r="A4149" s="160"/>
      <c r="B4149" s="161" t="s">
        <v>1598</v>
      </c>
      <c r="C4149" s="160"/>
      <c r="D4149" s="160"/>
      <c r="E4149" s="160"/>
      <c r="F4149" s="160"/>
      <c r="G4149" s="162">
        <f>SUM(G4142:G4148)</f>
        <v>226</v>
      </c>
      <c r="H4149" s="163"/>
    </row>
    <row r="4150" spans="1:8" ht="31.5">
      <c r="A4150" s="630">
        <v>16</v>
      </c>
      <c r="B4150" s="17" t="s">
        <v>2638</v>
      </c>
      <c r="C4150" s="16" t="s">
        <v>1683</v>
      </c>
      <c r="D4150" s="19"/>
      <c r="E4150" s="19"/>
      <c r="F4150" s="19"/>
      <c r="G4150" s="20"/>
      <c r="H4150" s="595">
        <v>41129</v>
      </c>
    </row>
    <row r="4151" spans="1:8" ht="15.75">
      <c r="A4151" s="631"/>
      <c r="B4151" s="935" t="s">
        <v>3509</v>
      </c>
      <c r="C4151" s="17" t="s">
        <v>3508</v>
      </c>
      <c r="D4151" s="19" t="s">
        <v>1049</v>
      </c>
      <c r="E4151" s="19">
        <v>2.5</v>
      </c>
      <c r="F4151" s="19">
        <v>284.8</v>
      </c>
      <c r="G4151" s="20">
        <f>F4151*E4151</f>
        <v>712</v>
      </c>
      <c r="H4151" s="605"/>
    </row>
    <row r="4152" spans="1:8" ht="15.75">
      <c r="A4152" s="631"/>
      <c r="B4152" s="936"/>
      <c r="C4152" s="17" t="s">
        <v>1181</v>
      </c>
      <c r="D4152" s="19" t="s">
        <v>2968</v>
      </c>
      <c r="E4152" s="19">
        <v>1</v>
      </c>
      <c r="F4152" s="19">
        <v>90</v>
      </c>
      <c r="G4152" s="20">
        <f>F4152*E4152</f>
        <v>90</v>
      </c>
      <c r="H4152" s="605"/>
    </row>
    <row r="4153" spans="1:8" ht="15.75">
      <c r="A4153" s="631"/>
      <c r="B4153" s="936"/>
      <c r="C4153" s="17" t="s">
        <v>507</v>
      </c>
      <c r="D4153" s="19" t="s">
        <v>2968</v>
      </c>
      <c r="E4153" s="19">
        <v>1</v>
      </c>
      <c r="F4153" s="19">
        <v>40</v>
      </c>
      <c r="G4153" s="20">
        <f>F4153*E4153</f>
        <v>40</v>
      </c>
      <c r="H4153" s="605"/>
    </row>
    <row r="4154" spans="1:8" ht="15.75">
      <c r="A4154" s="632"/>
      <c r="B4154" s="937"/>
      <c r="C4154" s="17" t="s">
        <v>529</v>
      </c>
      <c r="D4154" s="19" t="s">
        <v>2968</v>
      </c>
      <c r="E4154" s="17">
        <v>1</v>
      </c>
      <c r="F4154" s="17">
        <v>42</v>
      </c>
      <c r="G4154" s="20">
        <f>F4154*E4154</f>
        <v>42</v>
      </c>
      <c r="H4154" s="603"/>
    </row>
    <row r="4155" spans="1:8" ht="47.25">
      <c r="A4155" s="64">
        <v>23</v>
      </c>
      <c r="B4155" s="17" t="s">
        <v>758</v>
      </c>
      <c r="C4155" s="16" t="s">
        <v>759</v>
      </c>
      <c r="D4155" s="598" t="s">
        <v>760</v>
      </c>
      <c r="E4155" s="599"/>
      <c r="F4155" s="600"/>
      <c r="G4155" s="20"/>
      <c r="H4155" s="21">
        <v>41129</v>
      </c>
    </row>
    <row r="4156" spans="1:8" ht="15.75">
      <c r="A4156" s="630">
        <v>53</v>
      </c>
      <c r="B4156" s="592" t="s">
        <v>1762</v>
      </c>
      <c r="C4156" s="16" t="s">
        <v>1132</v>
      </c>
      <c r="D4156" s="19"/>
      <c r="E4156" s="17"/>
      <c r="F4156" s="17"/>
      <c r="G4156" s="20"/>
      <c r="H4156" s="595">
        <v>41128</v>
      </c>
    </row>
    <row r="4157" spans="1:8" ht="15.75">
      <c r="A4157" s="631"/>
      <c r="B4157" s="593"/>
      <c r="C4157" s="17" t="s">
        <v>480</v>
      </c>
      <c r="D4157" s="19" t="s">
        <v>481</v>
      </c>
      <c r="E4157" s="17">
        <v>0.67</v>
      </c>
      <c r="F4157" s="17">
        <v>28</v>
      </c>
      <c r="G4157" s="20">
        <f>E4157*F4157</f>
        <v>18.760000000000002</v>
      </c>
      <c r="H4157" s="605"/>
    </row>
    <row r="4158" spans="1:8" ht="15.75">
      <c r="A4158" s="632"/>
      <c r="B4158" s="594"/>
      <c r="C4158" s="17" t="s">
        <v>1133</v>
      </c>
      <c r="D4158" s="19" t="s">
        <v>1049</v>
      </c>
      <c r="E4158" s="17">
        <v>1.34</v>
      </c>
      <c r="F4158" s="17">
        <v>24</v>
      </c>
      <c r="G4158" s="20">
        <f>E4158*F4158</f>
        <v>32.159999999999997</v>
      </c>
      <c r="H4158" s="603"/>
    </row>
    <row r="4159" spans="1:8" ht="31.5">
      <c r="A4159" s="64">
        <v>57</v>
      </c>
      <c r="B4159" s="17" t="s">
        <v>1762</v>
      </c>
      <c r="C4159" s="46" t="s">
        <v>2185</v>
      </c>
      <c r="D4159" s="598" t="s">
        <v>3581</v>
      </c>
      <c r="E4159" s="599"/>
      <c r="F4159" s="600"/>
      <c r="G4159" s="20"/>
      <c r="H4159" s="21">
        <v>41128</v>
      </c>
    </row>
    <row r="4160" spans="1:8" ht="31.5">
      <c r="A4160" s="630">
        <v>108</v>
      </c>
      <c r="B4160" s="592" t="s">
        <v>1607</v>
      </c>
      <c r="C4160" s="16" t="s">
        <v>1608</v>
      </c>
      <c r="D4160" s="19"/>
      <c r="E4160" s="17"/>
      <c r="F4160" s="17"/>
      <c r="G4160" s="20"/>
      <c r="H4160" s="595">
        <v>41135</v>
      </c>
    </row>
    <row r="4161" spans="1:8" ht="15.75">
      <c r="A4161" s="631"/>
      <c r="B4161" s="593"/>
      <c r="C4161" s="63" t="s">
        <v>1601</v>
      </c>
      <c r="D4161" s="19" t="s">
        <v>1109</v>
      </c>
      <c r="E4161" s="17">
        <v>25</v>
      </c>
      <c r="F4161" s="19">
        <v>4.4000000000000004</v>
      </c>
      <c r="G4161" s="20">
        <f>F4161*E4161</f>
        <v>110</v>
      </c>
      <c r="H4161" s="605"/>
    </row>
    <row r="4162" spans="1:8" ht="15.75">
      <c r="A4162" s="632"/>
      <c r="B4162" s="594"/>
      <c r="C4162" s="63" t="s">
        <v>1257</v>
      </c>
      <c r="D4162" s="19" t="s">
        <v>1585</v>
      </c>
      <c r="E4162" s="17">
        <v>0.1</v>
      </c>
      <c r="F4162" s="19">
        <v>400</v>
      </c>
      <c r="G4162" s="20">
        <f>F4162*E4162</f>
        <v>40</v>
      </c>
      <c r="H4162" s="603"/>
    </row>
    <row r="4163" spans="1:8" ht="31.5">
      <c r="A4163" s="64">
        <v>112</v>
      </c>
      <c r="B4163" s="17" t="s">
        <v>1762</v>
      </c>
      <c r="C4163" s="46" t="s">
        <v>1605</v>
      </c>
      <c r="D4163" s="598" t="s">
        <v>1273</v>
      </c>
      <c r="E4163" s="599"/>
      <c r="F4163" s="600"/>
      <c r="G4163" s="20"/>
      <c r="H4163" s="21">
        <v>41137</v>
      </c>
    </row>
    <row r="4164" spans="1:8" ht="31.5">
      <c r="A4164" s="64">
        <v>159</v>
      </c>
      <c r="B4164" s="17" t="s">
        <v>1762</v>
      </c>
      <c r="C4164" s="46" t="s">
        <v>1605</v>
      </c>
      <c r="D4164" s="598" t="s">
        <v>3223</v>
      </c>
      <c r="E4164" s="599"/>
      <c r="F4164" s="600"/>
      <c r="G4164" s="20"/>
      <c r="H4164" s="21">
        <v>41144</v>
      </c>
    </row>
    <row r="4165" spans="1:8" ht="31.5">
      <c r="A4165" s="64">
        <v>216</v>
      </c>
      <c r="B4165" s="17" t="s">
        <v>1762</v>
      </c>
      <c r="C4165" s="16" t="s">
        <v>1605</v>
      </c>
      <c r="D4165" s="598" t="s">
        <v>3650</v>
      </c>
      <c r="E4165" s="599"/>
      <c r="F4165" s="600"/>
      <c r="G4165" s="20"/>
      <c r="H4165" s="21">
        <v>41150</v>
      </c>
    </row>
    <row r="4166" spans="1:8" ht="18.75">
      <c r="A4166" s="160"/>
      <c r="B4166" s="161" t="s">
        <v>1598</v>
      </c>
      <c r="C4166" s="160"/>
      <c r="D4166" s="160"/>
      <c r="E4166" s="160"/>
      <c r="F4166" s="160"/>
      <c r="G4166" s="162">
        <f>SUM(G4150:G4165)</f>
        <v>1084.92</v>
      </c>
      <c r="H4166" s="163"/>
    </row>
    <row r="4167" spans="1:8" ht="31.5">
      <c r="A4167" s="64">
        <v>40</v>
      </c>
      <c r="B4167" s="17" t="s">
        <v>1401</v>
      </c>
      <c r="C4167" s="46" t="s">
        <v>2185</v>
      </c>
      <c r="D4167" s="598" t="s">
        <v>653</v>
      </c>
      <c r="E4167" s="599"/>
      <c r="F4167" s="600"/>
      <c r="G4167" s="20"/>
      <c r="H4167" s="21">
        <v>41127</v>
      </c>
    </row>
    <row r="4168" spans="1:8" ht="47.25">
      <c r="A4168" s="630">
        <v>54</v>
      </c>
      <c r="B4168" s="592" t="s">
        <v>1401</v>
      </c>
      <c r="C4168" s="46" t="s">
        <v>2013</v>
      </c>
      <c r="D4168" s="19"/>
      <c r="E4168" s="17"/>
      <c r="F4168" s="19"/>
      <c r="G4168" s="20"/>
      <c r="H4168" s="595">
        <v>41128</v>
      </c>
    </row>
    <row r="4169" spans="1:8" ht="15.75">
      <c r="A4169" s="631"/>
      <c r="B4169" s="593"/>
      <c r="C4169" s="15" t="s">
        <v>405</v>
      </c>
      <c r="D4169" s="19" t="s">
        <v>1585</v>
      </c>
      <c r="E4169" s="17">
        <v>7</v>
      </c>
      <c r="F4169" s="19">
        <v>400</v>
      </c>
      <c r="G4169" s="20">
        <f>F4169*E4169</f>
        <v>2800</v>
      </c>
      <c r="H4169" s="605"/>
    </row>
    <row r="4170" spans="1:8" ht="15.75">
      <c r="A4170" s="631"/>
      <c r="B4170" s="593"/>
      <c r="C4170" s="15" t="s">
        <v>1158</v>
      </c>
      <c r="D4170" s="19" t="s">
        <v>1588</v>
      </c>
      <c r="E4170" s="17">
        <v>1</v>
      </c>
      <c r="F4170" s="19">
        <v>1650</v>
      </c>
      <c r="G4170" s="20">
        <f>F4170*E4170</f>
        <v>1650</v>
      </c>
      <c r="H4170" s="605"/>
    </row>
    <row r="4171" spans="1:8" ht="15.75">
      <c r="A4171" s="632"/>
      <c r="B4171" s="594"/>
      <c r="C4171" s="15" t="s">
        <v>2049</v>
      </c>
      <c r="D4171" s="19" t="s">
        <v>1588</v>
      </c>
      <c r="E4171" s="17">
        <v>1.5</v>
      </c>
      <c r="F4171" s="19">
        <v>1350</v>
      </c>
      <c r="G4171" s="20">
        <f>F4171*E4171</f>
        <v>2025</v>
      </c>
      <c r="H4171" s="603"/>
    </row>
    <row r="4172" spans="1:8" ht="15.75">
      <c r="A4172" s="630">
        <v>66</v>
      </c>
      <c r="B4172" s="592" t="s">
        <v>2129</v>
      </c>
      <c r="C4172" s="16" t="s">
        <v>1132</v>
      </c>
      <c r="D4172" s="19"/>
      <c r="E4172" s="17"/>
      <c r="F4172" s="17"/>
      <c r="G4172" s="20"/>
      <c r="H4172" s="595">
        <v>41130</v>
      </c>
    </row>
    <row r="4173" spans="1:8" ht="15.75">
      <c r="A4173" s="631"/>
      <c r="B4173" s="593"/>
      <c r="C4173" s="17" t="s">
        <v>480</v>
      </c>
      <c r="D4173" s="19" t="s">
        <v>481</v>
      </c>
      <c r="E4173" s="17">
        <v>2</v>
      </c>
      <c r="F4173" s="17">
        <v>28</v>
      </c>
      <c r="G4173" s="20">
        <f>E4173*F4173</f>
        <v>56</v>
      </c>
      <c r="H4173" s="605"/>
    </row>
    <row r="4174" spans="1:8" ht="15.75">
      <c r="A4174" s="632"/>
      <c r="B4174" s="594"/>
      <c r="C4174" s="17" t="s">
        <v>1133</v>
      </c>
      <c r="D4174" s="19" t="s">
        <v>1049</v>
      </c>
      <c r="E4174" s="17">
        <v>4</v>
      </c>
      <c r="F4174" s="17">
        <v>24</v>
      </c>
      <c r="G4174" s="20">
        <f>E4174*F4174</f>
        <v>96</v>
      </c>
      <c r="H4174" s="603"/>
    </row>
    <row r="4175" spans="1:8" ht="15.75">
      <c r="A4175" s="630">
        <v>92</v>
      </c>
      <c r="B4175" s="592" t="s">
        <v>1401</v>
      </c>
      <c r="C4175" s="16" t="s">
        <v>1132</v>
      </c>
      <c r="D4175" s="19"/>
      <c r="E4175" s="17"/>
      <c r="F4175" s="17"/>
      <c r="G4175" s="20"/>
      <c r="H4175" s="595">
        <v>41134</v>
      </c>
    </row>
    <row r="4176" spans="1:8" ht="15.75">
      <c r="A4176" s="631"/>
      <c r="B4176" s="593"/>
      <c r="C4176" s="17" t="s">
        <v>480</v>
      </c>
      <c r="D4176" s="19" t="s">
        <v>481</v>
      </c>
      <c r="E4176" s="17">
        <v>2</v>
      </c>
      <c r="F4176" s="17">
        <v>28</v>
      </c>
      <c r="G4176" s="20">
        <f>E4176*F4176</f>
        <v>56</v>
      </c>
      <c r="H4176" s="605"/>
    </row>
    <row r="4177" spans="1:8" ht="15.75">
      <c r="A4177" s="632"/>
      <c r="B4177" s="594"/>
      <c r="C4177" s="17" t="s">
        <v>1133</v>
      </c>
      <c r="D4177" s="19" t="s">
        <v>1049</v>
      </c>
      <c r="E4177" s="17">
        <v>3</v>
      </c>
      <c r="F4177" s="17">
        <v>24</v>
      </c>
      <c r="G4177" s="20">
        <f>E4177*F4177</f>
        <v>72</v>
      </c>
      <c r="H4177" s="603"/>
    </row>
    <row r="4178" spans="1:8" ht="31.5">
      <c r="A4178" s="64">
        <v>135</v>
      </c>
      <c r="B4178" s="17" t="s">
        <v>2400</v>
      </c>
      <c r="C4178" s="46" t="s">
        <v>1721</v>
      </c>
      <c r="D4178" s="598" t="s">
        <v>1722</v>
      </c>
      <c r="E4178" s="599"/>
      <c r="F4178" s="600"/>
      <c r="G4178" s="20"/>
      <c r="H4178" s="21">
        <v>41141</v>
      </c>
    </row>
    <row r="4179" spans="1:8" ht="31.5">
      <c r="A4179" s="64">
        <v>145</v>
      </c>
      <c r="B4179" s="17" t="s">
        <v>2544</v>
      </c>
      <c r="C4179" s="50" t="s">
        <v>2202</v>
      </c>
      <c r="D4179" s="598" t="s">
        <v>67</v>
      </c>
      <c r="E4179" s="599"/>
      <c r="F4179" s="600"/>
      <c r="G4179" s="20"/>
      <c r="H4179" s="21">
        <v>41143</v>
      </c>
    </row>
    <row r="4180" spans="1:8" ht="31.5">
      <c r="A4180" s="64">
        <v>160</v>
      </c>
      <c r="B4180" s="17" t="s">
        <v>1401</v>
      </c>
      <c r="C4180" s="46" t="s">
        <v>1605</v>
      </c>
      <c r="D4180" s="598" t="s">
        <v>3223</v>
      </c>
      <c r="E4180" s="599"/>
      <c r="F4180" s="600"/>
      <c r="G4180" s="20"/>
      <c r="H4180" s="21">
        <v>41144</v>
      </c>
    </row>
    <row r="4181" spans="1:8" ht="15.75">
      <c r="A4181" s="630">
        <v>209</v>
      </c>
      <c r="B4181" s="592" t="s">
        <v>1401</v>
      </c>
      <c r="C4181" s="16" t="s">
        <v>2873</v>
      </c>
      <c r="D4181" s="19"/>
      <c r="E4181" s="19"/>
      <c r="F4181" s="17"/>
      <c r="G4181" s="20"/>
      <c r="H4181" s="595">
        <v>41151</v>
      </c>
    </row>
    <row r="4182" spans="1:8" ht="15.75">
      <c r="A4182" s="631"/>
      <c r="B4182" s="593"/>
      <c r="C4182" s="17" t="s">
        <v>2874</v>
      </c>
      <c r="D4182" s="19" t="s">
        <v>2968</v>
      </c>
      <c r="E4182" s="19">
        <v>1</v>
      </c>
      <c r="F4182" s="17">
        <v>85</v>
      </c>
      <c r="G4182" s="20">
        <f t="shared" ref="G4182:G4188" si="51">F4182*E4182</f>
        <v>85</v>
      </c>
      <c r="H4182" s="605"/>
    </row>
    <row r="4183" spans="1:8" ht="15.75">
      <c r="A4183" s="631"/>
      <c r="B4183" s="593"/>
      <c r="C4183" s="17" t="s">
        <v>2875</v>
      </c>
      <c r="D4183" s="19" t="s">
        <v>2968</v>
      </c>
      <c r="E4183" s="19">
        <v>1</v>
      </c>
      <c r="F4183" s="17">
        <v>125</v>
      </c>
      <c r="G4183" s="20">
        <f t="shared" si="51"/>
        <v>125</v>
      </c>
      <c r="H4183" s="605"/>
    </row>
    <row r="4184" spans="1:8" ht="15.75">
      <c r="A4184" s="631"/>
      <c r="B4184" s="593"/>
      <c r="C4184" s="17" t="s">
        <v>2797</v>
      </c>
      <c r="D4184" s="19" t="s">
        <v>1109</v>
      </c>
      <c r="E4184" s="19">
        <v>3</v>
      </c>
      <c r="F4184" s="17">
        <v>90</v>
      </c>
      <c r="G4184" s="20">
        <f t="shared" si="51"/>
        <v>270</v>
      </c>
      <c r="H4184" s="605"/>
    </row>
    <row r="4185" spans="1:8" ht="15.75">
      <c r="A4185" s="631"/>
      <c r="B4185" s="593"/>
      <c r="C4185" s="17" t="s">
        <v>2665</v>
      </c>
      <c r="D4185" s="19" t="s">
        <v>1049</v>
      </c>
      <c r="E4185" s="19">
        <v>15</v>
      </c>
      <c r="F4185" s="17">
        <v>306.56</v>
      </c>
      <c r="G4185" s="20">
        <f t="shared" si="51"/>
        <v>4598.3999999999996</v>
      </c>
      <c r="H4185" s="605"/>
    </row>
    <row r="4186" spans="1:8" ht="15.75">
      <c r="A4186" s="631"/>
      <c r="B4186" s="593"/>
      <c r="C4186" s="17" t="s">
        <v>2876</v>
      </c>
      <c r="D4186" s="19" t="s">
        <v>1109</v>
      </c>
      <c r="E4186" s="19">
        <v>0.91</v>
      </c>
      <c r="F4186" s="17">
        <v>150</v>
      </c>
      <c r="G4186" s="20">
        <f t="shared" si="51"/>
        <v>136.5</v>
      </c>
      <c r="H4186" s="605"/>
    </row>
    <row r="4187" spans="1:8" ht="15.75">
      <c r="A4187" s="631"/>
      <c r="B4187" s="593"/>
      <c r="C4187" s="17" t="s">
        <v>2877</v>
      </c>
      <c r="D4187" s="19" t="s">
        <v>1109</v>
      </c>
      <c r="E4187" s="19">
        <v>0.18</v>
      </c>
      <c r="F4187" s="17">
        <v>180</v>
      </c>
      <c r="G4187" s="20">
        <f t="shared" si="51"/>
        <v>32.4</v>
      </c>
      <c r="H4187" s="605"/>
    </row>
    <row r="4188" spans="1:8" ht="15.75">
      <c r="A4188" s="631"/>
      <c r="B4188" s="593"/>
      <c r="C4188" s="17" t="s">
        <v>2257</v>
      </c>
      <c r="D4188" s="19" t="s">
        <v>2968</v>
      </c>
      <c r="E4188" s="19">
        <v>2</v>
      </c>
      <c r="F4188" s="17">
        <v>100</v>
      </c>
      <c r="G4188" s="20">
        <f t="shared" si="51"/>
        <v>200</v>
      </c>
      <c r="H4188" s="605"/>
    </row>
    <row r="4189" spans="1:8" ht="31.5">
      <c r="A4189" s="41"/>
      <c r="B4189" s="73" t="s">
        <v>1401</v>
      </c>
      <c r="C4189" s="16" t="s">
        <v>3643</v>
      </c>
      <c r="D4189" s="19"/>
      <c r="E4189" s="17"/>
      <c r="F4189" s="19"/>
      <c r="G4189" s="20">
        <v>15053.33</v>
      </c>
      <c r="H4189" s="21">
        <v>41141</v>
      </c>
    </row>
    <row r="4190" spans="1:8" ht="31.5">
      <c r="A4190" s="64">
        <v>229</v>
      </c>
      <c r="B4190" s="17" t="s">
        <v>2222</v>
      </c>
      <c r="C4190" s="16" t="s">
        <v>2223</v>
      </c>
      <c r="D4190" s="598" t="s">
        <v>2224</v>
      </c>
      <c r="E4190" s="599"/>
      <c r="F4190" s="600"/>
      <c r="G4190" s="20"/>
      <c r="H4190" s="133">
        <v>41152</v>
      </c>
    </row>
    <row r="4191" spans="1:8" ht="18.75">
      <c r="A4191" s="160"/>
      <c r="B4191" s="161" t="s">
        <v>1598</v>
      </c>
      <c r="C4191" s="160"/>
      <c r="D4191" s="160"/>
      <c r="E4191" s="160"/>
      <c r="F4191" s="160"/>
      <c r="G4191" s="162">
        <f>SUM(G4167:G4190)</f>
        <v>27255.63</v>
      </c>
      <c r="H4191" s="163"/>
    </row>
    <row r="4192" spans="1:8" ht="31.5">
      <c r="A4192" s="64">
        <v>7</v>
      </c>
      <c r="B4192" s="17" t="s">
        <v>2129</v>
      </c>
      <c r="C4192" s="16" t="s">
        <v>893</v>
      </c>
      <c r="D4192" s="598" t="s">
        <v>3581</v>
      </c>
      <c r="E4192" s="599"/>
      <c r="F4192" s="600"/>
      <c r="G4192" s="20"/>
      <c r="H4192" s="21">
        <v>41122</v>
      </c>
    </row>
    <row r="4193" spans="1:8" ht="31.5">
      <c r="A4193" s="64">
        <v>41</v>
      </c>
      <c r="B4193" s="17" t="s">
        <v>2129</v>
      </c>
      <c r="C4193" s="46" t="s">
        <v>2185</v>
      </c>
      <c r="D4193" s="598" t="s">
        <v>653</v>
      </c>
      <c r="E4193" s="599"/>
      <c r="F4193" s="600"/>
      <c r="G4193" s="20"/>
      <c r="H4193" s="21">
        <v>41127</v>
      </c>
    </row>
    <row r="4194" spans="1:8" ht="15.75">
      <c r="A4194" s="630">
        <v>68</v>
      </c>
      <c r="B4194" s="592" t="s">
        <v>2129</v>
      </c>
      <c r="C4194" s="16" t="s">
        <v>1132</v>
      </c>
      <c r="D4194" s="19"/>
      <c r="E4194" s="17"/>
      <c r="F4194" s="17"/>
      <c r="G4194" s="20"/>
      <c r="H4194" s="595">
        <v>41130</v>
      </c>
    </row>
    <row r="4195" spans="1:8" ht="15.75">
      <c r="A4195" s="631"/>
      <c r="B4195" s="593"/>
      <c r="C4195" s="17" t="s">
        <v>480</v>
      </c>
      <c r="D4195" s="19" t="s">
        <v>481</v>
      </c>
      <c r="E4195" s="17">
        <v>2</v>
      </c>
      <c r="F4195" s="17">
        <v>28</v>
      </c>
      <c r="G4195" s="20">
        <f>E4195*F4195</f>
        <v>56</v>
      </c>
      <c r="H4195" s="605"/>
    </row>
    <row r="4196" spans="1:8" ht="15.75">
      <c r="A4196" s="632"/>
      <c r="B4196" s="594"/>
      <c r="C4196" s="17" t="s">
        <v>1133</v>
      </c>
      <c r="D4196" s="19" t="s">
        <v>1049</v>
      </c>
      <c r="E4196" s="17">
        <v>4</v>
      </c>
      <c r="F4196" s="17">
        <v>24</v>
      </c>
      <c r="G4196" s="20">
        <f>E4196*F4196</f>
        <v>96</v>
      </c>
      <c r="H4196" s="603"/>
    </row>
    <row r="4197" spans="1:8" ht="15.75">
      <c r="A4197" s="630">
        <v>71</v>
      </c>
      <c r="B4197" s="592" t="s">
        <v>2129</v>
      </c>
      <c r="C4197" s="16" t="s">
        <v>1132</v>
      </c>
      <c r="D4197" s="19"/>
      <c r="E4197" s="17"/>
      <c r="F4197" s="17"/>
      <c r="G4197" s="20"/>
      <c r="H4197" s="595">
        <v>41131</v>
      </c>
    </row>
    <row r="4198" spans="1:8" ht="15.75">
      <c r="A4198" s="631"/>
      <c r="B4198" s="593"/>
      <c r="C4198" s="17" t="s">
        <v>480</v>
      </c>
      <c r="D4198" s="19" t="s">
        <v>481</v>
      </c>
      <c r="E4198" s="17">
        <v>1.5</v>
      </c>
      <c r="F4198" s="17">
        <v>28</v>
      </c>
      <c r="G4198" s="20">
        <f>E4198*F4198</f>
        <v>42</v>
      </c>
      <c r="H4198" s="605"/>
    </row>
    <row r="4199" spans="1:8" ht="15.75">
      <c r="A4199" s="632"/>
      <c r="B4199" s="594"/>
      <c r="C4199" s="17" t="s">
        <v>1133</v>
      </c>
      <c r="D4199" s="19" t="s">
        <v>1049</v>
      </c>
      <c r="E4199" s="17">
        <v>2</v>
      </c>
      <c r="F4199" s="17">
        <v>24</v>
      </c>
      <c r="G4199" s="20">
        <f>E4199*F4199</f>
        <v>48</v>
      </c>
      <c r="H4199" s="603"/>
    </row>
    <row r="4200" spans="1:8" ht="31.5">
      <c r="A4200" s="64">
        <v>82</v>
      </c>
      <c r="B4200" s="17" t="s">
        <v>3502</v>
      </c>
      <c r="C4200" s="46" t="s">
        <v>168</v>
      </c>
      <c r="D4200" s="19"/>
      <c r="E4200" s="17"/>
      <c r="F4200" s="19"/>
      <c r="G4200" s="20"/>
      <c r="H4200" s="21">
        <v>41135</v>
      </c>
    </row>
    <row r="4201" spans="1:8" ht="31.5">
      <c r="A4201" s="630">
        <v>85</v>
      </c>
      <c r="B4201" s="592" t="s">
        <v>3744</v>
      </c>
      <c r="C4201" s="46" t="s">
        <v>3477</v>
      </c>
      <c r="D4201" s="19"/>
      <c r="E4201" s="17"/>
      <c r="F4201" s="19"/>
      <c r="G4201" s="20"/>
      <c r="H4201" s="595">
        <v>41137</v>
      </c>
    </row>
    <row r="4202" spans="1:8" ht="15.75">
      <c r="A4202" s="631"/>
      <c r="B4202" s="593"/>
      <c r="C4202" s="15" t="s">
        <v>2846</v>
      </c>
      <c r="D4202" s="19" t="s">
        <v>1049</v>
      </c>
      <c r="E4202" s="17">
        <v>8</v>
      </c>
      <c r="F4202" s="19">
        <v>17</v>
      </c>
      <c r="G4202" s="20">
        <f t="shared" ref="G4202:G4207" si="52">F4202*E4202</f>
        <v>136</v>
      </c>
      <c r="H4202" s="605"/>
    </row>
    <row r="4203" spans="1:8" ht="31.5">
      <c r="A4203" s="631"/>
      <c r="B4203" s="593"/>
      <c r="C4203" s="63" t="s">
        <v>2847</v>
      </c>
      <c r="D4203" s="19" t="s">
        <v>2968</v>
      </c>
      <c r="E4203" s="17">
        <v>4</v>
      </c>
      <c r="F4203" s="19">
        <v>18</v>
      </c>
      <c r="G4203" s="20">
        <f t="shared" si="52"/>
        <v>72</v>
      </c>
      <c r="H4203" s="605"/>
    </row>
    <row r="4204" spans="1:8" ht="15.75">
      <c r="A4204" s="631"/>
      <c r="B4204" s="593"/>
      <c r="C4204" s="63" t="s">
        <v>1287</v>
      </c>
      <c r="D4204" s="19" t="s">
        <v>1049</v>
      </c>
      <c r="E4204" s="17">
        <v>10</v>
      </c>
      <c r="F4204" s="19">
        <v>11</v>
      </c>
      <c r="G4204" s="20">
        <f t="shared" si="52"/>
        <v>110</v>
      </c>
      <c r="H4204" s="605"/>
    </row>
    <row r="4205" spans="1:8" ht="15.75">
      <c r="A4205" s="631"/>
      <c r="B4205" s="593"/>
      <c r="C4205" s="63" t="s">
        <v>3478</v>
      </c>
      <c r="D4205" s="19" t="s">
        <v>2968</v>
      </c>
      <c r="E4205" s="17">
        <v>2</v>
      </c>
      <c r="F4205" s="19">
        <v>25</v>
      </c>
      <c r="G4205" s="20">
        <f t="shared" si="52"/>
        <v>50</v>
      </c>
      <c r="H4205" s="605"/>
    </row>
    <row r="4206" spans="1:8" ht="15.75">
      <c r="A4206" s="631"/>
      <c r="B4206" s="593"/>
      <c r="C4206" s="63" t="s">
        <v>3479</v>
      </c>
      <c r="D4206" s="19" t="s">
        <v>2968</v>
      </c>
      <c r="E4206" s="17">
        <v>2</v>
      </c>
      <c r="F4206" s="19">
        <v>5</v>
      </c>
      <c r="G4206" s="20">
        <f t="shared" si="52"/>
        <v>10</v>
      </c>
      <c r="H4206" s="605"/>
    </row>
    <row r="4207" spans="1:8" ht="15.75">
      <c r="A4207" s="632"/>
      <c r="B4207" s="594"/>
      <c r="C4207" s="17" t="s">
        <v>884</v>
      </c>
      <c r="D4207" s="19" t="s">
        <v>2968</v>
      </c>
      <c r="E4207" s="17">
        <v>3</v>
      </c>
      <c r="F4207" s="17">
        <v>21</v>
      </c>
      <c r="G4207" s="20">
        <f t="shared" si="52"/>
        <v>63</v>
      </c>
      <c r="H4207" s="603"/>
    </row>
    <row r="4208" spans="1:8" ht="31.5">
      <c r="A4208" s="64">
        <v>180</v>
      </c>
      <c r="B4208" s="17" t="s">
        <v>2924</v>
      </c>
      <c r="C4208" s="16" t="s">
        <v>2290</v>
      </c>
      <c r="D4208" s="598" t="s">
        <v>67</v>
      </c>
      <c r="E4208" s="599"/>
      <c r="F4208" s="600"/>
      <c r="G4208" s="20"/>
      <c r="H4208" s="21">
        <v>41148</v>
      </c>
    </row>
    <row r="4209" spans="1:8" ht="31.5">
      <c r="A4209" s="64">
        <v>193</v>
      </c>
      <c r="B4209" s="17" t="s">
        <v>2129</v>
      </c>
      <c r="C4209" s="46" t="s">
        <v>1605</v>
      </c>
      <c r="D4209" s="598" t="s">
        <v>3581</v>
      </c>
      <c r="E4209" s="599"/>
      <c r="F4209" s="600"/>
      <c r="G4209" s="20"/>
      <c r="H4209" s="21">
        <v>41148</v>
      </c>
    </row>
    <row r="4210" spans="1:8" ht="15.75">
      <c r="A4210" s="630">
        <v>210</v>
      </c>
      <c r="B4210" s="592" t="s">
        <v>2129</v>
      </c>
      <c r="C4210" s="16" t="s">
        <v>2873</v>
      </c>
      <c r="D4210" s="19"/>
      <c r="E4210" s="19"/>
      <c r="F4210" s="17"/>
      <c r="G4210" s="20"/>
      <c r="H4210" s="595">
        <v>41151</v>
      </c>
    </row>
    <row r="4211" spans="1:8" ht="15.75">
      <c r="A4211" s="631"/>
      <c r="B4211" s="593"/>
      <c r="C4211" s="17" t="s">
        <v>2874</v>
      </c>
      <c r="D4211" s="19" t="s">
        <v>2968</v>
      </c>
      <c r="E4211" s="19">
        <v>1</v>
      </c>
      <c r="F4211" s="17">
        <v>85</v>
      </c>
      <c r="G4211" s="20">
        <f t="shared" ref="G4211:G4218" si="53">F4211*E4211</f>
        <v>85</v>
      </c>
      <c r="H4211" s="605"/>
    </row>
    <row r="4212" spans="1:8" ht="15.75">
      <c r="A4212" s="631"/>
      <c r="B4212" s="593"/>
      <c r="C4212" s="17" t="s">
        <v>2875</v>
      </c>
      <c r="D4212" s="19" t="s">
        <v>2968</v>
      </c>
      <c r="E4212" s="19">
        <v>1</v>
      </c>
      <c r="F4212" s="17">
        <v>125</v>
      </c>
      <c r="G4212" s="20">
        <f t="shared" si="53"/>
        <v>125</v>
      </c>
      <c r="H4212" s="605"/>
    </row>
    <row r="4213" spans="1:8" ht="15.75">
      <c r="A4213" s="631"/>
      <c r="B4213" s="593"/>
      <c r="C4213" s="17" t="s">
        <v>2797</v>
      </c>
      <c r="D4213" s="19" t="s">
        <v>1109</v>
      </c>
      <c r="E4213" s="19">
        <v>3</v>
      </c>
      <c r="F4213" s="17">
        <v>90</v>
      </c>
      <c r="G4213" s="20">
        <f t="shared" si="53"/>
        <v>270</v>
      </c>
      <c r="H4213" s="605"/>
    </row>
    <row r="4214" spans="1:8" ht="15.75">
      <c r="A4214" s="631"/>
      <c r="B4214" s="593"/>
      <c r="C4214" s="17" t="s">
        <v>2665</v>
      </c>
      <c r="D4214" s="19" t="s">
        <v>1049</v>
      </c>
      <c r="E4214" s="19">
        <v>15</v>
      </c>
      <c r="F4214" s="17">
        <v>306.56</v>
      </c>
      <c r="G4214" s="20">
        <f t="shared" si="53"/>
        <v>4598.3999999999996</v>
      </c>
      <c r="H4214" s="605"/>
    </row>
    <row r="4215" spans="1:8" ht="15.75">
      <c r="A4215" s="631"/>
      <c r="B4215" s="593"/>
      <c r="C4215" s="17" t="s">
        <v>2876</v>
      </c>
      <c r="D4215" s="19" t="s">
        <v>1109</v>
      </c>
      <c r="E4215" s="19">
        <v>0.91</v>
      </c>
      <c r="F4215" s="17">
        <v>150</v>
      </c>
      <c r="G4215" s="20">
        <f t="shared" si="53"/>
        <v>136.5</v>
      </c>
      <c r="H4215" s="605"/>
    </row>
    <row r="4216" spans="1:8" ht="15.75">
      <c r="A4216" s="631"/>
      <c r="B4216" s="593"/>
      <c r="C4216" s="17" t="s">
        <v>2877</v>
      </c>
      <c r="D4216" s="19" t="s">
        <v>1109</v>
      </c>
      <c r="E4216" s="19">
        <v>0.18</v>
      </c>
      <c r="F4216" s="17">
        <v>180</v>
      </c>
      <c r="G4216" s="20">
        <f t="shared" si="53"/>
        <v>32.4</v>
      </c>
      <c r="H4216" s="605"/>
    </row>
    <row r="4217" spans="1:8" ht="15.75">
      <c r="A4217" s="631"/>
      <c r="B4217" s="593"/>
      <c r="C4217" s="17" t="s">
        <v>2257</v>
      </c>
      <c r="D4217" s="19" t="s">
        <v>2968</v>
      </c>
      <c r="E4217" s="19">
        <v>2</v>
      </c>
      <c r="F4217" s="17">
        <v>100</v>
      </c>
      <c r="G4217" s="20">
        <f t="shared" si="53"/>
        <v>200</v>
      </c>
      <c r="H4217" s="605"/>
    </row>
    <row r="4218" spans="1:8" ht="15.75">
      <c r="A4218" s="632"/>
      <c r="B4218" s="594"/>
      <c r="C4218" s="17" t="s">
        <v>2878</v>
      </c>
      <c r="D4218" s="19" t="s">
        <v>2968</v>
      </c>
      <c r="E4218" s="19">
        <v>1</v>
      </c>
      <c r="F4218" s="17">
        <v>2100</v>
      </c>
      <c r="G4218" s="20">
        <f t="shared" si="53"/>
        <v>2100</v>
      </c>
      <c r="H4218" s="603"/>
    </row>
    <row r="4219" spans="1:8" ht="15.75">
      <c r="A4219" s="630">
        <v>231</v>
      </c>
      <c r="B4219" s="592" t="s">
        <v>2231</v>
      </c>
      <c r="C4219" s="16" t="s">
        <v>3826</v>
      </c>
      <c r="D4219" s="19"/>
      <c r="E4219" s="17"/>
      <c r="F4219" s="17"/>
      <c r="G4219" s="20"/>
      <c r="H4219" s="595">
        <v>41148</v>
      </c>
    </row>
    <row r="4220" spans="1:8" ht="15.75">
      <c r="A4220" s="632"/>
      <c r="B4220" s="594"/>
      <c r="C4220" s="17" t="s">
        <v>259</v>
      </c>
      <c r="D4220" s="19" t="s">
        <v>1049</v>
      </c>
      <c r="E4220" s="19">
        <v>2</v>
      </c>
      <c r="F4220" s="19">
        <v>8</v>
      </c>
      <c r="G4220" s="20">
        <f>F4220*E4220</f>
        <v>16</v>
      </c>
      <c r="H4220" s="603"/>
    </row>
    <row r="4221" spans="1:8" ht="18.75">
      <c r="A4221" s="160"/>
      <c r="B4221" s="161" t="s">
        <v>1598</v>
      </c>
      <c r="C4221" s="160"/>
      <c r="D4221" s="160"/>
      <c r="E4221" s="160"/>
      <c r="F4221" s="160"/>
      <c r="G4221" s="162">
        <f>SUM(G4192:G4220)</f>
        <v>8246.2999999999993</v>
      </c>
      <c r="H4221" s="163"/>
    </row>
    <row r="4222" spans="1:8" ht="31.5">
      <c r="A4222" s="64">
        <v>9</v>
      </c>
      <c r="B4222" s="17" t="s">
        <v>530</v>
      </c>
      <c r="C4222" s="16" t="s">
        <v>614</v>
      </c>
      <c r="D4222" s="598" t="s">
        <v>67</v>
      </c>
      <c r="E4222" s="599"/>
      <c r="F4222" s="600"/>
      <c r="G4222" s="20"/>
      <c r="H4222" s="21">
        <v>41124</v>
      </c>
    </row>
    <row r="4223" spans="1:8" ht="15.75">
      <c r="A4223" s="630">
        <v>67</v>
      </c>
      <c r="B4223" s="592" t="s">
        <v>164</v>
      </c>
      <c r="C4223" s="16" t="s">
        <v>1132</v>
      </c>
      <c r="D4223" s="19"/>
      <c r="E4223" s="17"/>
      <c r="F4223" s="17"/>
      <c r="G4223" s="20"/>
      <c r="H4223" s="595">
        <v>41130</v>
      </c>
    </row>
    <row r="4224" spans="1:8" ht="15.75">
      <c r="A4224" s="631"/>
      <c r="B4224" s="593"/>
      <c r="C4224" s="17" t="s">
        <v>480</v>
      </c>
      <c r="D4224" s="19" t="s">
        <v>481</v>
      </c>
      <c r="E4224" s="17">
        <v>2</v>
      </c>
      <c r="F4224" s="17">
        <v>28</v>
      </c>
      <c r="G4224" s="20">
        <f>E4224*F4224</f>
        <v>56</v>
      </c>
      <c r="H4224" s="605"/>
    </row>
    <row r="4225" spans="1:8" ht="15.75">
      <c r="A4225" s="632"/>
      <c r="B4225" s="594"/>
      <c r="C4225" s="17" t="s">
        <v>1133</v>
      </c>
      <c r="D4225" s="19" t="s">
        <v>1049</v>
      </c>
      <c r="E4225" s="17">
        <v>4</v>
      </c>
      <c r="F4225" s="17">
        <v>24</v>
      </c>
      <c r="G4225" s="20">
        <f>E4225*F4225</f>
        <v>96</v>
      </c>
      <c r="H4225" s="603"/>
    </row>
    <row r="4226" spans="1:8" ht="47.25">
      <c r="A4226" s="64">
        <v>79</v>
      </c>
      <c r="B4226" s="17" t="s">
        <v>1163</v>
      </c>
      <c r="C4226" s="16" t="s">
        <v>2939</v>
      </c>
      <c r="D4226" s="598" t="s">
        <v>67</v>
      </c>
      <c r="E4226" s="599"/>
      <c r="F4226" s="600"/>
      <c r="G4226" s="20"/>
      <c r="H4226" s="21">
        <v>41131</v>
      </c>
    </row>
    <row r="4227" spans="1:8" ht="15.75" customHeight="1">
      <c r="A4227" s="64">
        <v>182</v>
      </c>
      <c r="B4227" s="17" t="s">
        <v>99</v>
      </c>
      <c r="C4227" s="16" t="s">
        <v>918</v>
      </c>
      <c r="D4227" s="598" t="s">
        <v>1895</v>
      </c>
      <c r="E4227" s="599"/>
      <c r="F4227" s="600"/>
      <c r="G4227" s="20"/>
      <c r="H4227" s="21">
        <v>41148</v>
      </c>
    </row>
    <row r="4228" spans="1:8" ht="15.75" customHeight="1">
      <c r="A4228" s="64">
        <v>194</v>
      </c>
      <c r="B4228" s="17" t="s">
        <v>164</v>
      </c>
      <c r="C4228" s="46" t="s">
        <v>1605</v>
      </c>
      <c r="D4228" s="598" t="s">
        <v>3581</v>
      </c>
      <c r="E4228" s="599"/>
      <c r="F4228" s="600"/>
      <c r="G4228" s="20"/>
      <c r="H4228" s="21">
        <v>41148</v>
      </c>
    </row>
    <row r="4229" spans="1:8" ht="15.75" customHeight="1">
      <c r="A4229" s="64">
        <v>86</v>
      </c>
      <c r="B4229" s="17" t="s">
        <v>530</v>
      </c>
      <c r="C4229" s="16" t="s">
        <v>3621</v>
      </c>
      <c r="D4229" s="598" t="s">
        <v>67</v>
      </c>
      <c r="E4229" s="599"/>
      <c r="F4229" s="600"/>
      <c r="G4229" s="20"/>
      <c r="H4229" s="21">
        <v>41137</v>
      </c>
    </row>
    <row r="4230" spans="1:8" ht="34.5" customHeight="1">
      <c r="A4230" s="64">
        <v>212</v>
      </c>
      <c r="B4230" s="17" t="s">
        <v>700</v>
      </c>
      <c r="C4230" s="16" t="s">
        <v>2382</v>
      </c>
      <c r="D4230" s="598" t="s">
        <v>1514</v>
      </c>
      <c r="E4230" s="599"/>
      <c r="F4230" s="600"/>
      <c r="G4230" s="20"/>
      <c r="H4230" s="21">
        <v>41150</v>
      </c>
    </row>
    <row r="4231" spans="1:8" ht="18.75">
      <c r="A4231" s="160"/>
      <c r="B4231" s="161" t="s">
        <v>1598</v>
      </c>
      <c r="C4231" s="160"/>
      <c r="D4231" s="160"/>
      <c r="E4231" s="160"/>
      <c r="F4231" s="160"/>
      <c r="G4231" s="162">
        <f>SUM(G4222:G4230)</f>
        <v>152</v>
      </c>
      <c r="H4231" s="163"/>
    </row>
    <row r="4232" spans="1:8" ht="31.5">
      <c r="A4232" s="64">
        <v>90</v>
      </c>
      <c r="B4232" s="17" t="s">
        <v>902</v>
      </c>
      <c r="C4232" s="46" t="s">
        <v>903</v>
      </c>
      <c r="D4232" s="598" t="s">
        <v>904</v>
      </c>
      <c r="E4232" s="599"/>
      <c r="F4232" s="600"/>
      <c r="G4232" s="20"/>
      <c r="H4232" s="21">
        <v>41141</v>
      </c>
    </row>
    <row r="4233" spans="1:8" ht="15.75">
      <c r="A4233" s="630">
        <v>107</v>
      </c>
      <c r="B4233" s="592" t="s">
        <v>3700</v>
      </c>
      <c r="C4233" s="16" t="s">
        <v>1132</v>
      </c>
      <c r="D4233" s="19"/>
      <c r="E4233" s="17"/>
      <c r="F4233" s="17"/>
      <c r="G4233" s="20"/>
      <c r="H4233" s="595">
        <v>41135</v>
      </c>
    </row>
    <row r="4234" spans="1:8" ht="15.75">
      <c r="A4234" s="631"/>
      <c r="B4234" s="593"/>
      <c r="C4234" s="17" t="s">
        <v>480</v>
      </c>
      <c r="D4234" s="19" t="s">
        <v>481</v>
      </c>
      <c r="E4234" s="17">
        <v>3</v>
      </c>
      <c r="F4234" s="17">
        <v>28</v>
      </c>
      <c r="G4234" s="20">
        <f>E4234*F4234</f>
        <v>84</v>
      </c>
      <c r="H4234" s="605"/>
    </row>
    <row r="4235" spans="1:8" ht="15.75">
      <c r="A4235" s="632"/>
      <c r="B4235" s="594"/>
      <c r="C4235" s="17" t="s">
        <v>1133</v>
      </c>
      <c r="D4235" s="19" t="s">
        <v>1049</v>
      </c>
      <c r="E4235" s="17">
        <v>4</v>
      </c>
      <c r="F4235" s="17">
        <v>24</v>
      </c>
      <c r="G4235" s="20">
        <f>E4235*F4235</f>
        <v>96</v>
      </c>
      <c r="H4235" s="603"/>
    </row>
    <row r="4236" spans="1:8" ht="18.75">
      <c r="A4236" s="160"/>
      <c r="B4236" s="161" t="s">
        <v>1598</v>
      </c>
      <c r="C4236" s="160"/>
      <c r="D4236" s="160"/>
      <c r="E4236" s="160"/>
      <c r="F4236" s="160"/>
      <c r="G4236" s="162">
        <f>SUM(G4232:G4235)</f>
        <v>180</v>
      </c>
      <c r="H4236" s="163"/>
    </row>
    <row r="4237" spans="1:8" ht="31.5">
      <c r="A4237" s="630">
        <v>131</v>
      </c>
      <c r="B4237" s="592" t="s">
        <v>1064</v>
      </c>
      <c r="C4237" s="46" t="s">
        <v>3381</v>
      </c>
      <c r="D4237" s="19"/>
      <c r="E4237" s="17"/>
      <c r="F4237" s="19"/>
      <c r="G4237" s="20"/>
      <c r="H4237" s="595">
        <v>41137</v>
      </c>
    </row>
    <row r="4238" spans="1:8" ht="15.75">
      <c r="A4238" s="631"/>
      <c r="B4238" s="593"/>
      <c r="C4238" s="17" t="s">
        <v>3144</v>
      </c>
      <c r="D4238" s="19" t="s">
        <v>2968</v>
      </c>
      <c r="E4238" s="17">
        <v>1</v>
      </c>
      <c r="F4238" s="17">
        <v>24</v>
      </c>
      <c r="G4238" s="20">
        <f>F4238*E4238</f>
        <v>24</v>
      </c>
      <c r="H4238" s="605"/>
    </row>
    <row r="4239" spans="1:8" ht="15.75">
      <c r="A4239" s="631"/>
      <c r="B4239" s="593"/>
      <c r="C4239" s="15" t="s">
        <v>1065</v>
      </c>
      <c r="D4239" s="19" t="s">
        <v>1109</v>
      </c>
      <c r="E4239" s="17">
        <v>2</v>
      </c>
      <c r="F4239" s="19">
        <v>90</v>
      </c>
      <c r="G4239" s="20">
        <f>F4239*E4239</f>
        <v>180</v>
      </c>
      <c r="H4239" s="605"/>
    </row>
    <row r="4240" spans="1:8" ht="15.75">
      <c r="A4240" s="632"/>
      <c r="B4240" s="594"/>
      <c r="C4240" s="15" t="s">
        <v>1066</v>
      </c>
      <c r="D4240" s="19" t="s">
        <v>1049</v>
      </c>
      <c r="E4240" s="17">
        <v>2</v>
      </c>
      <c r="F4240" s="19">
        <v>256</v>
      </c>
      <c r="G4240" s="20">
        <f>F4240*E4240</f>
        <v>512</v>
      </c>
      <c r="H4240" s="603"/>
    </row>
    <row r="4241" spans="1:8" ht="15.75">
      <c r="A4241" s="64">
        <v>178</v>
      </c>
      <c r="B4241" s="17" t="s">
        <v>2635</v>
      </c>
      <c r="C4241" s="16" t="s">
        <v>2442</v>
      </c>
      <c r="D4241" s="598" t="s">
        <v>2636</v>
      </c>
      <c r="E4241" s="599"/>
      <c r="F4241" s="600"/>
      <c r="G4241" s="20"/>
      <c r="H4241" s="21">
        <v>41145</v>
      </c>
    </row>
    <row r="4242" spans="1:8" ht="15.75">
      <c r="A4242" s="64">
        <v>217</v>
      </c>
      <c r="B4242" s="15" t="s">
        <v>2635</v>
      </c>
      <c r="C4242" s="16" t="s">
        <v>741</v>
      </c>
      <c r="D4242" s="598" t="s">
        <v>1050</v>
      </c>
      <c r="E4242" s="599"/>
      <c r="F4242" s="600"/>
      <c r="G4242" s="20"/>
      <c r="H4242" s="21">
        <v>41151</v>
      </c>
    </row>
    <row r="4243" spans="1:8" ht="18.75">
      <c r="A4243" s="160"/>
      <c r="B4243" s="161" t="s">
        <v>1598</v>
      </c>
      <c r="C4243" s="160"/>
      <c r="D4243" s="160"/>
      <c r="E4243" s="160"/>
      <c r="F4243" s="160"/>
      <c r="G4243" s="162">
        <f>SUM(G4237:G4242)</f>
        <v>716</v>
      </c>
      <c r="H4243" s="163"/>
    </row>
    <row r="4244" spans="1:8" ht="47.25">
      <c r="A4244" s="630">
        <v>98</v>
      </c>
      <c r="B4244" s="592" t="s">
        <v>1604</v>
      </c>
      <c r="C4244" s="246" t="s">
        <v>1716</v>
      </c>
      <c r="D4244" s="17"/>
      <c r="E4244" s="17"/>
      <c r="F4244" s="17"/>
      <c r="G4244" s="20"/>
      <c r="H4244" s="595">
        <v>41144</v>
      </c>
    </row>
    <row r="4245" spans="1:8" ht="15.75">
      <c r="A4245" s="631"/>
      <c r="B4245" s="593"/>
      <c r="C4245" s="23" t="s">
        <v>1240</v>
      </c>
      <c r="D4245" s="278" t="s">
        <v>1109</v>
      </c>
      <c r="E4245" s="265">
        <v>30</v>
      </c>
      <c r="F4245" s="265">
        <v>15.67</v>
      </c>
      <c r="G4245" s="20">
        <f t="shared" ref="G4245:G4261" si="54">F4245*E4245</f>
        <v>470.1</v>
      </c>
      <c r="H4245" s="605"/>
    </row>
    <row r="4246" spans="1:8" ht="15.75">
      <c r="A4246" s="631"/>
      <c r="B4246" s="593"/>
      <c r="C4246" s="23" t="s">
        <v>44</v>
      </c>
      <c r="D4246" s="278" t="s">
        <v>1109</v>
      </c>
      <c r="E4246" s="265">
        <v>20</v>
      </c>
      <c r="F4246" s="265">
        <v>24</v>
      </c>
      <c r="G4246" s="20">
        <f t="shared" si="54"/>
        <v>480</v>
      </c>
      <c r="H4246" s="605"/>
    </row>
    <row r="4247" spans="1:8" ht="15.75">
      <c r="A4247" s="631"/>
      <c r="B4247" s="593"/>
      <c r="C4247" s="73" t="s">
        <v>45</v>
      </c>
      <c r="D4247" s="19" t="s">
        <v>2968</v>
      </c>
      <c r="E4247" s="17">
        <v>3</v>
      </c>
      <c r="F4247" s="17">
        <v>48</v>
      </c>
      <c r="G4247" s="20">
        <f t="shared" si="54"/>
        <v>144</v>
      </c>
      <c r="H4247" s="605"/>
    </row>
    <row r="4248" spans="1:8" ht="15.75">
      <c r="A4248" s="631"/>
      <c r="B4248" s="593"/>
      <c r="C4248" s="23" t="s">
        <v>1240</v>
      </c>
      <c r="D4248" s="278" t="s">
        <v>1109</v>
      </c>
      <c r="E4248" s="265">
        <v>60</v>
      </c>
      <c r="F4248" s="265">
        <v>15.67</v>
      </c>
      <c r="G4248" s="277">
        <f t="shared" si="54"/>
        <v>940.2</v>
      </c>
      <c r="H4248" s="605"/>
    </row>
    <row r="4249" spans="1:8" ht="15.75">
      <c r="A4249" s="631"/>
      <c r="B4249" s="593"/>
      <c r="C4249" s="73" t="s">
        <v>45</v>
      </c>
      <c r="D4249" s="19" t="s">
        <v>2968</v>
      </c>
      <c r="E4249" s="17">
        <v>3</v>
      </c>
      <c r="F4249" s="265">
        <v>35</v>
      </c>
      <c r="G4249" s="277">
        <f t="shared" si="54"/>
        <v>105</v>
      </c>
      <c r="H4249" s="605"/>
    </row>
    <row r="4250" spans="1:8" ht="15.75">
      <c r="A4250" s="631"/>
      <c r="B4250" s="593"/>
      <c r="C4250" s="23" t="s">
        <v>2479</v>
      </c>
      <c r="D4250" s="19" t="s">
        <v>1109</v>
      </c>
      <c r="E4250" s="17">
        <v>7</v>
      </c>
      <c r="F4250" s="265">
        <v>97.86</v>
      </c>
      <c r="G4250" s="277">
        <f t="shared" si="54"/>
        <v>685.02</v>
      </c>
      <c r="H4250" s="605"/>
    </row>
    <row r="4251" spans="1:8" ht="15.75">
      <c r="A4251" s="631"/>
      <c r="B4251" s="593"/>
      <c r="C4251" s="23" t="s">
        <v>2479</v>
      </c>
      <c r="D4251" s="19" t="s">
        <v>1109</v>
      </c>
      <c r="E4251" s="17">
        <v>2.7</v>
      </c>
      <c r="F4251" s="265">
        <v>95.19</v>
      </c>
      <c r="G4251" s="277">
        <f t="shared" si="54"/>
        <v>257.01</v>
      </c>
      <c r="H4251" s="605"/>
    </row>
    <row r="4252" spans="1:8" ht="15.75">
      <c r="A4252" s="631"/>
      <c r="B4252" s="593"/>
      <c r="C4252" s="17" t="s">
        <v>1241</v>
      </c>
      <c r="D4252" s="19" t="s">
        <v>481</v>
      </c>
      <c r="E4252" s="17">
        <v>0.3</v>
      </c>
      <c r="F4252" s="17">
        <v>42.23</v>
      </c>
      <c r="G4252" s="20">
        <f>F4252*E4252</f>
        <v>12.67</v>
      </c>
      <c r="H4252" s="605"/>
    </row>
    <row r="4253" spans="1:8" ht="15.75">
      <c r="A4253" s="631"/>
      <c r="B4253" s="593"/>
      <c r="C4253" s="23" t="s">
        <v>2479</v>
      </c>
      <c r="D4253" s="19" t="s">
        <v>1109</v>
      </c>
      <c r="E4253" s="17">
        <v>10</v>
      </c>
      <c r="F4253" s="17">
        <v>102.8</v>
      </c>
      <c r="G4253" s="20">
        <f>F4253*E4253</f>
        <v>1028</v>
      </c>
      <c r="H4253" s="605"/>
    </row>
    <row r="4254" spans="1:8" ht="15.75">
      <c r="A4254" s="631"/>
      <c r="B4254" s="593"/>
      <c r="C4254" s="23" t="s">
        <v>2479</v>
      </c>
      <c r="D4254" s="19" t="s">
        <v>1109</v>
      </c>
      <c r="E4254" s="17">
        <v>2.7</v>
      </c>
      <c r="F4254" s="17">
        <v>95.19</v>
      </c>
      <c r="G4254" s="20">
        <f>F4254*E4254</f>
        <v>257.01</v>
      </c>
      <c r="H4254" s="605"/>
    </row>
    <row r="4255" spans="1:8" ht="15.75">
      <c r="A4255" s="631"/>
      <c r="B4255" s="594"/>
      <c r="C4255" s="23" t="s">
        <v>2479</v>
      </c>
      <c r="D4255" s="278" t="s">
        <v>1109</v>
      </c>
      <c r="E4255" s="265">
        <v>6.9</v>
      </c>
      <c r="F4255" s="265">
        <v>100.44</v>
      </c>
      <c r="G4255" s="277">
        <f t="shared" si="54"/>
        <v>693.04</v>
      </c>
      <c r="H4255" s="603"/>
    </row>
    <row r="4256" spans="1:8" ht="15.75">
      <c r="A4256" s="631"/>
      <c r="B4256" s="592" t="s">
        <v>3646</v>
      </c>
      <c r="C4256" s="23" t="s">
        <v>1240</v>
      </c>
      <c r="D4256" s="278" t="s">
        <v>1109</v>
      </c>
      <c r="E4256" s="265">
        <v>30</v>
      </c>
      <c r="F4256" s="265">
        <v>15.67</v>
      </c>
      <c r="G4256" s="20">
        <f t="shared" si="54"/>
        <v>470.1</v>
      </c>
      <c r="H4256" s="21"/>
    </row>
    <row r="4257" spans="1:8" ht="15.75">
      <c r="A4257" s="631"/>
      <c r="B4257" s="593"/>
      <c r="C4257" s="23" t="s">
        <v>1601</v>
      </c>
      <c r="D4257" s="278" t="s">
        <v>1109</v>
      </c>
      <c r="E4257" s="265">
        <v>50</v>
      </c>
      <c r="F4257" s="265">
        <v>4.5</v>
      </c>
      <c r="G4257" s="277">
        <f t="shared" si="54"/>
        <v>225</v>
      </c>
      <c r="H4257" s="21"/>
    </row>
    <row r="4258" spans="1:8" ht="15.75">
      <c r="A4258" s="631"/>
      <c r="B4258" s="593"/>
      <c r="C4258" s="23" t="s">
        <v>44</v>
      </c>
      <c r="D4258" s="278" t="s">
        <v>1109</v>
      </c>
      <c r="E4258" s="265">
        <v>17.5</v>
      </c>
      <c r="F4258" s="265">
        <v>24</v>
      </c>
      <c r="G4258" s="20">
        <f t="shared" si="54"/>
        <v>420</v>
      </c>
      <c r="H4258" s="21"/>
    </row>
    <row r="4259" spans="1:8" ht="15.75">
      <c r="A4259" s="631"/>
      <c r="B4259" s="593"/>
      <c r="C4259" s="23" t="s">
        <v>1241</v>
      </c>
      <c r="D4259" s="278" t="s">
        <v>2968</v>
      </c>
      <c r="E4259" s="265">
        <v>1</v>
      </c>
      <c r="F4259" s="265">
        <v>95</v>
      </c>
      <c r="G4259" s="277">
        <f t="shared" si="54"/>
        <v>95</v>
      </c>
      <c r="H4259" s="21"/>
    </row>
    <row r="4260" spans="1:8" ht="15.75">
      <c r="A4260" s="631"/>
      <c r="B4260" s="593"/>
      <c r="C4260" s="23" t="s">
        <v>45</v>
      </c>
      <c r="D4260" s="278" t="s">
        <v>2968</v>
      </c>
      <c r="E4260" s="265">
        <v>3</v>
      </c>
      <c r="F4260" s="265">
        <v>48</v>
      </c>
      <c r="G4260" s="277">
        <f t="shared" si="54"/>
        <v>144</v>
      </c>
      <c r="H4260" s="21"/>
    </row>
    <row r="4261" spans="1:8" ht="15.75">
      <c r="A4261" s="632"/>
      <c r="B4261" s="593"/>
      <c r="C4261" s="23" t="s">
        <v>3647</v>
      </c>
      <c r="D4261" s="278" t="s">
        <v>1109</v>
      </c>
      <c r="E4261" s="265">
        <v>5</v>
      </c>
      <c r="F4261" s="265">
        <v>76</v>
      </c>
      <c r="G4261" s="277">
        <f t="shared" si="54"/>
        <v>380</v>
      </c>
      <c r="H4261" s="21"/>
    </row>
    <row r="4262" spans="1:8" ht="47.25">
      <c r="A4262" s="630">
        <v>188</v>
      </c>
      <c r="B4262" s="592" t="s">
        <v>1604</v>
      </c>
      <c r="C4262" s="16" t="s">
        <v>77</v>
      </c>
      <c r="D4262" s="19"/>
      <c r="E4262" s="19"/>
      <c r="F4262" s="17"/>
      <c r="G4262" s="20"/>
      <c r="H4262" s="595">
        <v>41148</v>
      </c>
    </row>
    <row r="4263" spans="1:8" ht="15.75">
      <c r="A4263" s="631"/>
      <c r="B4263" s="593"/>
      <c r="C4263" s="17" t="s">
        <v>889</v>
      </c>
      <c r="D4263" s="19" t="s">
        <v>1585</v>
      </c>
      <c r="E4263" s="19">
        <v>2.4E-2</v>
      </c>
      <c r="F4263" s="17">
        <v>8500</v>
      </c>
      <c r="G4263" s="20">
        <f>F4263*E4263</f>
        <v>204</v>
      </c>
      <c r="H4263" s="605"/>
    </row>
    <row r="4264" spans="1:8" ht="15.75">
      <c r="A4264" s="632"/>
      <c r="B4264" s="594"/>
      <c r="C4264" s="17" t="s">
        <v>890</v>
      </c>
      <c r="D4264" s="19" t="s">
        <v>1109</v>
      </c>
      <c r="E4264" s="19">
        <v>0.1</v>
      </c>
      <c r="F4264" s="17">
        <v>76</v>
      </c>
      <c r="G4264" s="20">
        <f>F4264*E4264</f>
        <v>7.6</v>
      </c>
      <c r="H4264" s="603"/>
    </row>
    <row r="4265" spans="1:8" ht="18.75">
      <c r="A4265" s="160"/>
      <c r="B4265" s="161" t="s">
        <v>1598</v>
      </c>
      <c r="C4265" s="160"/>
      <c r="D4265" s="160"/>
      <c r="E4265" s="160"/>
      <c r="F4265" s="160"/>
      <c r="G4265" s="162">
        <f>SUM(G4244:G4264)</f>
        <v>7017.75</v>
      </c>
      <c r="H4265" s="163"/>
    </row>
    <row r="4266" spans="1:8" ht="15.75">
      <c r="A4266" s="630">
        <v>31</v>
      </c>
      <c r="B4266" s="592" t="s">
        <v>2781</v>
      </c>
      <c r="C4266" s="16" t="s">
        <v>2782</v>
      </c>
      <c r="D4266" s="17"/>
      <c r="E4266" s="17"/>
      <c r="F4266" s="17"/>
      <c r="G4266" s="17"/>
      <c r="H4266" s="611">
        <v>41124</v>
      </c>
    </row>
    <row r="4267" spans="1:8" ht="15.75">
      <c r="A4267" s="631"/>
      <c r="B4267" s="593"/>
      <c r="C4267" s="17" t="s">
        <v>2049</v>
      </c>
      <c r="D4267" s="17" t="s">
        <v>1588</v>
      </c>
      <c r="E4267" s="17">
        <v>0.23</v>
      </c>
      <c r="F4267" s="17">
        <v>1350</v>
      </c>
      <c r="G4267" s="17">
        <f>F4267*E4267</f>
        <v>310.5</v>
      </c>
      <c r="H4267" s="611"/>
    </row>
    <row r="4268" spans="1:8" ht="15.75">
      <c r="A4268" s="632"/>
      <c r="B4268" s="594"/>
      <c r="C4268" s="17" t="s">
        <v>2050</v>
      </c>
      <c r="D4268" s="17" t="s">
        <v>1585</v>
      </c>
      <c r="E4268" s="17">
        <v>0.06</v>
      </c>
      <c r="F4268" s="17">
        <v>48.05</v>
      </c>
      <c r="G4268" s="20">
        <f>F4268*E4268</f>
        <v>2.88</v>
      </c>
      <c r="H4268" s="611"/>
    </row>
    <row r="4269" spans="1:8" ht="31.5">
      <c r="A4269" s="64">
        <v>42</v>
      </c>
      <c r="B4269" s="17" t="s">
        <v>2781</v>
      </c>
      <c r="C4269" s="46" t="s">
        <v>2185</v>
      </c>
      <c r="D4269" s="598" t="s">
        <v>653</v>
      </c>
      <c r="E4269" s="599"/>
      <c r="F4269" s="600"/>
      <c r="G4269" s="20"/>
      <c r="H4269" s="21">
        <v>41127</v>
      </c>
    </row>
    <row r="4270" spans="1:8" ht="31.5">
      <c r="A4270" s="64">
        <v>55</v>
      </c>
      <c r="B4270" s="17" t="s">
        <v>2781</v>
      </c>
      <c r="C4270" s="46" t="s">
        <v>2185</v>
      </c>
      <c r="D4270" s="598" t="s">
        <v>3581</v>
      </c>
      <c r="E4270" s="599"/>
      <c r="F4270" s="600"/>
      <c r="G4270" s="20"/>
      <c r="H4270" s="21">
        <v>41128</v>
      </c>
    </row>
    <row r="4271" spans="1:8" ht="31.5">
      <c r="A4271" s="64">
        <v>69</v>
      </c>
      <c r="B4271" s="17" t="s">
        <v>2781</v>
      </c>
      <c r="C4271" s="46" t="s">
        <v>2185</v>
      </c>
      <c r="D4271" s="598" t="s">
        <v>2586</v>
      </c>
      <c r="E4271" s="599"/>
      <c r="F4271" s="600"/>
      <c r="G4271" s="20"/>
      <c r="H4271" s="21">
        <v>41130</v>
      </c>
    </row>
    <row r="4272" spans="1:8" ht="31.5">
      <c r="A4272" s="64">
        <v>103</v>
      </c>
      <c r="B4272" s="17" t="s">
        <v>2781</v>
      </c>
      <c r="C4272" s="46" t="s">
        <v>1605</v>
      </c>
      <c r="D4272" s="598" t="s">
        <v>1892</v>
      </c>
      <c r="E4272" s="599"/>
      <c r="F4272" s="600"/>
      <c r="G4272" s="20"/>
      <c r="H4272" s="21">
        <v>41136</v>
      </c>
    </row>
    <row r="4273" spans="1:8" ht="63">
      <c r="A4273" s="64">
        <v>141</v>
      </c>
      <c r="B4273" s="15" t="s">
        <v>2538</v>
      </c>
      <c r="C4273" s="303" t="s">
        <v>2539</v>
      </c>
      <c r="D4273" s="598" t="s">
        <v>1050</v>
      </c>
      <c r="E4273" s="599"/>
      <c r="F4273" s="600"/>
      <c r="G4273" s="304"/>
      <c r="H4273" s="21">
        <v>41143</v>
      </c>
    </row>
    <row r="4274" spans="1:8" ht="15.75">
      <c r="A4274" s="630">
        <v>167</v>
      </c>
      <c r="B4274" s="592" t="s">
        <v>2781</v>
      </c>
      <c r="C4274" s="46" t="s">
        <v>2782</v>
      </c>
      <c r="D4274" s="19"/>
      <c r="E4274" s="17"/>
      <c r="F4274" s="17"/>
      <c r="G4274" s="17"/>
      <c r="H4274" s="595">
        <v>41146</v>
      </c>
    </row>
    <row r="4275" spans="1:8" ht="15.75">
      <c r="A4275" s="631"/>
      <c r="B4275" s="593"/>
      <c r="C4275" s="15" t="s">
        <v>3269</v>
      </c>
      <c r="D4275" s="19" t="s">
        <v>1588</v>
      </c>
      <c r="E4275" s="17">
        <v>0.45</v>
      </c>
      <c r="F4275" s="17">
        <v>1500</v>
      </c>
      <c r="G4275" s="17">
        <f>F4275*E4275</f>
        <v>675</v>
      </c>
      <c r="H4275" s="605"/>
    </row>
    <row r="4276" spans="1:8" ht="15.75">
      <c r="A4276" s="632"/>
      <c r="B4276" s="594"/>
      <c r="C4276" s="15" t="s">
        <v>2050</v>
      </c>
      <c r="D4276" s="19" t="s">
        <v>1585</v>
      </c>
      <c r="E4276" s="17">
        <v>0.17</v>
      </c>
      <c r="F4276" s="17">
        <v>48.05</v>
      </c>
      <c r="G4276" s="20">
        <f>F4276*E4276</f>
        <v>8.17</v>
      </c>
      <c r="H4276" s="603"/>
    </row>
    <row r="4277" spans="1:8" ht="47.25">
      <c r="A4277" s="64">
        <v>203</v>
      </c>
      <c r="B4277" s="17" t="s">
        <v>2156</v>
      </c>
      <c r="C4277" s="16" t="s">
        <v>2157</v>
      </c>
      <c r="D4277" s="598" t="s">
        <v>67</v>
      </c>
      <c r="E4277" s="599"/>
      <c r="F4277" s="600"/>
      <c r="G4277" s="20"/>
      <c r="H4277" s="21">
        <v>41149</v>
      </c>
    </row>
    <row r="4278" spans="1:8" ht="15.75">
      <c r="A4278" s="64">
        <v>208</v>
      </c>
      <c r="B4278" s="17" t="s">
        <v>2958</v>
      </c>
      <c r="C4278" s="16" t="s">
        <v>1193</v>
      </c>
      <c r="D4278" s="598" t="s">
        <v>1050</v>
      </c>
      <c r="E4278" s="599"/>
      <c r="F4278" s="600"/>
      <c r="G4278" s="20"/>
      <c r="H4278" s="21">
        <v>41151</v>
      </c>
    </row>
    <row r="4279" spans="1:8" ht="31.5">
      <c r="A4279" s="64">
        <v>224</v>
      </c>
      <c r="B4279" s="17" t="s">
        <v>2781</v>
      </c>
      <c r="C4279" s="16" t="s">
        <v>1605</v>
      </c>
      <c r="D4279" s="598" t="s">
        <v>151</v>
      </c>
      <c r="E4279" s="599"/>
      <c r="F4279" s="600"/>
      <c r="G4279" s="20"/>
      <c r="H4279" s="21">
        <v>41151</v>
      </c>
    </row>
    <row r="4280" spans="1:8" ht="18.75">
      <c r="A4280" s="160"/>
      <c r="B4280" s="161" t="s">
        <v>1598</v>
      </c>
      <c r="C4280" s="160"/>
      <c r="D4280" s="160"/>
      <c r="E4280" s="160"/>
      <c r="F4280" s="160"/>
      <c r="G4280" s="162">
        <f>SUM(G4266:G4279)</f>
        <v>996.55</v>
      </c>
      <c r="H4280" s="163"/>
    </row>
    <row r="4281" spans="1:8" ht="15.75">
      <c r="A4281" s="64">
        <v>87</v>
      </c>
      <c r="B4281" s="17" t="s">
        <v>3480</v>
      </c>
      <c r="C4281" s="16" t="s">
        <v>2844</v>
      </c>
      <c r="D4281" s="598" t="s">
        <v>3481</v>
      </c>
      <c r="E4281" s="599"/>
      <c r="F4281" s="600"/>
      <c r="G4281" s="20"/>
      <c r="H4281" s="21">
        <v>41137</v>
      </c>
    </row>
    <row r="4282" spans="1:8" ht="15.75">
      <c r="A4282" s="630">
        <v>106</v>
      </c>
      <c r="B4282" s="592" t="s">
        <v>831</v>
      </c>
      <c r="C4282" s="16" t="s">
        <v>1132</v>
      </c>
      <c r="D4282" s="19"/>
      <c r="E4282" s="17"/>
      <c r="F4282" s="17"/>
      <c r="G4282" s="20"/>
      <c r="H4282" s="595">
        <v>41135</v>
      </c>
    </row>
    <row r="4283" spans="1:8" ht="15.75">
      <c r="A4283" s="631"/>
      <c r="B4283" s="593"/>
      <c r="C4283" s="17" t="s">
        <v>480</v>
      </c>
      <c r="D4283" s="19" t="s">
        <v>481</v>
      </c>
      <c r="E4283" s="17">
        <v>3</v>
      </c>
      <c r="F4283" s="17">
        <v>28</v>
      </c>
      <c r="G4283" s="20">
        <f>E4283*F4283</f>
        <v>84</v>
      </c>
      <c r="H4283" s="605"/>
    </row>
    <row r="4284" spans="1:8" ht="15.75">
      <c r="A4284" s="632"/>
      <c r="B4284" s="594"/>
      <c r="C4284" s="17" t="s">
        <v>1133</v>
      </c>
      <c r="D4284" s="19" t="s">
        <v>1049</v>
      </c>
      <c r="E4284" s="17">
        <v>4</v>
      </c>
      <c r="F4284" s="17">
        <v>24</v>
      </c>
      <c r="G4284" s="20">
        <f>E4284*F4284</f>
        <v>96</v>
      </c>
      <c r="H4284" s="603"/>
    </row>
    <row r="4285" spans="1:8" ht="31.5">
      <c r="A4285" s="630">
        <v>110</v>
      </c>
      <c r="B4285" s="592" t="s">
        <v>831</v>
      </c>
      <c r="C4285" s="16" t="s">
        <v>1610</v>
      </c>
      <c r="D4285" s="19"/>
      <c r="E4285" s="17"/>
      <c r="F4285" s="17"/>
      <c r="G4285" s="20"/>
      <c r="H4285" s="595">
        <v>41137</v>
      </c>
    </row>
    <row r="4286" spans="1:8" ht="15.75">
      <c r="A4286" s="632"/>
      <c r="B4286" s="594"/>
      <c r="C4286" s="17" t="s">
        <v>1455</v>
      </c>
      <c r="D4286" s="19" t="s">
        <v>2968</v>
      </c>
      <c r="E4286" s="17">
        <v>1</v>
      </c>
      <c r="F4286" s="17">
        <v>100</v>
      </c>
      <c r="G4286" s="20">
        <f>F4286*E4286</f>
        <v>100</v>
      </c>
      <c r="H4286" s="603"/>
    </row>
    <row r="4287" spans="1:8" ht="15.75">
      <c r="A4287" s="630">
        <v>168</v>
      </c>
      <c r="B4287" s="592" t="s">
        <v>831</v>
      </c>
      <c r="C4287" s="46" t="s">
        <v>2782</v>
      </c>
      <c r="D4287" s="19"/>
      <c r="E4287" s="17"/>
      <c r="F4287" s="17"/>
      <c r="G4287" s="17"/>
      <c r="H4287" s="595">
        <v>41146</v>
      </c>
    </row>
    <row r="4288" spans="1:8" ht="15.75">
      <c r="A4288" s="631"/>
      <c r="B4288" s="593"/>
      <c r="C4288" s="15" t="s">
        <v>3269</v>
      </c>
      <c r="D4288" s="19" t="s">
        <v>1588</v>
      </c>
      <c r="E4288" s="17">
        <v>0.45</v>
      </c>
      <c r="F4288" s="17">
        <v>1500</v>
      </c>
      <c r="G4288" s="17">
        <f>F4288*E4288</f>
        <v>675</v>
      </c>
      <c r="H4288" s="605"/>
    </row>
    <row r="4289" spans="1:8" ht="15.75">
      <c r="A4289" s="632"/>
      <c r="B4289" s="594"/>
      <c r="C4289" s="15" t="s">
        <v>2050</v>
      </c>
      <c r="D4289" s="19" t="s">
        <v>1585</v>
      </c>
      <c r="E4289" s="17">
        <v>0.17</v>
      </c>
      <c r="F4289" s="17">
        <v>48.05</v>
      </c>
      <c r="G4289" s="20">
        <f>F4289*E4289</f>
        <v>8.17</v>
      </c>
      <c r="H4289" s="603"/>
    </row>
    <row r="4290" spans="1:8" ht="63">
      <c r="A4290" s="630">
        <v>207</v>
      </c>
      <c r="B4290" s="592" t="s">
        <v>2956</v>
      </c>
      <c r="C4290" s="16" t="s">
        <v>2957</v>
      </c>
      <c r="D4290" s="19"/>
      <c r="E4290" s="19"/>
      <c r="F4290" s="17"/>
      <c r="G4290" s="20"/>
      <c r="H4290" s="595">
        <v>41149</v>
      </c>
    </row>
    <row r="4291" spans="1:8" ht="15.75">
      <c r="A4291" s="632"/>
      <c r="B4291" s="594"/>
      <c r="C4291" s="17" t="s">
        <v>3144</v>
      </c>
      <c r="D4291" s="19" t="s">
        <v>2968</v>
      </c>
      <c r="E4291" s="17">
        <v>1</v>
      </c>
      <c r="F4291" s="17">
        <v>24</v>
      </c>
      <c r="G4291" s="20">
        <f>F4291*E4291</f>
        <v>24</v>
      </c>
      <c r="H4291" s="603"/>
    </row>
    <row r="4292" spans="1:8" ht="18.75">
      <c r="A4292" s="160"/>
      <c r="B4292" s="161" t="s">
        <v>1598</v>
      </c>
      <c r="C4292" s="160"/>
      <c r="D4292" s="160"/>
      <c r="E4292" s="160"/>
      <c r="F4292" s="160"/>
      <c r="G4292" s="162">
        <f>SUM(G4281:G4291)</f>
        <v>987.17</v>
      </c>
      <c r="H4292" s="163"/>
    </row>
    <row r="4293" spans="1:8" ht="31.5">
      <c r="A4293" s="64">
        <v>43</v>
      </c>
      <c r="B4293" s="17" t="s">
        <v>2595</v>
      </c>
      <c r="C4293" s="46" t="s">
        <v>2185</v>
      </c>
      <c r="D4293" s="598" t="s">
        <v>653</v>
      </c>
      <c r="E4293" s="599"/>
      <c r="F4293" s="600"/>
      <c r="G4293" s="20"/>
      <c r="H4293" s="21">
        <v>41127</v>
      </c>
    </row>
    <row r="4294" spans="1:8" ht="31.5">
      <c r="A4294" s="64">
        <v>56</v>
      </c>
      <c r="B4294" s="17" t="s">
        <v>2595</v>
      </c>
      <c r="C4294" s="46" t="s">
        <v>2185</v>
      </c>
      <c r="D4294" s="598" t="s">
        <v>3581</v>
      </c>
      <c r="E4294" s="599"/>
      <c r="F4294" s="600"/>
      <c r="G4294" s="20"/>
      <c r="H4294" s="21">
        <v>41128</v>
      </c>
    </row>
    <row r="4295" spans="1:8" ht="31.5">
      <c r="A4295" s="64">
        <v>70</v>
      </c>
      <c r="B4295" s="17" t="s">
        <v>2595</v>
      </c>
      <c r="C4295" s="46" t="s">
        <v>2185</v>
      </c>
      <c r="D4295" s="598" t="s">
        <v>14</v>
      </c>
      <c r="E4295" s="599"/>
      <c r="F4295" s="600"/>
      <c r="G4295" s="20"/>
      <c r="H4295" s="21">
        <v>41130</v>
      </c>
    </row>
    <row r="4296" spans="1:8" ht="15.75">
      <c r="A4296" s="602">
        <v>88</v>
      </c>
      <c r="B4296" s="592" t="s">
        <v>3490</v>
      </c>
      <c r="C4296" s="46" t="s">
        <v>2844</v>
      </c>
      <c r="D4296" s="598" t="s">
        <v>895</v>
      </c>
      <c r="E4296" s="599"/>
      <c r="F4296" s="600"/>
      <c r="G4296" s="20"/>
      <c r="H4296" s="595">
        <v>41141</v>
      </c>
    </row>
    <row r="4297" spans="1:8" ht="15.75">
      <c r="A4297" s="597"/>
      <c r="B4297" s="594"/>
      <c r="C4297" s="17" t="s">
        <v>3619</v>
      </c>
      <c r="D4297" s="19" t="s">
        <v>1049</v>
      </c>
      <c r="E4297" s="17">
        <v>1</v>
      </c>
      <c r="F4297" s="17">
        <v>6</v>
      </c>
      <c r="G4297" s="20">
        <f>F4297*E4297</f>
        <v>6</v>
      </c>
      <c r="H4297" s="603"/>
    </row>
    <row r="4298" spans="1:8" ht="31.5">
      <c r="A4298" s="41">
        <v>104</v>
      </c>
      <c r="B4298" s="17" t="s">
        <v>2595</v>
      </c>
      <c r="C4298" s="46" t="s">
        <v>1605</v>
      </c>
      <c r="D4298" s="598" t="s">
        <v>1892</v>
      </c>
      <c r="E4298" s="599"/>
      <c r="F4298" s="600"/>
      <c r="G4298" s="20"/>
      <c r="H4298" s="21">
        <v>41136</v>
      </c>
    </row>
    <row r="4299" spans="1:8" ht="15.75">
      <c r="A4299" s="602">
        <v>122</v>
      </c>
      <c r="B4299" s="592" t="s">
        <v>2595</v>
      </c>
      <c r="C4299" s="16" t="s">
        <v>1132</v>
      </c>
      <c r="D4299" s="19"/>
      <c r="E4299" s="17"/>
      <c r="F4299" s="17"/>
      <c r="G4299" s="20"/>
      <c r="H4299" s="595">
        <v>41141</v>
      </c>
    </row>
    <row r="4300" spans="1:8" ht="15.75">
      <c r="A4300" s="596"/>
      <c r="B4300" s="593"/>
      <c r="C4300" s="17" t="s">
        <v>480</v>
      </c>
      <c r="D4300" s="19" t="s">
        <v>481</v>
      </c>
      <c r="E4300" s="17">
        <v>1.5</v>
      </c>
      <c r="F4300" s="17">
        <v>28</v>
      </c>
      <c r="G4300" s="20">
        <f>E4300*F4300</f>
        <v>42</v>
      </c>
      <c r="H4300" s="605"/>
    </row>
    <row r="4301" spans="1:8" ht="15.75">
      <c r="A4301" s="597"/>
      <c r="B4301" s="594"/>
      <c r="C4301" s="17" t="s">
        <v>1133</v>
      </c>
      <c r="D4301" s="19" t="s">
        <v>1049</v>
      </c>
      <c r="E4301" s="17">
        <v>2</v>
      </c>
      <c r="F4301" s="17">
        <v>24</v>
      </c>
      <c r="G4301" s="20">
        <f>E4301*F4301</f>
        <v>48</v>
      </c>
      <c r="H4301" s="603"/>
    </row>
    <row r="4302" spans="1:8" ht="31.5">
      <c r="A4302" s="602">
        <v>125</v>
      </c>
      <c r="B4302" s="592" t="s">
        <v>2595</v>
      </c>
      <c r="C4302" s="16" t="s">
        <v>573</v>
      </c>
      <c r="D4302" s="19"/>
      <c r="E4302" s="17"/>
      <c r="F4302" s="17"/>
      <c r="G4302" s="20"/>
      <c r="H4302" s="595">
        <v>41142</v>
      </c>
    </row>
    <row r="4303" spans="1:8" ht="15.75">
      <c r="A4303" s="597"/>
      <c r="B4303" s="594"/>
      <c r="C4303" s="15" t="s">
        <v>227</v>
      </c>
      <c r="D4303" s="19" t="s">
        <v>1588</v>
      </c>
      <c r="E4303" s="17">
        <v>4</v>
      </c>
      <c r="F4303" s="17">
        <v>1100</v>
      </c>
      <c r="G4303" s="20">
        <f>F4303*E4303</f>
        <v>4400</v>
      </c>
      <c r="H4303" s="603"/>
    </row>
    <row r="4304" spans="1:8" ht="15.75">
      <c r="A4304" s="41">
        <v>151</v>
      </c>
      <c r="B4304" s="17" t="s">
        <v>3490</v>
      </c>
      <c r="C4304" s="50" t="s">
        <v>3281</v>
      </c>
      <c r="D4304" s="598" t="s">
        <v>1050</v>
      </c>
      <c r="E4304" s="599"/>
      <c r="F4304" s="600"/>
      <c r="G4304" s="20"/>
      <c r="H4304" s="21">
        <v>41143</v>
      </c>
    </row>
    <row r="4305" spans="1:8" ht="47.25">
      <c r="A4305" s="41">
        <v>179</v>
      </c>
      <c r="B4305" s="17" t="s">
        <v>912</v>
      </c>
      <c r="C4305" s="16" t="s">
        <v>913</v>
      </c>
      <c r="D4305" s="598" t="s">
        <v>1050</v>
      </c>
      <c r="E4305" s="599"/>
      <c r="F4305" s="600"/>
      <c r="G4305" s="20"/>
      <c r="H4305" s="21">
        <v>41149</v>
      </c>
    </row>
    <row r="4306" spans="1:8" ht="15.75">
      <c r="A4306" s="602">
        <v>185</v>
      </c>
      <c r="B4306" s="592" t="s">
        <v>2439</v>
      </c>
      <c r="C4306" s="16" t="s">
        <v>2844</v>
      </c>
      <c r="D4306" s="17"/>
      <c r="E4306" s="17"/>
      <c r="F4306" s="17"/>
      <c r="G4306" s="20"/>
      <c r="H4306" s="595">
        <v>41149</v>
      </c>
    </row>
    <row r="4307" spans="1:8" ht="15.75">
      <c r="A4307" s="597"/>
      <c r="B4307" s="594"/>
      <c r="C4307" s="17" t="s">
        <v>3619</v>
      </c>
      <c r="D4307" s="19" t="s">
        <v>1049</v>
      </c>
      <c r="E4307" s="19">
        <v>10</v>
      </c>
      <c r="F4307" s="17">
        <v>6</v>
      </c>
      <c r="G4307" s="20">
        <f>F4307*E4307</f>
        <v>60</v>
      </c>
      <c r="H4307" s="603"/>
    </row>
    <row r="4308" spans="1:8" ht="31.5">
      <c r="A4308" s="41">
        <v>190</v>
      </c>
      <c r="B4308" s="17" t="s">
        <v>2595</v>
      </c>
      <c r="C4308" s="46" t="s">
        <v>1605</v>
      </c>
      <c r="D4308" s="598" t="s">
        <v>3581</v>
      </c>
      <c r="E4308" s="599"/>
      <c r="F4308" s="600"/>
      <c r="G4308" s="20"/>
      <c r="H4308" s="21">
        <v>41148</v>
      </c>
    </row>
    <row r="4309" spans="1:8" ht="15.75">
      <c r="A4309" s="602">
        <v>196</v>
      </c>
      <c r="B4309" s="592" t="s">
        <v>79</v>
      </c>
      <c r="C4309" s="16" t="s">
        <v>1187</v>
      </c>
      <c r="D4309" s="19"/>
      <c r="E4309" s="19"/>
      <c r="F4309" s="17"/>
      <c r="G4309" s="20"/>
      <c r="H4309" s="595">
        <v>41149</v>
      </c>
    </row>
    <row r="4310" spans="1:8" ht="15.75">
      <c r="A4310" s="596"/>
      <c r="B4310" s="593"/>
      <c r="C4310" s="17" t="s">
        <v>2479</v>
      </c>
      <c r="D4310" s="19" t="s">
        <v>1109</v>
      </c>
      <c r="E4310" s="19">
        <v>5</v>
      </c>
      <c r="F4310" s="17">
        <v>135</v>
      </c>
      <c r="G4310" s="20">
        <f t="shared" ref="G4310:G4315" si="55">F4310*E4310</f>
        <v>675</v>
      </c>
      <c r="H4310" s="605"/>
    </row>
    <row r="4311" spans="1:8" ht="15.75">
      <c r="A4311" s="596"/>
      <c r="B4311" s="593"/>
      <c r="C4311" s="17" t="s">
        <v>2479</v>
      </c>
      <c r="D4311" s="19" t="s">
        <v>1109</v>
      </c>
      <c r="E4311" s="19">
        <v>5</v>
      </c>
      <c r="F4311" s="17">
        <v>110</v>
      </c>
      <c r="G4311" s="20">
        <f t="shared" si="55"/>
        <v>550</v>
      </c>
      <c r="H4311" s="605"/>
    </row>
    <row r="4312" spans="1:8" ht="15.75">
      <c r="A4312" s="596"/>
      <c r="B4312" s="593"/>
      <c r="C4312" s="17" t="s">
        <v>2479</v>
      </c>
      <c r="D4312" s="19" t="s">
        <v>1109</v>
      </c>
      <c r="E4312" s="19">
        <v>2.5</v>
      </c>
      <c r="F4312" s="19">
        <v>90</v>
      </c>
      <c r="G4312" s="20">
        <f t="shared" si="55"/>
        <v>225</v>
      </c>
      <c r="H4312" s="605"/>
    </row>
    <row r="4313" spans="1:8" ht="15.75">
      <c r="A4313" s="596"/>
      <c r="B4313" s="593"/>
      <c r="C4313" s="17" t="s">
        <v>2479</v>
      </c>
      <c r="D4313" s="19" t="s">
        <v>1109</v>
      </c>
      <c r="E4313" s="17">
        <v>15</v>
      </c>
      <c r="F4313" s="17">
        <v>104</v>
      </c>
      <c r="G4313" s="20">
        <f t="shared" si="55"/>
        <v>1560</v>
      </c>
      <c r="H4313" s="605"/>
    </row>
    <row r="4314" spans="1:8" ht="15.75">
      <c r="A4314" s="596"/>
      <c r="B4314" s="593"/>
      <c r="C4314" s="17" t="s">
        <v>2479</v>
      </c>
      <c r="D4314" s="19" t="s">
        <v>1109</v>
      </c>
      <c r="E4314" s="17">
        <v>5</v>
      </c>
      <c r="F4314" s="17">
        <v>100</v>
      </c>
      <c r="G4314" s="20">
        <f t="shared" si="55"/>
        <v>500</v>
      </c>
      <c r="H4314" s="605"/>
    </row>
    <row r="4315" spans="1:8" ht="15.75">
      <c r="A4315" s="597"/>
      <c r="B4315" s="594"/>
      <c r="C4315" s="17" t="s">
        <v>2479</v>
      </c>
      <c r="D4315" s="19" t="s">
        <v>1109</v>
      </c>
      <c r="E4315" s="17">
        <v>2.7</v>
      </c>
      <c r="F4315" s="17">
        <v>83.34</v>
      </c>
      <c r="G4315" s="20">
        <f t="shared" si="55"/>
        <v>225.02</v>
      </c>
      <c r="H4315" s="603"/>
    </row>
    <row r="4316" spans="1:8" ht="15.75">
      <c r="A4316" s="602">
        <v>211</v>
      </c>
      <c r="B4316" s="592" t="s">
        <v>2881</v>
      </c>
      <c r="C4316" s="16" t="s">
        <v>2882</v>
      </c>
      <c r="D4316" s="19"/>
      <c r="E4316" s="19"/>
      <c r="F4316" s="17"/>
      <c r="G4316" s="20"/>
      <c r="H4316" s="595">
        <v>41151</v>
      </c>
    </row>
    <row r="4317" spans="1:8" ht="15.75">
      <c r="A4317" s="596"/>
      <c r="B4317" s="593"/>
      <c r="C4317" s="63" t="s">
        <v>3619</v>
      </c>
      <c r="D4317" s="19" t="s">
        <v>1049</v>
      </c>
      <c r="E4317" s="17">
        <v>100</v>
      </c>
      <c r="F4317" s="19">
        <v>2</v>
      </c>
      <c r="G4317" s="20">
        <f>F4317*E4317</f>
        <v>200</v>
      </c>
      <c r="H4317" s="605"/>
    </row>
    <row r="4318" spans="1:8" ht="15.75">
      <c r="A4318" s="597"/>
      <c r="B4318" s="594"/>
      <c r="C4318" s="17" t="s">
        <v>1340</v>
      </c>
      <c r="D4318" s="19" t="s">
        <v>2968</v>
      </c>
      <c r="E4318" s="19">
        <v>2</v>
      </c>
      <c r="F4318" s="17">
        <v>5</v>
      </c>
      <c r="G4318" s="20">
        <f>F4318*E4318</f>
        <v>10</v>
      </c>
      <c r="H4318" s="603"/>
    </row>
    <row r="4319" spans="1:8" ht="15.75">
      <c r="A4319" s="41">
        <v>175</v>
      </c>
      <c r="B4319" s="17" t="s">
        <v>3270</v>
      </c>
      <c r="C4319" s="16" t="s">
        <v>2270</v>
      </c>
      <c r="D4319" s="598" t="s">
        <v>1050</v>
      </c>
      <c r="E4319" s="599"/>
      <c r="F4319" s="600"/>
      <c r="G4319" s="20"/>
      <c r="H4319" s="21">
        <v>41144</v>
      </c>
    </row>
    <row r="4320" spans="1:8" ht="15.75">
      <c r="A4320" s="41">
        <v>184</v>
      </c>
      <c r="B4320" s="17" t="s">
        <v>2798</v>
      </c>
      <c r="C4320" s="16" t="s">
        <v>72</v>
      </c>
      <c r="D4320" s="598" t="s">
        <v>73</v>
      </c>
      <c r="E4320" s="599"/>
      <c r="F4320" s="600"/>
      <c r="G4320" s="20"/>
      <c r="H4320" s="21">
        <v>41148</v>
      </c>
    </row>
    <row r="4321" spans="1:8" ht="15.75">
      <c r="A4321" s="602">
        <v>227</v>
      </c>
      <c r="B4321" s="592" t="s">
        <v>3653</v>
      </c>
      <c r="C4321" s="16" t="s">
        <v>3246</v>
      </c>
      <c r="D4321" s="19"/>
      <c r="E4321" s="17"/>
      <c r="F4321" s="17"/>
      <c r="G4321" s="20"/>
      <c r="H4321" s="595">
        <v>41152</v>
      </c>
    </row>
    <row r="4322" spans="1:8" ht="15.75">
      <c r="A4322" s="596"/>
      <c r="B4322" s="593"/>
      <c r="C4322" s="17" t="s">
        <v>1649</v>
      </c>
      <c r="D4322" s="19" t="s">
        <v>1109</v>
      </c>
      <c r="E4322" s="17">
        <v>0.5</v>
      </c>
      <c r="F4322" s="17">
        <v>58</v>
      </c>
      <c r="G4322" s="20">
        <f>E4322*F4322</f>
        <v>29</v>
      </c>
      <c r="H4322" s="605"/>
    </row>
    <row r="4323" spans="1:8" ht="31.5">
      <c r="A4323" s="597"/>
      <c r="B4323" s="594"/>
      <c r="C4323" s="17" t="s">
        <v>3547</v>
      </c>
      <c r="D4323" s="19" t="s">
        <v>1049</v>
      </c>
      <c r="E4323" s="17">
        <v>1</v>
      </c>
      <c r="F4323" s="17">
        <v>80</v>
      </c>
      <c r="G4323" s="20">
        <f>E4323*F4323</f>
        <v>80</v>
      </c>
      <c r="H4323" s="603"/>
    </row>
    <row r="4324" spans="1:8" ht="18.75">
      <c r="A4324" s="160"/>
      <c r="B4324" s="161" t="s">
        <v>1598</v>
      </c>
      <c r="C4324" s="160"/>
      <c r="D4324" s="160"/>
      <c r="E4324" s="160"/>
      <c r="F4324" s="160"/>
      <c r="G4324" s="162">
        <f>SUM(G4293:G4323)</f>
        <v>8610.02</v>
      </c>
      <c r="H4324" s="163"/>
    </row>
    <row r="4325" spans="1:8" ht="31.5">
      <c r="A4325" s="602">
        <v>21</v>
      </c>
      <c r="B4325" s="592" t="s">
        <v>2845</v>
      </c>
      <c r="C4325" s="16" t="s">
        <v>2646</v>
      </c>
      <c r="D4325" s="19"/>
      <c r="E4325" s="17"/>
      <c r="F4325" s="17"/>
      <c r="G4325" s="20"/>
      <c r="H4325" s="595">
        <v>41127</v>
      </c>
    </row>
    <row r="4326" spans="1:8" ht="15.75">
      <c r="A4326" s="596"/>
      <c r="B4326" s="593"/>
      <c r="C4326" s="15" t="s">
        <v>1879</v>
      </c>
      <c r="D4326" s="19" t="s">
        <v>2968</v>
      </c>
      <c r="E4326" s="17">
        <v>2</v>
      </c>
      <c r="F4326" s="19">
        <v>160</v>
      </c>
      <c r="G4326" s="20">
        <f>F4326*E4326</f>
        <v>320</v>
      </c>
      <c r="H4326" s="597"/>
    </row>
    <row r="4327" spans="1:8" ht="15.75">
      <c r="A4327" s="597"/>
      <c r="B4327" s="594"/>
      <c r="C4327" s="17" t="s">
        <v>2204</v>
      </c>
      <c r="D4327" s="19" t="s">
        <v>2968</v>
      </c>
      <c r="E4327" s="17">
        <v>2</v>
      </c>
      <c r="F4327" s="17">
        <v>13</v>
      </c>
      <c r="G4327" s="20">
        <f>F4327*E4327</f>
        <v>26</v>
      </c>
      <c r="H4327" s="41"/>
    </row>
    <row r="4328" spans="1:8" ht="15.75">
      <c r="A4328" s="41">
        <v>22</v>
      </c>
      <c r="B4328" s="17" t="s">
        <v>2032</v>
      </c>
      <c r="C4328" s="16" t="s">
        <v>3230</v>
      </c>
      <c r="D4328" s="598" t="s">
        <v>757</v>
      </c>
      <c r="E4328" s="599"/>
      <c r="F4328" s="600"/>
      <c r="G4328" s="20"/>
      <c r="H4328" s="21">
        <v>41128</v>
      </c>
    </row>
    <row r="4329" spans="1:8" ht="31.5">
      <c r="A4329" s="41">
        <v>200</v>
      </c>
      <c r="B4329" s="17" t="s">
        <v>3441</v>
      </c>
      <c r="C4329" s="46" t="s">
        <v>1605</v>
      </c>
      <c r="D4329" s="598" t="s">
        <v>1273</v>
      </c>
      <c r="E4329" s="599"/>
      <c r="F4329" s="600"/>
      <c r="G4329" s="20"/>
      <c r="H4329" s="21">
        <v>41149</v>
      </c>
    </row>
    <row r="4330" spans="1:8" ht="15.75">
      <c r="A4330" s="602">
        <v>89</v>
      </c>
      <c r="B4330" s="592" t="s">
        <v>896</v>
      </c>
      <c r="C4330" s="46" t="s">
        <v>897</v>
      </c>
      <c r="D4330" s="19"/>
      <c r="E4330" s="17"/>
      <c r="F4330" s="19"/>
      <c r="G4330" s="20"/>
      <c r="H4330" s="595">
        <v>41141</v>
      </c>
    </row>
    <row r="4331" spans="1:8" ht="15.75">
      <c r="A4331" s="596"/>
      <c r="B4331" s="593"/>
      <c r="C4331" s="15" t="s">
        <v>898</v>
      </c>
      <c r="D4331" s="598" t="s">
        <v>899</v>
      </c>
      <c r="E4331" s="599"/>
      <c r="F4331" s="600"/>
      <c r="G4331" s="20"/>
      <c r="H4331" s="605"/>
    </row>
    <row r="4332" spans="1:8" ht="15.75">
      <c r="A4332" s="597"/>
      <c r="B4332" s="594"/>
      <c r="C4332" s="15" t="s">
        <v>900</v>
      </c>
      <c r="D4332" s="598" t="s">
        <v>901</v>
      </c>
      <c r="E4332" s="599"/>
      <c r="F4332" s="600"/>
      <c r="G4332" s="20"/>
      <c r="H4332" s="603"/>
    </row>
    <row r="4333" spans="1:8" ht="15.75">
      <c r="A4333" s="602">
        <v>169</v>
      </c>
      <c r="B4333" s="592" t="s">
        <v>3441</v>
      </c>
      <c r="C4333" s="46" t="s">
        <v>2782</v>
      </c>
      <c r="D4333" s="19"/>
      <c r="E4333" s="17"/>
      <c r="F4333" s="17"/>
      <c r="G4333" s="17"/>
      <c r="H4333" s="595">
        <v>41146</v>
      </c>
    </row>
    <row r="4334" spans="1:8" ht="15.75">
      <c r="A4334" s="596"/>
      <c r="B4334" s="593"/>
      <c r="C4334" s="15" t="s">
        <v>3269</v>
      </c>
      <c r="D4334" s="19" t="s">
        <v>1588</v>
      </c>
      <c r="E4334" s="17">
        <v>0.45</v>
      </c>
      <c r="F4334" s="17">
        <v>1500</v>
      </c>
      <c r="G4334" s="17">
        <f>F4334*E4334</f>
        <v>675</v>
      </c>
      <c r="H4334" s="605"/>
    </row>
    <row r="4335" spans="1:8" ht="15.75">
      <c r="A4335" s="597"/>
      <c r="B4335" s="594"/>
      <c r="C4335" s="15" t="s">
        <v>2050</v>
      </c>
      <c r="D4335" s="19" t="s">
        <v>1585</v>
      </c>
      <c r="E4335" s="17">
        <v>0.17</v>
      </c>
      <c r="F4335" s="17">
        <v>48.05</v>
      </c>
      <c r="G4335" s="20">
        <f>F4335*E4335</f>
        <v>8.17</v>
      </c>
      <c r="H4335" s="603"/>
    </row>
    <row r="4336" spans="1:8" ht="15.75">
      <c r="A4336" s="602">
        <v>32</v>
      </c>
      <c r="B4336" s="592" t="s">
        <v>3441</v>
      </c>
      <c r="C4336" s="16" t="s">
        <v>2782</v>
      </c>
      <c r="D4336" s="17"/>
      <c r="E4336" s="17"/>
      <c r="F4336" s="17"/>
      <c r="G4336" s="17"/>
      <c r="H4336" s="611">
        <v>41124</v>
      </c>
    </row>
    <row r="4337" spans="1:8" ht="15.75">
      <c r="A4337" s="596"/>
      <c r="B4337" s="593"/>
      <c r="C4337" s="17" t="s">
        <v>2049</v>
      </c>
      <c r="D4337" s="17" t="s">
        <v>1588</v>
      </c>
      <c r="E4337" s="17">
        <v>0.23</v>
      </c>
      <c r="F4337" s="17">
        <v>1350</v>
      </c>
      <c r="G4337" s="17">
        <f>F4337*E4337</f>
        <v>310.5</v>
      </c>
      <c r="H4337" s="611"/>
    </row>
    <row r="4338" spans="1:8" ht="15.75">
      <c r="A4338" s="597"/>
      <c r="B4338" s="594"/>
      <c r="C4338" s="17" t="s">
        <v>2050</v>
      </c>
      <c r="D4338" s="17" t="s">
        <v>1585</v>
      </c>
      <c r="E4338" s="17">
        <v>0.06</v>
      </c>
      <c r="F4338" s="17">
        <v>48.05</v>
      </c>
      <c r="G4338" s="20">
        <f>F4338*E4338</f>
        <v>2.88</v>
      </c>
      <c r="H4338" s="611"/>
    </row>
    <row r="4339" spans="1:8" ht="15.75">
      <c r="A4339" s="41">
        <v>134</v>
      </c>
      <c r="B4339" s="17" t="s">
        <v>2397</v>
      </c>
      <c r="C4339" s="46" t="s">
        <v>2398</v>
      </c>
      <c r="D4339" s="598" t="s">
        <v>67</v>
      </c>
      <c r="E4339" s="599"/>
      <c r="F4339" s="600"/>
      <c r="G4339" s="20"/>
      <c r="H4339" s="21">
        <v>41138</v>
      </c>
    </row>
    <row r="4340" spans="1:8" ht="31.5">
      <c r="A4340" s="41">
        <v>44</v>
      </c>
      <c r="B4340" s="17" t="s">
        <v>3441</v>
      </c>
      <c r="C4340" s="46" t="s">
        <v>2185</v>
      </c>
      <c r="D4340" s="598" t="s">
        <v>653</v>
      </c>
      <c r="E4340" s="599"/>
      <c r="F4340" s="600"/>
      <c r="G4340" s="20"/>
      <c r="H4340" s="21">
        <v>41127</v>
      </c>
    </row>
    <row r="4341" spans="1:8" ht="31.5">
      <c r="A4341" s="41">
        <v>115</v>
      </c>
      <c r="B4341" s="17" t="s">
        <v>3441</v>
      </c>
      <c r="C4341" s="46" t="s">
        <v>1605</v>
      </c>
      <c r="D4341" s="598" t="s">
        <v>1273</v>
      </c>
      <c r="E4341" s="599"/>
      <c r="F4341" s="600"/>
      <c r="G4341" s="20"/>
      <c r="H4341" s="21">
        <v>41137</v>
      </c>
    </row>
    <row r="4342" spans="1:8" ht="31.5">
      <c r="A4342" s="41">
        <v>225</v>
      </c>
      <c r="B4342" s="17" t="s">
        <v>3441</v>
      </c>
      <c r="C4342" s="16" t="s">
        <v>1605</v>
      </c>
      <c r="D4342" s="598" t="s">
        <v>151</v>
      </c>
      <c r="E4342" s="599"/>
      <c r="F4342" s="600"/>
      <c r="G4342" s="20"/>
      <c r="H4342" s="21">
        <v>41151</v>
      </c>
    </row>
    <row r="4343" spans="1:8" ht="31.5">
      <c r="A4343" s="602">
        <v>230</v>
      </c>
      <c r="B4343" s="592" t="s">
        <v>2206</v>
      </c>
      <c r="C4343" s="16" t="s">
        <v>2225</v>
      </c>
      <c r="D4343" s="19"/>
      <c r="E4343" s="17"/>
      <c r="F4343" s="17"/>
      <c r="G4343" s="20"/>
      <c r="H4343" s="595" t="s">
        <v>2227</v>
      </c>
    </row>
    <row r="4344" spans="1:8" ht="15.75">
      <c r="A4344" s="597"/>
      <c r="B4344" s="594"/>
      <c r="C4344" s="17" t="s">
        <v>2226</v>
      </c>
      <c r="D4344" s="19" t="s">
        <v>2968</v>
      </c>
      <c r="E4344" s="17">
        <v>1</v>
      </c>
      <c r="F4344" s="17">
        <v>13</v>
      </c>
      <c r="G4344" s="20">
        <f>E4344*F4344</f>
        <v>13</v>
      </c>
      <c r="H4344" s="603"/>
    </row>
    <row r="4345" spans="1:8" ht="18.75">
      <c r="A4345" s="160"/>
      <c r="B4345" s="161" t="s">
        <v>1598</v>
      </c>
      <c r="C4345" s="160"/>
      <c r="D4345" s="160"/>
      <c r="E4345" s="160"/>
      <c r="F4345" s="160"/>
      <c r="G4345" s="162">
        <f>SUM(G4325:G4344)</f>
        <v>1355.55</v>
      </c>
      <c r="H4345" s="163"/>
    </row>
    <row r="4346" spans="1:8" ht="15.75">
      <c r="A4346" s="602">
        <v>27</v>
      </c>
      <c r="B4346" s="592" t="s">
        <v>832</v>
      </c>
      <c r="C4346" s="16" t="s">
        <v>2782</v>
      </c>
      <c r="D4346" s="17"/>
      <c r="E4346" s="17"/>
      <c r="F4346" s="17"/>
      <c r="G4346" s="17"/>
      <c r="H4346" s="611">
        <v>41124</v>
      </c>
    </row>
    <row r="4347" spans="1:8" ht="15.75">
      <c r="A4347" s="596"/>
      <c r="B4347" s="593"/>
      <c r="C4347" s="17" t="s">
        <v>2049</v>
      </c>
      <c r="D4347" s="17" t="s">
        <v>1588</v>
      </c>
      <c r="E4347" s="17">
        <v>0.23</v>
      </c>
      <c r="F4347" s="17">
        <v>1350</v>
      </c>
      <c r="G4347" s="17">
        <f>F4347*E4347</f>
        <v>310.5</v>
      </c>
      <c r="H4347" s="611"/>
    </row>
    <row r="4348" spans="1:8" ht="15.75">
      <c r="A4348" s="597"/>
      <c r="B4348" s="594"/>
      <c r="C4348" s="17" t="s">
        <v>2050</v>
      </c>
      <c r="D4348" s="17" t="s">
        <v>1585</v>
      </c>
      <c r="E4348" s="17">
        <v>0.06</v>
      </c>
      <c r="F4348" s="17">
        <v>48.05</v>
      </c>
      <c r="G4348" s="20">
        <f>F4348*E4348</f>
        <v>2.88</v>
      </c>
      <c r="H4348" s="611"/>
    </row>
    <row r="4349" spans="1:8" ht="31.5">
      <c r="A4349" s="602">
        <v>91</v>
      </c>
      <c r="B4349" s="592" t="s">
        <v>3506</v>
      </c>
      <c r="C4349" s="16" t="s">
        <v>3507</v>
      </c>
      <c r="D4349" s="19"/>
      <c r="E4349" s="17"/>
      <c r="F4349" s="17"/>
      <c r="G4349" s="20"/>
      <c r="H4349" s="595">
        <v>41134</v>
      </c>
    </row>
    <row r="4350" spans="1:8" ht="15.75">
      <c r="A4350" s="596"/>
      <c r="B4350" s="593"/>
      <c r="C4350" s="17" t="s">
        <v>1331</v>
      </c>
      <c r="D4350" s="19" t="s">
        <v>2968</v>
      </c>
      <c r="E4350" s="17">
        <v>1</v>
      </c>
      <c r="F4350" s="17">
        <v>69</v>
      </c>
      <c r="G4350" s="20">
        <f>F4350*E4350</f>
        <v>69</v>
      </c>
      <c r="H4350" s="605"/>
    </row>
    <row r="4351" spans="1:8" ht="15.75">
      <c r="A4351" s="596"/>
      <c r="B4351" s="593"/>
      <c r="C4351" s="17" t="s">
        <v>1330</v>
      </c>
      <c r="D4351" s="19" t="s">
        <v>1049</v>
      </c>
      <c r="E4351" s="17">
        <v>0.5</v>
      </c>
      <c r="F4351" s="17">
        <v>92</v>
      </c>
      <c r="G4351" s="20">
        <f>F4351*E4351</f>
        <v>46</v>
      </c>
      <c r="H4351" s="605"/>
    </row>
    <row r="4352" spans="1:8" ht="15.75">
      <c r="A4352" s="596"/>
      <c r="B4352" s="593"/>
      <c r="C4352" s="17" t="s">
        <v>2030</v>
      </c>
      <c r="D4352" s="19" t="s">
        <v>2968</v>
      </c>
      <c r="E4352" s="17">
        <v>1</v>
      </c>
      <c r="F4352" s="17">
        <v>28</v>
      </c>
      <c r="G4352" s="47">
        <f>E4352*F4352</f>
        <v>28</v>
      </c>
      <c r="H4352" s="605"/>
    </row>
    <row r="4353" spans="1:8" ht="15.75">
      <c r="A4353" s="596"/>
      <c r="B4353" s="593"/>
      <c r="C4353" s="17" t="s">
        <v>1370</v>
      </c>
      <c r="D4353" s="19" t="s">
        <v>2968</v>
      </c>
      <c r="E4353" s="17">
        <v>1</v>
      </c>
      <c r="F4353" s="17">
        <v>35</v>
      </c>
      <c r="G4353" s="47">
        <f>E4353*F4353</f>
        <v>35</v>
      </c>
      <c r="H4353" s="605"/>
    </row>
    <row r="4354" spans="1:8" ht="15.75">
      <c r="A4354" s="597"/>
      <c r="B4354" s="594"/>
      <c r="C4354" s="17" t="s">
        <v>1366</v>
      </c>
      <c r="D4354" s="19" t="s">
        <v>2968</v>
      </c>
      <c r="E4354" s="19">
        <v>1</v>
      </c>
      <c r="F4354" s="19">
        <v>90</v>
      </c>
      <c r="G4354" s="17">
        <f>F4354*E4354</f>
        <v>90</v>
      </c>
      <c r="H4354" s="603"/>
    </row>
    <row r="4355" spans="1:8" ht="15.75">
      <c r="A4355" s="602">
        <v>93</v>
      </c>
      <c r="B4355" s="592" t="s">
        <v>832</v>
      </c>
      <c r="C4355" s="16" t="s">
        <v>1132</v>
      </c>
      <c r="D4355" s="19"/>
      <c r="E4355" s="17"/>
      <c r="F4355" s="17"/>
      <c r="G4355" s="20"/>
      <c r="H4355" s="595">
        <v>41134</v>
      </c>
    </row>
    <row r="4356" spans="1:8" ht="15.75">
      <c r="A4356" s="596"/>
      <c r="B4356" s="593"/>
      <c r="C4356" s="17" t="s">
        <v>480</v>
      </c>
      <c r="D4356" s="19" t="s">
        <v>481</v>
      </c>
      <c r="E4356" s="17">
        <v>2</v>
      </c>
      <c r="F4356" s="17">
        <v>28</v>
      </c>
      <c r="G4356" s="20">
        <f>E4356*F4356</f>
        <v>56</v>
      </c>
      <c r="H4356" s="605"/>
    </row>
    <row r="4357" spans="1:8" ht="15.75">
      <c r="A4357" s="597"/>
      <c r="B4357" s="594"/>
      <c r="C4357" s="17" t="s">
        <v>1133</v>
      </c>
      <c r="D4357" s="19" t="s">
        <v>1049</v>
      </c>
      <c r="E4357" s="17">
        <v>3</v>
      </c>
      <c r="F4357" s="17">
        <v>24</v>
      </c>
      <c r="G4357" s="20">
        <f>E4357*F4357</f>
        <v>72</v>
      </c>
      <c r="H4357" s="603"/>
    </row>
    <row r="4358" spans="1:8" ht="31.5">
      <c r="A4358" s="41">
        <v>101</v>
      </c>
      <c r="B4358" s="17" t="s">
        <v>832</v>
      </c>
      <c r="C4358" s="46" t="s">
        <v>1605</v>
      </c>
      <c r="D4358" s="598" t="s">
        <v>1892</v>
      </c>
      <c r="E4358" s="599"/>
      <c r="F4358" s="600"/>
      <c r="G4358" s="20"/>
      <c r="H4358" s="21">
        <v>41136</v>
      </c>
    </row>
    <row r="4359" spans="1:8" ht="47.25">
      <c r="A4359" s="602">
        <v>133</v>
      </c>
      <c r="B4359" s="592" t="s">
        <v>1071</v>
      </c>
      <c r="C4359" s="46" t="s">
        <v>2396</v>
      </c>
      <c r="D4359" s="19"/>
      <c r="E4359" s="17"/>
      <c r="F4359" s="19"/>
      <c r="G4359" s="20"/>
      <c r="H4359" s="595">
        <v>41141</v>
      </c>
    </row>
    <row r="4360" spans="1:8" ht="31.5">
      <c r="A4360" s="597"/>
      <c r="B4360" s="594"/>
      <c r="C4360" s="15" t="s">
        <v>1198</v>
      </c>
      <c r="D4360" s="19" t="s">
        <v>1049</v>
      </c>
      <c r="E4360" s="17">
        <v>0.25</v>
      </c>
      <c r="F4360" s="19">
        <v>440</v>
      </c>
      <c r="G4360" s="20">
        <f>F4360*E4360</f>
        <v>110</v>
      </c>
      <c r="H4360" s="603"/>
    </row>
    <row r="4361" spans="1:8" ht="15.75">
      <c r="A4361" s="41">
        <v>140</v>
      </c>
      <c r="B4361" s="17" t="s">
        <v>599</v>
      </c>
      <c r="C4361" s="16" t="s">
        <v>2270</v>
      </c>
      <c r="D4361" s="598" t="s">
        <v>1050</v>
      </c>
      <c r="E4361" s="599"/>
      <c r="F4361" s="600"/>
      <c r="G4361" s="20"/>
      <c r="H4361" s="21">
        <v>41142</v>
      </c>
    </row>
    <row r="4362" spans="1:8" ht="31.5">
      <c r="A4362" s="41">
        <v>157</v>
      </c>
      <c r="B4362" s="17" t="s">
        <v>832</v>
      </c>
      <c r="C4362" s="46" t="s">
        <v>1605</v>
      </c>
      <c r="D4362" s="598" t="s">
        <v>3223</v>
      </c>
      <c r="E4362" s="599"/>
      <c r="F4362" s="600"/>
      <c r="G4362" s="20"/>
      <c r="H4362" s="21">
        <v>41144</v>
      </c>
    </row>
    <row r="4363" spans="1:8" ht="15.75">
      <c r="A4363" s="602">
        <v>202</v>
      </c>
      <c r="B4363" s="592" t="s">
        <v>2155</v>
      </c>
      <c r="C4363" s="46" t="s">
        <v>3626</v>
      </c>
      <c r="D4363" s="178"/>
      <c r="E4363" s="19"/>
      <c r="F4363" s="17"/>
      <c r="G4363" s="20"/>
      <c r="H4363" s="595">
        <v>41149</v>
      </c>
    </row>
    <row r="4364" spans="1:8" ht="15.75">
      <c r="A4364" s="596"/>
      <c r="B4364" s="593"/>
      <c r="C4364" s="17" t="s">
        <v>1875</v>
      </c>
      <c r="D4364" s="19" t="s">
        <v>2968</v>
      </c>
      <c r="E4364" s="19">
        <v>1</v>
      </c>
      <c r="F4364" s="17">
        <v>48</v>
      </c>
      <c r="G4364" s="20">
        <f>F4364*E4364</f>
        <v>48</v>
      </c>
      <c r="H4364" s="605"/>
    </row>
    <row r="4365" spans="1:8" ht="15.75">
      <c r="A4365" s="596"/>
      <c r="B4365" s="593"/>
      <c r="C4365" s="17" t="s">
        <v>2797</v>
      </c>
      <c r="D4365" s="19" t="s">
        <v>1109</v>
      </c>
      <c r="E4365" s="19">
        <v>2</v>
      </c>
      <c r="F4365" s="17">
        <v>90</v>
      </c>
      <c r="G4365" s="20">
        <f>F4365*E4365</f>
        <v>180</v>
      </c>
      <c r="H4365" s="605"/>
    </row>
    <row r="4366" spans="1:8" ht="15.75">
      <c r="A4366" s="597"/>
      <c r="B4366" s="594"/>
      <c r="C4366" s="17" t="s">
        <v>2723</v>
      </c>
      <c r="D4366" s="19" t="s">
        <v>1049</v>
      </c>
      <c r="E4366" s="19">
        <v>2</v>
      </c>
      <c r="F4366" s="17">
        <v>156.16</v>
      </c>
      <c r="G4366" s="20">
        <f>F4366*E4366</f>
        <v>312.32</v>
      </c>
      <c r="H4366" s="603"/>
    </row>
    <row r="4367" spans="1:8" ht="18.75">
      <c r="A4367" s="160"/>
      <c r="B4367" s="161" t="s">
        <v>1598</v>
      </c>
      <c r="C4367" s="160"/>
      <c r="D4367" s="160"/>
      <c r="E4367" s="160"/>
      <c r="F4367" s="160"/>
      <c r="G4367" s="162">
        <f>SUM(G4346:G4366)</f>
        <v>1359.7</v>
      </c>
      <c r="H4367" s="163"/>
    </row>
    <row r="4368" spans="1:8" ht="31.5">
      <c r="A4368" s="41">
        <v>4</v>
      </c>
      <c r="B4368" s="17" t="s">
        <v>2657</v>
      </c>
      <c r="C4368" s="16" t="s">
        <v>893</v>
      </c>
      <c r="D4368" s="598" t="s">
        <v>3581</v>
      </c>
      <c r="E4368" s="599"/>
      <c r="F4368" s="600"/>
      <c r="G4368" s="20"/>
      <c r="H4368" s="21">
        <v>41122</v>
      </c>
    </row>
    <row r="4369" spans="1:8" ht="15.75">
      <c r="A4369" s="602">
        <v>28</v>
      </c>
      <c r="B4369" s="592" t="s">
        <v>2657</v>
      </c>
      <c r="C4369" s="16" t="s">
        <v>2782</v>
      </c>
      <c r="D4369" s="17"/>
      <c r="E4369" s="17"/>
      <c r="F4369" s="17"/>
      <c r="G4369" s="17"/>
      <c r="H4369" s="611">
        <v>41124</v>
      </c>
    </row>
    <row r="4370" spans="1:8" ht="15.75">
      <c r="A4370" s="596"/>
      <c r="B4370" s="593"/>
      <c r="C4370" s="17" t="s">
        <v>2049</v>
      </c>
      <c r="D4370" s="17" t="s">
        <v>1588</v>
      </c>
      <c r="E4370" s="17">
        <v>0.23</v>
      </c>
      <c r="F4370" s="17">
        <v>1350</v>
      </c>
      <c r="G4370" s="17">
        <f>F4370*E4370</f>
        <v>310.5</v>
      </c>
      <c r="H4370" s="611"/>
    </row>
    <row r="4371" spans="1:8" ht="15.75">
      <c r="A4371" s="597"/>
      <c r="B4371" s="594"/>
      <c r="C4371" s="17" t="s">
        <v>2050</v>
      </c>
      <c r="D4371" s="17" t="s">
        <v>1585</v>
      </c>
      <c r="E4371" s="17">
        <v>0.06</v>
      </c>
      <c r="F4371" s="17">
        <v>48.05</v>
      </c>
      <c r="G4371" s="20">
        <f>F4371*E4371</f>
        <v>2.88</v>
      </c>
      <c r="H4371" s="611"/>
    </row>
    <row r="4372" spans="1:8" ht="15.75">
      <c r="A4372" s="602">
        <v>72</v>
      </c>
      <c r="B4372" s="592" t="s">
        <v>2657</v>
      </c>
      <c r="C4372" s="16" t="s">
        <v>1132</v>
      </c>
      <c r="D4372" s="19"/>
      <c r="E4372" s="17"/>
      <c r="F4372" s="17"/>
      <c r="G4372" s="20"/>
      <c r="H4372" s="595">
        <v>41131</v>
      </c>
    </row>
    <row r="4373" spans="1:8" ht="15.75">
      <c r="A4373" s="596"/>
      <c r="B4373" s="593"/>
      <c r="C4373" s="17" t="s">
        <v>480</v>
      </c>
      <c r="D4373" s="19" t="s">
        <v>481</v>
      </c>
      <c r="E4373" s="17">
        <v>1.5</v>
      </c>
      <c r="F4373" s="17">
        <v>28</v>
      </c>
      <c r="G4373" s="20">
        <f>E4373*F4373</f>
        <v>42</v>
      </c>
      <c r="H4373" s="605"/>
    </row>
    <row r="4374" spans="1:8" ht="15.75">
      <c r="A4374" s="597"/>
      <c r="B4374" s="594"/>
      <c r="C4374" s="17" t="s">
        <v>1133</v>
      </c>
      <c r="D4374" s="19" t="s">
        <v>1049</v>
      </c>
      <c r="E4374" s="17">
        <v>2</v>
      </c>
      <c r="F4374" s="17">
        <v>24</v>
      </c>
      <c r="G4374" s="20">
        <f>E4374*F4374</f>
        <v>48</v>
      </c>
      <c r="H4374" s="603"/>
    </row>
    <row r="4375" spans="1:8" ht="31.5">
      <c r="A4375" s="602">
        <v>74</v>
      </c>
      <c r="B4375" s="592" t="s">
        <v>561</v>
      </c>
      <c r="C4375" s="16" t="s">
        <v>692</v>
      </c>
      <c r="D4375" s="17"/>
      <c r="E4375" s="17"/>
      <c r="F4375" s="17"/>
      <c r="G4375" s="20"/>
      <c r="H4375" s="595">
        <v>41131</v>
      </c>
    </row>
    <row r="4376" spans="1:8" ht="15.75">
      <c r="A4376" s="596"/>
      <c r="B4376" s="593"/>
      <c r="C4376" s="17" t="s">
        <v>3144</v>
      </c>
      <c r="D4376" s="19" t="s">
        <v>2968</v>
      </c>
      <c r="E4376" s="17">
        <v>1</v>
      </c>
      <c r="F4376" s="17">
        <v>24</v>
      </c>
      <c r="G4376" s="20">
        <f>F4376*E4376</f>
        <v>24</v>
      </c>
      <c r="H4376" s="605"/>
    </row>
    <row r="4377" spans="1:8" ht="15.75">
      <c r="A4377" s="596"/>
      <c r="B4377" s="593"/>
      <c r="C4377" s="17" t="s">
        <v>2377</v>
      </c>
      <c r="D4377" s="19" t="s">
        <v>1109</v>
      </c>
      <c r="E4377" s="17">
        <v>1</v>
      </c>
      <c r="F4377" s="17">
        <v>90</v>
      </c>
      <c r="G4377" s="20">
        <f>F4377*E4377</f>
        <v>90</v>
      </c>
      <c r="H4377" s="605"/>
    </row>
    <row r="4378" spans="1:8" ht="15.75">
      <c r="A4378" s="596"/>
      <c r="B4378" s="593"/>
      <c r="C4378" s="17" t="s">
        <v>1048</v>
      </c>
      <c r="D4378" s="19" t="s">
        <v>2968</v>
      </c>
      <c r="E4378" s="17">
        <v>1</v>
      </c>
      <c r="F4378" s="17">
        <v>35</v>
      </c>
      <c r="G4378" s="173">
        <f>F4378*E4378</f>
        <v>35</v>
      </c>
      <c r="H4378" s="605"/>
    </row>
    <row r="4379" spans="1:8" ht="15.75">
      <c r="A4379" s="597"/>
      <c r="B4379" s="594"/>
      <c r="C4379" s="17" t="s">
        <v>1462</v>
      </c>
      <c r="D4379" s="19" t="s">
        <v>1049</v>
      </c>
      <c r="E4379" s="19">
        <v>1</v>
      </c>
      <c r="F4379" s="19">
        <v>115.2</v>
      </c>
      <c r="G4379" s="20">
        <f>F4379*E4379</f>
        <v>115.2</v>
      </c>
      <c r="H4379" s="603"/>
    </row>
    <row r="4380" spans="1:8" ht="31.5">
      <c r="A4380" s="602">
        <v>76</v>
      </c>
      <c r="B4380" s="592" t="s">
        <v>2593</v>
      </c>
      <c r="C4380" s="16" t="s">
        <v>1396</v>
      </c>
      <c r="D4380" s="17"/>
      <c r="E4380" s="17"/>
      <c r="F4380" s="17"/>
      <c r="G4380" s="20"/>
      <c r="H4380" s="595">
        <v>41131</v>
      </c>
    </row>
    <row r="4381" spans="1:8" ht="15.75">
      <c r="A4381" s="596"/>
      <c r="B4381" s="593"/>
      <c r="C4381" s="17" t="s">
        <v>3144</v>
      </c>
      <c r="D4381" s="19" t="s">
        <v>2968</v>
      </c>
      <c r="E4381" s="17">
        <v>1</v>
      </c>
      <c r="F4381" s="17">
        <v>24</v>
      </c>
      <c r="G4381" s="20">
        <f>F4381*E4381</f>
        <v>24</v>
      </c>
      <c r="H4381" s="605"/>
    </row>
    <row r="4382" spans="1:8" ht="15.75">
      <c r="A4382" s="596"/>
      <c r="B4382" s="593"/>
      <c r="C4382" s="17" t="s">
        <v>2377</v>
      </c>
      <c r="D4382" s="19" t="s">
        <v>1109</v>
      </c>
      <c r="E4382" s="17">
        <v>1</v>
      </c>
      <c r="F4382" s="17">
        <v>90</v>
      </c>
      <c r="G4382" s="20">
        <f>F4382*E4382</f>
        <v>90</v>
      </c>
      <c r="H4382" s="605"/>
    </row>
    <row r="4383" spans="1:8" ht="15.75">
      <c r="A4383" s="596"/>
      <c r="B4383" s="593"/>
      <c r="C4383" s="17" t="s">
        <v>1048</v>
      </c>
      <c r="D4383" s="19" t="s">
        <v>2968</v>
      </c>
      <c r="E4383" s="17">
        <v>1</v>
      </c>
      <c r="F4383" s="17">
        <v>35</v>
      </c>
      <c r="G4383" s="173">
        <f>F4383*E4383</f>
        <v>35</v>
      </c>
      <c r="H4383" s="605"/>
    </row>
    <row r="4384" spans="1:8" ht="15.75">
      <c r="A4384" s="597"/>
      <c r="B4384" s="594"/>
      <c r="C4384" s="17" t="s">
        <v>1462</v>
      </c>
      <c r="D4384" s="19" t="s">
        <v>1049</v>
      </c>
      <c r="E4384" s="19">
        <v>1</v>
      </c>
      <c r="F4384" s="19">
        <v>115.2</v>
      </c>
      <c r="G4384" s="20">
        <f>F4384*E4384</f>
        <v>115.2</v>
      </c>
      <c r="H4384" s="603"/>
    </row>
    <row r="4385" spans="1:8" ht="15.75">
      <c r="A4385" s="602">
        <v>166</v>
      </c>
      <c r="B4385" s="592" t="s">
        <v>2657</v>
      </c>
      <c r="C4385" s="46" t="s">
        <v>2782</v>
      </c>
      <c r="D4385" s="19"/>
      <c r="E4385" s="17"/>
      <c r="F4385" s="17"/>
      <c r="G4385" s="17"/>
      <c r="H4385" s="595">
        <v>41146</v>
      </c>
    </row>
    <row r="4386" spans="1:8" ht="15.75">
      <c r="A4386" s="596"/>
      <c r="B4386" s="593"/>
      <c r="C4386" s="15" t="s">
        <v>3269</v>
      </c>
      <c r="D4386" s="19" t="s">
        <v>1588</v>
      </c>
      <c r="E4386" s="17">
        <v>0.45</v>
      </c>
      <c r="F4386" s="17">
        <v>1500</v>
      </c>
      <c r="G4386" s="17">
        <f>F4386*E4386</f>
        <v>675</v>
      </c>
      <c r="H4386" s="605"/>
    </row>
    <row r="4387" spans="1:8" ht="15.75">
      <c r="A4387" s="597"/>
      <c r="B4387" s="594"/>
      <c r="C4387" s="15" t="s">
        <v>2050</v>
      </c>
      <c r="D4387" s="19" t="s">
        <v>1585</v>
      </c>
      <c r="E4387" s="17">
        <v>0.17</v>
      </c>
      <c r="F4387" s="17">
        <v>48.05</v>
      </c>
      <c r="G4387" s="20">
        <f>F4387*E4387</f>
        <v>8.17</v>
      </c>
      <c r="H4387" s="603"/>
    </row>
    <row r="4388" spans="1:8" ht="15.75">
      <c r="A4388" s="41">
        <v>186</v>
      </c>
      <c r="B4388" s="17" t="s">
        <v>3782</v>
      </c>
      <c r="C4388" s="16" t="s">
        <v>2270</v>
      </c>
      <c r="D4388" s="598" t="s">
        <v>74</v>
      </c>
      <c r="E4388" s="599"/>
      <c r="F4388" s="600"/>
      <c r="G4388" s="20"/>
      <c r="H4388" s="21">
        <v>41149</v>
      </c>
    </row>
    <row r="4389" spans="1:8" ht="31.5">
      <c r="A4389" s="602">
        <v>77</v>
      </c>
      <c r="B4389" s="592" t="s">
        <v>2380</v>
      </c>
      <c r="C4389" s="16" t="s">
        <v>692</v>
      </c>
      <c r="D4389" s="17"/>
      <c r="E4389" s="17"/>
      <c r="F4389" s="17"/>
      <c r="G4389" s="20"/>
      <c r="H4389" s="595">
        <v>41134</v>
      </c>
    </row>
    <row r="4390" spans="1:8" ht="15.75">
      <c r="A4390" s="596"/>
      <c r="B4390" s="593"/>
      <c r="C4390" s="17" t="s">
        <v>3144</v>
      </c>
      <c r="D4390" s="19" t="s">
        <v>2968</v>
      </c>
      <c r="E4390" s="17">
        <v>1</v>
      </c>
      <c r="F4390" s="17">
        <v>24</v>
      </c>
      <c r="G4390" s="20">
        <f>F4390*E4390</f>
        <v>24</v>
      </c>
      <c r="H4390" s="605"/>
    </row>
    <row r="4391" spans="1:8" ht="15.75">
      <c r="A4391" s="596"/>
      <c r="B4391" s="593"/>
      <c r="C4391" s="17" t="s">
        <v>2377</v>
      </c>
      <c r="D4391" s="19" t="s">
        <v>1109</v>
      </c>
      <c r="E4391" s="17">
        <v>1</v>
      </c>
      <c r="F4391" s="17">
        <v>90</v>
      </c>
      <c r="G4391" s="20">
        <f>F4391*E4391</f>
        <v>90</v>
      </c>
      <c r="H4391" s="605"/>
    </row>
    <row r="4392" spans="1:8" ht="15.75">
      <c r="A4392" s="596"/>
      <c r="B4392" s="593"/>
      <c r="C4392" s="15" t="s">
        <v>2721</v>
      </c>
      <c r="D4392" s="19" t="s">
        <v>2968</v>
      </c>
      <c r="E4392" s="17">
        <v>4</v>
      </c>
      <c r="F4392" s="17">
        <v>50</v>
      </c>
      <c r="G4392" s="172">
        <f>F4392*E4392</f>
        <v>200</v>
      </c>
      <c r="H4392" s="605"/>
    </row>
    <row r="4393" spans="1:8" ht="15.75">
      <c r="A4393" s="597"/>
      <c r="B4393" s="594"/>
      <c r="C4393" s="17" t="s">
        <v>1462</v>
      </c>
      <c r="D4393" s="19" t="s">
        <v>1049</v>
      </c>
      <c r="E4393" s="19">
        <v>1</v>
      </c>
      <c r="F4393" s="19">
        <v>115.2</v>
      </c>
      <c r="G4393" s="20">
        <f>F4393*E4393</f>
        <v>115.2</v>
      </c>
      <c r="H4393" s="603"/>
    </row>
    <row r="4394" spans="1:8" ht="47.25">
      <c r="A4394" s="602">
        <v>117</v>
      </c>
      <c r="B4394" s="592" t="s">
        <v>2657</v>
      </c>
      <c r="C4394" s="16" t="s">
        <v>2013</v>
      </c>
      <c r="D4394" s="19"/>
      <c r="E4394" s="17"/>
      <c r="F4394" s="17"/>
      <c r="G4394" s="20"/>
      <c r="H4394" s="595">
        <v>41137</v>
      </c>
    </row>
    <row r="4395" spans="1:8" ht="15.75">
      <c r="A4395" s="597"/>
      <c r="B4395" s="594"/>
      <c r="C4395" s="17" t="s">
        <v>3812</v>
      </c>
      <c r="D4395" s="19" t="s">
        <v>1588</v>
      </c>
      <c r="E4395" s="17">
        <v>2.5</v>
      </c>
      <c r="F4395" s="17">
        <v>1700</v>
      </c>
      <c r="G4395" s="20">
        <f>F4395*E4395</f>
        <v>4250</v>
      </c>
      <c r="H4395" s="603"/>
    </row>
    <row r="4396" spans="1:8" ht="31.5">
      <c r="A4396" s="41">
        <v>147</v>
      </c>
      <c r="B4396" s="15" t="s">
        <v>1566</v>
      </c>
      <c r="C4396" s="16" t="s">
        <v>1873</v>
      </c>
      <c r="D4396" s="17"/>
      <c r="E4396" s="17"/>
      <c r="F4396" s="17"/>
      <c r="G4396" s="20"/>
      <c r="H4396" s="21">
        <v>41143</v>
      </c>
    </row>
    <row r="4397" spans="1:8" ht="31.5">
      <c r="A4397" s="41">
        <v>149</v>
      </c>
      <c r="B4397" s="17" t="s">
        <v>3703</v>
      </c>
      <c r="C4397" s="16" t="s">
        <v>2085</v>
      </c>
      <c r="D4397" s="598" t="s">
        <v>67</v>
      </c>
      <c r="E4397" s="599"/>
      <c r="F4397" s="600"/>
      <c r="G4397" s="20"/>
      <c r="H4397" s="21">
        <v>41144</v>
      </c>
    </row>
    <row r="4398" spans="1:8" ht="31.5">
      <c r="A4398" s="41">
        <v>198</v>
      </c>
      <c r="B4398" s="15" t="s">
        <v>2657</v>
      </c>
      <c r="C4398" s="46" t="s">
        <v>1605</v>
      </c>
      <c r="D4398" s="598" t="s">
        <v>1273</v>
      </c>
      <c r="E4398" s="599"/>
      <c r="F4398" s="600"/>
      <c r="G4398" s="20"/>
      <c r="H4398" s="21">
        <v>41149</v>
      </c>
    </row>
    <row r="4399" spans="1:8" ht="18.75">
      <c r="A4399" s="160"/>
      <c r="B4399" s="161" t="s">
        <v>1598</v>
      </c>
      <c r="C4399" s="160"/>
      <c r="D4399" s="160"/>
      <c r="E4399" s="160"/>
      <c r="F4399" s="160"/>
      <c r="G4399" s="162">
        <f>SUM(G4368:G4398)</f>
        <v>6294.15</v>
      </c>
      <c r="H4399" s="163"/>
    </row>
    <row r="4400" spans="1:8" ht="31.5">
      <c r="A4400" s="41">
        <v>5</v>
      </c>
      <c r="B4400" s="17" t="s">
        <v>2658</v>
      </c>
      <c r="C4400" s="16" t="s">
        <v>893</v>
      </c>
      <c r="D4400" s="598" t="s">
        <v>3581</v>
      </c>
      <c r="E4400" s="599"/>
      <c r="F4400" s="600"/>
      <c r="G4400" s="20"/>
      <c r="H4400" s="21">
        <v>41122</v>
      </c>
    </row>
    <row r="4401" spans="1:8" ht="31.5">
      <c r="A4401" s="41">
        <v>12</v>
      </c>
      <c r="B4401" s="17" t="s">
        <v>3694</v>
      </c>
      <c r="C4401" s="16" t="s">
        <v>3693</v>
      </c>
      <c r="D4401" s="598" t="s">
        <v>3695</v>
      </c>
      <c r="E4401" s="599"/>
      <c r="F4401" s="600"/>
      <c r="G4401" s="20"/>
      <c r="H4401" s="21">
        <v>41127</v>
      </c>
    </row>
    <row r="4402" spans="1:8" ht="15.75">
      <c r="A4402" s="41">
        <v>14</v>
      </c>
      <c r="B4402" s="17" t="s">
        <v>3696</v>
      </c>
      <c r="C4402" s="16" t="s">
        <v>515</v>
      </c>
      <c r="D4402" s="598" t="s">
        <v>1967</v>
      </c>
      <c r="E4402" s="599"/>
      <c r="F4402" s="600"/>
      <c r="G4402" s="20"/>
      <c r="H4402" s="21">
        <v>41124</v>
      </c>
    </row>
    <row r="4403" spans="1:8" ht="15.75">
      <c r="A4403" s="602">
        <v>29</v>
      </c>
      <c r="B4403" s="592" t="s">
        <v>2658</v>
      </c>
      <c r="C4403" s="16" t="s">
        <v>2782</v>
      </c>
      <c r="D4403" s="17"/>
      <c r="E4403" s="17"/>
      <c r="F4403" s="17"/>
      <c r="G4403" s="17"/>
      <c r="H4403" s="611">
        <v>41124</v>
      </c>
    </row>
    <row r="4404" spans="1:8" ht="15.75">
      <c r="A4404" s="596"/>
      <c r="B4404" s="593"/>
      <c r="C4404" s="17" t="s">
        <v>2049</v>
      </c>
      <c r="D4404" s="17" t="s">
        <v>1588</v>
      </c>
      <c r="E4404" s="17">
        <v>0.23</v>
      </c>
      <c r="F4404" s="17">
        <v>1350</v>
      </c>
      <c r="G4404" s="17">
        <f>F4404*E4404</f>
        <v>310.5</v>
      </c>
      <c r="H4404" s="611"/>
    </row>
    <row r="4405" spans="1:8" ht="15.75">
      <c r="A4405" s="597"/>
      <c r="B4405" s="594"/>
      <c r="C4405" s="17" t="s">
        <v>2050</v>
      </c>
      <c r="D4405" s="17" t="s">
        <v>1585</v>
      </c>
      <c r="E4405" s="17">
        <v>0.06</v>
      </c>
      <c r="F4405" s="17">
        <v>48.05</v>
      </c>
      <c r="G4405" s="20">
        <f>F4405*E4405</f>
        <v>2.88</v>
      </c>
      <c r="H4405" s="611"/>
    </row>
    <row r="4406" spans="1:8" ht="15.75">
      <c r="A4406" s="41">
        <v>65</v>
      </c>
      <c r="B4406" s="17" t="s">
        <v>1666</v>
      </c>
      <c r="C4406" s="46" t="s">
        <v>2201</v>
      </c>
      <c r="D4406" s="598" t="s">
        <v>14</v>
      </c>
      <c r="E4406" s="599"/>
      <c r="F4406" s="600"/>
      <c r="G4406" s="20"/>
      <c r="H4406" s="21">
        <v>41130</v>
      </c>
    </row>
    <row r="4407" spans="1:8" ht="47.25">
      <c r="A4407" s="602">
        <v>73</v>
      </c>
      <c r="B4407" s="592" t="s">
        <v>2970</v>
      </c>
      <c r="C4407" s="46" t="s">
        <v>1445</v>
      </c>
      <c r="D4407" s="19"/>
      <c r="E4407" s="17"/>
      <c r="F4407" s="19"/>
      <c r="G4407" s="20"/>
      <c r="H4407" s="595">
        <v>41130</v>
      </c>
    </row>
    <row r="4408" spans="1:8" ht="15.75">
      <c r="A4408" s="596"/>
      <c r="B4408" s="593"/>
      <c r="C4408" s="17" t="s">
        <v>3144</v>
      </c>
      <c r="D4408" s="19" t="s">
        <v>2968</v>
      </c>
      <c r="E4408" s="17">
        <v>1</v>
      </c>
      <c r="F4408" s="17">
        <v>24</v>
      </c>
      <c r="G4408" s="20">
        <f>F4408*E4408</f>
        <v>24</v>
      </c>
      <c r="H4408" s="605"/>
    </row>
    <row r="4409" spans="1:8" ht="15.75">
      <c r="A4409" s="596"/>
      <c r="B4409" s="593"/>
      <c r="C4409" s="63" t="s">
        <v>1669</v>
      </c>
      <c r="D4409" s="19" t="s">
        <v>1049</v>
      </c>
      <c r="E4409" s="17">
        <v>3</v>
      </c>
      <c r="F4409" s="19">
        <v>186.67</v>
      </c>
      <c r="G4409" s="20">
        <f>F4409*E4409</f>
        <v>560.01</v>
      </c>
      <c r="H4409" s="605"/>
    </row>
    <row r="4410" spans="1:8" ht="15.75">
      <c r="A4410" s="596"/>
      <c r="B4410" s="593"/>
      <c r="C4410" s="63" t="s">
        <v>1181</v>
      </c>
      <c r="D4410" s="19" t="s">
        <v>2968</v>
      </c>
      <c r="E4410" s="17">
        <v>2</v>
      </c>
      <c r="F4410" s="19">
        <v>92.5</v>
      </c>
      <c r="G4410" s="20">
        <f>F4410*E4410</f>
        <v>185</v>
      </c>
      <c r="H4410" s="605"/>
    </row>
    <row r="4411" spans="1:8" ht="15.75">
      <c r="A4411" s="597"/>
      <c r="B4411" s="594"/>
      <c r="C4411" s="63" t="s">
        <v>507</v>
      </c>
      <c r="D4411" s="19" t="s">
        <v>2968</v>
      </c>
      <c r="E4411" s="17">
        <v>1</v>
      </c>
      <c r="F4411" s="19">
        <v>40</v>
      </c>
      <c r="G4411" s="20">
        <f>F4411*E4411</f>
        <v>40</v>
      </c>
      <c r="H4411" s="603"/>
    </row>
    <row r="4412" spans="1:8" ht="31.5">
      <c r="A4412" s="41">
        <v>102</v>
      </c>
      <c r="B4412" s="17" t="s">
        <v>2658</v>
      </c>
      <c r="C4412" s="46" t="s">
        <v>1605</v>
      </c>
      <c r="D4412" s="598" t="s">
        <v>1892</v>
      </c>
      <c r="E4412" s="599"/>
      <c r="F4412" s="600"/>
      <c r="G4412" s="20"/>
      <c r="H4412" s="21">
        <v>41136</v>
      </c>
    </row>
    <row r="4413" spans="1:8" ht="15.75">
      <c r="A4413" s="602">
        <v>109</v>
      </c>
      <c r="B4413" s="592" t="s">
        <v>2658</v>
      </c>
      <c r="C4413" s="16" t="s">
        <v>1132</v>
      </c>
      <c r="D4413" s="19"/>
      <c r="E4413" s="17"/>
      <c r="F4413" s="17"/>
      <c r="G4413" s="20"/>
      <c r="H4413" s="595">
        <v>41136</v>
      </c>
    </row>
    <row r="4414" spans="1:8" ht="15.75">
      <c r="A4414" s="596"/>
      <c r="B4414" s="593"/>
      <c r="C4414" s="17" t="s">
        <v>480</v>
      </c>
      <c r="D4414" s="19" t="s">
        <v>481</v>
      </c>
      <c r="E4414" s="17">
        <v>3</v>
      </c>
      <c r="F4414" s="17">
        <v>28</v>
      </c>
      <c r="G4414" s="20">
        <f>E4414*F4414</f>
        <v>84</v>
      </c>
      <c r="H4414" s="605"/>
    </row>
    <row r="4415" spans="1:8" ht="15.75">
      <c r="A4415" s="596"/>
      <c r="B4415" s="593"/>
      <c r="C4415" s="17" t="s">
        <v>1133</v>
      </c>
      <c r="D4415" s="19" t="s">
        <v>1049</v>
      </c>
      <c r="E4415" s="17">
        <v>8</v>
      </c>
      <c r="F4415" s="17">
        <v>24</v>
      </c>
      <c r="G4415" s="20">
        <f>E4415*F4415</f>
        <v>192</v>
      </c>
      <c r="H4415" s="603"/>
    </row>
    <row r="4416" spans="1:8" ht="15.75">
      <c r="A4416" s="596"/>
      <c r="B4416" s="593"/>
      <c r="C4416" s="17" t="s">
        <v>480</v>
      </c>
      <c r="D4416" s="19" t="s">
        <v>481</v>
      </c>
      <c r="E4416" s="17">
        <v>2</v>
      </c>
      <c r="F4416" s="17">
        <v>28</v>
      </c>
      <c r="G4416" s="20">
        <f>E4416*F4416</f>
        <v>56</v>
      </c>
      <c r="H4416" s="595">
        <v>41137</v>
      </c>
    </row>
    <row r="4417" spans="1:8" ht="15.75">
      <c r="A4417" s="597"/>
      <c r="B4417" s="594"/>
      <c r="C4417" s="17" t="s">
        <v>1133</v>
      </c>
      <c r="D4417" s="19" t="s">
        <v>1049</v>
      </c>
      <c r="E4417" s="17">
        <v>3</v>
      </c>
      <c r="F4417" s="17">
        <v>24</v>
      </c>
      <c r="G4417" s="20">
        <f>E4417*F4417</f>
        <v>72</v>
      </c>
      <c r="H4417" s="603"/>
    </row>
    <row r="4418" spans="1:8" ht="47.25">
      <c r="A4418" s="602">
        <v>111</v>
      </c>
      <c r="B4418" s="592" t="s">
        <v>2658</v>
      </c>
      <c r="C4418" s="16" t="s">
        <v>1135</v>
      </c>
      <c r="D4418" s="19"/>
      <c r="E4418" s="17"/>
      <c r="F4418" s="17"/>
      <c r="G4418" s="20"/>
      <c r="H4418" s="595">
        <v>41137</v>
      </c>
    </row>
    <row r="4419" spans="1:8" ht="15.75">
      <c r="A4419" s="596"/>
      <c r="B4419" s="593"/>
      <c r="C4419" s="17" t="s">
        <v>2916</v>
      </c>
      <c r="D4419" s="19" t="s">
        <v>2968</v>
      </c>
      <c r="E4419" s="17">
        <v>1</v>
      </c>
      <c r="F4419" s="17">
        <v>178</v>
      </c>
      <c r="G4419" s="20">
        <f>F4419*E4419</f>
        <v>178</v>
      </c>
      <c r="H4419" s="605"/>
    </row>
    <row r="4420" spans="1:8" ht="15.75">
      <c r="A4420" s="597"/>
      <c r="B4420" s="594"/>
      <c r="C4420" s="17" t="s">
        <v>1153</v>
      </c>
      <c r="D4420" s="19" t="s">
        <v>2968</v>
      </c>
      <c r="E4420" s="17">
        <v>2</v>
      </c>
      <c r="F4420" s="17">
        <v>15</v>
      </c>
      <c r="G4420" s="169">
        <f>F4420*E4420</f>
        <v>30</v>
      </c>
      <c r="H4420" s="603"/>
    </row>
    <row r="4421" spans="1:8" ht="15.75">
      <c r="A4421" s="602">
        <v>165</v>
      </c>
      <c r="B4421" s="592" t="s">
        <v>2658</v>
      </c>
      <c r="C4421" s="46" t="s">
        <v>2782</v>
      </c>
      <c r="D4421" s="19"/>
      <c r="E4421" s="17"/>
      <c r="F4421" s="17"/>
      <c r="G4421" s="17"/>
      <c r="H4421" s="595">
        <v>41146</v>
      </c>
    </row>
    <row r="4422" spans="1:8" ht="15.75">
      <c r="A4422" s="596"/>
      <c r="B4422" s="593"/>
      <c r="C4422" s="15" t="s">
        <v>3269</v>
      </c>
      <c r="D4422" s="19" t="s">
        <v>1588</v>
      </c>
      <c r="E4422" s="17">
        <v>0.45</v>
      </c>
      <c r="F4422" s="17">
        <v>1500</v>
      </c>
      <c r="G4422" s="17">
        <f>F4422*E4422</f>
        <v>675</v>
      </c>
      <c r="H4422" s="605"/>
    </row>
    <row r="4423" spans="1:8" ht="15.75">
      <c r="A4423" s="597"/>
      <c r="B4423" s="594"/>
      <c r="C4423" s="15" t="s">
        <v>2050</v>
      </c>
      <c r="D4423" s="19" t="s">
        <v>1585</v>
      </c>
      <c r="E4423" s="17">
        <v>0.17</v>
      </c>
      <c r="F4423" s="17">
        <v>48.05</v>
      </c>
      <c r="G4423" s="20">
        <f>F4423*E4423</f>
        <v>8.17</v>
      </c>
      <c r="H4423" s="603"/>
    </row>
    <row r="4424" spans="1:8" ht="31.5">
      <c r="A4424" s="41">
        <v>176</v>
      </c>
      <c r="B4424" s="17" t="s">
        <v>2518</v>
      </c>
      <c r="C4424" s="16" t="s">
        <v>2633</v>
      </c>
      <c r="D4424" s="598" t="s">
        <v>1050</v>
      </c>
      <c r="E4424" s="599"/>
      <c r="F4424" s="600"/>
      <c r="G4424" s="20"/>
      <c r="H4424" s="21">
        <v>41145</v>
      </c>
    </row>
    <row r="4425" spans="1:8" ht="15.75">
      <c r="A4425" s="41">
        <v>187</v>
      </c>
      <c r="B4425" s="17" t="s">
        <v>75</v>
      </c>
      <c r="C4425" s="16" t="s">
        <v>2270</v>
      </c>
      <c r="D4425" s="598" t="s">
        <v>76</v>
      </c>
      <c r="E4425" s="599"/>
      <c r="F4425" s="600"/>
      <c r="G4425" s="20"/>
      <c r="H4425" s="21">
        <v>41149</v>
      </c>
    </row>
    <row r="4426" spans="1:8" ht="31.5">
      <c r="A4426" s="602">
        <v>47</v>
      </c>
      <c r="B4426" s="592" t="s">
        <v>2970</v>
      </c>
      <c r="C4426" s="50" t="s">
        <v>489</v>
      </c>
      <c r="D4426" s="598" t="s">
        <v>1050</v>
      </c>
      <c r="E4426" s="599"/>
      <c r="F4426" s="600"/>
      <c r="G4426" s="20"/>
      <c r="H4426" s="595">
        <v>41130</v>
      </c>
    </row>
    <row r="4427" spans="1:8" ht="15.75">
      <c r="A4427" s="597"/>
      <c r="B4427" s="594"/>
      <c r="C4427" s="17" t="s">
        <v>3144</v>
      </c>
      <c r="D4427" s="19" t="s">
        <v>2968</v>
      </c>
      <c r="E4427" s="17">
        <v>1</v>
      </c>
      <c r="F4427" s="17">
        <v>24</v>
      </c>
      <c r="G4427" s="20">
        <f>F4427*E4427</f>
        <v>24</v>
      </c>
      <c r="H4427" s="603"/>
    </row>
    <row r="4428" spans="1:8" ht="31.5">
      <c r="A4428" s="41">
        <v>45</v>
      </c>
      <c r="B4428" s="17" t="s">
        <v>2658</v>
      </c>
      <c r="C4428" s="46" t="s">
        <v>2185</v>
      </c>
      <c r="D4428" s="598" t="s">
        <v>653</v>
      </c>
      <c r="E4428" s="599"/>
      <c r="F4428" s="600"/>
      <c r="G4428" s="20"/>
      <c r="H4428" s="21">
        <v>41127</v>
      </c>
    </row>
    <row r="4429" spans="1:8" ht="31.5">
      <c r="A4429" s="41">
        <v>199</v>
      </c>
      <c r="B4429" s="15" t="s">
        <v>2658</v>
      </c>
      <c r="C4429" s="46" t="s">
        <v>1605</v>
      </c>
      <c r="D4429" s="598" t="s">
        <v>1273</v>
      </c>
      <c r="E4429" s="599"/>
      <c r="F4429" s="600"/>
      <c r="G4429" s="20"/>
      <c r="H4429" s="21">
        <v>41149</v>
      </c>
    </row>
    <row r="4430" spans="1:8" ht="18.75">
      <c r="A4430" s="160"/>
      <c r="B4430" s="161" t="s">
        <v>1598</v>
      </c>
      <c r="C4430" s="160"/>
      <c r="D4430" s="160"/>
      <c r="E4430" s="160"/>
      <c r="F4430" s="160"/>
      <c r="G4430" s="162">
        <f>SUM(G4400:G4429)</f>
        <v>2441.56</v>
      </c>
      <c r="H4430" s="163"/>
    </row>
    <row r="4431" spans="1:8" ht="31.5">
      <c r="A4431" s="41">
        <v>6</v>
      </c>
      <c r="B4431" s="17" t="s">
        <v>2659</v>
      </c>
      <c r="C4431" s="16" t="s">
        <v>893</v>
      </c>
      <c r="D4431" s="598" t="s">
        <v>3581</v>
      </c>
      <c r="E4431" s="599"/>
      <c r="F4431" s="600"/>
      <c r="G4431" s="20"/>
      <c r="H4431" s="21">
        <v>41122</v>
      </c>
    </row>
    <row r="4432" spans="1:8" ht="15.75">
      <c r="A4432" s="602">
        <v>15</v>
      </c>
      <c r="B4432" s="592" t="s">
        <v>1968</v>
      </c>
      <c r="C4432" s="46" t="s">
        <v>1625</v>
      </c>
      <c r="D4432" s="19"/>
      <c r="E4432" s="19"/>
      <c r="F4432" s="19"/>
      <c r="G4432" s="20"/>
      <c r="H4432" s="595">
        <v>41127</v>
      </c>
    </row>
    <row r="4433" spans="1:8" ht="15.75">
      <c r="A4433" s="596"/>
      <c r="B4433" s="593"/>
      <c r="C4433" s="17" t="s">
        <v>1969</v>
      </c>
      <c r="D4433" s="19" t="s">
        <v>2968</v>
      </c>
      <c r="E4433" s="17">
        <v>2</v>
      </c>
      <c r="F4433" s="17">
        <v>70</v>
      </c>
      <c r="G4433" s="20">
        <f>F4433*E4433</f>
        <v>140</v>
      </c>
      <c r="H4433" s="605"/>
    </row>
    <row r="4434" spans="1:8" ht="15.75">
      <c r="A4434" s="596"/>
      <c r="B4434" s="593"/>
      <c r="C4434" s="17" t="s">
        <v>1970</v>
      </c>
      <c r="D4434" s="19" t="s">
        <v>2968</v>
      </c>
      <c r="E4434" s="17">
        <v>1</v>
      </c>
      <c r="F4434" s="17">
        <v>39</v>
      </c>
      <c r="G4434" s="20">
        <f>F4434*E4434</f>
        <v>39</v>
      </c>
      <c r="H4434" s="605"/>
    </row>
    <row r="4435" spans="1:8" ht="15.75">
      <c r="A4435" s="596"/>
      <c r="B4435" s="593"/>
      <c r="C4435" s="17" t="s">
        <v>1971</v>
      </c>
      <c r="D4435" s="19" t="s">
        <v>2968</v>
      </c>
      <c r="E4435" s="17">
        <v>1</v>
      </c>
      <c r="F4435" s="17">
        <v>156</v>
      </c>
      <c r="G4435" s="20">
        <f>F4435*E4435</f>
        <v>156</v>
      </c>
      <c r="H4435" s="605"/>
    </row>
    <row r="4436" spans="1:8" ht="15.75">
      <c r="A4436" s="597"/>
      <c r="B4436" s="594"/>
      <c r="C4436" s="17" t="s">
        <v>1045</v>
      </c>
      <c r="D4436" s="19" t="s">
        <v>2968</v>
      </c>
      <c r="E4436" s="17">
        <v>1</v>
      </c>
      <c r="F4436" s="17">
        <v>39</v>
      </c>
      <c r="G4436" s="20">
        <f>F4436*E4436</f>
        <v>39</v>
      </c>
      <c r="H4436" s="603"/>
    </row>
    <row r="4437" spans="1:8" ht="15.75">
      <c r="A4437" s="602">
        <v>30</v>
      </c>
      <c r="B4437" s="592" t="s">
        <v>2659</v>
      </c>
      <c r="C4437" s="16" t="s">
        <v>2782</v>
      </c>
      <c r="D4437" s="17"/>
      <c r="E4437" s="17"/>
      <c r="F4437" s="17"/>
      <c r="G4437" s="17"/>
      <c r="H4437" s="611">
        <v>41124</v>
      </c>
    </row>
    <row r="4438" spans="1:8" ht="15.75">
      <c r="A4438" s="596"/>
      <c r="B4438" s="593"/>
      <c r="C4438" s="17" t="s">
        <v>2049</v>
      </c>
      <c r="D4438" s="17" t="s">
        <v>1588</v>
      </c>
      <c r="E4438" s="17">
        <v>0.23</v>
      </c>
      <c r="F4438" s="17">
        <v>1350</v>
      </c>
      <c r="G4438" s="17">
        <f>F4438*E4438</f>
        <v>310.5</v>
      </c>
      <c r="H4438" s="611"/>
    </row>
    <row r="4439" spans="1:8" ht="15.75">
      <c r="A4439" s="597"/>
      <c r="B4439" s="594"/>
      <c r="C4439" s="17" t="s">
        <v>2050</v>
      </c>
      <c r="D4439" s="17" t="s">
        <v>1585</v>
      </c>
      <c r="E4439" s="17">
        <v>0.06</v>
      </c>
      <c r="F4439" s="17">
        <v>48.05</v>
      </c>
      <c r="G4439" s="20">
        <f>F4439*E4439</f>
        <v>2.88</v>
      </c>
      <c r="H4439" s="611"/>
    </row>
    <row r="4440" spans="1:8" ht="31.5">
      <c r="A4440" s="602">
        <v>120</v>
      </c>
      <c r="B4440" s="592" t="s">
        <v>2659</v>
      </c>
      <c r="C4440" s="46" t="s">
        <v>3815</v>
      </c>
      <c r="D4440" s="19"/>
      <c r="E4440" s="19"/>
      <c r="F4440" s="19"/>
      <c r="G4440" s="20"/>
      <c r="H4440" s="595">
        <v>41138</v>
      </c>
    </row>
    <row r="4441" spans="1:8" ht="15.75">
      <c r="A4441" s="596"/>
      <c r="B4441" s="593"/>
      <c r="C4441" s="63" t="s">
        <v>3816</v>
      </c>
      <c r="D4441" s="19" t="s">
        <v>1109</v>
      </c>
      <c r="E4441" s="17">
        <v>0.3</v>
      </c>
      <c r="F4441" s="19">
        <v>56</v>
      </c>
      <c r="G4441" s="17">
        <f>F4441*E4441</f>
        <v>16.8</v>
      </c>
      <c r="H4441" s="605"/>
    </row>
    <row r="4442" spans="1:8" ht="15.75">
      <c r="A4442" s="596"/>
      <c r="B4442" s="593"/>
      <c r="C4442" s="63" t="s">
        <v>1426</v>
      </c>
      <c r="D4442" s="19" t="s">
        <v>1588</v>
      </c>
      <c r="E4442" s="17">
        <v>1</v>
      </c>
      <c r="F4442" s="19">
        <v>750</v>
      </c>
      <c r="G4442" s="17">
        <f>F4442*E4442</f>
        <v>750</v>
      </c>
      <c r="H4442" s="605"/>
    </row>
    <row r="4443" spans="1:8" ht="15.75">
      <c r="A4443" s="597"/>
      <c r="B4443" s="594"/>
      <c r="C4443" s="17" t="s">
        <v>480</v>
      </c>
      <c r="D4443" s="19" t="s">
        <v>481</v>
      </c>
      <c r="E4443" s="17">
        <v>1.5</v>
      </c>
      <c r="F4443" s="17">
        <v>28</v>
      </c>
      <c r="G4443" s="20">
        <f>E4443*F4443</f>
        <v>42</v>
      </c>
      <c r="H4443" s="603"/>
    </row>
    <row r="4444" spans="1:8" ht="21.75" customHeight="1">
      <c r="A4444" s="41">
        <v>126</v>
      </c>
      <c r="B4444" s="17" t="s">
        <v>3823</v>
      </c>
      <c r="C4444" s="50" t="s">
        <v>2978</v>
      </c>
      <c r="D4444" s="598" t="s">
        <v>1050</v>
      </c>
      <c r="E4444" s="599"/>
      <c r="F4444" s="600"/>
      <c r="G4444" s="20"/>
      <c r="H4444" s="21">
        <v>41134</v>
      </c>
    </row>
    <row r="4445" spans="1:8" ht="15.75">
      <c r="A4445" s="602">
        <v>154</v>
      </c>
      <c r="B4445" s="592" t="s">
        <v>1730</v>
      </c>
      <c r="C4445" s="16" t="s">
        <v>542</v>
      </c>
      <c r="D4445" s="19"/>
      <c r="E4445" s="17"/>
      <c r="F4445" s="17"/>
      <c r="G4445" s="20"/>
      <c r="H4445" s="595">
        <v>41142</v>
      </c>
    </row>
    <row r="4446" spans="1:8" ht="15.75">
      <c r="A4446" s="596"/>
      <c r="B4446" s="593"/>
      <c r="C4446" s="17" t="s">
        <v>1048</v>
      </c>
      <c r="D4446" s="19" t="s">
        <v>2968</v>
      </c>
      <c r="E4446" s="17">
        <v>1</v>
      </c>
      <c r="F4446" s="17">
        <v>35</v>
      </c>
      <c r="G4446" s="173">
        <f>F4446*E4446</f>
        <v>35</v>
      </c>
      <c r="H4446" s="605"/>
    </row>
    <row r="4447" spans="1:8" ht="15.75">
      <c r="A4447" s="597"/>
      <c r="B4447" s="594"/>
      <c r="C4447" s="17" t="s">
        <v>3144</v>
      </c>
      <c r="D4447" s="19" t="s">
        <v>2968</v>
      </c>
      <c r="E4447" s="17">
        <v>1</v>
      </c>
      <c r="F4447" s="17">
        <v>24</v>
      </c>
      <c r="G4447" s="20">
        <f>F4447*E4447</f>
        <v>24</v>
      </c>
      <c r="H4447" s="603"/>
    </row>
    <row r="4448" spans="1:8" ht="15.75">
      <c r="A4448" s="41">
        <v>183</v>
      </c>
      <c r="B4448" s="17" t="s">
        <v>1275</v>
      </c>
      <c r="C4448" s="16" t="s">
        <v>2844</v>
      </c>
      <c r="D4448" s="598" t="s">
        <v>71</v>
      </c>
      <c r="E4448" s="599"/>
      <c r="F4448" s="600"/>
      <c r="G4448" s="20"/>
      <c r="H4448" s="21">
        <v>41148</v>
      </c>
    </row>
    <row r="4449" spans="1:8" ht="15.75">
      <c r="A4449" s="602">
        <v>218</v>
      </c>
      <c r="B4449" s="592" t="s">
        <v>2659</v>
      </c>
      <c r="C4449" s="16" t="s">
        <v>1132</v>
      </c>
      <c r="D4449" s="19"/>
      <c r="E4449" s="17"/>
      <c r="F4449" s="17"/>
      <c r="G4449" s="20"/>
      <c r="H4449" s="595">
        <v>41151</v>
      </c>
    </row>
    <row r="4450" spans="1:8" ht="15.75">
      <c r="A4450" s="596"/>
      <c r="B4450" s="593"/>
      <c r="C4450" s="17" t="s">
        <v>480</v>
      </c>
      <c r="D4450" s="19" t="s">
        <v>481</v>
      </c>
      <c r="E4450" s="17">
        <v>0.4</v>
      </c>
      <c r="F4450" s="17">
        <v>28</v>
      </c>
      <c r="G4450" s="20">
        <f>E4450*F4450</f>
        <v>11.2</v>
      </c>
      <c r="H4450" s="605"/>
    </row>
    <row r="4451" spans="1:8" ht="15.75">
      <c r="A4451" s="597"/>
      <c r="B4451" s="594"/>
      <c r="C4451" s="17" t="s">
        <v>1133</v>
      </c>
      <c r="D4451" s="19" t="s">
        <v>1049</v>
      </c>
      <c r="E4451" s="17">
        <v>0.6</v>
      </c>
      <c r="F4451" s="17">
        <v>24</v>
      </c>
      <c r="G4451" s="20">
        <f>E4451*F4451</f>
        <v>14.4</v>
      </c>
      <c r="H4451" s="603"/>
    </row>
    <row r="4452" spans="1:8" ht="31.5">
      <c r="A4452" s="602">
        <v>223</v>
      </c>
      <c r="B4452" s="592" t="s">
        <v>3651</v>
      </c>
      <c r="C4452" s="16" t="s">
        <v>1683</v>
      </c>
      <c r="D4452" s="19"/>
      <c r="E4452" s="17"/>
      <c r="F4452" s="17"/>
      <c r="G4452" s="20"/>
      <c r="H4452" s="595">
        <v>41151</v>
      </c>
    </row>
    <row r="4453" spans="1:8" ht="15.75">
      <c r="A4453" s="596"/>
      <c r="B4453" s="593"/>
      <c r="C4453" s="17" t="s">
        <v>677</v>
      </c>
      <c r="D4453" s="19" t="s">
        <v>1049</v>
      </c>
      <c r="E4453" s="17">
        <v>1</v>
      </c>
      <c r="F4453" s="17">
        <v>581.70000000000005</v>
      </c>
      <c r="G4453" s="169">
        <f>F4453*E4453</f>
        <v>581.70000000000005</v>
      </c>
      <c r="H4453" s="605"/>
    </row>
    <row r="4454" spans="1:8" ht="15.75">
      <c r="A4454" s="597"/>
      <c r="B4454" s="594"/>
      <c r="C4454" s="63" t="s">
        <v>50</v>
      </c>
      <c r="D4454" s="19" t="s">
        <v>2968</v>
      </c>
      <c r="E4454" s="17">
        <v>2</v>
      </c>
      <c r="F4454" s="19">
        <v>55</v>
      </c>
      <c r="G4454" s="20">
        <f>F4454*E4454</f>
        <v>110</v>
      </c>
      <c r="H4454" s="603"/>
    </row>
    <row r="4455" spans="1:8" ht="18.75">
      <c r="A4455" s="160"/>
      <c r="B4455" s="161" t="s">
        <v>1598</v>
      </c>
      <c r="C4455" s="160"/>
      <c r="D4455" s="160"/>
      <c r="E4455" s="160"/>
      <c r="F4455" s="160"/>
      <c r="G4455" s="162">
        <f>SUM(G4431:G4454)</f>
        <v>2272.48</v>
      </c>
      <c r="H4455" s="163"/>
    </row>
    <row r="4456" spans="1:8" ht="15.75">
      <c r="A4456" s="602">
        <v>219</v>
      </c>
      <c r="B4456" s="592" t="s">
        <v>3570</v>
      </c>
      <c r="C4456" s="16" t="s">
        <v>1132</v>
      </c>
      <c r="D4456" s="19"/>
      <c r="E4456" s="17"/>
      <c r="F4456" s="17"/>
      <c r="G4456" s="20"/>
      <c r="H4456" s="595">
        <v>41151</v>
      </c>
    </row>
    <row r="4457" spans="1:8" ht="15.75">
      <c r="A4457" s="596"/>
      <c r="B4457" s="593"/>
      <c r="C4457" s="17" t="s">
        <v>480</v>
      </c>
      <c r="D4457" s="19" t="s">
        <v>481</v>
      </c>
      <c r="E4457" s="17">
        <v>0.4</v>
      </c>
      <c r="F4457" s="17">
        <v>28</v>
      </c>
      <c r="G4457" s="20">
        <f>E4457*F4457</f>
        <v>11.2</v>
      </c>
      <c r="H4457" s="605"/>
    </row>
    <row r="4458" spans="1:8" ht="15.75">
      <c r="A4458" s="597"/>
      <c r="B4458" s="594"/>
      <c r="C4458" s="17" t="s">
        <v>1133</v>
      </c>
      <c r="D4458" s="19" t="s">
        <v>1049</v>
      </c>
      <c r="E4458" s="17">
        <v>0.6</v>
      </c>
      <c r="F4458" s="17">
        <v>24</v>
      </c>
      <c r="G4458" s="20">
        <f>E4458*F4458</f>
        <v>14.4</v>
      </c>
      <c r="H4458" s="603"/>
    </row>
    <row r="4459" spans="1:8" ht="18.75">
      <c r="A4459" s="160"/>
      <c r="B4459" s="161" t="s">
        <v>1598</v>
      </c>
      <c r="C4459" s="160"/>
      <c r="D4459" s="160"/>
      <c r="E4459" s="160"/>
      <c r="F4459" s="160"/>
      <c r="G4459" s="162">
        <f>SUM(G4456:G4458)</f>
        <v>25.6</v>
      </c>
      <c r="H4459" s="163"/>
    </row>
    <row r="4460" spans="1:8" ht="15.75">
      <c r="A4460" s="602">
        <v>164</v>
      </c>
      <c r="B4460" s="592" t="s">
        <v>3268</v>
      </c>
      <c r="C4460" s="50" t="s">
        <v>3219</v>
      </c>
      <c r="D4460" s="19"/>
      <c r="E4460" s="17"/>
      <c r="F4460" s="19"/>
      <c r="G4460" s="20"/>
      <c r="H4460" s="595">
        <v>41145</v>
      </c>
    </row>
    <row r="4461" spans="1:8" ht="15.75">
      <c r="A4461" s="596"/>
      <c r="B4461" s="593"/>
      <c r="C4461" s="17" t="s">
        <v>2528</v>
      </c>
      <c r="D4461" s="19" t="s">
        <v>2529</v>
      </c>
      <c r="E4461" s="17">
        <v>2</v>
      </c>
      <c r="F4461" s="17">
        <v>200</v>
      </c>
      <c r="G4461" s="20">
        <f>E4461*F4461</f>
        <v>400</v>
      </c>
      <c r="H4461" s="605"/>
    </row>
    <row r="4462" spans="1:8" ht="15.75">
      <c r="A4462" s="597"/>
      <c r="B4462" s="594"/>
      <c r="C4462" s="15" t="s">
        <v>2695</v>
      </c>
      <c r="D4462" s="19" t="s">
        <v>1109</v>
      </c>
      <c r="E4462" s="17">
        <v>0.2</v>
      </c>
      <c r="F4462" s="17">
        <v>87</v>
      </c>
      <c r="G4462" s="17">
        <f>F4462*E4462</f>
        <v>17.399999999999999</v>
      </c>
      <c r="H4462" s="603"/>
    </row>
    <row r="4463" spans="1:8" ht="31.5">
      <c r="A4463" s="41">
        <v>205</v>
      </c>
      <c r="B4463" s="17" t="s">
        <v>2160</v>
      </c>
      <c r="C4463" s="16" t="s">
        <v>3381</v>
      </c>
      <c r="D4463" s="598" t="s">
        <v>1050</v>
      </c>
      <c r="E4463" s="599"/>
      <c r="F4463" s="600"/>
      <c r="G4463" s="20"/>
      <c r="H4463" s="21">
        <v>41149</v>
      </c>
    </row>
    <row r="4464" spans="1:8" ht="15.75">
      <c r="A4464" s="602">
        <v>220</v>
      </c>
      <c r="B4464" s="592" t="s">
        <v>1870</v>
      </c>
      <c r="C4464" s="16" t="s">
        <v>1132</v>
      </c>
      <c r="D4464" s="19"/>
      <c r="E4464" s="17"/>
      <c r="F4464" s="17"/>
      <c r="G4464" s="20"/>
      <c r="H4464" s="595">
        <v>41151</v>
      </c>
    </row>
    <row r="4465" spans="1:8" ht="15.75">
      <c r="A4465" s="596"/>
      <c r="B4465" s="593"/>
      <c r="C4465" s="17" t="s">
        <v>480</v>
      </c>
      <c r="D4465" s="19" t="s">
        <v>481</v>
      </c>
      <c r="E4465" s="17">
        <v>0.4</v>
      </c>
      <c r="F4465" s="17">
        <v>28</v>
      </c>
      <c r="G4465" s="20">
        <f>E4465*F4465</f>
        <v>11.2</v>
      </c>
      <c r="H4465" s="605"/>
    </row>
    <row r="4466" spans="1:8" ht="15.75">
      <c r="A4466" s="597"/>
      <c r="B4466" s="594"/>
      <c r="C4466" s="17" t="s">
        <v>1133</v>
      </c>
      <c r="D4466" s="19" t="s">
        <v>1049</v>
      </c>
      <c r="E4466" s="17">
        <v>0.6</v>
      </c>
      <c r="F4466" s="17">
        <v>24</v>
      </c>
      <c r="G4466" s="20">
        <f>E4466*F4466</f>
        <v>14.4</v>
      </c>
      <c r="H4466" s="603"/>
    </row>
    <row r="4467" spans="1:8" ht="18.75">
      <c r="A4467" s="160"/>
      <c r="B4467" s="161" t="s">
        <v>1598</v>
      </c>
      <c r="C4467" s="160"/>
      <c r="D4467" s="160"/>
      <c r="E4467" s="160"/>
      <c r="F4467" s="160"/>
      <c r="G4467" s="162">
        <f>SUM(G4460:G4466)</f>
        <v>443</v>
      </c>
      <c r="H4467" s="163"/>
    </row>
    <row r="4468" spans="1:8" ht="30" customHeight="1">
      <c r="A4468" s="602">
        <v>143</v>
      </c>
      <c r="B4468" s="592" t="s">
        <v>3443</v>
      </c>
      <c r="C4468" s="16" t="s">
        <v>1132</v>
      </c>
      <c r="D4468" s="19"/>
      <c r="E4468" s="17"/>
      <c r="F4468" s="17"/>
      <c r="G4468" s="20"/>
      <c r="H4468" s="595">
        <v>41142</v>
      </c>
    </row>
    <row r="4469" spans="1:8" ht="15.75">
      <c r="A4469" s="596"/>
      <c r="B4469" s="593"/>
      <c r="C4469" s="17" t="s">
        <v>480</v>
      </c>
      <c r="D4469" s="19" t="s">
        <v>481</v>
      </c>
      <c r="E4469" s="17">
        <v>1.5</v>
      </c>
      <c r="F4469" s="17">
        <v>28</v>
      </c>
      <c r="G4469" s="20">
        <f>E4469*F4469</f>
        <v>42</v>
      </c>
      <c r="H4469" s="605"/>
    </row>
    <row r="4470" spans="1:8" ht="15.75">
      <c r="A4470" s="597"/>
      <c r="B4470" s="594"/>
      <c r="C4470" s="17" t="s">
        <v>1133</v>
      </c>
      <c r="D4470" s="19" t="s">
        <v>1049</v>
      </c>
      <c r="E4470" s="17">
        <v>2</v>
      </c>
      <c r="F4470" s="17">
        <v>24</v>
      </c>
      <c r="G4470" s="20">
        <f>E4470*F4470</f>
        <v>48</v>
      </c>
      <c r="H4470" s="603"/>
    </row>
    <row r="4471" spans="1:8" ht="18.75">
      <c r="A4471" s="160"/>
      <c r="B4471" s="161" t="s">
        <v>1598</v>
      </c>
      <c r="C4471" s="160"/>
      <c r="D4471" s="160"/>
      <c r="E4471" s="160"/>
      <c r="F4471" s="160"/>
      <c r="G4471" s="162">
        <f>SUM(G4468:G4470)</f>
        <v>90</v>
      </c>
      <c r="H4471" s="163"/>
    </row>
    <row r="4472" spans="1:8" ht="15.75">
      <c r="A4472" s="602">
        <v>144</v>
      </c>
      <c r="B4472" s="592" t="s">
        <v>821</v>
      </c>
      <c r="C4472" s="16" t="s">
        <v>1132</v>
      </c>
      <c r="D4472" s="19"/>
      <c r="E4472" s="17"/>
      <c r="F4472" s="17"/>
      <c r="G4472" s="20"/>
      <c r="H4472" s="595">
        <v>41142</v>
      </c>
    </row>
    <row r="4473" spans="1:8" ht="15.75">
      <c r="A4473" s="596"/>
      <c r="B4473" s="593"/>
      <c r="C4473" s="17" t="s">
        <v>480</v>
      </c>
      <c r="D4473" s="19" t="s">
        <v>481</v>
      </c>
      <c r="E4473" s="17">
        <v>1.5</v>
      </c>
      <c r="F4473" s="17">
        <v>28</v>
      </c>
      <c r="G4473" s="20">
        <f>E4473*F4473</f>
        <v>42</v>
      </c>
      <c r="H4473" s="605"/>
    </row>
    <row r="4474" spans="1:8" ht="15.75">
      <c r="A4474" s="597"/>
      <c r="B4474" s="594"/>
      <c r="C4474" s="17" t="s">
        <v>1133</v>
      </c>
      <c r="D4474" s="19" t="s">
        <v>1049</v>
      </c>
      <c r="E4474" s="17">
        <v>2</v>
      </c>
      <c r="F4474" s="17">
        <v>24</v>
      </c>
      <c r="G4474" s="20">
        <f>E4474*F4474</f>
        <v>48</v>
      </c>
      <c r="H4474" s="603"/>
    </row>
    <row r="4475" spans="1:8" ht="18.75">
      <c r="A4475" s="160"/>
      <c r="B4475" s="161" t="s">
        <v>1598</v>
      </c>
      <c r="C4475" s="160"/>
      <c r="D4475" s="160"/>
      <c r="E4475" s="160"/>
      <c r="F4475" s="160"/>
      <c r="G4475" s="162">
        <f>SUM(G4472:G4474)</f>
        <v>90</v>
      </c>
      <c r="H4475" s="163"/>
    </row>
    <row r="4476" spans="1:8" ht="15.75">
      <c r="A4476" s="41">
        <v>11</v>
      </c>
      <c r="B4476" s="17" t="s">
        <v>3692</v>
      </c>
      <c r="C4476" s="16" t="s">
        <v>1675</v>
      </c>
      <c r="D4476" s="598" t="s">
        <v>67</v>
      </c>
      <c r="E4476" s="599"/>
      <c r="F4476" s="600"/>
      <c r="G4476" s="20"/>
      <c r="H4476" s="21">
        <v>41124</v>
      </c>
    </row>
    <row r="4477" spans="1:8" ht="18.75">
      <c r="A4477" s="160"/>
      <c r="B4477" s="161" t="s">
        <v>1598</v>
      </c>
      <c r="C4477" s="160"/>
      <c r="D4477" s="160"/>
      <c r="E4477" s="160"/>
      <c r="F4477" s="160"/>
      <c r="G4477" s="162">
        <f>SUM(G4476)</f>
        <v>0</v>
      </c>
      <c r="H4477" s="163"/>
    </row>
    <row r="4478" spans="1:8" ht="15.75">
      <c r="A4478" s="602">
        <v>221</v>
      </c>
      <c r="B4478" s="592" t="s">
        <v>3061</v>
      </c>
      <c r="C4478" s="16" t="s">
        <v>1132</v>
      </c>
      <c r="D4478" s="19"/>
      <c r="E4478" s="17"/>
      <c r="F4478" s="17"/>
      <c r="G4478" s="20"/>
      <c r="H4478" s="595">
        <v>41151</v>
      </c>
    </row>
    <row r="4479" spans="1:8" ht="15.75">
      <c r="A4479" s="596"/>
      <c r="B4479" s="593"/>
      <c r="C4479" s="17" t="s">
        <v>480</v>
      </c>
      <c r="D4479" s="19" t="s">
        <v>481</v>
      </c>
      <c r="E4479" s="17">
        <v>0.4</v>
      </c>
      <c r="F4479" s="17">
        <v>28</v>
      </c>
      <c r="G4479" s="20">
        <f>E4479*F4479</f>
        <v>11.2</v>
      </c>
      <c r="H4479" s="605"/>
    </row>
    <row r="4480" spans="1:8" ht="15.75">
      <c r="A4480" s="597"/>
      <c r="B4480" s="594"/>
      <c r="C4480" s="17" t="s">
        <v>1133</v>
      </c>
      <c r="D4480" s="19" t="s">
        <v>1049</v>
      </c>
      <c r="E4480" s="17">
        <v>0.6</v>
      </c>
      <c r="F4480" s="17">
        <v>24</v>
      </c>
      <c r="G4480" s="20">
        <f>E4480*F4480</f>
        <v>14.4</v>
      </c>
      <c r="H4480" s="603"/>
    </row>
    <row r="4481" spans="1:8" ht="18.75">
      <c r="A4481" s="160"/>
      <c r="B4481" s="161" t="s">
        <v>1598</v>
      </c>
      <c r="C4481" s="160"/>
      <c r="D4481" s="160"/>
      <c r="E4481" s="160"/>
      <c r="F4481" s="160"/>
      <c r="G4481" s="162">
        <f>SUM(G4478:G4480)</f>
        <v>25.6</v>
      </c>
      <c r="H4481" s="163"/>
    </row>
    <row r="4482" spans="1:8" ht="15.75">
      <c r="A4482" s="602">
        <v>222</v>
      </c>
      <c r="B4482" s="592" t="s">
        <v>3575</v>
      </c>
      <c r="C4482" s="16" t="s">
        <v>1132</v>
      </c>
      <c r="D4482" s="19"/>
      <c r="E4482" s="17"/>
      <c r="F4482" s="17"/>
      <c r="G4482" s="20"/>
      <c r="H4482" s="595">
        <v>41151</v>
      </c>
    </row>
    <row r="4483" spans="1:8" ht="15.75">
      <c r="A4483" s="596"/>
      <c r="B4483" s="593"/>
      <c r="C4483" s="17" t="s">
        <v>480</v>
      </c>
      <c r="D4483" s="19" t="s">
        <v>481</v>
      </c>
      <c r="E4483" s="17">
        <v>0.4</v>
      </c>
      <c r="F4483" s="17">
        <v>28</v>
      </c>
      <c r="G4483" s="20">
        <f>E4483*F4483</f>
        <v>11.2</v>
      </c>
      <c r="H4483" s="605"/>
    </row>
    <row r="4484" spans="1:8" ht="15.75">
      <c r="A4484" s="597"/>
      <c r="B4484" s="594"/>
      <c r="C4484" s="17" t="s">
        <v>1133</v>
      </c>
      <c r="D4484" s="19" t="s">
        <v>1049</v>
      </c>
      <c r="E4484" s="17">
        <v>0.6</v>
      </c>
      <c r="F4484" s="17">
        <v>24</v>
      </c>
      <c r="G4484" s="20">
        <f>E4484*F4484</f>
        <v>14.4</v>
      </c>
      <c r="H4484" s="603"/>
    </row>
    <row r="4485" spans="1:8" ht="18.75">
      <c r="A4485" s="160"/>
      <c r="B4485" s="161" t="s">
        <v>1598</v>
      </c>
      <c r="C4485" s="160"/>
      <c r="D4485" s="160"/>
      <c r="E4485" s="160"/>
      <c r="F4485" s="160"/>
      <c r="G4485" s="162">
        <f>SUM(G4482:G4484)</f>
        <v>25.6</v>
      </c>
      <c r="H4485" s="163"/>
    </row>
    <row r="4486" spans="1:8" ht="66" customHeight="1">
      <c r="A4486" s="602">
        <v>46</v>
      </c>
      <c r="B4486" s="592" t="s">
        <v>3574</v>
      </c>
      <c r="C4486" s="50" t="s">
        <v>1055</v>
      </c>
      <c r="D4486" s="19"/>
      <c r="E4486" s="17"/>
      <c r="F4486" s="19"/>
      <c r="G4486" s="20"/>
      <c r="H4486" s="595">
        <v>41128</v>
      </c>
    </row>
    <row r="4487" spans="1:8" ht="15.75">
      <c r="A4487" s="597"/>
      <c r="B4487" s="594"/>
      <c r="C4487" s="63" t="s">
        <v>1056</v>
      </c>
      <c r="D4487" s="19"/>
      <c r="E4487" s="17"/>
      <c r="F4487" s="19"/>
      <c r="G4487" s="20">
        <v>14162.6</v>
      </c>
      <c r="H4487" s="603"/>
    </row>
    <row r="4488" spans="1:8" ht="63">
      <c r="A4488" s="41">
        <v>94</v>
      </c>
      <c r="B4488" s="17" t="s">
        <v>2836</v>
      </c>
      <c r="C4488" s="50" t="s">
        <v>3510</v>
      </c>
      <c r="D4488" s="598" t="s">
        <v>1056</v>
      </c>
      <c r="E4488" s="599"/>
      <c r="F4488" s="600"/>
      <c r="G4488" s="20">
        <v>14162.6</v>
      </c>
      <c r="H4488" s="21">
        <v>41135</v>
      </c>
    </row>
    <row r="4489" spans="1:8" ht="31.5">
      <c r="A4489" s="41"/>
      <c r="B4489" s="17" t="s">
        <v>2836</v>
      </c>
      <c r="C4489" s="16" t="s">
        <v>3643</v>
      </c>
      <c r="D4489" s="19"/>
      <c r="E4489" s="17"/>
      <c r="F4489" s="19"/>
      <c r="G4489" s="20">
        <v>15053.33</v>
      </c>
      <c r="H4489" s="21">
        <v>41145</v>
      </c>
    </row>
    <row r="4490" spans="1:8" ht="18.75">
      <c r="A4490" s="160"/>
      <c r="B4490" s="161" t="s">
        <v>1598</v>
      </c>
      <c r="C4490" s="160"/>
      <c r="D4490" s="160"/>
      <c r="E4490" s="160"/>
      <c r="F4490" s="160"/>
      <c r="G4490" s="162">
        <f>SUM(G4486:G4489)</f>
        <v>43378.53</v>
      </c>
      <c r="H4490" s="163"/>
    </row>
    <row r="4491" spans="1:8" ht="31.5">
      <c r="A4491" s="602">
        <v>1</v>
      </c>
      <c r="B4491" s="592" t="s">
        <v>505</v>
      </c>
      <c r="C4491" s="46" t="s">
        <v>506</v>
      </c>
      <c r="D4491" s="17"/>
      <c r="E4491" s="17"/>
      <c r="F4491" s="17"/>
      <c r="G4491" s="41"/>
      <c r="H4491" s="595">
        <v>41123</v>
      </c>
    </row>
    <row r="4492" spans="1:8" ht="15.75">
      <c r="A4492" s="596"/>
      <c r="B4492" s="593"/>
      <c r="C4492" s="17" t="s">
        <v>507</v>
      </c>
      <c r="D4492" s="19" t="s">
        <v>2968</v>
      </c>
      <c r="E4492" s="17">
        <v>1</v>
      </c>
      <c r="F4492" s="17">
        <v>39</v>
      </c>
      <c r="G4492" s="20">
        <f>F4492*E4492</f>
        <v>39</v>
      </c>
      <c r="H4492" s="605"/>
    </row>
    <row r="4493" spans="1:8" ht="15.75">
      <c r="A4493" s="596"/>
      <c r="B4493" s="593"/>
      <c r="C4493" s="17" t="s">
        <v>1330</v>
      </c>
      <c r="D4493" s="19" t="s">
        <v>1049</v>
      </c>
      <c r="E4493" s="17">
        <v>4</v>
      </c>
      <c r="F4493" s="17">
        <v>59</v>
      </c>
      <c r="G4493" s="20">
        <f>F4493*E4493</f>
        <v>236</v>
      </c>
      <c r="H4493" s="605"/>
    </row>
    <row r="4494" spans="1:8" ht="15.75">
      <c r="A4494" s="596"/>
      <c r="B4494" s="593"/>
      <c r="C4494" s="17" t="s">
        <v>1181</v>
      </c>
      <c r="D4494" s="19" t="s">
        <v>2968</v>
      </c>
      <c r="E4494" s="19">
        <v>1</v>
      </c>
      <c r="F4494" s="19">
        <v>24</v>
      </c>
      <c r="G4494" s="20">
        <f>F4494*E4494</f>
        <v>24</v>
      </c>
      <c r="H4494" s="605"/>
    </row>
    <row r="4495" spans="1:8" ht="15.75">
      <c r="A4495" s="597"/>
      <c r="B4495" s="594"/>
      <c r="C4495" s="17" t="s">
        <v>2285</v>
      </c>
      <c r="D4495" s="19" t="s">
        <v>2968</v>
      </c>
      <c r="E4495" s="19">
        <v>1</v>
      </c>
      <c r="F4495" s="19">
        <v>249</v>
      </c>
      <c r="G4495" s="20">
        <f>F4495*E4495</f>
        <v>249</v>
      </c>
      <c r="H4495" s="603"/>
    </row>
    <row r="4496" spans="1:8" ht="31.5">
      <c r="A4496" s="41">
        <v>2</v>
      </c>
      <c r="B4496" s="17" t="s">
        <v>508</v>
      </c>
      <c r="C4496" s="16" t="s">
        <v>8</v>
      </c>
      <c r="D4496" s="598" t="s">
        <v>67</v>
      </c>
      <c r="E4496" s="599"/>
      <c r="F4496" s="600"/>
      <c r="G4496" s="20"/>
      <c r="H4496" s="21">
        <v>41149</v>
      </c>
    </row>
    <row r="4497" spans="1:8" ht="15.75">
      <c r="A4497" s="41">
        <v>17</v>
      </c>
      <c r="B4497" s="17" t="s">
        <v>2639</v>
      </c>
      <c r="C4497" s="16" t="s">
        <v>614</v>
      </c>
      <c r="D4497" s="598" t="s">
        <v>67</v>
      </c>
      <c r="E4497" s="599"/>
      <c r="F4497" s="600"/>
      <c r="G4497" s="20"/>
      <c r="H4497" s="21">
        <v>41124</v>
      </c>
    </row>
    <row r="4498" spans="1:8" ht="31.5">
      <c r="A4498" s="41">
        <v>19</v>
      </c>
      <c r="B4498" s="17" t="s">
        <v>2642</v>
      </c>
      <c r="C4498" s="16" t="s">
        <v>2643</v>
      </c>
      <c r="D4498" s="598" t="s">
        <v>2644</v>
      </c>
      <c r="E4498" s="599"/>
      <c r="F4498" s="600"/>
      <c r="G4498" s="20"/>
      <c r="H4498" s="21">
        <v>41127</v>
      </c>
    </row>
    <row r="4499" spans="1:8" ht="15.75">
      <c r="A4499" s="41">
        <v>20</v>
      </c>
      <c r="B4499" s="17" t="s">
        <v>1281</v>
      </c>
      <c r="C4499" s="16" t="s">
        <v>2844</v>
      </c>
      <c r="D4499" s="598" t="s">
        <v>2645</v>
      </c>
      <c r="E4499" s="599"/>
      <c r="F4499" s="600"/>
      <c r="G4499" s="20"/>
      <c r="H4499" s="21">
        <v>41127</v>
      </c>
    </row>
    <row r="4500" spans="1:8" ht="31.5">
      <c r="A4500" s="41">
        <v>62</v>
      </c>
      <c r="B4500" s="17" t="s">
        <v>3442</v>
      </c>
      <c r="C4500" s="46" t="s">
        <v>2185</v>
      </c>
      <c r="D4500" s="598" t="s">
        <v>3581</v>
      </c>
      <c r="E4500" s="599"/>
      <c r="F4500" s="600"/>
      <c r="G4500" s="20"/>
      <c r="H4500" s="21">
        <v>41129</v>
      </c>
    </row>
    <row r="4501" spans="1:8" ht="31.5">
      <c r="A4501" s="41">
        <v>100</v>
      </c>
      <c r="B4501" s="17" t="s">
        <v>3442</v>
      </c>
      <c r="C4501" s="46" t="s">
        <v>1605</v>
      </c>
      <c r="D4501" s="598" t="s">
        <v>1892</v>
      </c>
      <c r="E4501" s="599"/>
      <c r="F4501" s="600"/>
      <c r="G4501" s="20"/>
      <c r="H4501" s="21">
        <v>41136</v>
      </c>
    </row>
    <row r="4502" spans="1:8" ht="15.75">
      <c r="A4502" s="602">
        <v>127</v>
      </c>
      <c r="B4502" s="592" t="s">
        <v>3825</v>
      </c>
      <c r="C4502" s="50" t="s">
        <v>3626</v>
      </c>
      <c r="D4502" s="19"/>
      <c r="E4502" s="17"/>
      <c r="F4502" s="19"/>
      <c r="G4502" s="20"/>
      <c r="H4502" s="595">
        <v>41134</v>
      </c>
    </row>
    <row r="4503" spans="1:8" ht="15.75">
      <c r="A4503" s="597"/>
      <c r="B4503" s="594"/>
      <c r="C4503" s="17" t="s">
        <v>1570</v>
      </c>
      <c r="D4503" s="19" t="s">
        <v>2968</v>
      </c>
      <c r="E4503" s="19">
        <v>1</v>
      </c>
      <c r="F4503" s="19">
        <v>115.15</v>
      </c>
      <c r="G4503" s="20">
        <f>E4503*F4503</f>
        <v>115.15</v>
      </c>
      <c r="H4503" s="603"/>
    </row>
    <row r="4504" spans="1:8" ht="31.5">
      <c r="A4504" s="602">
        <v>129</v>
      </c>
      <c r="B4504" s="592" t="s">
        <v>2601</v>
      </c>
      <c r="C4504" s="50" t="s">
        <v>2290</v>
      </c>
      <c r="D4504" s="19"/>
      <c r="E4504" s="17"/>
      <c r="F4504" s="19"/>
      <c r="G4504" s="20"/>
      <c r="H4504" s="595">
        <v>41136</v>
      </c>
    </row>
    <row r="4505" spans="1:8" ht="15.75">
      <c r="A4505" s="596"/>
      <c r="B4505" s="593"/>
      <c r="C4505" s="17" t="s">
        <v>3144</v>
      </c>
      <c r="D4505" s="19" t="s">
        <v>2968</v>
      </c>
      <c r="E4505" s="17">
        <v>2</v>
      </c>
      <c r="F4505" s="17">
        <v>24</v>
      </c>
      <c r="G4505" s="20">
        <f>F4505*E4505</f>
        <v>48</v>
      </c>
      <c r="H4505" s="605"/>
    </row>
    <row r="4506" spans="1:8" ht="15.75">
      <c r="A4506" s="597"/>
      <c r="B4506" s="594"/>
      <c r="C4506" s="17" t="s">
        <v>1048</v>
      </c>
      <c r="D4506" s="19" t="s">
        <v>2968</v>
      </c>
      <c r="E4506" s="17">
        <v>2</v>
      </c>
      <c r="F4506" s="17">
        <v>35</v>
      </c>
      <c r="G4506" s="173">
        <f>F4506*E4506</f>
        <v>70</v>
      </c>
      <c r="H4506" s="603"/>
    </row>
    <row r="4507" spans="1:8" ht="31.5">
      <c r="A4507" s="41">
        <v>156</v>
      </c>
      <c r="B4507" s="17" t="s">
        <v>1732</v>
      </c>
      <c r="C4507" s="16" t="s">
        <v>692</v>
      </c>
      <c r="D4507" s="598" t="s">
        <v>1050</v>
      </c>
      <c r="E4507" s="599"/>
      <c r="F4507" s="600"/>
      <c r="G4507" s="20"/>
      <c r="H4507" s="21">
        <v>41145</v>
      </c>
    </row>
    <row r="4508" spans="1:8" ht="31.5">
      <c r="A4508" s="41">
        <v>161</v>
      </c>
      <c r="B4508" s="17" t="s">
        <v>3442</v>
      </c>
      <c r="C4508" s="46" t="s">
        <v>1605</v>
      </c>
      <c r="D4508" s="598" t="s">
        <v>3223</v>
      </c>
      <c r="E4508" s="599"/>
      <c r="F4508" s="600"/>
      <c r="G4508" s="20"/>
      <c r="H4508" s="21">
        <v>41144</v>
      </c>
    </row>
    <row r="4509" spans="1:8" ht="15.75">
      <c r="A4509" s="602">
        <v>172</v>
      </c>
      <c r="B4509" s="592" t="s">
        <v>3442</v>
      </c>
      <c r="C4509" s="46" t="s">
        <v>2782</v>
      </c>
      <c r="D4509" s="19"/>
      <c r="E4509" s="17"/>
      <c r="F4509" s="17"/>
      <c r="G4509" s="17"/>
      <c r="H4509" s="595">
        <v>41146</v>
      </c>
    </row>
    <row r="4510" spans="1:8" ht="15.75">
      <c r="A4510" s="596"/>
      <c r="B4510" s="593"/>
      <c r="C4510" s="15" t="s">
        <v>3269</v>
      </c>
      <c r="D4510" s="19" t="s">
        <v>1588</v>
      </c>
      <c r="E4510" s="17">
        <v>0.45</v>
      </c>
      <c r="F4510" s="17">
        <v>1500</v>
      </c>
      <c r="G4510" s="17">
        <f>F4510*E4510</f>
        <v>675</v>
      </c>
      <c r="H4510" s="605"/>
    </row>
    <row r="4511" spans="1:8" ht="15.75">
      <c r="A4511" s="597"/>
      <c r="B4511" s="594"/>
      <c r="C4511" s="15" t="s">
        <v>2050</v>
      </c>
      <c r="D4511" s="19" t="s">
        <v>1585</v>
      </c>
      <c r="E4511" s="17">
        <v>0.17</v>
      </c>
      <c r="F4511" s="17">
        <v>48.05</v>
      </c>
      <c r="G4511" s="20">
        <f>F4511*E4511</f>
        <v>8.17</v>
      </c>
      <c r="H4511" s="603"/>
    </row>
    <row r="4512" spans="1:8" ht="31.5">
      <c r="A4512" s="41">
        <v>195</v>
      </c>
      <c r="B4512" s="15" t="s">
        <v>3442</v>
      </c>
      <c r="C4512" s="46" t="s">
        <v>1605</v>
      </c>
      <c r="D4512" s="598" t="s">
        <v>3581</v>
      </c>
      <c r="E4512" s="599"/>
      <c r="F4512" s="600"/>
      <c r="G4512" s="20"/>
      <c r="H4512" s="21">
        <v>41148</v>
      </c>
    </row>
    <row r="4513" spans="1:8" ht="31.5">
      <c r="A4513" s="41">
        <v>197</v>
      </c>
      <c r="B4513" s="15" t="s">
        <v>3442</v>
      </c>
      <c r="C4513" s="46" t="s">
        <v>1605</v>
      </c>
      <c r="D4513" s="598" t="s">
        <v>1273</v>
      </c>
      <c r="E4513" s="599"/>
      <c r="F4513" s="600"/>
      <c r="G4513" s="20"/>
      <c r="H4513" s="21">
        <v>41149</v>
      </c>
    </row>
    <row r="4514" spans="1:8" ht="31.5">
      <c r="A4514" s="17"/>
      <c r="B4514" s="17" t="s">
        <v>3442</v>
      </c>
      <c r="C4514" s="16" t="s">
        <v>3643</v>
      </c>
      <c r="D4514" s="19"/>
      <c r="E4514" s="17"/>
      <c r="F4514" s="19"/>
      <c r="G4514" s="20">
        <v>15053.33</v>
      </c>
      <c r="H4514" s="21">
        <v>41144</v>
      </c>
    </row>
    <row r="4515" spans="1:8" ht="18.75">
      <c r="A4515" s="160"/>
      <c r="B4515" s="161" t="s">
        <v>1598</v>
      </c>
      <c r="C4515" s="160"/>
      <c r="D4515" s="160"/>
      <c r="E4515" s="160"/>
      <c r="F4515" s="160"/>
      <c r="G4515" s="162">
        <f>SUM(G4491:G4514)</f>
        <v>16517.650000000001</v>
      </c>
      <c r="H4515" s="163"/>
    </row>
    <row r="4516" spans="1:8" ht="30.75" customHeight="1">
      <c r="A4516" s="41">
        <v>26</v>
      </c>
      <c r="B4516" s="17" t="s">
        <v>645</v>
      </c>
      <c r="C4516" s="16" t="s">
        <v>2270</v>
      </c>
      <c r="D4516" s="598" t="s">
        <v>646</v>
      </c>
      <c r="E4516" s="599"/>
      <c r="F4516" s="600"/>
      <c r="G4516" s="20"/>
      <c r="H4516" s="21">
        <v>41130</v>
      </c>
    </row>
    <row r="4517" spans="1:8" ht="15.75">
      <c r="A4517" s="602">
        <v>34</v>
      </c>
      <c r="B4517" s="592" t="s">
        <v>274</v>
      </c>
      <c r="C4517" s="16" t="s">
        <v>2782</v>
      </c>
      <c r="D4517" s="17"/>
      <c r="E4517" s="17"/>
      <c r="F4517" s="17"/>
      <c r="G4517" s="17"/>
      <c r="H4517" s="611">
        <v>41124</v>
      </c>
    </row>
    <row r="4518" spans="1:8" ht="15.75">
      <c r="A4518" s="596"/>
      <c r="B4518" s="593"/>
      <c r="C4518" s="17" t="s">
        <v>2049</v>
      </c>
      <c r="D4518" s="17" t="s">
        <v>1588</v>
      </c>
      <c r="E4518" s="17">
        <v>0.23</v>
      </c>
      <c r="F4518" s="17">
        <v>1350</v>
      </c>
      <c r="G4518" s="17">
        <f>F4518*E4518</f>
        <v>310.5</v>
      </c>
      <c r="H4518" s="611"/>
    </row>
    <row r="4519" spans="1:8" ht="15.75">
      <c r="A4519" s="597"/>
      <c r="B4519" s="594"/>
      <c r="C4519" s="17" t="s">
        <v>2050</v>
      </c>
      <c r="D4519" s="17" t="s">
        <v>1585</v>
      </c>
      <c r="E4519" s="17">
        <v>0.06</v>
      </c>
      <c r="F4519" s="17">
        <v>48.05</v>
      </c>
      <c r="G4519" s="20">
        <f>F4519*E4519</f>
        <v>2.88</v>
      </c>
      <c r="H4519" s="611"/>
    </row>
    <row r="4520" spans="1:8" ht="15.75">
      <c r="A4520" s="41">
        <v>78</v>
      </c>
      <c r="B4520" s="17" t="s">
        <v>645</v>
      </c>
      <c r="C4520" s="16" t="s">
        <v>2270</v>
      </c>
      <c r="D4520" s="598" t="s">
        <v>2937</v>
      </c>
      <c r="E4520" s="599"/>
      <c r="F4520" s="600"/>
      <c r="G4520" s="20"/>
      <c r="H4520" s="21">
        <v>41130</v>
      </c>
    </row>
    <row r="4521" spans="1:8" ht="15.75">
      <c r="A4521" s="602">
        <v>136</v>
      </c>
      <c r="B4521" s="592" t="s">
        <v>1383</v>
      </c>
      <c r="C4521" s="46" t="s">
        <v>1723</v>
      </c>
      <c r="D4521" s="19"/>
      <c r="E4521" s="17"/>
      <c r="F4521" s="19"/>
      <c r="G4521" s="20"/>
      <c r="H4521" s="595">
        <v>41141</v>
      </c>
    </row>
    <row r="4522" spans="1:8" ht="15.75">
      <c r="A4522" s="596"/>
      <c r="B4522" s="593"/>
      <c r="C4522" s="17" t="s">
        <v>1344</v>
      </c>
      <c r="D4522" s="19" t="s">
        <v>2968</v>
      </c>
      <c r="E4522" s="17">
        <v>2</v>
      </c>
      <c r="F4522" s="17">
        <v>60</v>
      </c>
      <c r="G4522" s="17">
        <f>E4522*F4522</f>
        <v>120</v>
      </c>
      <c r="H4522" s="605"/>
    </row>
    <row r="4523" spans="1:8" ht="15.75">
      <c r="A4523" s="596"/>
      <c r="B4523" s="593"/>
      <c r="C4523" s="17" t="s">
        <v>1724</v>
      </c>
      <c r="D4523" s="19" t="s">
        <v>1049</v>
      </c>
      <c r="E4523" s="17">
        <v>1</v>
      </c>
      <c r="F4523" s="19">
        <v>93</v>
      </c>
      <c r="G4523" s="20">
        <f>F4523*E4523</f>
        <v>93</v>
      </c>
      <c r="H4523" s="605"/>
    </row>
    <row r="4524" spans="1:8" ht="15.75">
      <c r="A4524" s="597"/>
      <c r="B4524" s="594"/>
      <c r="C4524" s="17" t="s">
        <v>1725</v>
      </c>
      <c r="D4524" s="19" t="s">
        <v>1049</v>
      </c>
      <c r="E4524" s="17">
        <v>1</v>
      </c>
      <c r="F4524" s="19">
        <v>84.48</v>
      </c>
      <c r="G4524" s="20">
        <f>F4524*E4524</f>
        <v>84.48</v>
      </c>
      <c r="H4524" s="603"/>
    </row>
    <row r="4525" spans="1:8" ht="15.75">
      <c r="A4525" s="602">
        <v>137</v>
      </c>
      <c r="B4525" s="592" t="s">
        <v>2653</v>
      </c>
      <c r="C4525" s="46" t="s">
        <v>542</v>
      </c>
      <c r="D4525" s="19"/>
      <c r="E4525" s="17"/>
      <c r="F4525" s="19"/>
      <c r="G4525" s="20"/>
      <c r="H4525" s="595">
        <v>41142</v>
      </c>
    </row>
    <row r="4526" spans="1:8" ht="15.75">
      <c r="A4526" s="596"/>
      <c r="B4526" s="593"/>
      <c r="C4526" s="17" t="s">
        <v>1048</v>
      </c>
      <c r="D4526" s="19" t="s">
        <v>2968</v>
      </c>
      <c r="E4526" s="17">
        <v>2</v>
      </c>
      <c r="F4526" s="17">
        <v>35</v>
      </c>
      <c r="G4526" s="173">
        <f>F4526*E4526</f>
        <v>70</v>
      </c>
      <c r="H4526" s="605"/>
    </row>
    <row r="4527" spans="1:8" ht="15.75">
      <c r="A4527" s="597"/>
      <c r="B4527" s="594"/>
      <c r="C4527" s="17" t="s">
        <v>3144</v>
      </c>
      <c r="D4527" s="19" t="s">
        <v>2968</v>
      </c>
      <c r="E4527" s="17">
        <v>1</v>
      </c>
      <c r="F4527" s="17">
        <v>24</v>
      </c>
      <c r="G4527" s="20">
        <f>F4527*E4527</f>
        <v>24</v>
      </c>
      <c r="H4527" s="603"/>
    </row>
    <row r="4528" spans="1:8" ht="47.25">
      <c r="A4528" s="602">
        <v>153</v>
      </c>
      <c r="B4528" s="592" t="s">
        <v>1729</v>
      </c>
      <c r="C4528" s="16" t="s">
        <v>1728</v>
      </c>
      <c r="D4528" s="19"/>
      <c r="E4528" s="17"/>
      <c r="F4528" s="17"/>
      <c r="G4528" s="20"/>
      <c r="H4528" s="595">
        <v>41144</v>
      </c>
    </row>
    <row r="4529" spans="1:8" ht="15.75">
      <c r="A4529" s="596"/>
      <c r="B4529" s="593"/>
      <c r="C4529" s="17" t="s">
        <v>884</v>
      </c>
      <c r="D4529" s="19" t="s">
        <v>2968</v>
      </c>
      <c r="E4529" s="17">
        <v>2</v>
      </c>
      <c r="F4529" s="17">
        <v>19</v>
      </c>
      <c r="G4529" s="20">
        <f>F4529*E4529</f>
        <v>38</v>
      </c>
      <c r="H4529" s="605"/>
    </row>
    <row r="4530" spans="1:8" ht="15.75">
      <c r="A4530" s="597"/>
      <c r="B4530" s="594"/>
      <c r="C4530" s="17" t="s">
        <v>1048</v>
      </c>
      <c r="D4530" s="19" t="s">
        <v>2968</v>
      </c>
      <c r="E4530" s="17">
        <v>2</v>
      </c>
      <c r="F4530" s="17">
        <v>35</v>
      </c>
      <c r="G4530" s="173">
        <f>F4530*E4530</f>
        <v>70</v>
      </c>
      <c r="H4530" s="603"/>
    </row>
    <row r="4531" spans="1:8" ht="31.5">
      <c r="A4531" s="17"/>
      <c r="B4531" s="17" t="s">
        <v>274</v>
      </c>
      <c r="C4531" s="16" t="s">
        <v>3643</v>
      </c>
      <c r="D4531" s="19"/>
      <c r="E4531" s="17"/>
      <c r="F4531" s="19"/>
      <c r="G4531" s="20">
        <v>15053.33</v>
      </c>
      <c r="H4531" s="21">
        <v>41143</v>
      </c>
    </row>
    <row r="4532" spans="1:8" ht="18.75">
      <c r="A4532" s="160"/>
      <c r="B4532" s="161" t="s">
        <v>1598</v>
      </c>
      <c r="C4532" s="160"/>
      <c r="D4532" s="160"/>
      <c r="E4532" s="160"/>
      <c r="F4532" s="160"/>
      <c r="G4532" s="162">
        <f>SUM(G4516:G4531)</f>
        <v>15866.19</v>
      </c>
      <c r="H4532" s="163"/>
    </row>
    <row r="4533" spans="1:8" ht="31.5">
      <c r="A4533" s="41">
        <v>83</v>
      </c>
      <c r="B4533" s="17" t="s">
        <v>765</v>
      </c>
      <c r="C4533" s="46" t="s">
        <v>766</v>
      </c>
      <c r="D4533" s="598" t="s">
        <v>3084</v>
      </c>
      <c r="E4533" s="599"/>
      <c r="F4533" s="600"/>
      <c r="G4533" s="20"/>
      <c r="H4533" s="21">
        <v>41136</v>
      </c>
    </row>
    <row r="4534" spans="1:8" ht="47.25">
      <c r="A4534" s="602">
        <v>132</v>
      </c>
      <c r="B4534" s="592" t="s">
        <v>996</v>
      </c>
      <c r="C4534" s="16" t="s">
        <v>1068</v>
      </c>
      <c r="D4534" s="19"/>
      <c r="E4534" s="17"/>
      <c r="F4534" s="19"/>
      <c r="G4534" s="20"/>
      <c r="H4534" s="595">
        <v>41138</v>
      </c>
    </row>
    <row r="4535" spans="1:8" ht="15.75">
      <c r="A4535" s="596"/>
      <c r="B4535" s="593"/>
      <c r="C4535" s="17" t="s">
        <v>1875</v>
      </c>
      <c r="D4535" s="19" t="s">
        <v>2968</v>
      </c>
      <c r="E4535" s="17">
        <v>1</v>
      </c>
      <c r="F4535" s="17">
        <v>56</v>
      </c>
      <c r="G4535" s="20">
        <f>F4535*E4535</f>
        <v>56</v>
      </c>
      <c r="H4535" s="605"/>
    </row>
    <row r="4536" spans="1:8" ht="15.75">
      <c r="A4536" s="596"/>
      <c r="B4536" s="593"/>
      <c r="C4536" s="15" t="s">
        <v>1065</v>
      </c>
      <c r="D4536" s="19" t="s">
        <v>1109</v>
      </c>
      <c r="E4536" s="17">
        <v>1</v>
      </c>
      <c r="F4536" s="19">
        <v>90</v>
      </c>
      <c r="G4536" s="20">
        <f>F4536*E4536</f>
        <v>90</v>
      </c>
      <c r="H4536" s="605"/>
    </row>
    <row r="4537" spans="1:8" ht="15.75">
      <c r="A4537" s="597"/>
      <c r="B4537" s="594"/>
      <c r="C4537" s="17" t="s">
        <v>1048</v>
      </c>
      <c r="D4537" s="19" t="s">
        <v>2968</v>
      </c>
      <c r="E4537" s="17">
        <v>1</v>
      </c>
      <c r="F4537" s="17">
        <v>35</v>
      </c>
      <c r="G4537" s="173">
        <f>F4537*E4537</f>
        <v>35</v>
      </c>
      <c r="H4537" s="603"/>
    </row>
    <row r="4538" spans="1:8" ht="31.5">
      <c r="A4538" s="17"/>
      <c r="B4538" s="17" t="s">
        <v>1402</v>
      </c>
      <c r="C4538" s="16" t="s">
        <v>3643</v>
      </c>
      <c r="D4538" s="19"/>
      <c r="E4538" s="17"/>
      <c r="F4538" s="19"/>
      <c r="G4538" s="20">
        <v>15053.33</v>
      </c>
      <c r="H4538" s="21">
        <v>41144</v>
      </c>
    </row>
    <row r="4539" spans="1:8" ht="18.75">
      <c r="A4539" s="160"/>
      <c r="B4539" s="161" t="s">
        <v>1598</v>
      </c>
      <c r="C4539" s="160"/>
      <c r="D4539" s="160"/>
      <c r="E4539" s="160"/>
      <c r="F4539" s="160"/>
      <c r="G4539" s="162">
        <f>SUM(G4533:G4538)</f>
        <v>15234.33</v>
      </c>
      <c r="H4539" s="163"/>
    </row>
    <row r="4540" spans="1:8" ht="47.25">
      <c r="A4540" s="630">
        <v>25</v>
      </c>
      <c r="B4540" s="627" t="s">
        <v>1763</v>
      </c>
      <c r="C4540" s="65" t="s">
        <v>655</v>
      </c>
      <c r="D4540" s="31"/>
      <c r="E4540" s="23"/>
      <c r="F4540" s="23"/>
      <c r="G4540" s="72"/>
      <c r="H4540" s="595">
        <v>41129</v>
      </c>
    </row>
    <row r="4541" spans="1:8" ht="31.5">
      <c r="A4541" s="631"/>
      <c r="B4541" s="628"/>
      <c r="C4541" s="73" t="s">
        <v>2467</v>
      </c>
      <c r="D4541" s="31" t="s">
        <v>2968</v>
      </c>
      <c r="E4541" s="23">
        <v>50</v>
      </c>
      <c r="F4541" s="31">
        <v>16</v>
      </c>
      <c r="G4541" s="72">
        <f t="shared" ref="G4541:G4546" si="56">F4541*E4541</f>
        <v>800</v>
      </c>
      <c r="H4541" s="596"/>
    </row>
    <row r="4542" spans="1:8" ht="15.75">
      <c r="A4542" s="631"/>
      <c r="B4542" s="628"/>
      <c r="C4542" s="23" t="s">
        <v>2390</v>
      </c>
      <c r="D4542" s="31" t="s">
        <v>2968</v>
      </c>
      <c r="E4542" s="23">
        <v>50</v>
      </c>
      <c r="F4542" s="23">
        <v>0.5</v>
      </c>
      <c r="G4542" s="72">
        <f t="shared" si="56"/>
        <v>25</v>
      </c>
      <c r="H4542" s="596"/>
    </row>
    <row r="4543" spans="1:8" ht="15.75">
      <c r="A4543" s="631"/>
      <c r="B4543" s="628"/>
      <c r="C4543" s="23" t="s">
        <v>644</v>
      </c>
      <c r="D4543" s="31" t="s">
        <v>2968</v>
      </c>
      <c r="E4543" s="23">
        <v>50</v>
      </c>
      <c r="F4543" s="23">
        <v>10</v>
      </c>
      <c r="G4543" s="72">
        <f t="shared" si="56"/>
        <v>500</v>
      </c>
      <c r="H4543" s="597"/>
    </row>
    <row r="4544" spans="1:8" ht="15.75">
      <c r="A4544" s="631"/>
      <c r="B4544" s="628"/>
      <c r="C4544" s="23" t="s">
        <v>3791</v>
      </c>
      <c r="D4544" s="31" t="s">
        <v>1049</v>
      </c>
      <c r="E4544" s="23">
        <v>80</v>
      </c>
      <c r="F4544" s="23">
        <v>85</v>
      </c>
      <c r="G4544" s="72">
        <f t="shared" si="56"/>
        <v>6800</v>
      </c>
      <c r="H4544" s="602" t="s">
        <v>1611</v>
      </c>
    </row>
    <row r="4545" spans="1:8" ht="15.75">
      <c r="A4545" s="631"/>
      <c r="B4545" s="628"/>
      <c r="C4545" s="23" t="s">
        <v>3130</v>
      </c>
      <c r="D4545" s="31" t="s">
        <v>2968</v>
      </c>
      <c r="E4545" s="23">
        <v>2</v>
      </c>
      <c r="F4545" s="23">
        <v>15</v>
      </c>
      <c r="G4545" s="72">
        <f t="shared" si="56"/>
        <v>30</v>
      </c>
      <c r="H4545" s="596"/>
    </row>
    <row r="4546" spans="1:8" ht="31.5">
      <c r="A4546" s="631"/>
      <c r="B4546" s="628"/>
      <c r="C4546" s="23" t="s">
        <v>3131</v>
      </c>
      <c r="D4546" s="31" t="s">
        <v>2968</v>
      </c>
      <c r="E4546" s="23">
        <v>1</v>
      </c>
      <c r="F4546" s="23">
        <v>2800</v>
      </c>
      <c r="G4546" s="72">
        <f t="shared" si="56"/>
        <v>2800</v>
      </c>
      <c r="H4546" s="597"/>
    </row>
    <row r="4547" spans="1:8" ht="31.5">
      <c r="A4547" s="602">
        <v>58</v>
      </c>
      <c r="B4547" s="592" t="s">
        <v>1763</v>
      </c>
      <c r="C4547" s="46" t="s">
        <v>2185</v>
      </c>
      <c r="D4547" s="19"/>
      <c r="E4547" s="17"/>
      <c r="F4547" s="19"/>
      <c r="G4547" s="20"/>
      <c r="H4547" s="595">
        <v>41128</v>
      </c>
    </row>
    <row r="4548" spans="1:8" ht="15.75">
      <c r="A4548" s="597"/>
      <c r="B4548" s="594"/>
      <c r="C4548" s="15" t="s">
        <v>1600</v>
      </c>
      <c r="D4548" s="19" t="s">
        <v>1588</v>
      </c>
      <c r="E4548" s="17">
        <v>1</v>
      </c>
      <c r="F4548" s="19">
        <v>1700</v>
      </c>
      <c r="G4548" s="20">
        <f>E4548*F4548</f>
        <v>1700</v>
      </c>
      <c r="H4548" s="597"/>
    </row>
    <row r="4549" spans="1:8" ht="31.5">
      <c r="A4549" s="41">
        <v>63</v>
      </c>
      <c r="B4549" s="17" t="s">
        <v>1763</v>
      </c>
      <c r="C4549" s="46" t="s">
        <v>2185</v>
      </c>
      <c r="D4549" s="598" t="s">
        <v>3581</v>
      </c>
      <c r="E4549" s="599"/>
      <c r="F4549" s="600"/>
      <c r="G4549" s="20"/>
      <c r="H4549" s="21">
        <v>41129</v>
      </c>
    </row>
    <row r="4550" spans="1:8" ht="15.75">
      <c r="A4550" s="41">
        <v>80</v>
      </c>
      <c r="B4550" s="17" t="s">
        <v>184</v>
      </c>
      <c r="C4550" s="16" t="s">
        <v>2270</v>
      </c>
      <c r="D4550" s="598" t="s">
        <v>185</v>
      </c>
      <c r="E4550" s="599"/>
      <c r="F4550" s="600"/>
      <c r="G4550" s="20"/>
      <c r="H4550" s="21">
        <v>41134</v>
      </c>
    </row>
    <row r="4551" spans="1:8" ht="31.5">
      <c r="A4551" s="602">
        <v>99</v>
      </c>
      <c r="B4551" s="592" t="s">
        <v>1763</v>
      </c>
      <c r="C4551" s="46" t="s">
        <v>1605</v>
      </c>
      <c r="D4551" s="17"/>
      <c r="E4551" s="17"/>
      <c r="F4551" s="17"/>
      <c r="G4551" s="20"/>
      <c r="H4551" s="595">
        <v>41136</v>
      </c>
    </row>
    <row r="4552" spans="1:8" ht="15.75">
      <c r="A4552" s="597"/>
      <c r="B4552" s="594"/>
      <c r="C4552" s="17" t="s">
        <v>1600</v>
      </c>
      <c r="D4552" s="19" t="s">
        <v>1588</v>
      </c>
      <c r="E4552" s="17">
        <v>0.67</v>
      </c>
      <c r="F4552" s="17">
        <v>1700</v>
      </c>
      <c r="G4552" s="20">
        <f>F4552*E4552</f>
        <v>1139</v>
      </c>
      <c r="H4552" s="603"/>
    </row>
    <row r="4553" spans="1:8" ht="31.5">
      <c r="A4553" s="41">
        <v>113</v>
      </c>
      <c r="B4553" s="17" t="s">
        <v>1763</v>
      </c>
      <c r="C4553" s="46" t="s">
        <v>1605</v>
      </c>
      <c r="D4553" s="598" t="s">
        <v>1273</v>
      </c>
      <c r="E4553" s="599"/>
      <c r="F4553" s="600"/>
      <c r="G4553" s="20"/>
      <c r="H4553" s="21">
        <v>41137</v>
      </c>
    </row>
    <row r="4554" spans="1:8" ht="31.5">
      <c r="A4554" s="41">
        <v>128</v>
      </c>
      <c r="B4554" s="17" t="s">
        <v>1182</v>
      </c>
      <c r="C4554" s="50" t="s">
        <v>2597</v>
      </c>
      <c r="D4554" s="598" t="s">
        <v>1050</v>
      </c>
      <c r="E4554" s="599"/>
      <c r="F4554" s="600"/>
      <c r="G4554" s="20"/>
      <c r="H4554" s="21">
        <v>41134</v>
      </c>
    </row>
    <row r="4555" spans="1:8" ht="31.5">
      <c r="A4555" s="41">
        <v>162</v>
      </c>
      <c r="B4555" s="17" t="s">
        <v>1763</v>
      </c>
      <c r="C4555" s="46" t="s">
        <v>1605</v>
      </c>
      <c r="D4555" s="598" t="s">
        <v>3223</v>
      </c>
      <c r="E4555" s="599"/>
      <c r="F4555" s="600"/>
      <c r="G4555" s="20"/>
      <c r="H4555" s="21">
        <v>41144</v>
      </c>
    </row>
    <row r="4556" spans="1:8" ht="31.5">
      <c r="A4556" s="17"/>
      <c r="B4556" s="17" t="s">
        <v>1763</v>
      </c>
      <c r="C4556" s="16" t="s">
        <v>3643</v>
      </c>
      <c r="D4556" s="19"/>
      <c r="E4556" s="17"/>
      <c r="F4556" s="19"/>
      <c r="G4556" s="20">
        <v>15053.33</v>
      </c>
      <c r="H4556" s="21">
        <v>41142</v>
      </c>
    </row>
    <row r="4557" spans="1:8" ht="18.75">
      <c r="A4557" s="160"/>
      <c r="B4557" s="161" t="s">
        <v>1598</v>
      </c>
      <c r="C4557" s="160"/>
      <c r="D4557" s="160"/>
      <c r="E4557" s="160"/>
      <c r="F4557" s="160"/>
      <c r="G4557" s="162">
        <f>SUM(G4540:G4556)</f>
        <v>28847.33</v>
      </c>
      <c r="H4557" s="163"/>
    </row>
    <row r="4558" spans="1:8" ht="15.75">
      <c r="A4558" s="602">
        <v>51</v>
      </c>
      <c r="B4558" s="592" t="s">
        <v>423</v>
      </c>
      <c r="C4558" s="16" t="s">
        <v>1132</v>
      </c>
      <c r="D4558" s="19"/>
      <c r="E4558" s="17"/>
      <c r="F4558" s="17"/>
      <c r="G4558" s="20"/>
      <c r="H4558" s="595">
        <v>41128</v>
      </c>
    </row>
    <row r="4559" spans="1:8" ht="15.75">
      <c r="A4559" s="596"/>
      <c r="B4559" s="593"/>
      <c r="C4559" s="17" t="s">
        <v>480</v>
      </c>
      <c r="D4559" s="19" t="s">
        <v>481</v>
      </c>
      <c r="E4559" s="17">
        <v>0.67</v>
      </c>
      <c r="F4559" s="17">
        <v>28</v>
      </c>
      <c r="G4559" s="20">
        <f>E4559*F4559</f>
        <v>18.760000000000002</v>
      </c>
      <c r="H4559" s="605"/>
    </row>
    <row r="4560" spans="1:8" ht="15.75">
      <c r="A4560" s="597"/>
      <c r="B4560" s="594"/>
      <c r="C4560" s="17" t="s">
        <v>1133</v>
      </c>
      <c r="D4560" s="19" t="s">
        <v>1049</v>
      </c>
      <c r="E4560" s="17">
        <v>1.34</v>
      </c>
      <c r="F4560" s="17">
        <v>24</v>
      </c>
      <c r="G4560" s="20">
        <f>E4560*F4560</f>
        <v>32.159999999999997</v>
      </c>
      <c r="H4560" s="603"/>
    </row>
    <row r="4561" spans="1:8" ht="15.75">
      <c r="A4561" s="602">
        <v>189</v>
      </c>
      <c r="B4561" s="592" t="s">
        <v>78</v>
      </c>
      <c r="C4561" s="16" t="s">
        <v>3219</v>
      </c>
      <c r="D4561" s="19"/>
      <c r="E4561" s="19"/>
      <c r="F4561" s="17"/>
      <c r="G4561" s="20"/>
      <c r="H4561" s="595">
        <v>41145</v>
      </c>
    </row>
    <row r="4562" spans="1:8" ht="15.75">
      <c r="A4562" s="596"/>
      <c r="B4562" s="593"/>
      <c r="C4562" s="17" t="s">
        <v>3220</v>
      </c>
      <c r="D4562" s="19" t="s">
        <v>1517</v>
      </c>
      <c r="E4562" s="19">
        <v>1</v>
      </c>
      <c r="F4562" s="17">
        <v>175</v>
      </c>
      <c r="G4562" s="20">
        <f>F4562*E4562</f>
        <v>175</v>
      </c>
      <c r="H4562" s="605"/>
    </row>
    <row r="4563" spans="1:8" ht="15.75">
      <c r="A4563" s="596"/>
      <c r="B4563" s="593"/>
      <c r="C4563" s="17" t="s">
        <v>3222</v>
      </c>
      <c r="D4563" s="19" t="s">
        <v>1109</v>
      </c>
      <c r="E4563" s="19">
        <v>4</v>
      </c>
      <c r="F4563" s="17">
        <v>27.5</v>
      </c>
      <c r="G4563" s="20">
        <f>F4563*E4563</f>
        <v>110</v>
      </c>
      <c r="H4563" s="605"/>
    </row>
    <row r="4564" spans="1:8" ht="15.75">
      <c r="A4564" s="597"/>
      <c r="B4564" s="594"/>
      <c r="C4564" s="17" t="s">
        <v>480</v>
      </c>
      <c r="D4564" s="19" t="s">
        <v>481</v>
      </c>
      <c r="E4564" s="19">
        <v>2</v>
      </c>
      <c r="F4564" s="17">
        <v>28.5</v>
      </c>
      <c r="G4564" s="20">
        <f>F4564*E4564</f>
        <v>57</v>
      </c>
      <c r="H4564" s="603"/>
    </row>
    <row r="4565" spans="1:8" ht="18.75">
      <c r="A4565" s="160"/>
      <c r="B4565" s="161" t="s">
        <v>1598</v>
      </c>
      <c r="C4565" s="160"/>
      <c r="D4565" s="160"/>
      <c r="E4565" s="160"/>
      <c r="F4565" s="160"/>
      <c r="G4565" s="162">
        <f>SUM(G4558:G4564)</f>
        <v>392.92</v>
      </c>
      <c r="H4565" s="163"/>
    </row>
    <row r="4566" spans="1:8" ht="15.75">
      <c r="A4566" s="602">
        <v>37</v>
      </c>
      <c r="B4566" s="592" t="s">
        <v>3553</v>
      </c>
      <c r="C4566" s="16" t="s">
        <v>1132</v>
      </c>
      <c r="D4566" s="19"/>
      <c r="E4566" s="17"/>
      <c r="F4566" s="17"/>
      <c r="G4566" s="20"/>
      <c r="H4566" s="595">
        <v>41127</v>
      </c>
    </row>
    <row r="4567" spans="1:8" ht="15.75">
      <c r="A4567" s="596"/>
      <c r="B4567" s="593"/>
      <c r="C4567" s="17" t="s">
        <v>480</v>
      </c>
      <c r="D4567" s="19" t="s">
        <v>481</v>
      </c>
      <c r="E4567" s="17">
        <v>1</v>
      </c>
      <c r="F4567" s="17">
        <v>28</v>
      </c>
      <c r="G4567" s="20">
        <f>E4567*F4567</f>
        <v>28</v>
      </c>
      <c r="H4567" s="605"/>
    </row>
    <row r="4568" spans="1:8" ht="15.75">
      <c r="A4568" s="597"/>
      <c r="B4568" s="594"/>
      <c r="C4568" s="17" t="s">
        <v>1133</v>
      </c>
      <c r="D4568" s="19" t="s">
        <v>1049</v>
      </c>
      <c r="E4568" s="17">
        <v>2</v>
      </c>
      <c r="F4568" s="17">
        <v>24</v>
      </c>
      <c r="G4568" s="20">
        <f>E4568*F4568</f>
        <v>48</v>
      </c>
      <c r="H4568" s="603"/>
    </row>
    <row r="4569" spans="1:8" ht="15.75">
      <c r="A4569" s="602">
        <v>121</v>
      </c>
      <c r="B4569" s="592" t="s">
        <v>3553</v>
      </c>
      <c r="C4569" s="16" t="s">
        <v>1132</v>
      </c>
      <c r="D4569" s="19"/>
      <c r="E4569" s="17"/>
      <c r="F4569" s="17"/>
      <c r="G4569" s="20"/>
      <c r="H4569" s="595">
        <v>41141</v>
      </c>
    </row>
    <row r="4570" spans="1:8" ht="15.75">
      <c r="A4570" s="596"/>
      <c r="B4570" s="593"/>
      <c r="C4570" s="17" t="s">
        <v>480</v>
      </c>
      <c r="D4570" s="19" t="s">
        <v>481</v>
      </c>
      <c r="E4570" s="17">
        <v>3</v>
      </c>
      <c r="F4570" s="17">
        <v>28</v>
      </c>
      <c r="G4570" s="20">
        <f>E4570*F4570</f>
        <v>84</v>
      </c>
      <c r="H4570" s="605"/>
    </row>
    <row r="4571" spans="1:8" ht="15.75">
      <c r="A4571" s="597"/>
      <c r="B4571" s="594"/>
      <c r="C4571" s="17" t="s">
        <v>1133</v>
      </c>
      <c r="D4571" s="19" t="s">
        <v>1049</v>
      </c>
      <c r="E4571" s="17">
        <v>4</v>
      </c>
      <c r="F4571" s="17">
        <v>24</v>
      </c>
      <c r="G4571" s="20">
        <f>E4571*F4571</f>
        <v>96</v>
      </c>
      <c r="H4571" s="603"/>
    </row>
    <row r="4572" spans="1:8" ht="15.75">
      <c r="A4572" s="41">
        <v>181</v>
      </c>
      <c r="B4572" s="17" t="s">
        <v>915</v>
      </c>
      <c r="C4572" s="16" t="s">
        <v>914</v>
      </c>
      <c r="D4572" s="598" t="s">
        <v>916</v>
      </c>
      <c r="E4572" s="599"/>
      <c r="F4572" s="600"/>
      <c r="G4572" s="20"/>
      <c r="H4572" s="21">
        <v>41148</v>
      </c>
    </row>
    <row r="4573" spans="1:8" ht="31.5">
      <c r="A4573" s="17"/>
      <c r="B4573" s="17" t="s">
        <v>3553</v>
      </c>
      <c r="C4573" s="16" t="s">
        <v>3643</v>
      </c>
      <c r="D4573" s="19"/>
      <c r="E4573" s="17"/>
      <c r="F4573" s="19"/>
      <c r="G4573" s="20">
        <v>15053.33</v>
      </c>
      <c r="H4573" s="21">
        <v>41142</v>
      </c>
    </row>
    <row r="4574" spans="1:8" ht="18.75">
      <c r="A4574" s="160"/>
      <c r="B4574" s="161" t="s">
        <v>1598</v>
      </c>
      <c r="C4574" s="160"/>
      <c r="D4574" s="160"/>
      <c r="E4574" s="160"/>
      <c r="F4574" s="160"/>
      <c r="G4574" s="162">
        <f>SUM(G4566:G4573)</f>
        <v>15309.33</v>
      </c>
      <c r="H4574" s="163"/>
    </row>
    <row r="4575" spans="1:8" ht="15.75">
      <c r="A4575" s="602">
        <v>60</v>
      </c>
      <c r="B4575" s="592" t="s">
        <v>451</v>
      </c>
      <c r="C4575" s="16" t="s">
        <v>1132</v>
      </c>
      <c r="D4575" s="19"/>
      <c r="E4575" s="17"/>
      <c r="F4575" s="17"/>
      <c r="G4575" s="20"/>
      <c r="H4575" s="595">
        <v>41129</v>
      </c>
    </row>
    <row r="4576" spans="1:8" ht="15.75">
      <c r="A4576" s="596"/>
      <c r="B4576" s="593"/>
      <c r="C4576" s="17" t="s">
        <v>480</v>
      </c>
      <c r="D4576" s="19" t="s">
        <v>481</v>
      </c>
      <c r="E4576" s="17">
        <v>1</v>
      </c>
      <c r="F4576" s="17">
        <v>28</v>
      </c>
      <c r="G4576" s="20">
        <f>E4576*F4576</f>
        <v>28</v>
      </c>
      <c r="H4576" s="605"/>
    </row>
    <row r="4577" spans="1:8" ht="15.75">
      <c r="A4577" s="597"/>
      <c r="B4577" s="594"/>
      <c r="C4577" s="17" t="s">
        <v>1133</v>
      </c>
      <c r="D4577" s="19" t="s">
        <v>1049</v>
      </c>
      <c r="E4577" s="17">
        <v>2</v>
      </c>
      <c r="F4577" s="17">
        <v>24</v>
      </c>
      <c r="G4577" s="20">
        <f>E4577*F4577</f>
        <v>48</v>
      </c>
      <c r="H4577" s="603"/>
    </row>
    <row r="4578" spans="1:8" ht="18.75">
      <c r="A4578" s="160"/>
      <c r="B4578" s="161" t="s">
        <v>1598</v>
      </c>
      <c r="C4578" s="160"/>
      <c r="D4578" s="160"/>
      <c r="E4578" s="160"/>
      <c r="F4578" s="160"/>
      <c r="G4578" s="162">
        <f>SUM(G4575:G4577)</f>
        <v>76</v>
      </c>
      <c r="H4578" s="163"/>
    </row>
    <row r="4579" spans="1:8" ht="15.75">
      <c r="A4579" s="602">
        <v>35</v>
      </c>
      <c r="B4579" s="592" t="s">
        <v>273</v>
      </c>
      <c r="C4579" s="16" t="s">
        <v>2782</v>
      </c>
      <c r="D4579" s="17"/>
      <c r="E4579" s="17"/>
      <c r="F4579" s="17"/>
      <c r="G4579" s="17"/>
      <c r="H4579" s="611">
        <v>41124</v>
      </c>
    </row>
    <row r="4580" spans="1:8" ht="15.75">
      <c r="A4580" s="596"/>
      <c r="B4580" s="593"/>
      <c r="C4580" s="17" t="s">
        <v>2049</v>
      </c>
      <c r="D4580" s="17" t="s">
        <v>1588</v>
      </c>
      <c r="E4580" s="17">
        <v>0.23</v>
      </c>
      <c r="F4580" s="17">
        <v>1350</v>
      </c>
      <c r="G4580" s="17">
        <f>F4580*E4580</f>
        <v>310.5</v>
      </c>
      <c r="H4580" s="611"/>
    </row>
    <row r="4581" spans="1:8" ht="15.75">
      <c r="A4581" s="597"/>
      <c r="B4581" s="594"/>
      <c r="C4581" s="17" t="s">
        <v>2050</v>
      </c>
      <c r="D4581" s="17" t="s">
        <v>1585</v>
      </c>
      <c r="E4581" s="17">
        <v>0.06</v>
      </c>
      <c r="F4581" s="17">
        <v>48.05</v>
      </c>
      <c r="G4581" s="20">
        <f>F4581*E4581</f>
        <v>2.88</v>
      </c>
      <c r="H4581" s="611"/>
    </row>
    <row r="4582" spans="1:8" ht="15.75">
      <c r="A4582" s="602">
        <v>52</v>
      </c>
      <c r="B4582" s="592" t="s">
        <v>273</v>
      </c>
      <c r="C4582" s="16" t="s">
        <v>1132</v>
      </c>
      <c r="D4582" s="19"/>
      <c r="E4582" s="17"/>
      <c r="F4582" s="17"/>
      <c r="G4582" s="20"/>
      <c r="H4582" s="595">
        <v>41128</v>
      </c>
    </row>
    <row r="4583" spans="1:8" ht="15.75">
      <c r="A4583" s="596"/>
      <c r="B4583" s="593"/>
      <c r="C4583" s="17" t="s">
        <v>480</v>
      </c>
      <c r="D4583" s="19" t="s">
        <v>481</v>
      </c>
      <c r="E4583" s="17">
        <v>0.67</v>
      </c>
      <c r="F4583" s="17">
        <v>28</v>
      </c>
      <c r="G4583" s="20">
        <f>E4583*F4583</f>
        <v>18.760000000000002</v>
      </c>
      <c r="H4583" s="605"/>
    </row>
    <row r="4584" spans="1:8" ht="15.75">
      <c r="A4584" s="597"/>
      <c r="B4584" s="594"/>
      <c r="C4584" s="17" t="s">
        <v>1133</v>
      </c>
      <c r="D4584" s="19" t="s">
        <v>1049</v>
      </c>
      <c r="E4584" s="17">
        <v>1.34</v>
      </c>
      <c r="F4584" s="17">
        <v>24</v>
      </c>
      <c r="G4584" s="20">
        <f>E4584*F4584</f>
        <v>32.159999999999997</v>
      </c>
      <c r="H4584" s="603"/>
    </row>
    <row r="4585" spans="1:8" ht="31.5">
      <c r="A4585" s="41">
        <v>64</v>
      </c>
      <c r="B4585" s="17" t="s">
        <v>273</v>
      </c>
      <c r="C4585" s="46" t="s">
        <v>2185</v>
      </c>
      <c r="D4585" s="598" t="s">
        <v>3581</v>
      </c>
      <c r="E4585" s="599"/>
      <c r="F4585" s="600"/>
      <c r="G4585" s="20"/>
      <c r="H4585" s="21">
        <v>41129</v>
      </c>
    </row>
    <row r="4586" spans="1:8" ht="31.5">
      <c r="A4586" s="41">
        <v>114</v>
      </c>
      <c r="B4586" s="17" t="s">
        <v>273</v>
      </c>
      <c r="C4586" s="46" t="s">
        <v>1605</v>
      </c>
      <c r="D4586" s="598" t="s">
        <v>1273</v>
      </c>
      <c r="E4586" s="599"/>
      <c r="F4586" s="600"/>
      <c r="G4586" s="20"/>
      <c r="H4586" s="21">
        <v>41137</v>
      </c>
    </row>
    <row r="4587" spans="1:8" ht="15.75">
      <c r="A4587" s="41">
        <v>130</v>
      </c>
      <c r="B4587" s="17" t="s">
        <v>2603</v>
      </c>
      <c r="C4587" s="46" t="s">
        <v>1567</v>
      </c>
      <c r="D4587" s="598" t="s">
        <v>1050</v>
      </c>
      <c r="E4587" s="599"/>
      <c r="F4587" s="600"/>
      <c r="G4587" s="20"/>
      <c r="H4587" s="21">
        <v>41136</v>
      </c>
    </row>
    <row r="4588" spans="1:8" ht="15.75">
      <c r="A4588" s="41">
        <v>146</v>
      </c>
      <c r="B4588" s="17" t="s">
        <v>1456</v>
      </c>
      <c r="C4588" s="16" t="s">
        <v>3386</v>
      </c>
      <c r="D4588" s="598" t="s">
        <v>1050</v>
      </c>
      <c r="E4588" s="599"/>
      <c r="F4588" s="600"/>
      <c r="G4588" s="20"/>
      <c r="H4588" s="21">
        <v>41142</v>
      </c>
    </row>
    <row r="4589" spans="1:8" ht="31.5">
      <c r="A4589" s="41">
        <v>148</v>
      </c>
      <c r="B4589" s="17" t="s">
        <v>273</v>
      </c>
      <c r="C4589" s="46" t="s">
        <v>1605</v>
      </c>
      <c r="D4589" s="598" t="s">
        <v>1113</v>
      </c>
      <c r="E4589" s="599"/>
      <c r="F4589" s="600"/>
      <c r="G4589" s="20"/>
      <c r="H4589" s="21">
        <v>41143</v>
      </c>
    </row>
    <row r="4590" spans="1:8" ht="31.5">
      <c r="A4590" s="41">
        <v>163</v>
      </c>
      <c r="B4590" s="17" t="s">
        <v>273</v>
      </c>
      <c r="C4590" s="46" t="s">
        <v>1605</v>
      </c>
      <c r="D4590" s="598" t="s">
        <v>3223</v>
      </c>
      <c r="E4590" s="599"/>
      <c r="F4590" s="600"/>
      <c r="G4590" s="20"/>
      <c r="H4590" s="21">
        <v>41144</v>
      </c>
    </row>
    <row r="4591" spans="1:8" ht="15.75">
      <c r="A4591" s="602">
        <v>173</v>
      </c>
      <c r="B4591" s="592" t="s">
        <v>273</v>
      </c>
      <c r="C4591" s="46" t="s">
        <v>2782</v>
      </c>
      <c r="D4591" s="19"/>
      <c r="E4591" s="17"/>
      <c r="F4591" s="17"/>
      <c r="G4591" s="17"/>
      <c r="H4591" s="595">
        <v>41146</v>
      </c>
    </row>
    <row r="4592" spans="1:8" ht="15.75">
      <c r="A4592" s="596"/>
      <c r="B4592" s="593"/>
      <c r="C4592" s="15" t="s">
        <v>3269</v>
      </c>
      <c r="D4592" s="19" t="s">
        <v>1588</v>
      </c>
      <c r="E4592" s="17">
        <v>0.45</v>
      </c>
      <c r="F4592" s="17">
        <v>1500</v>
      </c>
      <c r="G4592" s="17">
        <f>F4592*E4592</f>
        <v>675</v>
      </c>
      <c r="H4592" s="605"/>
    </row>
    <row r="4593" spans="1:8" ht="15.75">
      <c r="A4593" s="597"/>
      <c r="B4593" s="594"/>
      <c r="C4593" s="15" t="s">
        <v>2050</v>
      </c>
      <c r="D4593" s="19" t="s">
        <v>1585</v>
      </c>
      <c r="E4593" s="17">
        <v>0.17</v>
      </c>
      <c r="F4593" s="17">
        <v>48.05</v>
      </c>
      <c r="G4593" s="20">
        <f>F4593*E4593</f>
        <v>8.17</v>
      </c>
      <c r="H4593" s="603"/>
    </row>
    <row r="4594" spans="1:8" ht="15.75">
      <c r="A4594" s="41">
        <v>174</v>
      </c>
      <c r="B4594" s="17" t="s">
        <v>3234</v>
      </c>
      <c r="C4594" s="16" t="s">
        <v>332</v>
      </c>
      <c r="D4594" s="598" t="s">
        <v>1050</v>
      </c>
      <c r="E4594" s="599"/>
      <c r="F4594" s="600"/>
      <c r="G4594" s="20"/>
      <c r="H4594" s="21">
        <v>41144</v>
      </c>
    </row>
    <row r="4595" spans="1:8" ht="31.5">
      <c r="A4595" s="602">
        <v>201</v>
      </c>
      <c r="B4595" s="592" t="s">
        <v>273</v>
      </c>
      <c r="C4595" s="46" t="s">
        <v>1605</v>
      </c>
      <c r="D4595" s="19"/>
      <c r="E4595" s="19"/>
      <c r="F4595" s="17"/>
      <c r="G4595" s="20"/>
      <c r="H4595" s="595">
        <v>41149</v>
      </c>
    </row>
    <row r="4596" spans="1:8" ht="15.75">
      <c r="A4596" s="597"/>
      <c r="B4596" s="594"/>
      <c r="C4596" s="17" t="s">
        <v>1600</v>
      </c>
      <c r="D4596" s="19" t="s">
        <v>1588</v>
      </c>
      <c r="E4596" s="17">
        <v>0.67</v>
      </c>
      <c r="F4596" s="17">
        <v>1700</v>
      </c>
      <c r="G4596" s="20">
        <f>F4596*E4596</f>
        <v>1139</v>
      </c>
      <c r="H4596" s="603"/>
    </row>
    <row r="4597" spans="1:8" ht="47.25">
      <c r="A4597" s="41">
        <v>204</v>
      </c>
      <c r="B4597" s="15" t="s">
        <v>2158</v>
      </c>
      <c r="C4597" s="16" t="s">
        <v>2159</v>
      </c>
      <c r="D4597" s="598" t="s">
        <v>1050</v>
      </c>
      <c r="E4597" s="599"/>
      <c r="F4597" s="600"/>
      <c r="G4597" s="20"/>
      <c r="H4597" s="21">
        <v>41149</v>
      </c>
    </row>
    <row r="4598" spans="1:8" ht="18.75">
      <c r="A4598" s="160"/>
      <c r="B4598" s="161" t="s">
        <v>1598</v>
      </c>
      <c r="C4598" s="160"/>
      <c r="D4598" s="160"/>
      <c r="E4598" s="160"/>
      <c r="F4598" s="160"/>
      <c r="G4598" s="162">
        <f>SUM(G4579:G4597)</f>
        <v>2186.4699999999998</v>
      </c>
      <c r="H4598" s="163"/>
    </row>
    <row r="4599" spans="1:8" ht="15.75">
      <c r="A4599" s="602">
        <v>49</v>
      </c>
      <c r="B4599" s="592" t="s">
        <v>2169</v>
      </c>
      <c r="C4599" s="16" t="s">
        <v>1132</v>
      </c>
      <c r="D4599" s="19"/>
      <c r="E4599" s="17"/>
      <c r="F4599" s="17"/>
      <c r="G4599" s="20"/>
      <c r="H4599" s="595">
        <v>41128</v>
      </c>
    </row>
    <row r="4600" spans="1:8" ht="15.75">
      <c r="A4600" s="596"/>
      <c r="B4600" s="593"/>
      <c r="C4600" s="17" t="s">
        <v>480</v>
      </c>
      <c r="D4600" s="19" t="s">
        <v>481</v>
      </c>
      <c r="E4600" s="17">
        <v>1.5</v>
      </c>
      <c r="F4600" s="17">
        <v>28</v>
      </c>
      <c r="G4600" s="20">
        <f>E4600*F4600</f>
        <v>42</v>
      </c>
      <c r="H4600" s="605"/>
    </row>
    <row r="4601" spans="1:8" ht="15.75">
      <c r="A4601" s="597"/>
      <c r="B4601" s="594"/>
      <c r="C4601" s="17" t="s">
        <v>1133</v>
      </c>
      <c r="D4601" s="19" t="s">
        <v>1049</v>
      </c>
      <c r="E4601" s="17">
        <v>3</v>
      </c>
      <c r="F4601" s="17">
        <v>24</v>
      </c>
      <c r="G4601" s="20">
        <f>E4601*F4601</f>
        <v>72</v>
      </c>
      <c r="H4601" s="603"/>
    </row>
    <row r="4602" spans="1:8" ht="18.75">
      <c r="A4602" s="160"/>
      <c r="B4602" s="161" t="s">
        <v>1598</v>
      </c>
      <c r="C4602" s="160"/>
      <c r="D4602" s="160"/>
      <c r="E4602" s="160"/>
      <c r="F4602" s="160"/>
      <c r="G4602" s="162">
        <f>SUM(G4599:G4601)</f>
        <v>114</v>
      </c>
      <c r="H4602" s="163"/>
    </row>
    <row r="4603" spans="1:8" ht="15.75">
      <c r="A4603" s="602">
        <v>38</v>
      </c>
      <c r="B4603" s="592" t="s">
        <v>652</v>
      </c>
      <c r="C4603" s="16" t="s">
        <v>1132</v>
      </c>
      <c r="D4603" s="19"/>
      <c r="E4603" s="17"/>
      <c r="F4603" s="17"/>
      <c r="G4603" s="20"/>
      <c r="H4603" s="595">
        <v>41127</v>
      </c>
    </row>
    <row r="4604" spans="1:8" ht="15.75">
      <c r="A4604" s="596"/>
      <c r="B4604" s="593"/>
      <c r="C4604" s="17" t="s">
        <v>480</v>
      </c>
      <c r="D4604" s="19" t="s">
        <v>481</v>
      </c>
      <c r="E4604" s="17">
        <v>1</v>
      </c>
      <c r="F4604" s="17">
        <v>28</v>
      </c>
      <c r="G4604" s="20">
        <f>E4604*F4604</f>
        <v>28</v>
      </c>
      <c r="H4604" s="605"/>
    </row>
    <row r="4605" spans="1:8" ht="15.75">
      <c r="A4605" s="597"/>
      <c r="B4605" s="594"/>
      <c r="C4605" s="17" t="s">
        <v>1133</v>
      </c>
      <c r="D4605" s="19" t="s">
        <v>1049</v>
      </c>
      <c r="E4605" s="17">
        <v>2</v>
      </c>
      <c r="F4605" s="17">
        <v>24</v>
      </c>
      <c r="G4605" s="20">
        <f>E4605*F4605</f>
        <v>48</v>
      </c>
      <c r="H4605" s="603"/>
    </row>
    <row r="4606" spans="1:8" ht="18.75">
      <c r="A4606" s="160"/>
      <c r="B4606" s="161" t="s">
        <v>1598</v>
      </c>
      <c r="C4606" s="160"/>
      <c r="D4606" s="160"/>
      <c r="E4606" s="160"/>
      <c r="F4606" s="160"/>
      <c r="G4606" s="162">
        <f>SUM(G4603:G4605)</f>
        <v>76</v>
      </c>
      <c r="H4606" s="163"/>
    </row>
    <row r="4607" spans="1:8" ht="15.75">
      <c r="A4607" s="602">
        <v>50</v>
      </c>
      <c r="B4607" s="592" t="s">
        <v>3150</v>
      </c>
      <c r="C4607" s="16" t="s">
        <v>1132</v>
      </c>
      <c r="D4607" s="19"/>
      <c r="E4607" s="17"/>
      <c r="F4607" s="17"/>
      <c r="G4607" s="20"/>
      <c r="H4607" s="595">
        <v>41128</v>
      </c>
    </row>
    <row r="4608" spans="1:8" ht="15.75">
      <c r="A4608" s="596"/>
      <c r="B4608" s="593"/>
      <c r="C4608" s="17" t="s">
        <v>480</v>
      </c>
      <c r="D4608" s="19" t="s">
        <v>481</v>
      </c>
      <c r="E4608" s="17">
        <v>2</v>
      </c>
      <c r="F4608" s="17">
        <v>28</v>
      </c>
      <c r="G4608" s="20">
        <f>E4608*F4608</f>
        <v>56</v>
      </c>
      <c r="H4608" s="605"/>
    </row>
    <row r="4609" spans="1:8" ht="15.75">
      <c r="A4609" s="597"/>
      <c r="B4609" s="594"/>
      <c r="C4609" s="17" t="s">
        <v>1133</v>
      </c>
      <c r="D4609" s="19" t="s">
        <v>1049</v>
      </c>
      <c r="E4609" s="17">
        <v>3</v>
      </c>
      <c r="F4609" s="17">
        <v>24</v>
      </c>
      <c r="G4609" s="20">
        <f>E4609*F4609</f>
        <v>72</v>
      </c>
      <c r="H4609" s="603"/>
    </row>
    <row r="4610" spans="1:8" ht="15.75">
      <c r="A4610" s="41">
        <v>213</v>
      </c>
      <c r="B4610" s="17" t="s">
        <v>1657</v>
      </c>
      <c r="C4610" s="16" t="s">
        <v>741</v>
      </c>
      <c r="D4610" s="598" t="s">
        <v>1050</v>
      </c>
      <c r="E4610" s="599"/>
      <c r="F4610" s="600"/>
      <c r="G4610" s="20"/>
      <c r="H4610" s="21">
        <v>41150</v>
      </c>
    </row>
    <row r="4611" spans="1:8" ht="18.75">
      <c r="A4611" s="160"/>
      <c r="B4611" s="161" t="s">
        <v>1598</v>
      </c>
      <c r="C4611" s="160"/>
      <c r="D4611" s="160"/>
      <c r="E4611" s="160"/>
      <c r="F4611" s="160"/>
      <c r="G4611" s="162">
        <f>SUM(G4607:G4610)</f>
        <v>128</v>
      </c>
      <c r="H4611" s="163"/>
    </row>
    <row r="4612" spans="1:8" ht="31.5">
      <c r="A4612" s="602">
        <v>206</v>
      </c>
      <c r="B4612" s="592" t="s">
        <v>2271</v>
      </c>
      <c r="C4612" s="16" t="s">
        <v>2290</v>
      </c>
      <c r="D4612" s="19"/>
      <c r="E4612" s="19"/>
      <c r="F4612" s="17"/>
      <c r="G4612" s="20"/>
      <c r="H4612" s="595">
        <v>41149</v>
      </c>
    </row>
    <row r="4613" spans="1:8" ht="15.75">
      <c r="A4613" s="596"/>
      <c r="B4613" s="593"/>
      <c r="C4613" s="17" t="s">
        <v>3144</v>
      </c>
      <c r="D4613" s="19" t="s">
        <v>2968</v>
      </c>
      <c r="E4613" s="17">
        <v>1</v>
      </c>
      <c r="F4613" s="17">
        <v>24</v>
      </c>
      <c r="G4613" s="20">
        <f>F4613*E4613</f>
        <v>24</v>
      </c>
      <c r="H4613" s="605"/>
    </row>
    <row r="4614" spans="1:8" ht="15.75">
      <c r="A4614" s="597"/>
      <c r="B4614" s="594"/>
      <c r="C4614" s="17" t="s">
        <v>2552</v>
      </c>
      <c r="D4614" s="19" t="s">
        <v>2968</v>
      </c>
      <c r="E4614" s="17">
        <v>2</v>
      </c>
      <c r="F4614" s="17">
        <v>32</v>
      </c>
      <c r="G4614" s="173">
        <f>F4614*E4614</f>
        <v>64</v>
      </c>
      <c r="H4614" s="603"/>
    </row>
    <row r="4615" spans="1:8" ht="18.75">
      <c r="A4615" s="160"/>
      <c r="B4615" s="161" t="s">
        <v>1598</v>
      </c>
      <c r="C4615" s="160"/>
      <c r="D4615" s="160"/>
      <c r="E4615" s="160"/>
      <c r="F4615" s="160"/>
      <c r="G4615" s="162">
        <f>SUM(G4612:G4614)</f>
        <v>88</v>
      </c>
      <c r="H4615" s="163"/>
    </row>
    <row r="4616" spans="1:8">
      <c r="G4616" s="42">
        <f>SUM(G4615+G4611+G4602+G4606+G4598+G4578+G4574+G4565+G4557+G4539+G4532+G4515+G4490+G4485+G4481+G4477+G4475+G4471+G4467+G4459+G4455+G4430+G4399+G4367+G4345+G4324+G4292+G4280+G4265+G4243+G4236+G4231+G4221+G4191+G4166+G4149+G4141+G4115+G4094)</f>
        <v>715207.9</v>
      </c>
    </row>
    <row r="4617" spans="1:8">
      <c r="G4617" s="42">
        <f>G4615+G4611+G4606+G4602+G4598+G4578+G4574+G4565+G4557+G4539+G4532+G4515+G4490+G4485+G4481+G4477+G4475+G4471+G4467+G4459+G4455+G4430+G4399+G4367+G4345+G4324+G4292+G4280+G4265+G4243+G4236+G4231+G4221+G4191+G4166+G4149+G4141+G4115+G4094</f>
        <v>715207.9</v>
      </c>
    </row>
    <row r="4665" spans="1:8" ht="18.75">
      <c r="A4665" s="869" t="s">
        <v>1044</v>
      </c>
      <c r="B4665" s="869"/>
      <c r="C4665" s="869"/>
      <c r="D4665" s="869"/>
      <c r="E4665" s="869"/>
      <c r="F4665" s="869"/>
      <c r="G4665" s="869"/>
      <c r="H4665" s="869"/>
    </row>
    <row r="4666" spans="1:8" ht="18.75">
      <c r="A4666" s="604" t="s">
        <v>860</v>
      </c>
      <c r="B4666" s="604"/>
      <c r="C4666" s="2"/>
      <c r="D4666" s="2"/>
      <c r="E4666" s="2"/>
      <c r="F4666" s="2"/>
      <c r="G4666" s="1"/>
      <c r="H4666" s="1"/>
    </row>
    <row r="4667" spans="1:8" ht="40.5" customHeight="1">
      <c r="A4667" s="131" t="s">
        <v>1033</v>
      </c>
      <c r="B4667" s="131" t="s">
        <v>1034</v>
      </c>
      <c r="C4667" s="131" t="s">
        <v>1035</v>
      </c>
      <c r="D4667" s="131" t="s">
        <v>1036</v>
      </c>
      <c r="E4667" s="131" t="s">
        <v>1334</v>
      </c>
      <c r="F4667" s="131" t="s">
        <v>1335</v>
      </c>
      <c r="G4667" s="131" t="s">
        <v>1555</v>
      </c>
      <c r="H4667" s="58" t="s">
        <v>1586</v>
      </c>
    </row>
    <row r="4668" spans="1:8" ht="31.5">
      <c r="A4668" s="64">
        <v>1</v>
      </c>
      <c r="B4668" s="17" t="s">
        <v>338</v>
      </c>
      <c r="C4668" s="16" t="s">
        <v>893</v>
      </c>
      <c r="D4668" s="598" t="s">
        <v>412</v>
      </c>
      <c r="E4668" s="599"/>
      <c r="F4668" s="600"/>
      <c r="G4668" s="41"/>
      <c r="H4668" s="18">
        <v>41155</v>
      </c>
    </row>
    <row r="4669" spans="1:8" ht="31.5">
      <c r="A4669" s="64">
        <v>45</v>
      </c>
      <c r="B4669" s="17" t="s">
        <v>618</v>
      </c>
      <c r="C4669" s="16" t="s">
        <v>2246</v>
      </c>
      <c r="D4669" s="598" t="s">
        <v>630</v>
      </c>
      <c r="E4669" s="599"/>
      <c r="F4669" s="600"/>
      <c r="G4669" s="20"/>
      <c r="H4669" s="18">
        <v>41162</v>
      </c>
    </row>
    <row r="4670" spans="1:8" ht="63">
      <c r="A4670" s="64">
        <v>71</v>
      </c>
      <c r="B4670" s="17" t="s">
        <v>205</v>
      </c>
      <c r="C4670" s="16" t="s">
        <v>1613</v>
      </c>
      <c r="D4670" s="598" t="s">
        <v>67</v>
      </c>
      <c r="E4670" s="599"/>
      <c r="F4670" s="600"/>
      <c r="G4670" s="20"/>
      <c r="H4670" s="18">
        <v>41165</v>
      </c>
    </row>
    <row r="4671" spans="1:8" ht="31.5">
      <c r="A4671" s="64">
        <v>95</v>
      </c>
      <c r="B4671" s="17" t="s">
        <v>3434</v>
      </c>
      <c r="C4671" s="46" t="s">
        <v>3381</v>
      </c>
      <c r="D4671" s="598" t="s">
        <v>1050</v>
      </c>
      <c r="E4671" s="599"/>
      <c r="F4671" s="600"/>
      <c r="G4671" s="20"/>
      <c r="H4671" s="18">
        <v>41170</v>
      </c>
    </row>
    <row r="4672" spans="1:8" ht="15.75">
      <c r="A4672" s="64">
        <v>137</v>
      </c>
      <c r="B4672" s="41" t="s">
        <v>459</v>
      </c>
      <c r="C4672" s="16" t="s">
        <v>2844</v>
      </c>
      <c r="D4672" s="598" t="s">
        <v>1050</v>
      </c>
      <c r="E4672" s="599"/>
      <c r="F4672" s="600"/>
      <c r="G4672" s="20"/>
      <c r="H4672" s="18">
        <v>41172</v>
      </c>
    </row>
    <row r="4673" spans="1:8" ht="31.5">
      <c r="A4673" s="630">
        <v>155</v>
      </c>
      <c r="B4673" s="592" t="s">
        <v>549</v>
      </c>
      <c r="C4673" s="16" t="s">
        <v>1986</v>
      </c>
      <c r="D4673" s="17"/>
      <c r="E4673" s="17"/>
      <c r="F4673" s="17"/>
      <c r="G4673" s="17"/>
      <c r="H4673" s="595">
        <v>41181</v>
      </c>
    </row>
    <row r="4674" spans="1:8" ht="15.75">
      <c r="A4674" s="631"/>
      <c r="B4674" s="593"/>
      <c r="C4674" s="17" t="s">
        <v>2268</v>
      </c>
      <c r="D4674" s="19" t="s">
        <v>1046</v>
      </c>
      <c r="E4674" s="17">
        <v>1</v>
      </c>
      <c r="F4674" s="17">
        <v>350</v>
      </c>
      <c r="G4674" s="17">
        <f>E4674*F4674</f>
        <v>350</v>
      </c>
      <c r="H4674" s="605"/>
    </row>
    <row r="4675" spans="1:8" ht="15.75">
      <c r="A4675" s="631"/>
      <c r="B4675" s="593"/>
      <c r="C4675" s="17" t="s">
        <v>1047</v>
      </c>
      <c r="D4675" s="19" t="s">
        <v>1049</v>
      </c>
      <c r="E4675" s="17">
        <v>1</v>
      </c>
      <c r="F4675" s="17">
        <v>25</v>
      </c>
      <c r="G4675" s="17">
        <f>E4675*F4675</f>
        <v>25</v>
      </c>
      <c r="H4675" s="605"/>
    </row>
    <row r="4676" spans="1:8" ht="15.75">
      <c r="A4676" s="632"/>
      <c r="B4676" s="594"/>
      <c r="C4676" s="17" t="s">
        <v>1087</v>
      </c>
      <c r="D4676" s="19" t="s">
        <v>1109</v>
      </c>
      <c r="E4676" s="17">
        <v>0.05</v>
      </c>
      <c r="F4676" s="17">
        <v>55</v>
      </c>
      <c r="G4676" s="17">
        <f>E4676*F4676</f>
        <v>2.75</v>
      </c>
      <c r="H4676" s="603"/>
    </row>
    <row r="4677" spans="1:8" ht="15.75">
      <c r="A4677" s="630">
        <v>156</v>
      </c>
      <c r="B4677" s="592" t="s">
        <v>338</v>
      </c>
      <c r="C4677" s="16" t="s">
        <v>2782</v>
      </c>
      <c r="D4677" s="17"/>
      <c r="E4677" s="17"/>
      <c r="F4677" s="17"/>
      <c r="G4677" s="173"/>
      <c r="H4677" s="611">
        <v>41180</v>
      </c>
    </row>
    <row r="4678" spans="1:8" ht="15.75">
      <c r="A4678" s="631"/>
      <c r="B4678" s="593"/>
      <c r="C4678" s="17" t="s">
        <v>2783</v>
      </c>
      <c r="D4678" s="19" t="s">
        <v>1588</v>
      </c>
      <c r="E4678" s="17">
        <v>0.3</v>
      </c>
      <c r="F4678" s="17">
        <v>1350</v>
      </c>
      <c r="G4678" s="173">
        <f>F4678*E4678</f>
        <v>405</v>
      </c>
      <c r="H4678" s="610"/>
    </row>
    <row r="4679" spans="1:8" ht="15.75">
      <c r="A4679" s="632"/>
      <c r="B4679" s="594"/>
      <c r="C4679" s="17" t="s">
        <v>2050</v>
      </c>
      <c r="D4679" s="19" t="s">
        <v>1585</v>
      </c>
      <c r="E4679" s="17">
        <v>0.13</v>
      </c>
      <c r="F4679" s="17">
        <v>48.05</v>
      </c>
      <c r="G4679" s="169">
        <f>F4679*E4679</f>
        <v>6.25</v>
      </c>
      <c r="H4679" s="610"/>
    </row>
    <row r="4680" spans="1:8" ht="18.75">
      <c r="A4680" s="160"/>
      <c r="B4680" s="161" t="s">
        <v>1598</v>
      </c>
      <c r="C4680" s="160"/>
      <c r="D4680" s="160"/>
      <c r="E4680" s="160"/>
      <c r="F4680" s="160"/>
      <c r="G4680" s="162">
        <f>SUM(G4668:G4679)</f>
        <v>789</v>
      </c>
      <c r="H4680" s="163"/>
    </row>
    <row r="4681" spans="1:8" ht="31.5">
      <c r="A4681" s="630">
        <v>23</v>
      </c>
      <c r="B4681" s="592" t="s">
        <v>2660</v>
      </c>
      <c r="C4681" s="16" t="s">
        <v>1507</v>
      </c>
      <c r="D4681" s="19"/>
      <c r="E4681" s="17"/>
      <c r="F4681" s="17"/>
      <c r="G4681" s="20"/>
      <c r="H4681" s="595">
        <v>41157</v>
      </c>
    </row>
    <row r="4682" spans="1:8" ht="15.75">
      <c r="A4682" s="631"/>
      <c r="B4682" s="593"/>
      <c r="C4682" s="17" t="s">
        <v>480</v>
      </c>
      <c r="D4682" s="19" t="s">
        <v>481</v>
      </c>
      <c r="E4682" s="17">
        <v>0.43</v>
      </c>
      <c r="F4682" s="17">
        <v>28</v>
      </c>
      <c r="G4682" s="20">
        <f>E4682*F4682</f>
        <v>12.04</v>
      </c>
      <c r="H4682" s="605"/>
    </row>
    <row r="4683" spans="1:8" ht="15.75">
      <c r="A4683" s="632"/>
      <c r="B4683" s="594"/>
      <c r="C4683" s="17" t="s">
        <v>1133</v>
      </c>
      <c r="D4683" s="19" t="s">
        <v>1049</v>
      </c>
      <c r="E4683" s="17">
        <v>0.57999999999999996</v>
      </c>
      <c r="F4683" s="17">
        <v>24</v>
      </c>
      <c r="G4683" s="20">
        <f>E4683*F4683</f>
        <v>13.92</v>
      </c>
      <c r="H4683" s="603"/>
    </row>
    <row r="4684" spans="1:8" ht="31.5">
      <c r="A4684" s="64">
        <v>31</v>
      </c>
      <c r="B4684" s="17" t="s">
        <v>2660</v>
      </c>
      <c r="C4684" s="16" t="s">
        <v>893</v>
      </c>
      <c r="D4684" s="598" t="s">
        <v>81</v>
      </c>
      <c r="E4684" s="599"/>
      <c r="F4684" s="600"/>
      <c r="G4684" s="20"/>
      <c r="H4684" s="18">
        <v>41157</v>
      </c>
    </row>
    <row r="4685" spans="1:8" ht="47.25">
      <c r="A4685" s="64">
        <v>49</v>
      </c>
      <c r="B4685" s="17" t="s">
        <v>3494</v>
      </c>
      <c r="C4685" s="16" t="s">
        <v>2582</v>
      </c>
      <c r="D4685" s="606" t="s">
        <v>67</v>
      </c>
      <c r="E4685" s="606"/>
      <c r="F4685" s="606"/>
      <c r="G4685" s="20"/>
      <c r="H4685" s="18">
        <v>41163</v>
      </c>
    </row>
    <row r="4686" spans="1:8" ht="31.5">
      <c r="A4686" s="64">
        <v>60</v>
      </c>
      <c r="B4686" s="17" t="s">
        <v>2660</v>
      </c>
      <c r="C4686" s="16" t="s">
        <v>893</v>
      </c>
      <c r="D4686" s="598" t="s">
        <v>3811</v>
      </c>
      <c r="E4686" s="599"/>
      <c r="F4686" s="600"/>
      <c r="G4686" s="20"/>
      <c r="H4686" s="18">
        <v>41164</v>
      </c>
    </row>
    <row r="4687" spans="1:8" ht="31.5">
      <c r="A4687" s="64">
        <v>88</v>
      </c>
      <c r="B4687" s="17" t="s">
        <v>1011</v>
      </c>
      <c r="C4687" s="46" t="s">
        <v>1665</v>
      </c>
      <c r="D4687" s="598" t="s">
        <v>67</v>
      </c>
      <c r="E4687" s="599"/>
      <c r="F4687" s="600"/>
      <c r="G4687" s="20"/>
      <c r="H4687" s="18">
        <v>41169</v>
      </c>
    </row>
    <row r="4688" spans="1:8" ht="31.5">
      <c r="A4688" s="630">
        <v>96</v>
      </c>
      <c r="B4688" s="592" t="s">
        <v>1624</v>
      </c>
      <c r="C4688" s="46" t="s">
        <v>2681</v>
      </c>
      <c r="D4688" s="19"/>
      <c r="E4688" s="19"/>
      <c r="F4688" s="19"/>
      <c r="G4688" s="20"/>
      <c r="H4688" s="595">
        <v>41171</v>
      </c>
    </row>
    <row r="4689" spans="1:8" ht="15.75">
      <c r="A4689" s="631"/>
      <c r="B4689" s="593"/>
      <c r="C4689" s="17" t="s">
        <v>3144</v>
      </c>
      <c r="D4689" s="19" t="s">
        <v>2968</v>
      </c>
      <c r="E4689" s="17">
        <v>1</v>
      </c>
      <c r="F4689" s="17">
        <v>24</v>
      </c>
      <c r="G4689" s="20">
        <f t="shared" ref="G4689:G4694" si="57">F4689*E4689</f>
        <v>24</v>
      </c>
      <c r="H4689" s="605"/>
    </row>
    <row r="4690" spans="1:8" ht="15.75">
      <c r="A4690" s="631"/>
      <c r="B4690" s="593"/>
      <c r="C4690" s="17" t="s">
        <v>1570</v>
      </c>
      <c r="D4690" s="19" t="s">
        <v>2968</v>
      </c>
      <c r="E4690" s="17">
        <v>15</v>
      </c>
      <c r="F4690" s="17">
        <v>60.74</v>
      </c>
      <c r="G4690" s="20">
        <f t="shared" si="57"/>
        <v>911.1</v>
      </c>
      <c r="H4690" s="605"/>
    </row>
    <row r="4691" spans="1:8" ht="15.75">
      <c r="A4691" s="631"/>
      <c r="B4691" s="593"/>
      <c r="C4691" s="17" t="s">
        <v>1397</v>
      </c>
      <c r="D4691" s="19" t="s">
        <v>2968</v>
      </c>
      <c r="E4691" s="17">
        <v>10</v>
      </c>
      <c r="F4691" s="17">
        <v>70.400000000000006</v>
      </c>
      <c r="G4691" s="20">
        <f t="shared" si="57"/>
        <v>704</v>
      </c>
      <c r="H4691" s="605"/>
    </row>
    <row r="4692" spans="1:8" ht="15.75">
      <c r="A4692" s="631"/>
      <c r="B4692" s="593"/>
      <c r="C4692" s="17" t="s">
        <v>1462</v>
      </c>
      <c r="D4692" s="19" t="s">
        <v>1049</v>
      </c>
      <c r="E4692" s="17">
        <v>14</v>
      </c>
      <c r="F4692" s="17">
        <v>48</v>
      </c>
      <c r="G4692" s="20">
        <f t="shared" si="57"/>
        <v>672</v>
      </c>
      <c r="H4692" s="605"/>
    </row>
    <row r="4693" spans="1:8" ht="15.75">
      <c r="A4693" s="631"/>
      <c r="B4693" s="593"/>
      <c r="C4693" s="17" t="s">
        <v>95</v>
      </c>
      <c r="D4693" s="19" t="s">
        <v>2968</v>
      </c>
      <c r="E4693" s="17">
        <v>4</v>
      </c>
      <c r="F4693" s="17">
        <v>195</v>
      </c>
      <c r="G4693" s="20">
        <f t="shared" si="57"/>
        <v>780</v>
      </c>
      <c r="H4693" s="605"/>
    </row>
    <row r="4694" spans="1:8" ht="15.75">
      <c r="A4694" s="632"/>
      <c r="B4694" s="594"/>
      <c r="C4694" s="17" t="s">
        <v>468</v>
      </c>
      <c r="D4694" s="19" t="s">
        <v>2968</v>
      </c>
      <c r="E4694" s="17">
        <v>1</v>
      </c>
      <c r="F4694" s="17">
        <v>36</v>
      </c>
      <c r="G4694" s="20">
        <f t="shared" si="57"/>
        <v>36</v>
      </c>
      <c r="H4694" s="603"/>
    </row>
    <row r="4695" spans="1:8" ht="31.5">
      <c r="A4695" s="630">
        <v>147</v>
      </c>
      <c r="B4695" s="592" t="s">
        <v>1011</v>
      </c>
      <c r="C4695" s="16" t="s">
        <v>3381</v>
      </c>
      <c r="D4695" s="19"/>
      <c r="E4695" s="17"/>
      <c r="F4695" s="17"/>
      <c r="G4695" s="20"/>
      <c r="H4695" s="602" t="s">
        <v>2511</v>
      </c>
    </row>
    <row r="4696" spans="1:8" ht="15.75">
      <c r="A4696" s="632"/>
      <c r="B4696" s="594"/>
      <c r="C4696" s="17" t="s">
        <v>3144</v>
      </c>
      <c r="D4696" s="19" t="s">
        <v>2968</v>
      </c>
      <c r="E4696" s="17">
        <v>1</v>
      </c>
      <c r="F4696" s="17">
        <v>24</v>
      </c>
      <c r="G4696" s="20">
        <f>F4696*E4696</f>
        <v>24</v>
      </c>
      <c r="H4696" s="597"/>
    </row>
    <row r="4697" spans="1:8" ht="15.75">
      <c r="A4697" s="64">
        <v>42</v>
      </c>
      <c r="B4697" s="17" t="s">
        <v>1450</v>
      </c>
      <c r="C4697" s="16" t="s">
        <v>2844</v>
      </c>
      <c r="D4697" s="598" t="s">
        <v>1451</v>
      </c>
      <c r="E4697" s="599"/>
      <c r="F4697" s="600"/>
      <c r="G4697" s="20"/>
      <c r="H4697" s="21">
        <v>41159</v>
      </c>
    </row>
    <row r="4698" spans="1:8" ht="31.5">
      <c r="A4698" s="64">
        <v>152</v>
      </c>
      <c r="B4698" s="17" t="s">
        <v>2475</v>
      </c>
      <c r="C4698" s="16" t="s">
        <v>3381</v>
      </c>
      <c r="D4698" s="598" t="s">
        <v>1050</v>
      </c>
      <c r="E4698" s="599"/>
      <c r="F4698" s="600"/>
      <c r="G4698" s="20"/>
      <c r="H4698" s="18">
        <v>41179</v>
      </c>
    </row>
    <row r="4699" spans="1:8" ht="18.75">
      <c r="A4699" s="160"/>
      <c r="B4699" s="161" t="s">
        <v>1598</v>
      </c>
      <c r="C4699" s="160"/>
      <c r="D4699" s="160"/>
      <c r="E4699" s="160"/>
      <c r="F4699" s="160"/>
      <c r="G4699" s="162">
        <f>SUM(G4681:G4698)</f>
        <v>3177.06</v>
      </c>
      <c r="H4699" s="163"/>
    </row>
    <row r="4700" spans="1:8" ht="31.5">
      <c r="A4700" s="630">
        <v>24</v>
      </c>
      <c r="B4700" s="592" t="s">
        <v>1761</v>
      </c>
      <c r="C4700" s="16" t="s">
        <v>1507</v>
      </c>
      <c r="D4700" s="19"/>
      <c r="E4700" s="17"/>
      <c r="F4700" s="17"/>
      <c r="G4700" s="20"/>
      <c r="H4700" s="595">
        <v>41157</v>
      </c>
    </row>
    <row r="4701" spans="1:8" ht="15.75">
      <c r="A4701" s="631"/>
      <c r="B4701" s="593"/>
      <c r="C4701" s="17" t="s">
        <v>480</v>
      </c>
      <c r="D4701" s="19" t="s">
        <v>481</v>
      </c>
      <c r="E4701" s="17">
        <v>0.43</v>
      </c>
      <c r="F4701" s="17">
        <v>28</v>
      </c>
      <c r="G4701" s="20">
        <f>E4701*F4701</f>
        <v>12.04</v>
      </c>
      <c r="H4701" s="605"/>
    </row>
    <row r="4702" spans="1:8" ht="15.75">
      <c r="A4702" s="632"/>
      <c r="B4702" s="594"/>
      <c r="C4702" s="17" t="s">
        <v>1133</v>
      </c>
      <c r="D4702" s="19" t="s">
        <v>1049</v>
      </c>
      <c r="E4702" s="17">
        <v>0.57999999999999996</v>
      </c>
      <c r="F4702" s="17">
        <v>24</v>
      </c>
      <c r="G4702" s="20">
        <f>E4702*F4702</f>
        <v>13.92</v>
      </c>
      <c r="H4702" s="603"/>
    </row>
    <row r="4703" spans="1:8" ht="15.75">
      <c r="A4703" s="64">
        <v>38</v>
      </c>
      <c r="B4703" s="17" t="s">
        <v>2491</v>
      </c>
      <c r="C4703" s="16" t="s">
        <v>1675</v>
      </c>
      <c r="D4703" s="598" t="s">
        <v>67</v>
      </c>
      <c r="E4703" s="599"/>
      <c r="F4703" s="600"/>
      <c r="G4703" s="20"/>
      <c r="H4703" s="21">
        <v>41162</v>
      </c>
    </row>
    <row r="4704" spans="1:8" ht="31.5">
      <c r="A4704" s="64">
        <v>61</v>
      </c>
      <c r="B4704" s="17" t="s">
        <v>1761</v>
      </c>
      <c r="C4704" s="16" t="s">
        <v>893</v>
      </c>
      <c r="D4704" s="598" t="s">
        <v>3811</v>
      </c>
      <c r="E4704" s="599"/>
      <c r="F4704" s="600"/>
      <c r="G4704" s="20"/>
      <c r="H4704" s="18">
        <v>41164</v>
      </c>
    </row>
    <row r="4705" spans="1:8" ht="31.5">
      <c r="A4705" s="633">
        <v>66</v>
      </c>
      <c r="B4705" s="606" t="s">
        <v>3376</v>
      </c>
      <c r="C4705" s="16" t="s">
        <v>3377</v>
      </c>
      <c r="D4705" s="19"/>
      <c r="E4705" s="17"/>
      <c r="F4705" s="17"/>
      <c r="G4705" s="20"/>
      <c r="H4705" s="611">
        <v>41165</v>
      </c>
    </row>
    <row r="4706" spans="1:8" ht="15.75">
      <c r="A4706" s="633"/>
      <c r="B4706" s="606"/>
      <c r="C4706" s="15" t="s">
        <v>108</v>
      </c>
      <c r="D4706" s="19" t="s">
        <v>2968</v>
      </c>
      <c r="E4706" s="17">
        <v>1</v>
      </c>
      <c r="F4706" s="17">
        <v>170</v>
      </c>
      <c r="G4706" s="20"/>
      <c r="H4706" s="611"/>
    </row>
    <row r="4707" spans="1:8" ht="15.75">
      <c r="A4707" s="633"/>
      <c r="B4707" s="606"/>
      <c r="C4707" s="17" t="s">
        <v>1879</v>
      </c>
      <c r="D4707" s="19" t="s">
        <v>2968</v>
      </c>
      <c r="E4707" s="17">
        <v>1</v>
      </c>
      <c r="F4707" s="17">
        <v>170</v>
      </c>
      <c r="G4707" s="20"/>
      <c r="H4707" s="611"/>
    </row>
    <row r="4708" spans="1:8" ht="15.75">
      <c r="A4708" s="633"/>
      <c r="B4708" s="606"/>
      <c r="C4708" s="15" t="s">
        <v>3370</v>
      </c>
      <c r="D4708" s="19" t="s">
        <v>2968</v>
      </c>
      <c r="E4708" s="17">
        <v>1</v>
      </c>
      <c r="F4708" s="19">
        <v>13</v>
      </c>
      <c r="G4708" s="20"/>
      <c r="H4708" s="611"/>
    </row>
    <row r="4709" spans="1:8" ht="15.75">
      <c r="A4709" s="633"/>
      <c r="B4709" s="606"/>
      <c r="C4709" s="15" t="s">
        <v>259</v>
      </c>
      <c r="D4709" s="19" t="s">
        <v>1049</v>
      </c>
      <c r="E4709" s="17">
        <v>2</v>
      </c>
      <c r="F4709" s="17">
        <v>8</v>
      </c>
      <c r="G4709" s="20"/>
      <c r="H4709" s="611"/>
    </row>
    <row r="4710" spans="1:8" ht="15.75">
      <c r="A4710" s="633"/>
      <c r="B4710" s="606"/>
      <c r="C4710" s="15" t="s">
        <v>3498</v>
      </c>
      <c r="D4710" s="19" t="s">
        <v>1049</v>
      </c>
      <c r="E4710" s="19">
        <v>1</v>
      </c>
      <c r="F4710" s="19">
        <v>12</v>
      </c>
      <c r="G4710" s="20"/>
      <c r="H4710" s="611"/>
    </row>
    <row r="4711" spans="1:8" ht="15.75">
      <c r="A4711" s="633">
        <v>66</v>
      </c>
      <c r="B4711" s="606" t="s">
        <v>3376</v>
      </c>
      <c r="C4711" s="15" t="s">
        <v>2083</v>
      </c>
      <c r="D4711" s="19" t="s">
        <v>2968</v>
      </c>
      <c r="E4711" s="17">
        <v>2</v>
      </c>
      <c r="F4711" s="19">
        <v>0.5</v>
      </c>
      <c r="G4711" s="20"/>
      <c r="H4711" s="611">
        <v>41165</v>
      </c>
    </row>
    <row r="4712" spans="1:8" ht="15.75">
      <c r="A4712" s="633"/>
      <c r="B4712" s="606"/>
      <c r="C4712" s="15" t="s">
        <v>2084</v>
      </c>
      <c r="D4712" s="19" t="s">
        <v>2968</v>
      </c>
      <c r="E4712" s="17">
        <v>4</v>
      </c>
      <c r="F4712" s="19">
        <v>0.45</v>
      </c>
      <c r="G4712" s="20"/>
      <c r="H4712" s="611"/>
    </row>
    <row r="4713" spans="1:8" ht="47.25">
      <c r="A4713" s="630">
        <v>84</v>
      </c>
      <c r="B4713" s="592" t="s">
        <v>1741</v>
      </c>
      <c r="C4713" s="16" t="s">
        <v>1743</v>
      </c>
      <c r="D4713" s="598" t="s">
        <v>67</v>
      </c>
      <c r="E4713" s="599"/>
      <c r="F4713" s="600"/>
      <c r="G4713" s="20"/>
      <c r="H4713" s="595">
        <v>41169</v>
      </c>
    </row>
    <row r="4714" spans="1:8" ht="15.75">
      <c r="A4714" s="632"/>
      <c r="B4714" s="594"/>
      <c r="C4714" s="63" t="s">
        <v>678</v>
      </c>
      <c r="D4714" s="19" t="s">
        <v>2968</v>
      </c>
      <c r="E4714" s="17">
        <v>1</v>
      </c>
      <c r="F4714" s="19">
        <v>100</v>
      </c>
      <c r="G4714" s="20">
        <f>F4714*E4714</f>
        <v>100</v>
      </c>
      <c r="H4714" s="603"/>
    </row>
    <row r="4715" spans="1:8" ht="15.75">
      <c r="A4715" s="630">
        <v>85</v>
      </c>
      <c r="B4715" s="592" t="s">
        <v>1741</v>
      </c>
      <c r="C4715" s="17" t="s">
        <v>1364</v>
      </c>
      <c r="D4715" s="19" t="s">
        <v>2968</v>
      </c>
      <c r="E4715" s="17">
        <v>1</v>
      </c>
      <c r="F4715" s="17">
        <v>40</v>
      </c>
      <c r="G4715" s="17">
        <f>E4715*F4715</f>
        <v>40</v>
      </c>
      <c r="H4715" s="595">
        <v>41169</v>
      </c>
    </row>
    <row r="4716" spans="1:8" ht="47.25">
      <c r="A4716" s="632"/>
      <c r="B4716" s="594"/>
      <c r="C4716" s="15" t="s">
        <v>1988</v>
      </c>
      <c r="D4716" s="19" t="s">
        <v>2968</v>
      </c>
      <c r="E4716" s="17">
        <v>3</v>
      </c>
      <c r="F4716" s="17">
        <v>37</v>
      </c>
      <c r="G4716" s="20">
        <f>F4716*E4716</f>
        <v>111</v>
      </c>
      <c r="H4716" s="603"/>
    </row>
    <row r="4717" spans="1:8" ht="31.5">
      <c r="A4717" s="630">
        <v>90</v>
      </c>
      <c r="B4717" s="592" t="s">
        <v>242</v>
      </c>
      <c r="C4717" s="16" t="s">
        <v>1986</v>
      </c>
      <c r="D4717" s="17"/>
      <c r="E4717" s="17"/>
      <c r="F4717" s="17"/>
      <c r="G4717" s="17"/>
      <c r="H4717" s="595">
        <v>41171</v>
      </c>
    </row>
    <row r="4718" spans="1:8" ht="15.75">
      <c r="A4718" s="631"/>
      <c r="B4718" s="593"/>
      <c r="C4718" s="17" t="s">
        <v>2268</v>
      </c>
      <c r="D4718" s="19" t="s">
        <v>1046</v>
      </c>
      <c r="E4718" s="17">
        <v>0.8</v>
      </c>
      <c r="F4718" s="17">
        <v>350</v>
      </c>
      <c r="G4718" s="17">
        <f>E4718*F4718</f>
        <v>280</v>
      </c>
      <c r="H4718" s="596"/>
    </row>
    <row r="4719" spans="1:8" ht="15.75">
      <c r="A4719" s="631"/>
      <c r="B4719" s="593"/>
      <c r="C4719" s="17" t="s">
        <v>1047</v>
      </c>
      <c r="D4719" s="19" t="s">
        <v>1049</v>
      </c>
      <c r="E4719" s="17">
        <v>0.8</v>
      </c>
      <c r="F4719" s="17">
        <v>25</v>
      </c>
      <c r="G4719" s="17">
        <f>E4719*F4719</f>
        <v>20</v>
      </c>
      <c r="H4719" s="596"/>
    </row>
    <row r="4720" spans="1:8" ht="15.75">
      <c r="A4720" s="632"/>
      <c r="B4720" s="594"/>
      <c r="C4720" s="17" t="s">
        <v>1087</v>
      </c>
      <c r="D4720" s="19" t="s">
        <v>1109</v>
      </c>
      <c r="E4720" s="17">
        <v>0.05</v>
      </c>
      <c r="F4720" s="17">
        <v>67</v>
      </c>
      <c r="G4720" s="17">
        <f>E4720*F4720</f>
        <v>3.35</v>
      </c>
      <c r="H4720" s="597"/>
    </row>
    <row r="4721" spans="1:8" ht="31.5">
      <c r="A4721" s="64">
        <v>108</v>
      </c>
      <c r="B4721" s="17" t="s">
        <v>3587</v>
      </c>
      <c r="C4721" s="46" t="s">
        <v>1873</v>
      </c>
      <c r="D4721" s="598" t="s">
        <v>67</v>
      </c>
      <c r="E4721" s="599"/>
      <c r="F4721" s="600"/>
      <c r="G4721" s="20"/>
      <c r="H4721" s="18">
        <v>41172</v>
      </c>
    </row>
    <row r="4722" spans="1:8" ht="110.25">
      <c r="A4722" s="630">
        <v>148</v>
      </c>
      <c r="B4722" s="592" t="s">
        <v>2512</v>
      </c>
      <c r="C4722" s="16" t="s">
        <v>2513</v>
      </c>
      <c r="D4722" s="17"/>
      <c r="E4722" s="17"/>
      <c r="F4722" s="17"/>
      <c r="G4722" s="20"/>
      <c r="H4722" s="595">
        <v>41178</v>
      </c>
    </row>
    <row r="4723" spans="1:8" ht="15.75">
      <c r="A4723" s="632"/>
      <c r="B4723" s="594"/>
      <c r="C4723" s="17" t="s">
        <v>1875</v>
      </c>
      <c r="D4723" s="19" t="s">
        <v>2968</v>
      </c>
      <c r="E4723" s="19">
        <v>1</v>
      </c>
      <c r="F4723" s="17">
        <v>48</v>
      </c>
      <c r="G4723" s="20">
        <f>F4723*E4723</f>
        <v>48</v>
      </c>
      <c r="H4723" s="603"/>
    </row>
    <row r="4724" spans="1:8" ht="15.75">
      <c r="A4724" s="630">
        <v>161</v>
      </c>
      <c r="B4724" s="592" t="s">
        <v>1761</v>
      </c>
      <c r="C4724" s="16" t="s">
        <v>2782</v>
      </c>
      <c r="D4724" s="17"/>
      <c r="E4724" s="17"/>
      <c r="F4724" s="17"/>
      <c r="G4724" s="173"/>
      <c r="H4724" s="611">
        <v>41180</v>
      </c>
    </row>
    <row r="4725" spans="1:8" ht="15.75">
      <c r="A4725" s="631"/>
      <c r="B4725" s="593"/>
      <c r="C4725" s="17" t="s">
        <v>2783</v>
      </c>
      <c r="D4725" s="19" t="s">
        <v>1588</v>
      </c>
      <c r="E4725" s="17">
        <v>0.3</v>
      </c>
      <c r="F4725" s="17">
        <v>1350</v>
      </c>
      <c r="G4725" s="173">
        <f>F4725*E4725</f>
        <v>405</v>
      </c>
      <c r="H4725" s="610"/>
    </row>
    <row r="4726" spans="1:8" ht="15.75">
      <c r="A4726" s="632"/>
      <c r="B4726" s="594"/>
      <c r="C4726" s="17" t="s">
        <v>2050</v>
      </c>
      <c r="D4726" s="19" t="s">
        <v>1585</v>
      </c>
      <c r="E4726" s="17">
        <v>0.13</v>
      </c>
      <c r="F4726" s="17">
        <v>48.05</v>
      </c>
      <c r="G4726" s="169">
        <f>F4726*E4726</f>
        <v>6.25</v>
      </c>
      <c r="H4726" s="610"/>
    </row>
    <row r="4727" spans="1:8" ht="18.75">
      <c r="A4727" s="160"/>
      <c r="B4727" s="161" t="s">
        <v>1598</v>
      </c>
      <c r="C4727" s="160"/>
      <c r="D4727" s="160"/>
      <c r="E4727" s="160"/>
      <c r="F4727" s="160"/>
      <c r="G4727" s="162">
        <f>SUM(G4700:G4726)</f>
        <v>1039.56</v>
      </c>
      <c r="H4727" s="163"/>
    </row>
    <row r="4728" spans="1:8" ht="47.25">
      <c r="A4728" s="64">
        <v>100</v>
      </c>
      <c r="B4728" s="17" t="s">
        <v>761</v>
      </c>
      <c r="C4728" s="16" t="s">
        <v>304</v>
      </c>
      <c r="D4728" s="598" t="s">
        <v>67</v>
      </c>
      <c r="E4728" s="599"/>
      <c r="F4728" s="600"/>
      <c r="G4728" s="20"/>
      <c r="H4728" s="18">
        <v>41170</v>
      </c>
    </row>
    <row r="4729" spans="1:8" ht="18.75">
      <c r="A4729" s="160"/>
      <c r="B4729" s="161" t="s">
        <v>1598</v>
      </c>
      <c r="C4729" s="160"/>
      <c r="D4729" s="160"/>
      <c r="E4729" s="160"/>
      <c r="F4729" s="160"/>
      <c r="G4729" s="162">
        <f>SUM(G4728)</f>
        <v>0</v>
      </c>
      <c r="H4729" s="163"/>
    </row>
    <row r="4730" spans="1:8" ht="31.5">
      <c r="A4730" s="64">
        <v>9</v>
      </c>
      <c r="B4730" s="17" t="s">
        <v>1762</v>
      </c>
      <c r="C4730" s="16" t="s">
        <v>893</v>
      </c>
      <c r="D4730" s="598" t="s">
        <v>3177</v>
      </c>
      <c r="E4730" s="599"/>
      <c r="F4730" s="600"/>
      <c r="G4730" s="20"/>
      <c r="H4730" s="21">
        <v>41156</v>
      </c>
    </row>
    <row r="4731" spans="1:8" ht="31.5">
      <c r="A4731" s="64">
        <v>15</v>
      </c>
      <c r="B4731" s="17" t="s">
        <v>1501</v>
      </c>
      <c r="C4731" s="50" t="s">
        <v>1502</v>
      </c>
      <c r="D4731" s="598" t="s">
        <v>1503</v>
      </c>
      <c r="E4731" s="599"/>
      <c r="F4731" s="600"/>
      <c r="G4731" s="20"/>
      <c r="H4731" s="18">
        <v>41157</v>
      </c>
    </row>
    <row r="4732" spans="1:8" ht="31.5">
      <c r="A4732" s="630">
        <v>25</v>
      </c>
      <c r="B4732" s="592" t="s">
        <v>1762</v>
      </c>
      <c r="C4732" s="16" t="s">
        <v>1507</v>
      </c>
      <c r="D4732" s="19"/>
      <c r="E4732" s="17"/>
      <c r="F4732" s="17"/>
      <c r="G4732" s="20"/>
      <c r="H4732" s="595">
        <v>41157</v>
      </c>
    </row>
    <row r="4733" spans="1:8" ht="15.75">
      <c r="A4733" s="631"/>
      <c r="B4733" s="593"/>
      <c r="C4733" s="17" t="s">
        <v>480</v>
      </c>
      <c r="D4733" s="19" t="s">
        <v>481</v>
      </c>
      <c r="E4733" s="17">
        <v>0.43</v>
      </c>
      <c r="F4733" s="17">
        <v>28</v>
      </c>
      <c r="G4733" s="20">
        <f>E4733*F4733</f>
        <v>12.04</v>
      </c>
      <c r="H4733" s="605"/>
    </row>
    <row r="4734" spans="1:8" ht="15.75">
      <c r="A4734" s="632"/>
      <c r="B4734" s="594"/>
      <c r="C4734" s="17" t="s">
        <v>1133</v>
      </c>
      <c r="D4734" s="19" t="s">
        <v>1049</v>
      </c>
      <c r="E4734" s="17">
        <v>0.57999999999999996</v>
      </c>
      <c r="F4734" s="17">
        <v>24</v>
      </c>
      <c r="G4734" s="20">
        <f>E4734*F4734</f>
        <v>13.92</v>
      </c>
      <c r="H4734" s="603"/>
    </row>
    <row r="4735" spans="1:8" ht="31.5">
      <c r="A4735" s="64">
        <v>40</v>
      </c>
      <c r="B4735" s="17" t="s">
        <v>3259</v>
      </c>
      <c r="C4735" s="16" t="s">
        <v>2127</v>
      </c>
      <c r="D4735" s="598" t="s">
        <v>67</v>
      </c>
      <c r="E4735" s="599"/>
      <c r="F4735" s="600"/>
      <c r="G4735" s="20"/>
      <c r="H4735" s="21">
        <v>41159</v>
      </c>
    </row>
    <row r="4736" spans="1:8" ht="31.5">
      <c r="A4736" s="630">
        <v>125</v>
      </c>
      <c r="B4736" s="592" t="s">
        <v>467</v>
      </c>
      <c r="C4736" s="50" t="s">
        <v>1608</v>
      </c>
      <c r="D4736" s="17"/>
      <c r="E4736" s="17"/>
      <c r="F4736" s="19"/>
      <c r="G4736" s="20"/>
      <c r="H4736" s="595">
        <v>41173</v>
      </c>
    </row>
    <row r="4737" spans="1:8" ht="15.75">
      <c r="A4737" s="631"/>
      <c r="B4737" s="593"/>
      <c r="C4737" s="15" t="s">
        <v>1601</v>
      </c>
      <c r="D4737" s="19" t="s">
        <v>1109</v>
      </c>
      <c r="E4737" s="19">
        <v>15</v>
      </c>
      <c r="F4737" s="19">
        <v>4.7</v>
      </c>
      <c r="G4737" s="20">
        <f>F4737*E4737</f>
        <v>70.5</v>
      </c>
      <c r="H4737" s="605"/>
    </row>
    <row r="4738" spans="1:8" ht="15.75">
      <c r="A4738" s="632"/>
      <c r="B4738" s="594"/>
      <c r="C4738" s="17" t="s">
        <v>1534</v>
      </c>
      <c r="D4738" s="19" t="s">
        <v>1585</v>
      </c>
      <c r="E4738" s="17">
        <v>0.04</v>
      </c>
      <c r="F4738" s="17">
        <v>400</v>
      </c>
      <c r="G4738" s="20">
        <f>F4738*E4738</f>
        <v>16</v>
      </c>
      <c r="H4738" s="603"/>
    </row>
    <row r="4739" spans="1:8" ht="15.75">
      <c r="A4739" s="630">
        <v>173</v>
      </c>
      <c r="B4739" s="592" t="s">
        <v>1910</v>
      </c>
      <c r="C4739" s="16" t="s">
        <v>2270</v>
      </c>
      <c r="D4739" s="598" t="s">
        <v>1911</v>
      </c>
      <c r="E4739" s="599"/>
      <c r="F4739" s="600"/>
      <c r="G4739" s="20"/>
      <c r="H4739" s="595">
        <v>41180</v>
      </c>
    </row>
    <row r="4740" spans="1:8" ht="15.75">
      <c r="A4740" s="632"/>
      <c r="B4740" s="594"/>
      <c r="C4740" s="17" t="s">
        <v>1340</v>
      </c>
      <c r="D4740" s="19" t="s">
        <v>2968</v>
      </c>
      <c r="E4740" s="19">
        <v>3</v>
      </c>
      <c r="F4740" s="19">
        <v>5</v>
      </c>
      <c r="G4740" s="20">
        <f>F4740*E4740</f>
        <v>15</v>
      </c>
      <c r="H4740" s="603"/>
    </row>
    <row r="4741" spans="1:8" ht="31.5">
      <c r="A4741" s="64">
        <v>43</v>
      </c>
      <c r="B4741" s="17" t="s">
        <v>2241</v>
      </c>
      <c r="C4741" s="16" t="s">
        <v>2242</v>
      </c>
      <c r="D4741" s="598" t="s">
        <v>2243</v>
      </c>
      <c r="E4741" s="599"/>
      <c r="F4741" s="600"/>
      <c r="G4741" s="20"/>
      <c r="H4741" s="18">
        <v>41159</v>
      </c>
    </row>
    <row r="4742" spans="1:8" ht="31.5">
      <c r="A4742" s="630">
        <v>178</v>
      </c>
      <c r="B4742" s="592" t="s">
        <v>3427</v>
      </c>
      <c r="C4742" s="16" t="s">
        <v>3381</v>
      </c>
      <c r="D4742" s="19"/>
      <c r="E4742" s="19"/>
      <c r="F4742" s="19"/>
      <c r="G4742" s="20"/>
      <c r="H4742" s="595">
        <v>41180</v>
      </c>
    </row>
    <row r="4743" spans="1:8" ht="15.75">
      <c r="A4743" s="632"/>
      <c r="B4743" s="594"/>
      <c r="C4743" s="17" t="s">
        <v>3144</v>
      </c>
      <c r="D4743" s="19" t="s">
        <v>2968</v>
      </c>
      <c r="E4743" s="17">
        <v>1</v>
      </c>
      <c r="F4743" s="17">
        <v>24</v>
      </c>
      <c r="G4743" s="20">
        <f>F4743*E4743</f>
        <v>24</v>
      </c>
      <c r="H4743" s="603"/>
    </row>
    <row r="4744" spans="1:8" ht="18.75">
      <c r="A4744" s="160"/>
      <c r="B4744" s="161" t="s">
        <v>1598</v>
      </c>
      <c r="C4744" s="160"/>
      <c r="D4744" s="160"/>
      <c r="E4744" s="160"/>
      <c r="F4744" s="160"/>
      <c r="G4744" s="162">
        <f>SUM(G4730:G4743)</f>
        <v>151.46</v>
      </c>
      <c r="H4744" s="163"/>
    </row>
    <row r="4745" spans="1:8" ht="31.5">
      <c r="A4745" s="64">
        <v>2</v>
      </c>
      <c r="B4745" s="17" t="s">
        <v>1401</v>
      </c>
      <c r="C4745" s="16" t="s">
        <v>893</v>
      </c>
      <c r="D4745" s="598" t="s">
        <v>412</v>
      </c>
      <c r="E4745" s="599"/>
      <c r="F4745" s="600"/>
      <c r="G4745" s="41"/>
      <c r="H4745" s="18">
        <v>41155</v>
      </c>
    </row>
    <row r="4746" spans="1:8" ht="31.5">
      <c r="A4746" s="630">
        <v>19</v>
      </c>
      <c r="B4746" s="592" t="s">
        <v>1401</v>
      </c>
      <c r="C4746" s="16" t="s">
        <v>1507</v>
      </c>
      <c r="D4746" s="19"/>
      <c r="E4746" s="17"/>
      <c r="F4746" s="17"/>
      <c r="G4746" s="20"/>
      <c r="H4746" s="595">
        <v>41156</v>
      </c>
    </row>
    <row r="4747" spans="1:8" ht="15.75">
      <c r="A4747" s="631"/>
      <c r="B4747" s="593"/>
      <c r="C4747" s="17" t="s">
        <v>480</v>
      </c>
      <c r="D4747" s="19" t="s">
        <v>481</v>
      </c>
      <c r="E4747" s="17">
        <v>0.43</v>
      </c>
      <c r="F4747" s="17">
        <v>28</v>
      </c>
      <c r="G4747" s="20">
        <f>E4747*F4747</f>
        <v>12.04</v>
      </c>
      <c r="H4747" s="605"/>
    </row>
    <row r="4748" spans="1:8" ht="15.75">
      <c r="A4748" s="632"/>
      <c r="B4748" s="594"/>
      <c r="C4748" s="17" t="s">
        <v>1133</v>
      </c>
      <c r="D4748" s="19" t="s">
        <v>1049</v>
      </c>
      <c r="E4748" s="17">
        <v>0.57999999999999996</v>
      </c>
      <c r="F4748" s="17">
        <v>24</v>
      </c>
      <c r="G4748" s="20">
        <f>E4748*F4748</f>
        <v>13.92</v>
      </c>
      <c r="H4748" s="603"/>
    </row>
    <row r="4749" spans="1:8" ht="31.5">
      <c r="A4749" s="64">
        <v>32</v>
      </c>
      <c r="B4749" s="17" t="s">
        <v>1401</v>
      </c>
      <c r="C4749" s="16" t="s">
        <v>893</v>
      </c>
      <c r="D4749" s="598" t="s">
        <v>81</v>
      </c>
      <c r="E4749" s="599"/>
      <c r="F4749" s="600"/>
      <c r="G4749" s="20"/>
      <c r="H4749" s="18">
        <v>41157</v>
      </c>
    </row>
    <row r="4750" spans="1:8" ht="15.75">
      <c r="A4750" s="630">
        <v>39</v>
      </c>
      <c r="B4750" s="592" t="s">
        <v>3258</v>
      </c>
      <c r="C4750" s="16" t="s">
        <v>542</v>
      </c>
      <c r="D4750" s="598" t="s">
        <v>67</v>
      </c>
      <c r="E4750" s="599"/>
      <c r="F4750" s="600"/>
      <c r="G4750" s="20"/>
      <c r="H4750" s="595">
        <v>41162</v>
      </c>
    </row>
    <row r="4751" spans="1:8" ht="15.75">
      <c r="A4751" s="632"/>
      <c r="B4751" s="594"/>
      <c r="C4751" s="17" t="s">
        <v>3144</v>
      </c>
      <c r="D4751" s="19" t="s">
        <v>2968</v>
      </c>
      <c r="E4751" s="17">
        <v>1</v>
      </c>
      <c r="F4751" s="17">
        <v>24</v>
      </c>
      <c r="G4751" s="20">
        <f>F4751*E4751</f>
        <v>24</v>
      </c>
      <c r="H4751" s="603"/>
    </row>
    <row r="4752" spans="1:8" ht="31.5">
      <c r="A4752" s="64">
        <v>81</v>
      </c>
      <c r="B4752" s="17" t="s">
        <v>1401</v>
      </c>
      <c r="C4752" s="16" t="s">
        <v>893</v>
      </c>
      <c r="D4752" s="598" t="s">
        <v>1892</v>
      </c>
      <c r="E4752" s="599"/>
      <c r="F4752" s="600"/>
      <c r="G4752" s="20"/>
      <c r="H4752" s="18">
        <v>41166</v>
      </c>
    </row>
    <row r="4753" spans="1:8" ht="47.25">
      <c r="A4753" s="630">
        <v>103</v>
      </c>
      <c r="B4753" s="592" t="s">
        <v>1209</v>
      </c>
      <c r="C4753" s="16" t="s">
        <v>1445</v>
      </c>
      <c r="D4753" s="19"/>
      <c r="E4753" s="19"/>
      <c r="F4753" s="17"/>
      <c r="G4753" s="20"/>
      <c r="H4753" s="595">
        <v>41176</v>
      </c>
    </row>
    <row r="4754" spans="1:8" ht="15.75">
      <c r="A4754" s="631"/>
      <c r="B4754" s="593"/>
      <c r="C4754" s="17" t="s">
        <v>678</v>
      </c>
      <c r="D4754" s="19" t="s">
        <v>2968</v>
      </c>
      <c r="E4754" s="19">
        <v>2</v>
      </c>
      <c r="F4754" s="19">
        <v>100</v>
      </c>
      <c r="G4754" s="20">
        <f t="shared" ref="G4754:G4761" si="58">F4754*E4754</f>
        <v>200</v>
      </c>
      <c r="H4754" s="605"/>
    </row>
    <row r="4755" spans="1:8" ht="15.75">
      <c r="A4755" s="632"/>
      <c r="B4755" s="594"/>
      <c r="C4755" s="15" t="s">
        <v>1364</v>
      </c>
      <c r="D4755" s="19" t="s">
        <v>2968</v>
      </c>
      <c r="E4755" s="17">
        <v>1</v>
      </c>
      <c r="F4755" s="17">
        <v>48</v>
      </c>
      <c r="G4755" s="20">
        <f t="shared" si="58"/>
        <v>48</v>
      </c>
      <c r="H4755" s="603"/>
    </row>
    <row r="4756" spans="1:8" ht="31.5">
      <c r="A4756" s="630">
        <v>104</v>
      </c>
      <c r="B4756" s="592" t="s">
        <v>1209</v>
      </c>
      <c r="C4756" s="17" t="s">
        <v>1180</v>
      </c>
      <c r="D4756" s="19" t="s">
        <v>1049</v>
      </c>
      <c r="E4756" s="17">
        <v>1</v>
      </c>
      <c r="F4756" s="17">
        <v>216</v>
      </c>
      <c r="G4756" s="20">
        <f t="shared" si="58"/>
        <v>216</v>
      </c>
      <c r="H4756" s="595">
        <v>41176</v>
      </c>
    </row>
    <row r="4757" spans="1:8" ht="31.5">
      <c r="A4757" s="631"/>
      <c r="B4757" s="593"/>
      <c r="C4757" s="17" t="s">
        <v>1368</v>
      </c>
      <c r="D4757" s="19" t="s">
        <v>1049</v>
      </c>
      <c r="E4757" s="19">
        <v>0.75</v>
      </c>
      <c r="F4757" s="19">
        <v>60</v>
      </c>
      <c r="G4757" s="20">
        <f t="shared" si="58"/>
        <v>45</v>
      </c>
      <c r="H4757" s="605"/>
    </row>
    <row r="4758" spans="1:8" ht="15.75">
      <c r="A4758" s="631"/>
      <c r="B4758" s="593"/>
      <c r="C4758" s="17" t="s">
        <v>1397</v>
      </c>
      <c r="D4758" s="19" t="s">
        <v>2968</v>
      </c>
      <c r="E4758" s="19">
        <v>1</v>
      </c>
      <c r="F4758" s="19">
        <v>145</v>
      </c>
      <c r="G4758" s="20">
        <f t="shared" si="58"/>
        <v>145</v>
      </c>
      <c r="H4758" s="605"/>
    </row>
    <row r="4759" spans="1:8" ht="15.75">
      <c r="A4759" s="631"/>
      <c r="B4759" s="593"/>
      <c r="C4759" s="17" t="s">
        <v>1668</v>
      </c>
      <c r="D4759" s="19" t="s">
        <v>2968</v>
      </c>
      <c r="E4759" s="19">
        <v>1</v>
      </c>
      <c r="F4759" s="19">
        <v>120</v>
      </c>
      <c r="G4759" s="20">
        <f t="shared" si="58"/>
        <v>120</v>
      </c>
      <c r="H4759" s="605"/>
    </row>
    <row r="4760" spans="1:8" ht="15.75">
      <c r="A4760" s="631"/>
      <c r="B4760" s="593"/>
      <c r="C4760" s="17" t="s">
        <v>1045</v>
      </c>
      <c r="D4760" s="19" t="s">
        <v>2968</v>
      </c>
      <c r="E4760" s="19">
        <v>1</v>
      </c>
      <c r="F4760" s="19">
        <v>39</v>
      </c>
      <c r="G4760" s="20">
        <f t="shared" si="58"/>
        <v>39</v>
      </c>
      <c r="H4760" s="605"/>
    </row>
    <row r="4761" spans="1:8" ht="15.75">
      <c r="A4761" s="632"/>
      <c r="B4761" s="594"/>
      <c r="C4761" s="17" t="s">
        <v>1875</v>
      </c>
      <c r="D4761" s="19" t="s">
        <v>2968</v>
      </c>
      <c r="E4761" s="19">
        <v>1</v>
      </c>
      <c r="F4761" s="17">
        <v>48</v>
      </c>
      <c r="G4761" s="20">
        <f t="shared" si="58"/>
        <v>48</v>
      </c>
      <c r="H4761" s="603"/>
    </row>
    <row r="4762" spans="1:8" ht="31.5">
      <c r="A4762" s="64">
        <v>106</v>
      </c>
      <c r="B4762" s="17" t="s">
        <v>2222</v>
      </c>
      <c r="C4762" s="46" t="s">
        <v>3584</v>
      </c>
      <c r="D4762" s="598" t="s">
        <v>1050</v>
      </c>
      <c r="E4762" s="599"/>
      <c r="F4762" s="600"/>
      <c r="G4762" s="20"/>
      <c r="H4762" s="18">
        <v>41172</v>
      </c>
    </row>
    <row r="4763" spans="1:8" ht="31.5">
      <c r="A4763" s="64">
        <v>123</v>
      </c>
      <c r="B4763" s="17" t="s">
        <v>1401</v>
      </c>
      <c r="C4763" s="16" t="s">
        <v>893</v>
      </c>
      <c r="D4763" s="598" t="s">
        <v>151</v>
      </c>
      <c r="E4763" s="599"/>
      <c r="F4763" s="600"/>
      <c r="G4763" s="20"/>
      <c r="H4763" s="18">
        <v>41172</v>
      </c>
    </row>
    <row r="4764" spans="1:8" ht="31.5">
      <c r="A4764" s="64">
        <v>134</v>
      </c>
      <c r="B4764" s="17" t="s">
        <v>1401</v>
      </c>
      <c r="C4764" s="16" t="s">
        <v>893</v>
      </c>
      <c r="D4764" s="598" t="s">
        <v>3581</v>
      </c>
      <c r="E4764" s="599"/>
      <c r="F4764" s="600"/>
      <c r="G4764" s="20"/>
      <c r="H4764" s="18">
        <v>41176</v>
      </c>
    </row>
    <row r="4765" spans="1:8" ht="18.75">
      <c r="A4765" s="160"/>
      <c r="B4765" s="161" t="s">
        <v>1598</v>
      </c>
      <c r="C4765" s="160"/>
      <c r="D4765" s="160"/>
      <c r="E4765" s="160"/>
      <c r="F4765" s="160"/>
      <c r="G4765" s="162">
        <f>SUM(G4745:G4764)</f>
        <v>910.96</v>
      </c>
      <c r="H4765" s="163"/>
    </row>
    <row r="4766" spans="1:8" ht="31.5">
      <c r="A4766" s="630">
        <v>105</v>
      </c>
      <c r="B4766" s="592" t="s">
        <v>2220</v>
      </c>
      <c r="C4766" s="16" t="s">
        <v>3381</v>
      </c>
      <c r="D4766" s="19"/>
      <c r="E4766" s="19"/>
      <c r="F4766" s="19"/>
      <c r="G4766" s="20"/>
      <c r="H4766" s="595">
        <v>41172</v>
      </c>
    </row>
    <row r="4767" spans="1:8" ht="15.75">
      <c r="A4767" s="631"/>
      <c r="B4767" s="593"/>
      <c r="C4767" s="17" t="s">
        <v>3144</v>
      </c>
      <c r="D4767" s="19" t="s">
        <v>2968</v>
      </c>
      <c r="E4767" s="17">
        <v>1</v>
      </c>
      <c r="F4767" s="17">
        <v>24</v>
      </c>
      <c r="G4767" s="20">
        <f>F4767*E4767</f>
        <v>24</v>
      </c>
      <c r="H4767" s="605"/>
    </row>
    <row r="4768" spans="1:8" ht="15.75">
      <c r="A4768" s="632"/>
      <c r="B4768" s="594"/>
      <c r="C4768" s="17" t="s">
        <v>1048</v>
      </c>
      <c r="D4768" s="19" t="s">
        <v>2968</v>
      </c>
      <c r="E4768" s="17">
        <v>1</v>
      </c>
      <c r="F4768" s="17">
        <v>35</v>
      </c>
      <c r="G4768" s="173">
        <f>F4768*E4768</f>
        <v>35</v>
      </c>
      <c r="H4768" s="603"/>
    </row>
    <row r="4769" spans="1:8" ht="31.5">
      <c r="A4769" s="64">
        <v>107</v>
      </c>
      <c r="B4769" s="17" t="s">
        <v>3502</v>
      </c>
      <c r="C4769" s="16" t="s">
        <v>3585</v>
      </c>
      <c r="D4769" s="598" t="s">
        <v>67</v>
      </c>
      <c r="E4769" s="599"/>
      <c r="F4769" s="600"/>
      <c r="G4769" s="20"/>
      <c r="H4769" s="18" t="s">
        <v>3586</v>
      </c>
    </row>
    <row r="4770" spans="1:8" ht="31.5">
      <c r="A4770" s="64">
        <v>124</v>
      </c>
      <c r="B4770" s="17" t="s">
        <v>2129</v>
      </c>
      <c r="C4770" s="16" t="s">
        <v>893</v>
      </c>
      <c r="D4770" s="598" t="s">
        <v>151</v>
      </c>
      <c r="E4770" s="599"/>
      <c r="F4770" s="600"/>
      <c r="G4770" s="20"/>
      <c r="H4770" s="18">
        <v>41172</v>
      </c>
    </row>
    <row r="4771" spans="1:8" ht="31.5">
      <c r="A4771" s="64">
        <v>135</v>
      </c>
      <c r="B4771" s="17" t="s">
        <v>2129</v>
      </c>
      <c r="C4771" s="16" t="s">
        <v>893</v>
      </c>
      <c r="D4771" s="598" t="s">
        <v>3581</v>
      </c>
      <c r="E4771" s="599"/>
      <c r="F4771" s="600"/>
      <c r="G4771" s="20"/>
      <c r="H4771" s="18">
        <v>41176</v>
      </c>
    </row>
    <row r="4772" spans="1:8" ht="31.5">
      <c r="A4772" s="64">
        <v>141</v>
      </c>
      <c r="B4772" s="17" t="s">
        <v>3169</v>
      </c>
      <c r="C4772" s="16" t="s">
        <v>2270</v>
      </c>
      <c r="D4772" s="598" t="s">
        <v>2402</v>
      </c>
      <c r="E4772" s="599"/>
      <c r="F4772" s="600"/>
      <c r="G4772" s="20"/>
      <c r="H4772" s="18">
        <v>41177</v>
      </c>
    </row>
    <row r="4773" spans="1:8" ht="31.5">
      <c r="A4773" s="630">
        <v>153</v>
      </c>
      <c r="B4773" s="592" t="s">
        <v>2476</v>
      </c>
      <c r="C4773" s="16" t="s">
        <v>2290</v>
      </c>
      <c r="D4773" s="17"/>
      <c r="E4773" s="17"/>
      <c r="F4773" s="17"/>
      <c r="G4773" s="20"/>
      <c r="H4773" s="595">
        <v>41179</v>
      </c>
    </row>
    <row r="4774" spans="1:8" ht="15.75">
      <c r="A4774" s="631"/>
      <c r="B4774" s="593"/>
      <c r="C4774" s="17" t="s">
        <v>3144</v>
      </c>
      <c r="D4774" s="19" t="s">
        <v>2968</v>
      </c>
      <c r="E4774" s="17">
        <v>2</v>
      </c>
      <c r="F4774" s="17">
        <v>24</v>
      </c>
      <c r="G4774" s="20">
        <f>F4774*E4774</f>
        <v>48</v>
      </c>
      <c r="H4774" s="605"/>
    </row>
    <row r="4775" spans="1:8" ht="15.75">
      <c r="A4775" s="632"/>
      <c r="B4775" s="594"/>
      <c r="C4775" s="17" t="s">
        <v>1048</v>
      </c>
      <c r="D4775" s="19" t="s">
        <v>2968</v>
      </c>
      <c r="E4775" s="17">
        <v>2</v>
      </c>
      <c r="F4775" s="17">
        <v>35</v>
      </c>
      <c r="G4775" s="173">
        <f>F4775*E4775</f>
        <v>70</v>
      </c>
      <c r="H4775" s="603"/>
    </row>
    <row r="4776" spans="1:8" ht="18.75">
      <c r="A4776" s="160"/>
      <c r="B4776" s="161" t="s">
        <v>1598</v>
      </c>
      <c r="C4776" s="160"/>
      <c r="D4776" s="160"/>
      <c r="E4776" s="160"/>
      <c r="F4776" s="160"/>
      <c r="G4776" s="162">
        <f>SUM(G4766:G4775)</f>
        <v>177</v>
      </c>
      <c r="H4776" s="163"/>
    </row>
    <row r="4777" spans="1:8" ht="31.5">
      <c r="A4777" s="64">
        <v>33</v>
      </c>
      <c r="B4777" s="17" t="s">
        <v>164</v>
      </c>
      <c r="C4777" s="16" t="s">
        <v>893</v>
      </c>
      <c r="D4777" s="598" t="s">
        <v>81</v>
      </c>
      <c r="E4777" s="599"/>
      <c r="F4777" s="600"/>
      <c r="G4777" s="20"/>
      <c r="H4777" s="18">
        <v>41157</v>
      </c>
    </row>
    <row r="4778" spans="1:8" ht="31.5">
      <c r="A4778" s="64">
        <v>99</v>
      </c>
      <c r="B4778" s="17" t="s">
        <v>530</v>
      </c>
      <c r="C4778" s="16" t="s">
        <v>2844</v>
      </c>
      <c r="D4778" s="598" t="s">
        <v>920</v>
      </c>
      <c r="E4778" s="599"/>
      <c r="F4778" s="600"/>
      <c r="G4778" s="20"/>
      <c r="H4778" s="18">
        <v>41170</v>
      </c>
    </row>
    <row r="4779" spans="1:8" ht="31.5">
      <c r="A4779" s="630">
        <v>122</v>
      </c>
      <c r="B4779" s="592" t="s">
        <v>164</v>
      </c>
      <c r="C4779" s="16" t="s">
        <v>893</v>
      </c>
      <c r="D4779" s="17"/>
      <c r="E4779" s="17"/>
      <c r="F4779" s="17"/>
      <c r="G4779" s="20"/>
      <c r="H4779" s="595">
        <v>41172</v>
      </c>
    </row>
    <row r="4780" spans="1:8" ht="15.75">
      <c r="A4780" s="632"/>
      <c r="B4780" s="594"/>
      <c r="C4780" s="17" t="s">
        <v>1587</v>
      </c>
      <c r="D4780" s="19" t="s">
        <v>1588</v>
      </c>
      <c r="E4780" s="17">
        <v>1</v>
      </c>
      <c r="F4780" s="17">
        <v>1700</v>
      </c>
      <c r="G4780" s="20">
        <f>F4780*E4780</f>
        <v>1700</v>
      </c>
      <c r="H4780" s="603"/>
    </row>
    <row r="4781" spans="1:8" ht="31.5">
      <c r="A4781" s="64">
        <v>138</v>
      </c>
      <c r="B4781" s="17" t="s">
        <v>775</v>
      </c>
      <c r="C4781" s="16" t="s">
        <v>1160</v>
      </c>
      <c r="D4781" s="598" t="s">
        <v>67</v>
      </c>
      <c r="E4781" s="599"/>
      <c r="F4781" s="600"/>
      <c r="G4781" s="20"/>
      <c r="H4781" s="18">
        <v>41176</v>
      </c>
    </row>
    <row r="4782" spans="1:8" ht="15.75">
      <c r="A4782" s="630">
        <v>157</v>
      </c>
      <c r="B4782" s="592" t="s">
        <v>164</v>
      </c>
      <c r="C4782" s="16" t="s">
        <v>2782</v>
      </c>
      <c r="D4782" s="17"/>
      <c r="E4782" s="17"/>
      <c r="F4782" s="17"/>
      <c r="G4782" s="173"/>
      <c r="H4782" s="611">
        <v>41180</v>
      </c>
    </row>
    <row r="4783" spans="1:8" ht="15.75">
      <c r="A4783" s="631"/>
      <c r="B4783" s="593"/>
      <c r="C4783" s="17" t="s">
        <v>2783</v>
      </c>
      <c r="D4783" s="19" t="s">
        <v>1588</v>
      </c>
      <c r="E4783" s="17">
        <v>0.3</v>
      </c>
      <c r="F4783" s="17">
        <v>1350</v>
      </c>
      <c r="G4783" s="173">
        <f>F4783*E4783</f>
        <v>405</v>
      </c>
      <c r="H4783" s="610"/>
    </row>
    <row r="4784" spans="1:8" ht="15.75">
      <c r="A4784" s="632"/>
      <c r="B4784" s="594"/>
      <c r="C4784" s="17" t="s">
        <v>2050</v>
      </c>
      <c r="D4784" s="19" t="s">
        <v>1585</v>
      </c>
      <c r="E4784" s="17">
        <v>0.13</v>
      </c>
      <c r="F4784" s="17">
        <v>48.05</v>
      </c>
      <c r="G4784" s="169">
        <f>F4784*E4784</f>
        <v>6.25</v>
      </c>
      <c r="H4784" s="610"/>
    </row>
    <row r="4785" spans="1:8" ht="18.75">
      <c r="A4785" s="160"/>
      <c r="B4785" s="161" t="s">
        <v>1598</v>
      </c>
      <c r="C4785" s="160"/>
      <c r="D4785" s="160"/>
      <c r="E4785" s="160"/>
      <c r="F4785" s="160"/>
      <c r="G4785" s="162">
        <f>SUM(G4777:G4784)</f>
        <v>2111.25</v>
      </c>
      <c r="H4785" s="163"/>
    </row>
    <row r="4786" spans="1:8" ht="15.75">
      <c r="A4786" s="630">
        <v>158</v>
      </c>
      <c r="B4786" s="592" t="s">
        <v>3700</v>
      </c>
      <c r="C4786" s="16" t="s">
        <v>2782</v>
      </c>
      <c r="D4786" s="17"/>
      <c r="E4786" s="17"/>
      <c r="F4786" s="17"/>
      <c r="G4786" s="173"/>
      <c r="H4786" s="595">
        <v>41180</v>
      </c>
    </row>
    <row r="4787" spans="1:8" ht="15.75">
      <c r="A4787" s="631"/>
      <c r="B4787" s="593"/>
      <c r="C4787" s="17" t="s">
        <v>2783</v>
      </c>
      <c r="D4787" s="19" t="s">
        <v>1588</v>
      </c>
      <c r="E4787" s="17">
        <v>0.3</v>
      </c>
      <c r="F4787" s="17">
        <v>1350</v>
      </c>
      <c r="G4787" s="173">
        <f>F4787*E4787</f>
        <v>405</v>
      </c>
      <c r="H4787" s="605"/>
    </row>
    <row r="4788" spans="1:8" ht="15.75">
      <c r="A4788" s="632"/>
      <c r="B4788" s="594"/>
      <c r="C4788" s="17" t="s">
        <v>2050</v>
      </c>
      <c r="D4788" s="19" t="s">
        <v>1585</v>
      </c>
      <c r="E4788" s="17">
        <v>0.13</v>
      </c>
      <c r="F4788" s="17">
        <v>48.05</v>
      </c>
      <c r="G4788" s="169">
        <f>F4788*E4788</f>
        <v>6.25</v>
      </c>
      <c r="H4788" s="603"/>
    </row>
    <row r="4789" spans="1:8" ht="18.75">
      <c r="A4789" s="160"/>
      <c r="B4789" s="161" t="s">
        <v>1598</v>
      </c>
      <c r="C4789" s="160"/>
      <c r="D4789" s="160"/>
      <c r="E4789" s="160"/>
      <c r="F4789" s="160"/>
      <c r="G4789" s="162">
        <f>SUM(G4786:G4788)</f>
        <v>411.25</v>
      </c>
      <c r="H4789" s="163"/>
    </row>
    <row r="4790" spans="1:8" ht="31.5">
      <c r="A4790" s="630">
        <v>20</v>
      </c>
      <c r="B4790" s="592" t="s">
        <v>3738</v>
      </c>
      <c r="C4790" s="16" t="s">
        <v>1507</v>
      </c>
      <c r="D4790" s="19"/>
      <c r="E4790" s="17"/>
      <c r="F4790" s="17"/>
      <c r="G4790" s="20"/>
      <c r="H4790" s="595">
        <v>41156</v>
      </c>
    </row>
    <row r="4791" spans="1:8" ht="15.75">
      <c r="A4791" s="631"/>
      <c r="B4791" s="593"/>
      <c r="C4791" s="17" t="s">
        <v>480</v>
      </c>
      <c r="D4791" s="19" t="s">
        <v>481</v>
      </c>
      <c r="E4791" s="17">
        <v>0.43</v>
      </c>
      <c r="F4791" s="17">
        <v>28</v>
      </c>
      <c r="G4791" s="20">
        <f>E4791*F4791</f>
        <v>12.04</v>
      </c>
      <c r="H4791" s="605"/>
    </row>
    <row r="4792" spans="1:8" ht="15.75">
      <c r="A4792" s="632"/>
      <c r="B4792" s="594"/>
      <c r="C4792" s="17" t="s">
        <v>1133</v>
      </c>
      <c r="D4792" s="19" t="s">
        <v>1049</v>
      </c>
      <c r="E4792" s="17">
        <v>0.57999999999999996</v>
      </c>
      <c r="F4792" s="17">
        <v>24</v>
      </c>
      <c r="G4792" s="20">
        <f>E4792*F4792</f>
        <v>13.92</v>
      </c>
      <c r="H4792" s="603"/>
    </row>
    <row r="4793" spans="1:8" ht="31.5">
      <c r="A4793" s="630">
        <v>120</v>
      </c>
      <c r="B4793" s="592" t="s">
        <v>3738</v>
      </c>
      <c r="C4793" s="16" t="s">
        <v>1806</v>
      </c>
      <c r="D4793" s="19"/>
      <c r="E4793" s="17"/>
      <c r="F4793" s="17"/>
      <c r="G4793" s="20"/>
      <c r="H4793" s="595">
        <v>41172</v>
      </c>
    </row>
    <row r="4794" spans="1:8" ht="15.75">
      <c r="A4794" s="631"/>
      <c r="B4794" s="593"/>
      <c r="C4794" s="17" t="s">
        <v>2286</v>
      </c>
      <c r="D4794" s="19" t="s">
        <v>2968</v>
      </c>
      <c r="E4794" s="17">
        <v>1</v>
      </c>
      <c r="F4794" s="17">
        <v>440</v>
      </c>
      <c r="G4794" s="20">
        <f>F4794*E4794</f>
        <v>440</v>
      </c>
      <c r="H4794" s="605"/>
    </row>
    <row r="4795" spans="1:8" ht="15.75">
      <c r="A4795" s="632"/>
      <c r="B4795" s="594"/>
      <c r="C4795" s="17" t="s">
        <v>2728</v>
      </c>
      <c r="D4795" s="19" t="s">
        <v>1769</v>
      </c>
      <c r="E4795" s="17">
        <v>2.3E-2</v>
      </c>
      <c r="F4795" s="17">
        <v>40727</v>
      </c>
      <c r="G4795" s="20">
        <f>F4795*E4795</f>
        <v>936.72</v>
      </c>
      <c r="H4795" s="603"/>
    </row>
    <row r="4796" spans="1:8" ht="15.75">
      <c r="A4796" s="630">
        <v>159</v>
      </c>
      <c r="B4796" s="592" t="s">
        <v>3738</v>
      </c>
      <c r="C4796" s="16" t="s">
        <v>2782</v>
      </c>
      <c r="D4796" s="17"/>
      <c r="E4796" s="17"/>
      <c r="F4796" s="17"/>
      <c r="G4796" s="173"/>
      <c r="H4796" s="611">
        <v>41180</v>
      </c>
    </row>
    <row r="4797" spans="1:8" ht="15.75">
      <c r="A4797" s="631"/>
      <c r="B4797" s="593"/>
      <c r="C4797" s="17" t="s">
        <v>2783</v>
      </c>
      <c r="D4797" s="19" t="s">
        <v>1588</v>
      </c>
      <c r="E4797" s="17">
        <v>0.3</v>
      </c>
      <c r="F4797" s="17">
        <v>1350</v>
      </c>
      <c r="G4797" s="173">
        <f>F4797*E4797</f>
        <v>405</v>
      </c>
      <c r="H4797" s="610"/>
    </row>
    <row r="4798" spans="1:8" ht="15.75">
      <c r="A4798" s="632"/>
      <c r="B4798" s="594"/>
      <c r="C4798" s="17" t="s">
        <v>2050</v>
      </c>
      <c r="D4798" s="19" t="s">
        <v>1585</v>
      </c>
      <c r="E4798" s="17">
        <v>0.13</v>
      </c>
      <c r="F4798" s="17">
        <v>48.05</v>
      </c>
      <c r="G4798" s="169">
        <f>F4798*E4798</f>
        <v>6.25</v>
      </c>
      <c r="H4798" s="610"/>
    </row>
    <row r="4799" spans="1:8" ht="18.75">
      <c r="A4799" s="160"/>
      <c r="B4799" s="161" t="s">
        <v>1598</v>
      </c>
      <c r="C4799" s="160"/>
      <c r="D4799" s="160"/>
      <c r="E4799" s="160"/>
      <c r="F4799" s="160"/>
      <c r="G4799" s="162">
        <f>SUM(G4790:G4798)</f>
        <v>1813.93</v>
      </c>
      <c r="H4799" s="163"/>
    </row>
    <row r="4800" spans="1:8" ht="31.5">
      <c r="A4800" s="630">
        <v>21</v>
      </c>
      <c r="B4800" s="592" t="s">
        <v>1960</v>
      </c>
      <c r="C4800" s="16" t="s">
        <v>1507</v>
      </c>
      <c r="D4800" s="19"/>
      <c r="E4800" s="17"/>
      <c r="F4800" s="17"/>
      <c r="G4800" s="20"/>
      <c r="H4800" s="595">
        <v>41156</v>
      </c>
    </row>
    <row r="4801" spans="1:8" ht="15.75">
      <c r="A4801" s="631"/>
      <c r="B4801" s="593"/>
      <c r="C4801" s="17" t="s">
        <v>480</v>
      </c>
      <c r="D4801" s="19" t="s">
        <v>481</v>
      </c>
      <c r="E4801" s="17">
        <v>0.43</v>
      </c>
      <c r="F4801" s="17">
        <v>28</v>
      </c>
      <c r="G4801" s="20">
        <f>E4801*F4801</f>
        <v>12.04</v>
      </c>
      <c r="H4801" s="605"/>
    </row>
    <row r="4802" spans="1:8" ht="15.75">
      <c r="A4802" s="632"/>
      <c r="B4802" s="594"/>
      <c r="C4802" s="17" t="s">
        <v>1133</v>
      </c>
      <c r="D4802" s="19" t="s">
        <v>1049</v>
      </c>
      <c r="E4802" s="17">
        <v>0.57999999999999996</v>
      </c>
      <c r="F4802" s="17">
        <v>24</v>
      </c>
      <c r="G4802" s="20">
        <f>E4802*F4802</f>
        <v>13.92</v>
      </c>
      <c r="H4802" s="603"/>
    </row>
    <row r="4803" spans="1:8" ht="15.75">
      <c r="A4803" s="630">
        <v>77</v>
      </c>
      <c r="B4803" s="592" t="s">
        <v>1108</v>
      </c>
      <c r="C4803" s="16" t="s">
        <v>1187</v>
      </c>
      <c r="D4803" s="19"/>
      <c r="E4803" s="17"/>
      <c r="F4803" s="17"/>
      <c r="G4803" s="17"/>
      <c r="H4803" s="595"/>
    </row>
    <row r="4804" spans="1:8" ht="15.75">
      <c r="A4804" s="631"/>
      <c r="B4804" s="593"/>
      <c r="C4804" s="17" t="s">
        <v>2479</v>
      </c>
      <c r="D4804" s="19" t="s">
        <v>1109</v>
      </c>
      <c r="E4804" s="17">
        <v>1.9</v>
      </c>
      <c r="F4804" s="17">
        <v>163.16</v>
      </c>
      <c r="G4804" s="326">
        <f>E4804*F4804</f>
        <v>310</v>
      </c>
      <c r="H4804" s="605"/>
    </row>
    <row r="4805" spans="1:8" ht="15.75">
      <c r="A4805" s="631"/>
      <c r="B4805" s="593"/>
      <c r="C4805" s="17" t="s">
        <v>2479</v>
      </c>
      <c r="D4805" s="19" t="s">
        <v>1109</v>
      </c>
      <c r="E4805" s="17">
        <v>1.9</v>
      </c>
      <c r="F4805" s="17">
        <v>163.16</v>
      </c>
      <c r="G4805" s="326">
        <f>E4805*F4805</f>
        <v>310</v>
      </c>
      <c r="H4805" s="605"/>
    </row>
    <row r="4806" spans="1:8" ht="15.75">
      <c r="A4806" s="631"/>
      <c r="B4806" s="593"/>
      <c r="C4806" s="17" t="s">
        <v>2479</v>
      </c>
      <c r="D4806" s="19" t="s">
        <v>1109</v>
      </c>
      <c r="E4806" s="17">
        <v>6</v>
      </c>
      <c r="F4806" s="17">
        <v>120</v>
      </c>
      <c r="G4806" s="17">
        <f>E4806*F4806</f>
        <v>720</v>
      </c>
      <c r="H4806" s="605"/>
    </row>
    <row r="4807" spans="1:8" ht="15.75">
      <c r="A4807" s="631"/>
      <c r="B4807" s="593"/>
      <c r="C4807" s="17" t="s">
        <v>200</v>
      </c>
      <c r="D4807" s="19" t="s">
        <v>419</v>
      </c>
      <c r="E4807" s="17">
        <v>2</v>
      </c>
      <c r="F4807" s="17">
        <v>46</v>
      </c>
      <c r="G4807" s="17">
        <f>E4807*F4807</f>
        <v>92</v>
      </c>
      <c r="H4807" s="605"/>
    </row>
    <row r="4808" spans="1:8" ht="15.75">
      <c r="A4808" s="631"/>
      <c r="B4808" s="593"/>
      <c r="C4808" s="17" t="s">
        <v>2479</v>
      </c>
      <c r="D4808" s="19" t="s">
        <v>1109</v>
      </c>
      <c r="E4808" s="17">
        <v>6</v>
      </c>
      <c r="F4808" s="17">
        <v>120</v>
      </c>
      <c r="G4808" s="17">
        <f>E4808*F4808</f>
        <v>720</v>
      </c>
      <c r="H4808" s="605"/>
    </row>
    <row r="4809" spans="1:8" ht="15.75">
      <c r="A4809" s="631"/>
      <c r="B4809" s="593"/>
      <c r="C4809" s="17" t="s">
        <v>2479</v>
      </c>
      <c r="D4809" s="19" t="s">
        <v>1109</v>
      </c>
      <c r="E4809" s="17">
        <v>10</v>
      </c>
      <c r="F4809" s="17">
        <v>110.4</v>
      </c>
      <c r="G4809" s="20">
        <f>F4809*E4809</f>
        <v>1104</v>
      </c>
      <c r="H4809" s="605"/>
    </row>
    <row r="4810" spans="1:8" ht="15.75">
      <c r="A4810" s="632"/>
      <c r="B4810" s="594"/>
      <c r="C4810" s="17" t="s">
        <v>2479</v>
      </c>
      <c r="D4810" s="19" t="s">
        <v>1109</v>
      </c>
      <c r="E4810" s="17">
        <v>6</v>
      </c>
      <c r="F4810" s="17">
        <v>120</v>
      </c>
      <c r="G4810" s="20">
        <f>F4810*E4810</f>
        <v>720</v>
      </c>
      <c r="H4810" s="603"/>
    </row>
    <row r="4811" spans="1:8" ht="18.75">
      <c r="A4811" s="160"/>
      <c r="B4811" s="161" t="s">
        <v>1598</v>
      </c>
      <c r="C4811" s="160"/>
      <c r="D4811" s="160"/>
      <c r="E4811" s="160"/>
      <c r="F4811" s="160"/>
      <c r="G4811" s="162">
        <f>SUM(G4800:G4810)</f>
        <v>4001.96</v>
      </c>
      <c r="H4811" s="163"/>
    </row>
    <row r="4812" spans="1:8" ht="31.5">
      <c r="A4812" s="64">
        <v>82</v>
      </c>
      <c r="B4812" s="17" t="s">
        <v>2096</v>
      </c>
      <c r="C4812" s="16" t="s">
        <v>3381</v>
      </c>
      <c r="D4812" s="598" t="s">
        <v>1050</v>
      </c>
      <c r="E4812" s="599"/>
      <c r="F4812" s="600"/>
      <c r="G4812" s="20"/>
      <c r="H4812" s="18">
        <v>41166</v>
      </c>
    </row>
    <row r="4813" spans="1:8" ht="28.5" customHeight="1">
      <c r="A4813" s="160"/>
      <c r="B4813" s="161" t="s">
        <v>1598</v>
      </c>
      <c r="C4813" s="160"/>
      <c r="D4813" s="160"/>
      <c r="E4813" s="160"/>
      <c r="F4813" s="160"/>
      <c r="G4813" s="162">
        <f>SUM(G4812)</f>
        <v>0</v>
      </c>
      <c r="H4813" s="163"/>
    </row>
    <row r="4814" spans="1:8" ht="15.75">
      <c r="A4814" s="630">
        <v>160</v>
      </c>
      <c r="B4814" s="592" t="s">
        <v>2785</v>
      </c>
      <c r="C4814" s="16" t="s">
        <v>2782</v>
      </c>
      <c r="D4814" s="17"/>
      <c r="E4814" s="17"/>
      <c r="F4814" s="17"/>
      <c r="G4814" s="173"/>
      <c r="H4814" s="611">
        <v>41180</v>
      </c>
    </row>
    <row r="4815" spans="1:8" ht="15.75">
      <c r="A4815" s="631"/>
      <c r="B4815" s="593"/>
      <c r="C4815" s="17" t="s">
        <v>2783</v>
      </c>
      <c r="D4815" s="19" t="s">
        <v>1588</v>
      </c>
      <c r="E4815" s="17">
        <v>0.3</v>
      </c>
      <c r="F4815" s="17">
        <v>1350</v>
      </c>
      <c r="G4815" s="173">
        <f>F4815*E4815</f>
        <v>405</v>
      </c>
      <c r="H4815" s="610"/>
    </row>
    <row r="4816" spans="1:8" ht="15.75">
      <c r="A4816" s="632"/>
      <c r="B4816" s="594"/>
      <c r="C4816" s="17" t="s">
        <v>2050</v>
      </c>
      <c r="D4816" s="19" t="s">
        <v>1585</v>
      </c>
      <c r="E4816" s="17">
        <v>0.13</v>
      </c>
      <c r="F4816" s="17">
        <v>48.05</v>
      </c>
      <c r="G4816" s="169">
        <f>F4816*E4816</f>
        <v>6.25</v>
      </c>
      <c r="H4816" s="610"/>
    </row>
    <row r="4817" spans="1:8" ht="18.75">
      <c r="A4817" s="160"/>
      <c r="B4817" s="161" t="s">
        <v>1598</v>
      </c>
      <c r="C4817" s="160"/>
      <c r="D4817" s="160"/>
      <c r="E4817" s="160"/>
      <c r="F4817" s="160"/>
      <c r="G4817" s="162">
        <f>SUM(G4814:G4816)</f>
        <v>411.25</v>
      </c>
      <c r="H4817" s="163"/>
    </row>
    <row r="4818" spans="1:8" ht="15.75">
      <c r="A4818" s="64">
        <v>11</v>
      </c>
      <c r="B4818" s="17" t="s">
        <v>2558</v>
      </c>
      <c r="C4818" s="16" t="s">
        <v>2270</v>
      </c>
      <c r="D4818" s="598" t="s">
        <v>1050</v>
      </c>
      <c r="E4818" s="599"/>
      <c r="F4818" s="600"/>
      <c r="G4818" s="17"/>
      <c r="H4818" s="18">
        <v>41155</v>
      </c>
    </row>
    <row r="4819" spans="1:8" ht="31.5">
      <c r="A4819" s="630">
        <v>16</v>
      </c>
      <c r="B4819" s="592" t="s">
        <v>2781</v>
      </c>
      <c r="C4819" s="16" t="s">
        <v>1507</v>
      </c>
      <c r="D4819" s="19"/>
      <c r="E4819" s="17"/>
      <c r="F4819" s="17"/>
      <c r="G4819" s="20"/>
      <c r="H4819" s="595">
        <v>41156</v>
      </c>
    </row>
    <row r="4820" spans="1:8" ht="15.75">
      <c r="A4820" s="631"/>
      <c r="B4820" s="593"/>
      <c r="C4820" s="17" t="s">
        <v>480</v>
      </c>
      <c r="D4820" s="19" t="s">
        <v>481</v>
      </c>
      <c r="E4820" s="17">
        <v>0.43</v>
      </c>
      <c r="F4820" s="17">
        <v>28</v>
      </c>
      <c r="G4820" s="20">
        <f>E4820*F4820</f>
        <v>12.04</v>
      </c>
      <c r="H4820" s="605"/>
    </row>
    <row r="4821" spans="1:8" ht="15.75">
      <c r="A4821" s="632"/>
      <c r="B4821" s="594"/>
      <c r="C4821" s="17" t="s">
        <v>1133</v>
      </c>
      <c r="D4821" s="19" t="s">
        <v>1049</v>
      </c>
      <c r="E4821" s="17">
        <v>0.57999999999999996</v>
      </c>
      <c r="F4821" s="17">
        <v>24</v>
      </c>
      <c r="G4821" s="20">
        <f>E4821*F4821</f>
        <v>13.92</v>
      </c>
      <c r="H4821" s="603"/>
    </row>
    <row r="4822" spans="1:8" ht="31.5">
      <c r="A4822" s="630">
        <v>50</v>
      </c>
      <c r="B4822" s="592" t="s">
        <v>2583</v>
      </c>
      <c r="C4822" s="46" t="s">
        <v>2978</v>
      </c>
      <c r="D4822" s="19"/>
      <c r="E4822" s="19"/>
      <c r="F4822" s="19"/>
      <c r="G4822" s="20"/>
      <c r="H4822" s="595">
        <v>41163</v>
      </c>
    </row>
    <row r="4823" spans="1:8" ht="15.75">
      <c r="A4823" s="631"/>
      <c r="B4823" s="593"/>
      <c r="C4823" s="17" t="s">
        <v>3347</v>
      </c>
      <c r="D4823" s="19" t="s">
        <v>1109</v>
      </c>
      <c r="E4823" s="19">
        <v>1</v>
      </c>
      <c r="F4823" s="17">
        <v>90</v>
      </c>
      <c r="G4823" s="20">
        <f>F4823*E4823</f>
        <v>90</v>
      </c>
      <c r="H4823" s="605"/>
    </row>
    <row r="4824" spans="1:8" ht="15.75">
      <c r="A4824" s="632"/>
      <c r="B4824" s="594"/>
      <c r="C4824" s="17" t="s">
        <v>2552</v>
      </c>
      <c r="D4824" s="19" t="s">
        <v>2968</v>
      </c>
      <c r="E4824" s="17">
        <v>2</v>
      </c>
      <c r="F4824" s="17">
        <v>32</v>
      </c>
      <c r="G4824" s="173">
        <f>F4824*E4824</f>
        <v>64</v>
      </c>
      <c r="H4824" s="603"/>
    </row>
    <row r="4825" spans="1:8" ht="31.5">
      <c r="A4825" s="64">
        <v>65</v>
      </c>
      <c r="B4825" s="17" t="s">
        <v>3374</v>
      </c>
      <c r="C4825" s="46" t="s">
        <v>2015</v>
      </c>
      <c r="D4825" s="598" t="s">
        <v>3375</v>
      </c>
      <c r="E4825" s="599"/>
      <c r="F4825" s="600"/>
      <c r="G4825" s="20"/>
      <c r="H4825" s="18">
        <v>41164</v>
      </c>
    </row>
    <row r="4826" spans="1:8" ht="15.75">
      <c r="A4826" s="64">
        <v>69</v>
      </c>
      <c r="B4826" s="17" t="s">
        <v>1633</v>
      </c>
      <c r="C4826" s="16" t="s">
        <v>340</v>
      </c>
      <c r="D4826" s="598" t="s">
        <v>67</v>
      </c>
      <c r="E4826" s="599"/>
      <c r="F4826" s="600"/>
      <c r="G4826" s="20"/>
      <c r="H4826" s="18">
        <v>41165</v>
      </c>
    </row>
    <row r="4827" spans="1:8" ht="31.5">
      <c r="A4827" s="64">
        <v>109</v>
      </c>
      <c r="B4827" s="17" t="s">
        <v>3588</v>
      </c>
      <c r="C4827" s="16" t="s">
        <v>3589</v>
      </c>
      <c r="D4827" s="598" t="s">
        <v>1050</v>
      </c>
      <c r="E4827" s="599"/>
      <c r="F4827" s="600"/>
      <c r="G4827" s="20"/>
      <c r="H4827" s="18">
        <v>41173</v>
      </c>
    </row>
    <row r="4828" spans="1:8" ht="15.75">
      <c r="A4828" s="64">
        <v>132</v>
      </c>
      <c r="B4828" s="17" t="s">
        <v>769</v>
      </c>
      <c r="C4828" s="16" t="s">
        <v>3654</v>
      </c>
      <c r="D4828" s="598" t="s">
        <v>67</v>
      </c>
      <c r="E4828" s="599"/>
      <c r="F4828" s="600"/>
      <c r="G4828" s="20"/>
      <c r="H4828" s="18">
        <v>41176</v>
      </c>
    </row>
    <row r="4829" spans="1:8" ht="15.75">
      <c r="A4829" s="630">
        <v>162</v>
      </c>
      <c r="B4829" s="592" t="s">
        <v>2781</v>
      </c>
      <c r="C4829" s="16" t="s">
        <v>2782</v>
      </c>
      <c r="D4829" s="17"/>
      <c r="E4829" s="17"/>
      <c r="F4829" s="17"/>
      <c r="G4829" s="173"/>
      <c r="H4829" s="611">
        <v>41180</v>
      </c>
    </row>
    <row r="4830" spans="1:8" ht="15.75">
      <c r="A4830" s="631"/>
      <c r="B4830" s="593"/>
      <c r="C4830" s="17" t="s">
        <v>2783</v>
      </c>
      <c r="D4830" s="19" t="s">
        <v>1588</v>
      </c>
      <c r="E4830" s="17">
        <v>0.3</v>
      </c>
      <c r="F4830" s="17">
        <v>1350</v>
      </c>
      <c r="G4830" s="173">
        <f>F4830*E4830</f>
        <v>405</v>
      </c>
      <c r="H4830" s="610"/>
    </row>
    <row r="4831" spans="1:8" ht="15.75">
      <c r="A4831" s="632"/>
      <c r="B4831" s="594"/>
      <c r="C4831" s="17" t="s">
        <v>2050</v>
      </c>
      <c r="D4831" s="19" t="s">
        <v>1585</v>
      </c>
      <c r="E4831" s="17">
        <v>0.13</v>
      </c>
      <c r="F4831" s="17">
        <v>48.05</v>
      </c>
      <c r="G4831" s="169">
        <f>F4831*E4831</f>
        <v>6.25</v>
      </c>
      <c r="H4831" s="610"/>
    </row>
    <row r="4832" spans="1:8" ht="18.75">
      <c r="A4832" s="160"/>
      <c r="B4832" s="161" t="s">
        <v>1598</v>
      </c>
      <c r="C4832" s="160"/>
      <c r="D4832" s="160"/>
      <c r="E4832" s="160"/>
      <c r="F4832" s="160"/>
      <c r="G4832" s="162">
        <f>SUM(G4818:G4831)</f>
        <v>591.21</v>
      </c>
      <c r="H4832" s="163"/>
    </row>
    <row r="4833" spans="1:8" ht="31.5">
      <c r="A4833" s="630">
        <v>10</v>
      </c>
      <c r="B4833" s="592" t="s">
        <v>2556</v>
      </c>
      <c r="C4833" s="16" t="s">
        <v>2557</v>
      </c>
      <c r="D4833" s="17"/>
      <c r="E4833" s="17"/>
      <c r="F4833" s="17"/>
      <c r="G4833" s="17"/>
      <c r="H4833" s="595">
        <v>41155</v>
      </c>
    </row>
    <row r="4834" spans="1:8" ht="15.75">
      <c r="A4834" s="632"/>
      <c r="B4834" s="594"/>
      <c r="C4834" s="17" t="s">
        <v>1933</v>
      </c>
      <c r="D4834" s="19" t="s">
        <v>2968</v>
      </c>
      <c r="E4834" s="19">
        <v>1</v>
      </c>
      <c r="F4834" s="17">
        <v>162.5</v>
      </c>
      <c r="G4834" s="20">
        <f>F4834*E4834</f>
        <v>162.5</v>
      </c>
      <c r="H4834" s="603"/>
    </row>
    <row r="4835" spans="1:8" ht="31.5">
      <c r="A4835" s="630">
        <v>17</v>
      </c>
      <c r="B4835" s="592" t="s">
        <v>831</v>
      </c>
      <c r="C4835" s="16" t="s">
        <v>1507</v>
      </c>
      <c r="D4835" s="19"/>
      <c r="E4835" s="17"/>
      <c r="F4835" s="17"/>
      <c r="G4835" s="20"/>
      <c r="H4835" s="595">
        <v>41156</v>
      </c>
    </row>
    <row r="4836" spans="1:8" ht="15.75">
      <c r="A4836" s="631"/>
      <c r="B4836" s="593"/>
      <c r="C4836" s="17" t="s">
        <v>480</v>
      </c>
      <c r="D4836" s="19" t="s">
        <v>481</v>
      </c>
      <c r="E4836" s="17">
        <v>0.43</v>
      </c>
      <c r="F4836" s="17">
        <v>28</v>
      </c>
      <c r="G4836" s="20">
        <f>E4836*F4836</f>
        <v>12.04</v>
      </c>
      <c r="H4836" s="605"/>
    </row>
    <row r="4837" spans="1:8" ht="15.75">
      <c r="A4837" s="632"/>
      <c r="B4837" s="594"/>
      <c r="C4837" s="17" t="s">
        <v>1133</v>
      </c>
      <c r="D4837" s="19" t="s">
        <v>1049</v>
      </c>
      <c r="E4837" s="17">
        <v>0.57999999999999996</v>
      </c>
      <c r="F4837" s="17">
        <v>24</v>
      </c>
      <c r="G4837" s="20">
        <f>E4837*F4837</f>
        <v>13.92</v>
      </c>
      <c r="H4837" s="603"/>
    </row>
    <row r="4838" spans="1:8" ht="15.75">
      <c r="A4838" s="64">
        <v>55</v>
      </c>
      <c r="B4838" s="17" t="s">
        <v>3361</v>
      </c>
      <c r="C4838" s="46" t="s">
        <v>3362</v>
      </c>
      <c r="D4838" s="598" t="s">
        <v>67</v>
      </c>
      <c r="E4838" s="599"/>
      <c r="F4838" s="600"/>
      <c r="G4838" s="20"/>
      <c r="H4838" s="18">
        <v>41163</v>
      </c>
    </row>
    <row r="4839" spans="1:8" ht="31.5">
      <c r="A4839" s="64">
        <v>58</v>
      </c>
      <c r="B4839" s="17" t="s">
        <v>831</v>
      </c>
      <c r="C4839" s="16" t="s">
        <v>893</v>
      </c>
      <c r="D4839" s="598" t="s">
        <v>3811</v>
      </c>
      <c r="E4839" s="599"/>
      <c r="F4839" s="600"/>
      <c r="G4839" s="20"/>
      <c r="H4839" s="18">
        <v>41164</v>
      </c>
    </row>
    <row r="4840" spans="1:8" ht="47.25">
      <c r="A4840" s="64">
        <v>68</v>
      </c>
      <c r="B4840" s="17" t="s">
        <v>1630</v>
      </c>
      <c r="C4840" s="16" t="s">
        <v>1631</v>
      </c>
      <c r="D4840" s="598" t="s">
        <v>67</v>
      </c>
      <c r="E4840" s="599"/>
      <c r="F4840" s="600"/>
      <c r="G4840" s="20"/>
      <c r="H4840" s="18">
        <v>41165</v>
      </c>
    </row>
    <row r="4841" spans="1:8" ht="31.5">
      <c r="A4841" s="64">
        <v>89</v>
      </c>
      <c r="B4841" s="17" t="s">
        <v>1125</v>
      </c>
      <c r="C4841" s="16" t="s">
        <v>1986</v>
      </c>
      <c r="D4841" s="598" t="s">
        <v>1126</v>
      </c>
      <c r="E4841" s="599"/>
      <c r="F4841" s="600"/>
      <c r="G4841" s="17"/>
      <c r="H4841" s="176">
        <v>41170</v>
      </c>
    </row>
    <row r="4842" spans="1:8" ht="31.5">
      <c r="A4842" s="64">
        <v>114</v>
      </c>
      <c r="B4842" s="17" t="s">
        <v>3595</v>
      </c>
      <c r="C4842" s="46" t="s">
        <v>3594</v>
      </c>
      <c r="D4842" s="598" t="s">
        <v>1050</v>
      </c>
      <c r="E4842" s="599"/>
      <c r="F4842" s="600"/>
      <c r="G4842" s="20"/>
      <c r="H4842" s="18">
        <v>41173</v>
      </c>
    </row>
    <row r="4843" spans="1:8" ht="31.5">
      <c r="A4843" s="630">
        <v>116</v>
      </c>
      <c r="B4843" s="592" t="s">
        <v>831</v>
      </c>
      <c r="C4843" s="16" t="s">
        <v>3599</v>
      </c>
      <c r="D4843" s="17"/>
      <c r="E4843" s="17"/>
      <c r="F4843" s="17"/>
      <c r="G4843" s="20"/>
      <c r="H4843" s="595">
        <v>41171</v>
      </c>
    </row>
    <row r="4844" spans="1:8" ht="15.75">
      <c r="A4844" s="631"/>
      <c r="B4844" s="593"/>
      <c r="C4844" s="15" t="s">
        <v>1601</v>
      </c>
      <c r="D4844" s="19" t="s">
        <v>1109</v>
      </c>
      <c r="E4844" s="19">
        <v>10</v>
      </c>
      <c r="F4844" s="19">
        <v>4.7</v>
      </c>
      <c r="G4844" s="20">
        <f>F4844*E4844</f>
        <v>47</v>
      </c>
      <c r="H4844" s="605"/>
    </row>
    <row r="4845" spans="1:8" ht="15.75">
      <c r="A4845" s="631"/>
      <c r="B4845" s="593"/>
      <c r="C4845" s="17" t="s">
        <v>1534</v>
      </c>
      <c r="D4845" s="19" t="s">
        <v>1585</v>
      </c>
      <c r="E4845" s="17">
        <v>0.04</v>
      </c>
      <c r="F4845" s="17">
        <v>400</v>
      </c>
      <c r="G4845" s="20">
        <f>F4845*E4845</f>
        <v>16</v>
      </c>
      <c r="H4845" s="605"/>
    </row>
    <row r="4846" spans="1:8" ht="15.75">
      <c r="A4846" s="632"/>
      <c r="B4846" s="594"/>
      <c r="C4846" s="17" t="s">
        <v>1535</v>
      </c>
      <c r="D4846" s="19" t="s">
        <v>2968</v>
      </c>
      <c r="E4846" s="17">
        <v>15</v>
      </c>
      <c r="F4846" s="17">
        <v>8</v>
      </c>
      <c r="G4846" s="20">
        <f>F4846*E4846</f>
        <v>120</v>
      </c>
      <c r="H4846" s="603"/>
    </row>
    <row r="4847" spans="1:8" ht="31.5">
      <c r="A4847" s="630">
        <v>154</v>
      </c>
      <c r="B4847" s="592" t="s">
        <v>544</v>
      </c>
      <c r="C4847" s="16" t="s">
        <v>2290</v>
      </c>
      <c r="D4847" s="17"/>
      <c r="E4847" s="17"/>
      <c r="F4847" s="17"/>
      <c r="G4847" s="20"/>
      <c r="H4847" s="595">
        <v>41179</v>
      </c>
    </row>
    <row r="4848" spans="1:8" ht="15.75">
      <c r="A4848" s="631"/>
      <c r="B4848" s="593"/>
      <c r="C4848" s="17" t="s">
        <v>3144</v>
      </c>
      <c r="D4848" s="19" t="s">
        <v>2968</v>
      </c>
      <c r="E4848" s="17">
        <v>1</v>
      </c>
      <c r="F4848" s="17">
        <v>24</v>
      </c>
      <c r="G4848" s="20">
        <f>F4848*E4848</f>
        <v>24</v>
      </c>
      <c r="H4848" s="605"/>
    </row>
    <row r="4849" spans="1:8" ht="15.75">
      <c r="A4849" s="632"/>
      <c r="B4849" s="594"/>
      <c r="C4849" s="17" t="s">
        <v>1048</v>
      </c>
      <c r="D4849" s="19" t="s">
        <v>2968</v>
      </c>
      <c r="E4849" s="17">
        <v>1</v>
      </c>
      <c r="F4849" s="17">
        <v>35</v>
      </c>
      <c r="G4849" s="173">
        <f>F4849*E4849</f>
        <v>35</v>
      </c>
      <c r="H4849" s="603"/>
    </row>
    <row r="4850" spans="1:8" ht="18.75">
      <c r="A4850" s="160"/>
      <c r="B4850" s="161" t="s">
        <v>1598</v>
      </c>
      <c r="C4850" s="160"/>
      <c r="D4850" s="160"/>
      <c r="E4850" s="160"/>
      <c r="F4850" s="160"/>
      <c r="G4850" s="162">
        <f>SUM(G4833:G4849)</f>
        <v>430.46</v>
      </c>
      <c r="H4850" s="163"/>
    </row>
    <row r="4851" spans="1:8" ht="31.5">
      <c r="A4851" s="630">
        <v>12</v>
      </c>
      <c r="B4851" s="592" t="s">
        <v>2559</v>
      </c>
      <c r="C4851" s="16" t="s">
        <v>2311</v>
      </c>
      <c r="D4851" s="17"/>
      <c r="E4851" s="17"/>
      <c r="F4851" s="17"/>
      <c r="G4851" s="17"/>
      <c r="H4851" s="595">
        <v>41155</v>
      </c>
    </row>
    <row r="4852" spans="1:8" ht="31.5">
      <c r="A4852" s="632"/>
      <c r="B4852" s="594"/>
      <c r="C4852" s="63" t="s">
        <v>2847</v>
      </c>
      <c r="D4852" s="19" t="s">
        <v>2968</v>
      </c>
      <c r="E4852" s="17">
        <v>1</v>
      </c>
      <c r="F4852" s="19">
        <v>18</v>
      </c>
      <c r="G4852" s="20">
        <f>F4852*E4852</f>
        <v>18</v>
      </c>
      <c r="H4852" s="603"/>
    </row>
    <row r="4853" spans="1:8" ht="31.5">
      <c r="A4853" s="630">
        <v>30</v>
      </c>
      <c r="B4853" s="592" t="s">
        <v>2595</v>
      </c>
      <c r="C4853" s="16" t="s">
        <v>1509</v>
      </c>
      <c r="D4853" s="19"/>
      <c r="E4853" s="17"/>
      <c r="F4853" s="19"/>
      <c r="G4853" s="20"/>
      <c r="H4853" s="595">
        <v>41157</v>
      </c>
    </row>
    <row r="4854" spans="1:8" ht="15.75">
      <c r="A4854" s="632"/>
      <c r="B4854" s="594"/>
      <c r="C4854" s="63" t="s">
        <v>2286</v>
      </c>
      <c r="D4854" s="19" t="s">
        <v>2968</v>
      </c>
      <c r="E4854" s="17">
        <v>1</v>
      </c>
      <c r="F4854" s="19">
        <v>100</v>
      </c>
      <c r="G4854" s="20">
        <f>F4854*E4854</f>
        <v>100</v>
      </c>
      <c r="H4854" s="603"/>
    </row>
    <row r="4855" spans="1:8" ht="15.75">
      <c r="A4855" s="64">
        <v>46</v>
      </c>
      <c r="B4855" s="17" t="s">
        <v>3328</v>
      </c>
      <c r="C4855" s="182" t="s">
        <v>2844</v>
      </c>
      <c r="D4855" s="598" t="s">
        <v>1050</v>
      </c>
      <c r="E4855" s="599"/>
      <c r="F4855" s="600"/>
      <c r="G4855" s="20"/>
      <c r="H4855" s="18">
        <v>41162</v>
      </c>
    </row>
    <row r="4856" spans="1:8" ht="31.5">
      <c r="A4856" s="64">
        <v>59</v>
      </c>
      <c r="B4856" s="17" t="s">
        <v>2595</v>
      </c>
      <c r="C4856" s="16" t="s">
        <v>893</v>
      </c>
      <c r="D4856" s="598" t="s">
        <v>3811</v>
      </c>
      <c r="E4856" s="599"/>
      <c r="F4856" s="600"/>
      <c r="G4856" s="20"/>
      <c r="H4856" s="18">
        <v>41164</v>
      </c>
    </row>
    <row r="4857" spans="1:8" ht="31.5">
      <c r="A4857" s="64">
        <v>73</v>
      </c>
      <c r="B4857" s="17" t="s">
        <v>1616</v>
      </c>
      <c r="C4857" s="46" t="s">
        <v>1617</v>
      </c>
      <c r="D4857" s="598" t="s">
        <v>1050</v>
      </c>
      <c r="E4857" s="599"/>
      <c r="F4857" s="600"/>
      <c r="G4857" s="20"/>
      <c r="H4857" s="18">
        <v>41165</v>
      </c>
    </row>
    <row r="4858" spans="1:8" ht="31.5">
      <c r="A4858" s="64">
        <v>80</v>
      </c>
      <c r="B4858" s="17" t="s">
        <v>2595</v>
      </c>
      <c r="C4858" s="16" t="s">
        <v>893</v>
      </c>
      <c r="D4858" s="598" t="s">
        <v>1892</v>
      </c>
      <c r="E4858" s="599"/>
      <c r="F4858" s="600"/>
      <c r="G4858" s="20"/>
      <c r="H4858" s="18">
        <v>41166</v>
      </c>
    </row>
    <row r="4859" spans="1:8" ht="31.5">
      <c r="A4859" s="64">
        <v>98</v>
      </c>
      <c r="B4859" s="17" t="s">
        <v>3270</v>
      </c>
      <c r="C4859" s="16" t="s">
        <v>1627</v>
      </c>
      <c r="D4859" s="598" t="s">
        <v>67</v>
      </c>
      <c r="E4859" s="599"/>
      <c r="F4859" s="600"/>
      <c r="G4859" s="20"/>
      <c r="H4859" s="18">
        <v>41171</v>
      </c>
    </row>
    <row r="4860" spans="1:8" ht="31.5">
      <c r="A4860" s="64">
        <v>111</v>
      </c>
      <c r="B4860" s="17" t="s">
        <v>3592</v>
      </c>
      <c r="C4860" s="16" t="s">
        <v>3591</v>
      </c>
      <c r="D4860" s="598" t="s">
        <v>67</v>
      </c>
      <c r="E4860" s="599"/>
      <c r="F4860" s="600"/>
      <c r="G4860" s="20"/>
      <c r="H4860" s="18">
        <v>41176</v>
      </c>
    </row>
    <row r="4861" spans="1:8" ht="31.5">
      <c r="A4861" s="630">
        <v>119</v>
      </c>
      <c r="B4861" s="592" t="s">
        <v>465</v>
      </c>
      <c r="C4861" s="16" t="s">
        <v>1986</v>
      </c>
      <c r="D4861" s="17"/>
      <c r="E4861" s="17"/>
      <c r="F4861" s="17"/>
      <c r="G4861" s="17"/>
      <c r="H4861" s="595">
        <v>41176</v>
      </c>
    </row>
    <row r="4862" spans="1:8" ht="15.75">
      <c r="A4862" s="631"/>
      <c r="B4862" s="593"/>
      <c r="C4862" s="17" t="s">
        <v>2268</v>
      </c>
      <c r="D4862" s="19" t="s">
        <v>1046</v>
      </c>
      <c r="E4862" s="17">
        <v>1.25</v>
      </c>
      <c r="F4862" s="17">
        <v>350</v>
      </c>
      <c r="G4862" s="17">
        <f>E4862*F4862</f>
        <v>437.5</v>
      </c>
      <c r="H4862" s="605"/>
    </row>
    <row r="4863" spans="1:8" ht="15.75">
      <c r="A4863" s="631"/>
      <c r="B4863" s="593"/>
      <c r="C4863" s="17" t="s">
        <v>1047</v>
      </c>
      <c r="D4863" s="19" t="s">
        <v>1049</v>
      </c>
      <c r="E4863" s="17">
        <v>1.25</v>
      </c>
      <c r="F4863" s="17">
        <v>25</v>
      </c>
      <c r="G4863" s="17">
        <f>E4863*F4863</f>
        <v>31.25</v>
      </c>
      <c r="H4863" s="605"/>
    </row>
    <row r="4864" spans="1:8" ht="15.75">
      <c r="A4864" s="631"/>
      <c r="B4864" s="593"/>
      <c r="C4864" s="17" t="s">
        <v>1087</v>
      </c>
      <c r="D4864" s="19" t="s">
        <v>1109</v>
      </c>
      <c r="E4864" s="17">
        <v>0.02</v>
      </c>
      <c r="F4864" s="17">
        <v>67</v>
      </c>
      <c r="G4864" s="17">
        <f>E4864*F4864</f>
        <v>1.34</v>
      </c>
      <c r="H4864" s="605"/>
    </row>
    <row r="4865" spans="1:8" ht="15.75">
      <c r="A4865" s="632"/>
      <c r="B4865" s="594"/>
      <c r="C4865" s="17" t="s">
        <v>731</v>
      </c>
      <c r="D4865" s="19" t="s">
        <v>1585</v>
      </c>
      <c r="E4865" s="17">
        <v>3.0000000000000001E-3</v>
      </c>
      <c r="F4865" s="17">
        <v>8500</v>
      </c>
      <c r="G4865" s="20">
        <f>F4865*E4865</f>
        <v>25.5</v>
      </c>
      <c r="H4865" s="603"/>
    </row>
    <row r="4866" spans="1:8" ht="31.5">
      <c r="A4866" s="64">
        <v>128</v>
      </c>
      <c r="B4866" s="17" t="s">
        <v>2595</v>
      </c>
      <c r="C4866" s="16" t="s">
        <v>893</v>
      </c>
      <c r="D4866" s="598" t="s">
        <v>594</v>
      </c>
      <c r="E4866" s="599"/>
      <c r="F4866" s="600"/>
      <c r="G4866" s="20"/>
      <c r="H4866" s="18">
        <v>41173</v>
      </c>
    </row>
    <row r="4867" spans="1:8" ht="15.75">
      <c r="A4867" s="64">
        <v>133</v>
      </c>
      <c r="B4867" s="17" t="s">
        <v>1860</v>
      </c>
      <c r="C4867" s="16" t="s">
        <v>3654</v>
      </c>
      <c r="D4867" s="598" t="s">
        <v>67</v>
      </c>
      <c r="E4867" s="599"/>
      <c r="F4867" s="600"/>
      <c r="G4867" s="20"/>
      <c r="H4867" s="18">
        <v>41176</v>
      </c>
    </row>
    <row r="4868" spans="1:8" ht="15.75">
      <c r="A4868" s="64">
        <v>139</v>
      </c>
      <c r="B4868" s="17" t="s">
        <v>733</v>
      </c>
      <c r="C4868" s="16" t="s">
        <v>2270</v>
      </c>
      <c r="D4868" s="598" t="s">
        <v>776</v>
      </c>
      <c r="E4868" s="599"/>
      <c r="F4868" s="600"/>
      <c r="G4868" s="20"/>
      <c r="H4868" s="18">
        <v>41176</v>
      </c>
    </row>
    <row r="4869" spans="1:8" ht="18.75">
      <c r="A4869" s="160"/>
      <c r="B4869" s="161" t="s">
        <v>1598</v>
      </c>
      <c r="C4869" s="160"/>
      <c r="D4869" s="160"/>
      <c r="E4869" s="160"/>
      <c r="F4869" s="160"/>
      <c r="G4869" s="162">
        <f>SUM(G4851:G4868)</f>
        <v>613.59</v>
      </c>
      <c r="H4869" s="163"/>
    </row>
    <row r="4870" spans="1:8" ht="31.5">
      <c r="A4870" s="64">
        <v>4</v>
      </c>
      <c r="B4870" s="17" t="s">
        <v>3441</v>
      </c>
      <c r="C4870" s="16" t="s">
        <v>893</v>
      </c>
      <c r="D4870" s="598" t="s">
        <v>412</v>
      </c>
      <c r="E4870" s="599"/>
      <c r="F4870" s="600"/>
      <c r="G4870" s="41"/>
      <c r="H4870" s="18">
        <v>41155</v>
      </c>
    </row>
    <row r="4871" spans="1:8" ht="31.5">
      <c r="A4871" s="630">
        <v>18</v>
      </c>
      <c r="B4871" s="592" t="s">
        <v>3441</v>
      </c>
      <c r="C4871" s="16" t="s">
        <v>1507</v>
      </c>
      <c r="D4871" s="19"/>
      <c r="E4871" s="17"/>
      <c r="F4871" s="17"/>
      <c r="G4871" s="20"/>
      <c r="H4871" s="595">
        <v>41156</v>
      </c>
    </row>
    <row r="4872" spans="1:8" ht="15.75">
      <c r="A4872" s="631"/>
      <c r="B4872" s="593"/>
      <c r="C4872" s="17" t="s">
        <v>480</v>
      </c>
      <c r="D4872" s="19" t="s">
        <v>481</v>
      </c>
      <c r="E4872" s="17">
        <v>0.43</v>
      </c>
      <c r="F4872" s="17">
        <v>28</v>
      </c>
      <c r="G4872" s="20">
        <f>E4872*F4872</f>
        <v>12.04</v>
      </c>
      <c r="H4872" s="605"/>
    </row>
    <row r="4873" spans="1:8" ht="15.75">
      <c r="A4873" s="632"/>
      <c r="B4873" s="594"/>
      <c r="C4873" s="17" t="s">
        <v>1133</v>
      </c>
      <c r="D4873" s="19" t="s">
        <v>1049</v>
      </c>
      <c r="E4873" s="17">
        <v>0.57999999999999996</v>
      </c>
      <c r="F4873" s="17">
        <v>24</v>
      </c>
      <c r="G4873" s="20">
        <f>E4873*F4873</f>
        <v>13.92</v>
      </c>
      <c r="H4873" s="603"/>
    </row>
    <row r="4874" spans="1:8" ht="15.75">
      <c r="A4874" s="64">
        <v>64</v>
      </c>
      <c r="B4874" s="17" t="s">
        <v>3372</v>
      </c>
      <c r="C4874" s="16" t="s">
        <v>2844</v>
      </c>
      <c r="D4874" s="598" t="s">
        <v>3373</v>
      </c>
      <c r="E4874" s="599"/>
      <c r="F4874" s="600"/>
      <c r="G4874" s="20"/>
      <c r="H4874" s="18">
        <v>41163</v>
      </c>
    </row>
    <row r="4875" spans="1:8" ht="15.75">
      <c r="A4875" s="64">
        <v>86</v>
      </c>
      <c r="B4875" s="17" t="s">
        <v>1742</v>
      </c>
      <c r="C4875" s="16" t="s">
        <v>3386</v>
      </c>
      <c r="D4875" s="598" t="s">
        <v>1008</v>
      </c>
      <c r="E4875" s="599"/>
      <c r="F4875" s="600"/>
      <c r="G4875" s="20"/>
      <c r="H4875" s="18">
        <v>41166</v>
      </c>
    </row>
    <row r="4876" spans="1:8" ht="15.75">
      <c r="A4876" s="630">
        <v>87</v>
      </c>
      <c r="B4876" s="592" t="s">
        <v>2464</v>
      </c>
      <c r="C4876" s="16" t="s">
        <v>3626</v>
      </c>
      <c r="D4876" s="19"/>
      <c r="E4876" s="17"/>
      <c r="F4876" s="17"/>
      <c r="G4876" s="20"/>
      <c r="H4876" s="595"/>
    </row>
    <row r="4877" spans="1:8" ht="15.75">
      <c r="A4877" s="632"/>
      <c r="B4877" s="594"/>
      <c r="C4877" s="17" t="s">
        <v>1724</v>
      </c>
      <c r="D4877" s="19" t="s">
        <v>1049</v>
      </c>
      <c r="E4877" s="17">
        <v>1</v>
      </c>
      <c r="F4877" s="17">
        <v>80.599999999999994</v>
      </c>
      <c r="G4877" s="20">
        <f>F4877*E4877</f>
        <v>80.599999999999994</v>
      </c>
      <c r="H4877" s="603"/>
    </row>
    <row r="4878" spans="1:8" ht="31.5">
      <c r="A4878" s="64">
        <v>91</v>
      </c>
      <c r="B4878" s="17" t="s">
        <v>3441</v>
      </c>
      <c r="C4878" s="16" t="s">
        <v>893</v>
      </c>
      <c r="D4878" s="598" t="s">
        <v>3581</v>
      </c>
      <c r="E4878" s="599"/>
      <c r="F4878" s="600"/>
      <c r="G4878" s="20"/>
      <c r="H4878" s="18">
        <v>41170</v>
      </c>
    </row>
    <row r="4879" spans="1:8" ht="31.5">
      <c r="A4879" s="64">
        <v>129</v>
      </c>
      <c r="B4879" s="17" t="s">
        <v>3441</v>
      </c>
      <c r="C4879" s="16" t="s">
        <v>893</v>
      </c>
      <c r="D4879" s="598" t="s">
        <v>594</v>
      </c>
      <c r="E4879" s="599"/>
      <c r="F4879" s="600"/>
      <c r="G4879" s="20"/>
      <c r="H4879" s="18">
        <v>41173</v>
      </c>
    </row>
    <row r="4880" spans="1:8" ht="31.5">
      <c r="A4880" s="64">
        <v>149</v>
      </c>
      <c r="B4880" s="17" t="s">
        <v>2514</v>
      </c>
      <c r="C4880" s="16" t="s">
        <v>2515</v>
      </c>
      <c r="D4880" s="598" t="s">
        <v>1050</v>
      </c>
      <c r="E4880" s="599"/>
      <c r="F4880" s="600"/>
      <c r="G4880" s="20"/>
      <c r="H4880" s="18">
        <v>41177</v>
      </c>
    </row>
    <row r="4881" spans="1:8" ht="15.75">
      <c r="A4881" s="630">
        <v>163</v>
      </c>
      <c r="B4881" s="592" t="s">
        <v>3441</v>
      </c>
      <c r="C4881" s="16" t="s">
        <v>2782</v>
      </c>
      <c r="D4881" s="17"/>
      <c r="E4881" s="17"/>
      <c r="F4881" s="17"/>
      <c r="G4881" s="173"/>
      <c r="H4881" s="611">
        <v>41180</v>
      </c>
    </row>
    <row r="4882" spans="1:8" ht="15.75">
      <c r="A4882" s="631"/>
      <c r="B4882" s="593"/>
      <c r="C4882" s="17" t="s">
        <v>2783</v>
      </c>
      <c r="D4882" s="19" t="s">
        <v>1588</v>
      </c>
      <c r="E4882" s="17">
        <v>0.3</v>
      </c>
      <c r="F4882" s="17">
        <v>1350</v>
      </c>
      <c r="G4882" s="173">
        <f>F4882*E4882</f>
        <v>405</v>
      </c>
      <c r="H4882" s="610"/>
    </row>
    <row r="4883" spans="1:8" ht="15.75">
      <c r="A4883" s="632"/>
      <c r="B4883" s="594"/>
      <c r="C4883" s="17" t="s">
        <v>2050</v>
      </c>
      <c r="D4883" s="19" t="s">
        <v>1585</v>
      </c>
      <c r="E4883" s="17">
        <v>0.13</v>
      </c>
      <c r="F4883" s="17">
        <v>48.05</v>
      </c>
      <c r="G4883" s="169">
        <f>F4883*E4883</f>
        <v>6.25</v>
      </c>
      <c r="H4883" s="610"/>
    </row>
    <row r="4884" spans="1:8" ht="15.75">
      <c r="A4884" s="64">
        <v>172</v>
      </c>
      <c r="B4884" s="17" t="s">
        <v>1909</v>
      </c>
      <c r="C4884" s="16" t="s">
        <v>2844</v>
      </c>
      <c r="D4884" s="598" t="s">
        <v>2641</v>
      </c>
      <c r="E4884" s="599"/>
      <c r="F4884" s="600"/>
      <c r="G4884" s="20"/>
      <c r="H4884" s="18">
        <v>41210</v>
      </c>
    </row>
    <row r="4885" spans="1:8" ht="15.75">
      <c r="A4885" s="64">
        <v>175</v>
      </c>
      <c r="B4885" s="17" t="s">
        <v>3372</v>
      </c>
      <c r="C4885" s="16" t="s">
        <v>2270</v>
      </c>
      <c r="D4885" s="598" t="s">
        <v>74</v>
      </c>
      <c r="E4885" s="599"/>
      <c r="F4885" s="600"/>
      <c r="G4885" s="20"/>
      <c r="H4885" s="18">
        <v>41180</v>
      </c>
    </row>
    <row r="4886" spans="1:8" ht="18.75">
      <c r="A4886" s="160"/>
      <c r="B4886" s="161" t="s">
        <v>1598</v>
      </c>
      <c r="C4886" s="160"/>
      <c r="D4886" s="160"/>
      <c r="E4886" s="160"/>
      <c r="F4886" s="160"/>
      <c r="G4886" s="162">
        <f>SUM(G4870:G4885)</f>
        <v>517.80999999999995</v>
      </c>
      <c r="H4886" s="163"/>
    </row>
    <row r="4887" spans="1:8" ht="31.5">
      <c r="A4887" s="64">
        <v>34</v>
      </c>
      <c r="B4887" s="17" t="s">
        <v>832</v>
      </c>
      <c r="C4887" s="16" t="s">
        <v>893</v>
      </c>
      <c r="D4887" s="598" t="s">
        <v>81</v>
      </c>
      <c r="E4887" s="599"/>
      <c r="F4887" s="600"/>
      <c r="G4887" s="20"/>
      <c r="H4887" s="18">
        <v>41157</v>
      </c>
    </row>
    <row r="4888" spans="1:8" ht="15.75">
      <c r="A4888" s="630">
        <v>52</v>
      </c>
      <c r="B4888" s="592" t="s">
        <v>3352</v>
      </c>
      <c r="C4888" s="46" t="s">
        <v>1625</v>
      </c>
      <c r="D4888" s="19"/>
      <c r="E4888" s="19"/>
      <c r="F4888" s="19"/>
      <c r="G4888" s="20"/>
      <c r="H4888" s="595">
        <v>41163</v>
      </c>
    </row>
    <row r="4889" spans="1:8" ht="15.75">
      <c r="A4889" s="632"/>
      <c r="B4889" s="594"/>
      <c r="C4889" s="17" t="s">
        <v>2797</v>
      </c>
      <c r="D4889" s="19" t="s">
        <v>1109</v>
      </c>
      <c r="E4889" s="19">
        <v>1</v>
      </c>
      <c r="F4889" s="17">
        <v>90</v>
      </c>
      <c r="G4889" s="20">
        <f>F4889*E4889</f>
        <v>90</v>
      </c>
      <c r="H4889" s="603"/>
    </row>
    <row r="4890" spans="1:8" ht="15.75">
      <c r="A4890" s="630">
        <v>74</v>
      </c>
      <c r="B4890" s="592" t="s">
        <v>2824</v>
      </c>
      <c r="C4890" s="46" t="s">
        <v>403</v>
      </c>
      <c r="D4890" s="17"/>
      <c r="E4890" s="17"/>
      <c r="F4890" s="17"/>
      <c r="G4890" s="20"/>
      <c r="H4890" s="595">
        <v>41165</v>
      </c>
    </row>
    <row r="4891" spans="1:8" ht="15.75">
      <c r="A4891" s="631"/>
      <c r="B4891" s="593"/>
      <c r="C4891" s="17" t="s">
        <v>2797</v>
      </c>
      <c r="D4891" s="19" t="s">
        <v>1109</v>
      </c>
      <c r="E4891" s="17">
        <v>1</v>
      </c>
      <c r="F4891" s="17">
        <v>90</v>
      </c>
      <c r="G4891" s="20">
        <f>F4891*E4891</f>
        <v>90</v>
      </c>
      <c r="H4891" s="605"/>
    </row>
    <row r="4892" spans="1:8" ht="15.75">
      <c r="A4892" s="632"/>
      <c r="B4892" s="594"/>
      <c r="C4892" s="17" t="s">
        <v>2723</v>
      </c>
      <c r="D4892" s="19" t="s">
        <v>1049</v>
      </c>
      <c r="E4892" s="19">
        <v>2</v>
      </c>
      <c r="F4892" s="17">
        <v>156.16</v>
      </c>
      <c r="G4892" s="20">
        <f>F4892*E4892</f>
        <v>312.32</v>
      </c>
      <c r="H4892" s="603"/>
    </row>
    <row r="4893" spans="1:8" ht="31.5">
      <c r="A4893" s="630">
        <v>97</v>
      </c>
      <c r="B4893" s="592" t="s">
        <v>2840</v>
      </c>
      <c r="C4893" s="16" t="s">
        <v>1683</v>
      </c>
      <c r="D4893" s="17"/>
      <c r="E4893" s="17"/>
      <c r="F4893" s="17"/>
      <c r="G4893" s="20"/>
      <c r="H4893" s="595">
        <v>41171</v>
      </c>
    </row>
    <row r="4894" spans="1:8" ht="15.75">
      <c r="A4894" s="631"/>
      <c r="B4894" s="593"/>
      <c r="C4894" s="17" t="s">
        <v>1330</v>
      </c>
      <c r="D4894" s="19" t="s">
        <v>1049</v>
      </c>
      <c r="E4894" s="17">
        <v>0.5</v>
      </c>
      <c r="F4894" s="17">
        <v>68</v>
      </c>
      <c r="G4894" s="20">
        <f>F4894*E4894</f>
        <v>34</v>
      </c>
      <c r="H4894" s="605"/>
    </row>
    <row r="4895" spans="1:8" ht="15.75">
      <c r="A4895" s="631"/>
      <c r="B4895" s="593"/>
      <c r="C4895" s="15" t="s">
        <v>2680</v>
      </c>
      <c r="D4895" s="19" t="s">
        <v>2968</v>
      </c>
      <c r="E4895" s="19">
        <v>1</v>
      </c>
      <c r="F4895" s="19">
        <v>215</v>
      </c>
      <c r="G4895" s="17">
        <f>E4895*F4895</f>
        <v>215</v>
      </c>
      <c r="H4895" s="605"/>
    </row>
    <row r="4896" spans="1:8" ht="31.5">
      <c r="A4896" s="631"/>
      <c r="B4896" s="593"/>
      <c r="C4896" s="17" t="s">
        <v>2841</v>
      </c>
      <c r="D4896" s="19" t="s">
        <v>2968</v>
      </c>
      <c r="E4896" s="17">
        <v>2</v>
      </c>
      <c r="F4896" s="17">
        <v>120</v>
      </c>
      <c r="G4896" s="169">
        <f>F4896*E4896</f>
        <v>240</v>
      </c>
      <c r="H4896" s="605"/>
    </row>
    <row r="4897" spans="1:8" ht="15.75">
      <c r="A4897" s="631"/>
      <c r="B4897" s="593"/>
      <c r="C4897" s="17" t="s">
        <v>1136</v>
      </c>
      <c r="D4897" s="19" t="s">
        <v>2968</v>
      </c>
      <c r="E4897" s="17">
        <v>1</v>
      </c>
      <c r="F4897" s="17">
        <v>44</v>
      </c>
      <c r="G4897" s="17">
        <f>E4897*F4897</f>
        <v>44</v>
      </c>
      <c r="H4897" s="605"/>
    </row>
    <row r="4898" spans="1:8" ht="15.75">
      <c r="A4898" s="632"/>
      <c r="B4898" s="594"/>
      <c r="C4898" s="17" t="s">
        <v>1506</v>
      </c>
      <c r="D4898" s="19" t="s">
        <v>1049</v>
      </c>
      <c r="E4898" s="17">
        <v>3</v>
      </c>
      <c r="F4898" s="17">
        <v>178</v>
      </c>
      <c r="G4898" s="17">
        <f>E4898*F4898</f>
        <v>534</v>
      </c>
      <c r="H4898" s="603"/>
    </row>
    <row r="4899" spans="1:8" ht="31.5">
      <c r="A4899" s="630">
        <v>110</v>
      </c>
      <c r="B4899" s="592" t="s">
        <v>3590</v>
      </c>
      <c r="C4899" s="16" t="s">
        <v>692</v>
      </c>
      <c r="D4899" s="19"/>
      <c r="E4899" s="17"/>
      <c r="F4899" s="17"/>
      <c r="G4899" s="20"/>
      <c r="H4899" s="595">
        <v>41173</v>
      </c>
    </row>
    <row r="4900" spans="1:8" ht="15.75">
      <c r="A4900" s="631"/>
      <c r="B4900" s="593"/>
      <c r="C4900" s="17" t="s">
        <v>1048</v>
      </c>
      <c r="D4900" s="19" t="s">
        <v>2968</v>
      </c>
      <c r="E4900" s="17">
        <v>1</v>
      </c>
      <c r="F4900" s="17">
        <v>35</v>
      </c>
      <c r="G4900" s="173">
        <f>F4900*E4900</f>
        <v>35</v>
      </c>
      <c r="H4900" s="605"/>
    </row>
    <row r="4901" spans="1:8" ht="15.75">
      <c r="A4901" s="631"/>
      <c r="B4901" s="593"/>
      <c r="C4901" s="17" t="s">
        <v>884</v>
      </c>
      <c r="D4901" s="19" t="s">
        <v>2968</v>
      </c>
      <c r="E4901" s="17">
        <v>1</v>
      </c>
      <c r="F4901" s="17">
        <v>21</v>
      </c>
      <c r="G4901" s="20">
        <f>F4901*E4901</f>
        <v>21</v>
      </c>
      <c r="H4901" s="605"/>
    </row>
    <row r="4902" spans="1:8" ht="15.75">
      <c r="A4902" s="632"/>
      <c r="B4902" s="594"/>
      <c r="C4902" s="15" t="s">
        <v>2797</v>
      </c>
      <c r="D4902" s="19" t="s">
        <v>1109</v>
      </c>
      <c r="E4902" s="19">
        <v>1</v>
      </c>
      <c r="F4902" s="19">
        <v>90</v>
      </c>
      <c r="G4902" s="20">
        <f>F4902*E4902</f>
        <v>90</v>
      </c>
      <c r="H4902" s="603"/>
    </row>
    <row r="4903" spans="1:8" ht="15.75">
      <c r="A4903" s="64">
        <v>113</v>
      </c>
      <c r="B4903" s="15" t="s">
        <v>3593</v>
      </c>
      <c r="C4903" s="16" t="s">
        <v>2860</v>
      </c>
      <c r="D4903" s="598" t="s">
        <v>67</v>
      </c>
      <c r="E4903" s="599"/>
      <c r="F4903" s="600"/>
      <c r="G4903" s="20"/>
      <c r="H4903" s="18">
        <v>41176</v>
      </c>
    </row>
    <row r="4904" spans="1:8" ht="15.75">
      <c r="A4904" s="64">
        <v>121</v>
      </c>
      <c r="B4904" s="17" t="s">
        <v>3624</v>
      </c>
      <c r="C4904" s="16" t="s">
        <v>466</v>
      </c>
      <c r="D4904" s="598" t="s">
        <v>67</v>
      </c>
      <c r="E4904" s="599"/>
      <c r="F4904" s="600"/>
      <c r="G4904" s="20"/>
      <c r="H4904" s="18">
        <v>41173</v>
      </c>
    </row>
    <row r="4905" spans="1:8" ht="31.5">
      <c r="A4905" s="64">
        <v>126</v>
      </c>
      <c r="B4905" s="17" t="s">
        <v>832</v>
      </c>
      <c r="C4905" s="16" t="s">
        <v>893</v>
      </c>
      <c r="D4905" s="598" t="s">
        <v>594</v>
      </c>
      <c r="E4905" s="599"/>
      <c r="F4905" s="600"/>
      <c r="G4905" s="20"/>
      <c r="H4905" s="18">
        <v>41173</v>
      </c>
    </row>
    <row r="4906" spans="1:8" ht="15.75">
      <c r="A4906" s="64">
        <v>130</v>
      </c>
      <c r="B4906" s="17" t="s">
        <v>832</v>
      </c>
      <c r="C4906" s="16" t="s">
        <v>3654</v>
      </c>
      <c r="D4906" s="598" t="s">
        <v>67</v>
      </c>
      <c r="E4906" s="599"/>
      <c r="F4906" s="600"/>
      <c r="G4906" s="20"/>
      <c r="H4906" s="18">
        <v>41176</v>
      </c>
    </row>
    <row r="4907" spans="1:8" ht="31.5">
      <c r="A4907" s="64">
        <v>136</v>
      </c>
      <c r="B4907" s="15" t="s">
        <v>770</v>
      </c>
      <c r="C4907" s="16" t="s">
        <v>771</v>
      </c>
      <c r="D4907" s="598" t="s">
        <v>1050</v>
      </c>
      <c r="E4907" s="599"/>
      <c r="F4907" s="600"/>
      <c r="G4907" s="20"/>
      <c r="H4907" s="18">
        <v>41172</v>
      </c>
    </row>
    <row r="4908" spans="1:8" ht="47.25">
      <c r="A4908" s="630">
        <v>145</v>
      </c>
      <c r="B4908" s="592" t="s">
        <v>2509</v>
      </c>
      <c r="C4908" s="16" t="s">
        <v>913</v>
      </c>
      <c r="D4908" s="19"/>
      <c r="E4908" s="17"/>
      <c r="F4908" s="17"/>
      <c r="G4908" s="20"/>
      <c r="H4908" s="595">
        <v>41177</v>
      </c>
    </row>
    <row r="4909" spans="1:8" ht="31.5">
      <c r="A4909" s="631"/>
      <c r="B4909" s="593"/>
      <c r="C4909" s="17" t="s">
        <v>1198</v>
      </c>
      <c r="D4909" s="19" t="s">
        <v>1049</v>
      </c>
      <c r="E4909" s="19">
        <v>3</v>
      </c>
      <c r="F4909" s="17">
        <v>186.67</v>
      </c>
      <c r="G4909" s="20">
        <f>F4909*E4909</f>
        <v>560.01</v>
      </c>
      <c r="H4909" s="596"/>
    </row>
    <row r="4910" spans="1:8" ht="31.5">
      <c r="A4910" s="631"/>
      <c r="B4910" s="593"/>
      <c r="C4910" s="17" t="s">
        <v>2930</v>
      </c>
      <c r="D4910" s="19" t="s">
        <v>2968</v>
      </c>
      <c r="E4910" s="19">
        <v>2</v>
      </c>
      <c r="F4910" s="17">
        <v>90</v>
      </c>
      <c r="G4910" s="20">
        <f>F4910*E4910</f>
        <v>180</v>
      </c>
      <c r="H4910" s="596"/>
    </row>
    <row r="4911" spans="1:8" ht="15.75">
      <c r="A4911" s="632"/>
      <c r="B4911" s="594"/>
      <c r="C4911" s="17" t="s">
        <v>1364</v>
      </c>
      <c r="D4911" s="19" t="s">
        <v>2968</v>
      </c>
      <c r="E4911" s="19">
        <v>1</v>
      </c>
      <c r="F4911" s="17">
        <v>40</v>
      </c>
      <c r="G4911" s="20">
        <f>F4911*E4911</f>
        <v>40</v>
      </c>
      <c r="H4911" s="597"/>
    </row>
    <row r="4912" spans="1:8" ht="15.75">
      <c r="A4912" s="894">
        <v>168</v>
      </c>
      <c r="B4912" s="592" t="s">
        <v>832</v>
      </c>
      <c r="C4912" s="16" t="s">
        <v>2782</v>
      </c>
      <c r="D4912" s="17"/>
      <c r="E4912" s="17"/>
      <c r="F4912" s="17"/>
      <c r="G4912" s="173"/>
      <c r="H4912" s="611">
        <v>41180</v>
      </c>
    </row>
    <row r="4913" spans="1:8" ht="15.75">
      <c r="A4913" s="895"/>
      <c r="B4913" s="593"/>
      <c r="C4913" s="17" t="s">
        <v>2783</v>
      </c>
      <c r="D4913" s="19" t="s">
        <v>1588</v>
      </c>
      <c r="E4913" s="17">
        <v>0.3</v>
      </c>
      <c r="F4913" s="17">
        <v>1350</v>
      </c>
      <c r="G4913" s="173">
        <f>F4913*E4913</f>
        <v>405</v>
      </c>
      <c r="H4913" s="610"/>
    </row>
    <row r="4914" spans="1:8" ht="15.75">
      <c r="A4914" s="896"/>
      <c r="B4914" s="594"/>
      <c r="C4914" s="17" t="s">
        <v>2050</v>
      </c>
      <c r="D4914" s="19" t="s">
        <v>1585</v>
      </c>
      <c r="E4914" s="17">
        <v>0.13</v>
      </c>
      <c r="F4914" s="17">
        <v>48.05</v>
      </c>
      <c r="G4914" s="169">
        <f>F4914*E4914</f>
        <v>6.25</v>
      </c>
      <c r="H4914" s="610"/>
    </row>
    <row r="4915" spans="1:8" ht="15.75">
      <c r="A4915" s="630">
        <v>177</v>
      </c>
      <c r="B4915" s="592" t="s">
        <v>2411</v>
      </c>
      <c r="C4915" s="16" t="s">
        <v>3626</v>
      </c>
      <c r="D4915" s="19"/>
      <c r="E4915" s="17"/>
      <c r="F4915" s="17"/>
      <c r="G4915" s="20"/>
      <c r="H4915" s="595">
        <v>41180</v>
      </c>
    </row>
    <row r="4916" spans="1:8" ht="15.75">
      <c r="A4916" s="631"/>
      <c r="B4916" s="593"/>
      <c r="C4916" s="17" t="s">
        <v>1532</v>
      </c>
      <c r="D4916" s="19" t="s">
        <v>2968</v>
      </c>
      <c r="E4916" s="17">
        <v>2</v>
      </c>
      <c r="F4916" s="17">
        <v>100</v>
      </c>
      <c r="G4916" s="20">
        <f t="shared" ref="G4916:G4921" si="59">F4916*E4916</f>
        <v>200</v>
      </c>
      <c r="H4916" s="643"/>
    </row>
    <row r="4917" spans="1:8" ht="15.75">
      <c r="A4917" s="631"/>
      <c r="B4917" s="593"/>
      <c r="C4917" s="17" t="s">
        <v>1668</v>
      </c>
      <c r="D4917" s="19" t="s">
        <v>2968</v>
      </c>
      <c r="E4917" s="19">
        <v>2</v>
      </c>
      <c r="F4917" s="17">
        <v>120</v>
      </c>
      <c r="G4917" s="20">
        <f t="shared" si="59"/>
        <v>240</v>
      </c>
      <c r="H4917" s="643"/>
    </row>
    <row r="4918" spans="1:8" ht="15.75">
      <c r="A4918" s="631"/>
      <c r="B4918" s="593"/>
      <c r="C4918" s="17" t="s">
        <v>1570</v>
      </c>
      <c r="D4918" s="19" t="s">
        <v>2968</v>
      </c>
      <c r="E4918" s="19">
        <v>2</v>
      </c>
      <c r="F4918" s="19">
        <v>43</v>
      </c>
      <c r="G4918" s="20">
        <f t="shared" si="59"/>
        <v>86</v>
      </c>
      <c r="H4918" s="643"/>
    </row>
    <row r="4919" spans="1:8" ht="15.75">
      <c r="A4919" s="631"/>
      <c r="B4919" s="593"/>
      <c r="C4919" s="15" t="s">
        <v>1045</v>
      </c>
      <c r="D4919" s="19" t="s">
        <v>2968</v>
      </c>
      <c r="E4919" s="19">
        <v>1</v>
      </c>
      <c r="F4919" s="19">
        <v>39</v>
      </c>
      <c r="G4919" s="20">
        <f t="shared" si="59"/>
        <v>39</v>
      </c>
      <c r="H4919" s="643"/>
    </row>
    <row r="4920" spans="1:8" ht="15.75">
      <c r="A4920" s="631"/>
      <c r="B4920" s="593"/>
      <c r="C4920" s="17" t="s">
        <v>1462</v>
      </c>
      <c r="D4920" s="19" t="s">
        <v>1049</v>
      </c>
      <c r="E4920" s="17">
        <v>5</v>
      </c>
      <c r="F4920" s="17">
        <v>92</v>
      </c>
      <c r="G4920" s="20">
        <f t="shared" si="59"/>
        <v>460</v>
      </c>
      <c r="H4920" s="643"/>
    </row>
    <row r="4921" spans="1:8" ht="15.75">
      <c r="A4921" s="631"/>
      <c r="B4921" s="593"/>
      <c r="C4921" s="17" t="s">
        <v>3382</v>
      </c>
      <c r="D4921" s="19" t="s">
        <v>1049</v>
      </c>
      <c r="E4921" s="17">
        <v>2</v>
      </c>
      <c r="F4921" s="17">
        <v>60</v>
      </c>
      <c r="G4921" s="20">
        <f t="shared" si="59"/>
        <v>120</v>
      </c>
      <c r="H4921" s="643"/>
    </row>
    <row r="4922" spans="1:8" ht="15.75">
      <c r="A4922" s="632"/>
      <c r="B4922" s="594"/>
      <c r="C4922" s="17" t="s">
        <v>2722</v>
      </c>
      <c r="D4922" s="19" t="s">
        <v>2968</v>
      </c>
      <c r="E4922" s="17">
        <v>2</v>
      </c>
      <c r="F4922" s="17">
        <v>42</v>
      </c>
      <c r="G4922" s="173">
        <f>F4922*E4922</f>
        <v>84</v>
      </c>
      <c r="H4922" s="644"/>
    </row>
    <row r="4923" spans="1:8" ht="18.75">
      <c r="A4923" s="160"/>
      <c r="B4923" s="161" t="s">
        <v>1598</v>
      </c>
      <c r="C4923" s="160"/>
      <c r="D4923" s="160"/>
      <c r="E4923" s="160"/>
      <c r="F4923" s="160"/>
      <c r="G4923" s="162">
        <f>SUM(G4887:G4922)</f>
        <v>4125.58</v>
      </c>
      <c r="H4923" s="163"/>
    </row>
    <row r="4924" spans="1:8" ht="15.75">
      <c r="A4924" s="64">
        <v>13</v>
      </c>
      <c r="B4924" s="17" t="s">
        <v>2078</v>
      </c>
      <c r="C4924" s="46" t="s">
        <v>2079</v>
      </c>
      <c r="D4924" s="598" t="s">
        <v>1050</v>
      </c>
      <c r="E4924" s="599"/>
      <c r="F4924" s="600"/>
      <c r="G4924" s="20"/>
      <c r="H4924" s="18">
        <v>41156</v>
      </c>
    </row>
    <row r="4925" spans="1:8" ht="31.5">
      <c r="A4925" s="630">
        <v>22</v>
      </c>
      <c r="B4925" s="592" t="s">
        <v>2657</v>
      </c>
      <c r="C4925" s="16" t="s">
        <v>1507</v>
      </c>
      <c r="D4925" s="19"/>
      <c r="E4925" s="17"/>
      <c r="F4925" s="17"/>
      <c r="G4925" s="20"/>
      <c r="H4925" s="595">
        <v>41156</v>
      </c>
    </row>
    <row r="4926" spans="1:8" ht="15.75">
      <c r="A4926" s="631"/>
      <c r="B4926" s="593"/>
      <c r="C4926" s="17" t="s">
        <v>480</v>
      </c>
      <c r="D4926" s="19" t="s">
        <v>481</v>
      </c>
      <c r="E4926" s="17">
        <v>0.43</v>
      </c>
      <c r="F4926" s="17">
        <v>28</v>
      </c>
      <c r="G4926" s="20">
        <f>E4926*F4926</f>
        <v>12.04</v>
      </c>
      <c r="H4926" s="605"/>
    </row>
    <row r="4927" spans="1:8" ht="15.75">
      <c r="A4927" s="632"/>
      <c r="B4927" s="594"/>
      <c r="C4927" s="17" t="s">
        <v>1133</v>
      </c>
      <c r="D4927" s="19" t="s">
        <v>1049</v>
      </c>
      <c r="E4927" s="17">
        <v>0.57999999999999996</v>
      </c>
      <c r="F4927" s="17">
        <v>24</v>
      </c>
      <c r="G4927" s="20">
        <f>E4927*F4927</f>
        <v>13.92</v>
      </c>
      <c r="H4927" s="603"/>
    </row>
    <row r="4928" spans="1:8" ht="31.5">
      <c r="A4928" s="64">
        <v>35</v>
      </c>
      <c r="B4928" s="17" t="s">
        <v>2657</v>
      </c>
      <c r="C4928" s="16" t="s">
        <v>893</v>
      </c>
      <c r="D4928" s="598" t="s">
        <v>81</v>
      </c>
      <c r="E4928" s="599"/>
      <c r="F4928" s="600"/>
      <c r="G4928" s="20"/>
      <c r="H4928" s="18">
        <v>41157</v>
      </c>
    </row>
    <row r="4929" spans="1:8" ht="31.5">
      <c r="A4929" s="64">
        <v>51</v>
      </c>
      <c r="B4929" s="17" t="s">
        <v>3351</v>
      </c>
      <c r="C4929" s="16" t="s">
        <v>2650</v>
      </c>
      <c r="D4929" s="598" t="s">
        <v>1050</v>
      </c>
      <c r="E4929" s="599"/>
      <c r="F4929" s="600"/>
      <c r="G4929" s="20"/>
      <c r="H4929" s="18">
        <v>41163</v>
      </c>
    </row>
    <row r="4930" spans="1:8" ht="31.5">
      <c r="A4930" s="64">
        <v>56</v>
      </c>
      <c r="B4930" s="17" t="s">
        <v>2657</v>
      </c>
      <c r="C4930" s="16" t="s">
        <v>893</v>
      </c>
      <c r="D4930" s="598" t="s">
        <v>3811</v>
      </c>
      <c r="E4930" s="599"/>
      <c r="F4930" s="600"/>
      <c r="G4930" s="20"/>
      <c r="H4930" s="18">
        <v>41164</v>
      </c>
    </row>
    <row r="4931" spans="1:8" ht="31.5">
      <c r="A4931" s="64">
        <v>75</v>
      </c>
      <c r="B4931" s="17" t="s">
        <v>2825</v>
      </c>
      <c r="C4931" s="16" t="s">
        <v>2216</v>
      </c>
      <c r="D4931" s="598" t="s">
        <v>67</v>
      </c>
      <c r="E4931" s="599"/>
      <c r="F4931" s="600"/>
      <c r="G4931" s="20"/>
      <c r="H4931" s="18">
        <v>41165</v>
      </c>
    </row>
    <row r="4932" spans="1:8" ht="15.75">
      <c r="A4932" s="630">
        <v>83</v>
      </c>
      <c r="B4932" s="592" t="s">
        <v>3351</v>
      </c>
      <c r="C4932" s="16" t="s">
        <v>3626</v>
      </c>
      <c r="D4932" s="19"/>
      <c r="E4932" s="19"/>
      <c r="F4932" s="19"/>
      <c r="G4932" s="20"/>
      <c r="H4932" s="595">
        <v>41166</v>
      </c>
    </row>
    <row r="4933" spans="1:8" ht="15.75">
      <c r="A4933" s="632"/>
      <c r="B4933" s="594"/>
      <c r="C4933" s="17" t="s">
        <v>2214</v>
      </c>
      <c r="D4933" s="19" t="s">
        <v>2968</v>
      </c>
      <c r="E4933" s="17">
        <v>1</v>
      </c>
      <c r="F4933" s="17">
        <v>55</v>
      </c>
      <c r="G4933" s="44">
        <f>E4933*F4933</f>
        <v>55</v>
      </c>
      <c r="H4933" s="603"/>
    </row>
    <row r="4934" spans="1:8" ht="31.5">
      <c r="A4934" s="64">
        <v>127</v>
      </c>
      <c r="B4934" s="17" t="s">
        <v>2657</v>
      </c>
      <c r="C4934" s="16" t="s">
        <v>893</v>
      </c>
      <c r="D4934" s="598" t="s">
        <v>594</v>
      </c>
      <c r="E4934" s="599"/>
      <c r="F4934" s="600"/>
      <c r="G4934" s="20"/>
      <c r="H4934" s="18">
        <v>41173</v>
      </c>
    </row>
    <row r="4935" spans="1:8" ht="15.75">
      <c r="A4935" s="64">
        <v>131</v>
      </c>
      <c r="B4935" s="17" t="s">
        <v>2657</v>
      </c>
      <c r="C4935" s="16" t="s">
        <v>3654</v>
      </c>
      <c r="D4935" s="598" t="s">
        <v>67</v>
      </c>
      <c r="E4935" s="599"/>
      <c r="F4935" s="600"/>
      <c r="G4935" s="20"/>
      <c r="H4935" s="18">
        <v>41176</v>
      </c>
    </row>
    <row r="4936" spans="1:8" ht="15.75">
      <c r="A4936" s="630">
        <v>169</v>
      </c>
      <c r="B4936" s="592" t="s">
        <v>2657</v>
      </c>
      <c r="C4936" s="16" t="s">
        <v>2782</v>
      </c>
      <c r="D4936" s="17"/>
      <c r="E4936" s="17"/>
      <c r="F4936" s="17"/>
      <c r="G4936" s="173"/>
      <c r="H4936" s="611">
        <v>41180</v>
      </c>
    </row>
    <row r="4937" spans="1:8" ht="15.75">
      <c r="A4937" s="631"/>
      <c r="B4937" s="593"/>
      <c r="C4937" s="17" t="s">
        <v>2783</v>
      </c>
      <c r="D4937" s="19" t="s">
        <v>1588</v>
      </c>
      <c r="E4937" s="17">
        <v>0.3</v>
      </c>
      <c r="F4937" s="17">
        <v>1350</v>
      </c>
      <c r="G4937" s="173">
        <f>F4937*E4937</f>
        <v>405</v>
      </c>
      <c r="H4937" s="610"/>
    </row>
    <row r="4938" spans="1:8" ht="15.75">
      <c r="A4938" s="632"/>
      <c r="B4938" s="594"/>
      <c r="C4938" s="17" t="s">
        <v>2050</v>
      </c>
      <c r="D4938" s="19" t="s">
        <v>1585</v>
      </c>
      <c r="E4938" s="17">
        <v>0.13</v>
      </c>
      <c r="F4938" s="17">
        <v>48.05</v>
      </c>
      <c r="G4938" s="169">
        <f>F4938*E4938</f>
        <v>6.25</v>
      </c>
      <c r="H4938" s="610"/>
    </row>
    <row r="4939" spans="1:8" ht="18.75">
      <c r="A4939" s="160"/>
      <c r="B4939" s="161" t="s">
        <v>1598</v>
      </c>
      <c r="C4939" s="160"/>
      <c r="D4939" s="160"/>
      <c r="E4939" s="160"/>
      <c r="F4939" s="160"/>
      <c r="G4939" s="162">
        <f>SUM(G4924:G4938)</f>
        <v>492.21</v>
      </c>
      <c r="H4939" s="163"/>
    </row>
    <row r="4940" spans="1:8" ht="31.5">
      <c r="A4940" s="64">
        <v>57</v>
      </c>
      <c r="B4940" s="17" t="s">
        <v>2658</v>
      </c>
      <c r="C4940" s="16" t="s">
        <v>893</v>
      </c>
      <c r="D4940" s="598" t="s">
        <v>3811</v>
      </c>
      <c r="E4940" s="599"/>
      <c r="F4940" s="600"/>
      <c r="G4940" s="20"/>
      <c r="H4940" s="18">
        <v>41164</v>
      </c>
    </row>
    <row r="4941" spans="1:8" ht="31.5">
      <c r="A4941" s="64">
        <v>102</v>
      </c>
      <c r="B4941" s="17" t="s">
        <v>309</v>
      </c>
      <c r="C4941" s="16" t="s">
        <v>2015</v>
      </c>
      <c r="D4941" s="598" t="s">
        <v>1050</v>
      </c>
      <c r="E4941" s="599"/>
      <c r="F4941" s="600"/>
      <c r="G4941" s="20"/>
      <c r="H4941" s="18">
        <v>41170</v>
      </c>
    </row>
    <row r="4942" spans="1:8" ht="31.5">
      <c r="A4942" s="630">
        <v>117</v>
      </c>
      <c r="B4942" s="592" t="s">
        <v>2658</v>
      </c>
      <c r="C4942" s="16" t="s">
        <v>3599</v>
      </c>
      <c r="D4942" s="19"/>
      <c r="E4942" s="17"/>
      <c r="F4942" s="17"/>
      <c r="G4942" s="20"/>
      <c r="H4942" s="595">
        <v>41171</v>
      </c>
    </row>
    <row r="4943" spans="1:8" ht="15.75">
      <c r="A4943" s="631"/>
      <c r="B4943" s="593"/>
      <c r="C4943" s="15" t="s">
        <v>1601</v>
      </c>
      <c r="D4943" s="19" t="s">
        <v>1109</v>
      </c>
      <c r="E4943" s="19">
        <v>10</v>
      </c>
      <c r="F4943" s="19">
        <v>4.7</v>
      </c>
      <c r="G4943" s="20">
        <f>F4943*E4943</f>
        <v>47</v>
      </c>
      <c r="H4943" s="605"/>
    </row>
    <row r="4944" spans="1:8" ht="15.75">
      <c r="A4944" s="631"/>
      <c r="B4944" s="593"/>
      <c r="C4944" s="17" t="s">
        <v>1534</v>
      </c>
      <c r="D4944" s="19" t="s">
        <v>1585</v>
      </c>
      <c r="E4944" s="17">
        <v>0.04</v>
      </c>
      <c r="F4944" s="17">
        <v>400</v>
      </c>
      <c r="G4944" s="20">
        <f>F4944*E4944</f>
        <v>16</v>
      </c>
      <c r="H4944" s="605"/>
    </row>
    <row r="4945" spans="1:8" ht="15.75">
      <c r="A4945" s="632"/>
      <c r="B4945" s="594"/>
      <c r="C4945" s="17" t="s">
        <v>1535</v>
      </c>
      <c r="D4945" s="19" t="s">
        <v>2968</v>
      </c>
      <c r="E4945" s="17">
        <v>15</v>
      </c>
      <c r="F4945" s="17">
        <v>8</v>
      </c>
      <c r="G4945" s="20">
        <f>F4945*E4945</f>
        <v>120</v>
      </c>
      <c r="H4945" s="603"/>
    </row>
    <row r="4946" spans="1:8" ht="29.25" customHeight="1">
      <c r="A4946" s="64">
        <v>174</v>
      </c>
      <c r="B4946" s="17" t="s">
        <v>607</v>
      </c>
      <c r="C4946" s="16" t="s">
        <v>2270</v>
      </c>
      <c r="D4946" s="598" t="s">
        <v>1912</v>
      </c>
      <c r="E4946" s="599"/>
      <c r="F4946" s="600"/>
      <c r="G4946" s="20"/>
      <c r="H4946" s="18">
        <v>41183</v>
      </c>
    </row>
    <row r="4947" spans="1:8" ht="18.75">
      <c r="A4947" s="160"/>
      <c r="B4947" s="161" t="s">
        <v>1598</v>
      </c>
      <c r="C4947" s="160"/>
      <c r="D4947" s="160"/>
      <c r="E4947" s="160"/>
      <c r="F4947" s="160"/>
      <c r="G4947" s="162">
        <f>SUM(G4940:G4946)</f>
        <v>183</v>
      </c>
      <c r="H4947" s="163"/>
    </row>
    <row r="4948" spans="1:8" ht="31.5">
      <c r="A4948" s="64">
        <v>3</v>
      </c>
      <c r="B4948" s="17" t="s">
        <v>2659</v>
      </c>
      <c r="C4948" s="16" t="s">
        <v>893</v>
      </c>
      <c r="D4948" s="598" t="s">
        <v>412</v>
      </c>
      <c r="E4948" s="599"/>
      <c r="F4948" s="600"/>
      <c r="G4948" s="41"/>
      <c r="H4948" s="18">
        <v>41155</v>
      </c>
    </row>
    <row r="4949" spans="1:8" ht="15.75">
      <c r="A4949" s="64">
        <v>44</v>
      </c>
      <c r="B4949" s="17" t="s">
        <v>3143</v>
      </c>
      <c r="C4949" s="16" t="s">
        <v>2270</v>
      </c>
      <c r="D4949" s="598" t="s">
        <v>2245</v>
      </c>
      <c r="E4949" s="599"/>
      <c r="F4949" s="600"/>
      <c r="G4949" s="20"/>
      <c r="H4949" s="18">
        <v>41162</v>
      </c>
    </row>
    <row r="4950" spans="1:8" ht="15.75">
      <c r="A4950" s="630">
        <v>62</v>
      </c>
      <c r="B4950" s="592" t="s">
        <v>3364</v>
      </c>
      <c r="C4950" s="16" t="s">
        <v>3363</v>
      </c>
      <c r="D4950" s="19"/>
      <c r="E4950" s="17"/>
      <c r="F4950" s="17"/>
      <c r="G4950" s="20"/>
      <c r="H4950" s="595">
        <v>41164</v>
      </c>
    </row>
    <row r="4951" spans="1:8" ht="15.75">
      <c r="A4951" s="632"/>
      <c r="B4951" s="594"/>
      <c r="C4951" s="15" t="s">
        <v>166</v>
      </c>
      <c r="D4951" s="19" t="s">
        <v>1588</v>
      </c>
      <c r="E4951" s="17">
        <v>3.5</v>
      </c>
      <c r="F4951" s="17">
        <v>1650</v>
      </c>
      <c r="G4951" s="20">
        <f>F4951*E4951</f>
        <v>5775</v>
      </c>
      <c r="H4951" s="603"/>
    </row>
    <row r="4952" spans="1:8" ht="15.75">
      <c r="A4952" s="64">
        <v>72</v>
      </c>
      <c r="B4952" s="17" t="s">
        <v>1614</v>
      </c>
      <c r="C4952" s="46" t="s">
        <v>1615</v>
      </c>
      <c r="D4952" s="598" t="s">
        <v>67</v>
      </c>
      <c r="E4952" s="599"/>
      <c r="F4952" s="600"/>
      <c r="G4952" s="20"/>
      <c r="H4952" s="18">
        <v>41165</v>
      </c>
    </row>
    <row r="4953" spans="1:8" ht="31.5">
      <c r="A4953" s="64">
        <v>79</v>
      </c>
      <c r="B4953" s="17" t="s">
        <v>2659</v>
      </c>
      <c r="C4953" s="16" t="s">
        <v>893</v>
      </c>
      <c r="D4953" s="598" t="s">
        <v>1892</v>
      </c>
      <c r="E4953" s="599"/>
      <c r="F4953" s="600"/>
      <c r="G4953" s="20"/>
      <c r="H4953" s="18">
        <v>41166</v>
      </c>
    </row>
    <row r="4954" spans="1:8" ht="31.5">
      <c r="A4954" s="630">
        <v>112</v>
      </c>
      <c r="B4954" s="592" t="s">
        <v>1679</v>
      </c>
      <c r="C4954" s="16" t="s">
        <v>692</v>
      </c>
      <c r="D4954" s="17"/>
      <c r="E4954" s="17"/>
      <c r="F4954" s="17"/>
      <c r="G4954" s="20"/>
      <c r="H4954" s="595">
        <v>41176</v>
      </c>
    </row>
    <row r="4955" spans="1:8" ht="15.75">
      <c r="A4955" s="632"/>
      <c r="B4955" s="594"/>
      <c r="C4955" s="17" t="s">
        <v>3144</v>
      </c>
      <c r="D4955" s="19" t="s">
        <v>2968</v>
      </c>
      <c r="E4955" s="17">
        <v>1</v>
      </c>
      <c r="F4955" s="17">
        <v>24</v>
      </c>
      <c r="G4955" s="20">
        <f>F4955*E4955</f>
        <v>24</v>
      </c>
      <c r="H4955" s="603"/>
    </row>
    <row r="4956" spans="1:8" ht="31.5">
      <c r="A4956" s="64">
        <v>142</v>
      </c>
      <c r="B4956" s="15" t="s">
        <v>2404</v>
      </c>
      <c r="C4956" s="16" t="s">
        <v>2403</v>
      </c>
      <c r="D4956" s="598" t="s">
        <v>67</v>
      </c>
      <c r="E4956" s="599"/>
      <c r="F4956" s="600"/>
      <c r="G4956" s="20"/>
      <c r="H4956" s="18">
        <v>41178</v>
      </c>
    </row>
    <row r="4957" spans="1:8" ht="15.75">
      <c r="A4957" s="630">
        <v>176</v>
      </c>
      <c r="B4957" s="592" t="s">
        <v>2410</v>
      </c>
      <c r="C4957" s="16" t="s">
        <v>1675</v>
      </c>
      <c r="D4957" s="598" t="s">
        <v>67</v>
      </c>
      <c r="E4957" s="599"/>
      <c r="F4957" s="600"/>
      <c r="G4957" s="20"/>
      <c r="H4957" s="595">
        <v>41180</v>
      </c>
    </row>
    <row r="4958" spans="1:8" ht="15.75">
      <c r="A4958" s="632"/>
      <c r="B4958" s="594"/>
      <c r="C4958" s="15" t="s">
        <v>1601</v>
      </c>
      <c r="D4958" s="19" t="s">
        <v>1109</v>
      </c>
      <c r="E4958" s="19">
        <v>2</v>
      </c>
      <c r="F4958" s="19">
        <v>4.7</v>
      </c>
      <c r="G4958" s="20">
        <f>F4958*E4958</f>
        <v>9.4</v>
      </c>
      <c r="H4958" s="603"/>
    </row>
    <row r="4959" spans="1:8" ht="18.75">
      <c r="A4959" s="160"/>
      <c r="B4959" s="161" t="s">
        <v>1598</v>
      </c>
      <c r="C4959" s="160"/>
      <c r="D4959" s="160"/>
      <c r="E4959" s="160"/>
      <c r="F4959" s="160"/>
      <c r="G4959" s="162">
        <f>SUM(G4948:G4958)</f>
        <v>5808.4</v>
      </c>
      <c r="H4959" s="163"/>
    </row>
    <row r="4960" spans="1:8" ht="15.75">
      <c r="A4960" s="630">
        <v>164</v>
      </c>
      <c r="B4960" s="592" t="s">
        <v>3443</v>
      </c>
      <c r="C4960" s="16" t="s">
        <v>2782</v>
      </c>
      <c r="D4960" s="17"/>
      <c r="E4960" s="17"/>
      <c r="F4960" s="17"/>
      <c r="G4960" s="173"/>
      <c r="H4960" s="611">
        <v>41180</v>
      </c>
    </row>
    <row r="4961" spans="1:8" ht="15.75">
      <c r="A4961" s="631"/>
      <c r="B4961" s="593"/>
      <c r="C4961" s="17" t="s">
        <v>2783</v>
      </c>
      <c r="D4961" s="19" t="s">
        <v>1588</v>
      </c>
      <c r="E4961" s="17">
        <v>0.3</v>
      </c>
      <c r="F4961" s="17">
        <v>1350</v>
      </c>
      <c r="G4961" s="173">
        <f>F4961*E4961</f>
        <v>405</v>
      </c>
      <c r="H4961" s="610"/>
    </row>
    <row r="4962" spans="1:8" ht="15.75">
      <c r="A4962" s="632"/>
      <c r="B4962" s="594"/>
      <c r="C4962" s="17" t="s">
        <v>2050</v>
      </c>
      <c r="D4962" s="19" t="s">
        <v>1585</v>
      </c>
      <c r="E4962" s="17">
        <v>0.13</v>
      </c>
      <c r="F4962" s="17">
        <v>48.05</v>
      </c>
      <c r="G4962" s="169">
        <f>F4962*E4962</f>
        <v>6.25</v>
      </c>
      <c r="H4962" s="610"/>
    </row>
    <row r="4963" spans="1:8" ht="18.75">
      <c r="A4963" s="160"/>
      <c r="B4963" s="161" t="s">
        <v>1598</v>
      </c>
      <c r="C4963" s="160"/>
      <c r="D4963" s="160"/>
      <c r="E4963" s="160"/>
      <c r="F4963" s="160"/>
      <c r="G4963" s="162">
        <f>SUM(G4960:G4962)</f>
        <v>411.25</v>
      </c>
      <c r="H4963" s="163"/>
    </row>
    <row r="4964" spans="1:8" ht="15.75">
      <c r="A4964" s="64">
        <v>144</v>
      </c>
      <c r="B4964" s="17" t="s">
        <v>2264</v>
      </c>
      <c r="C4964" s="16" t="s">
        <v>542</v>
      </c>
      <c r="D4964" s="598" t="s">
        <v>67</v>
      </c>
      <c r="E4964" s="599"/>
      <c r="F4964" s="600"/>
      <c r="G4964" s="20"/>
      <c r="H4964" s="18">
        <v>41177</v>
      </c>
    </row>
    <row r="4965" spans="1:8" ht="18.75">
      <c r="A4965" s="160"/>
      <c r="B4965" s="161" t="s">
        <v>1598</v>
      </c>
      <c r="C4965" s="160"/>
      <c r="D4965" s="160"/>
      <c r="E4965" s="160"/>
      <c r="F4965" s="160"/>
      <c r="G4965" s="162">
        <f>SUM(G4964)</f>
        <v>0</v>
      </c>
      <c r="H4965" s="163"/>
    </row>
    <row r="4966" spans="1:8" ht="31.5">
      <c r="A4966" s="630">
        <v>26</v>
      </c>
      <c r="B4966" s="592" t="s">
        <v>2836</v>
      </c>
      <c r="C4966" s="16" t="s">
        <v>1507</v>
      </c>
      <c r="D4966" s="19"/>
      <c r="E4966" s="17"/>
      <c r="F4966" s="17"/>
      <c r="G4966" s="20"/>
      <c r="H4966" s="595">
        <v>41157</v>
      </c>
    </row>
    <row r="4967" spans="1:8" ht="15.75">
      <c r="A4967" s="631"/>
      <c r="B4967" s="593"/>
      <c r="C4967" s="17" t="s">
        <v>480</v>
      </c>
      <c r="D4967" s="19" t="s">
        <v>481</v>
      </c>
      <c r="E4967" s="17">
        <v>0.43</v>
      </c>
      <c r="F4967" s="17">
        <v>28</v>
      </c>
      <c r="G4967" s="20">
        <f>E4967*F4967</f>
        <v>12.04</v>
      </c>
      <c r="H4967" s="605"/>
    </row>
    <row r="4968" spans="1:8" ht="15.75">
      <c r="A4968" s="632"/>
      <c r="B4968" s="594"/>
      <c r="C4968" s="17" t="s">
        <v>1133</v>
      </c>
      <c r="D4968" s="19" t="s">
        <v>1049</v>
      </c>
      <c r="E4968" s="17">
        <v>0.57999999999999996</v>
      </c>
      <c r="F4968" s="17">
        <v>24</v>
      </c>
      <c r="G4968" s="20">
        <f>E4968*F4968</f>
        <v>13.92</v>
      </c>
      <c r="H4968" s="603"/>
    </row>
    <row r="4969" spans="1:8" ht="15.75">
      <c r="A4969" s="630">
        <v>67</v>
      </c>
      <c r="B4969" s="606" t="s">
        <v>3378</v>
      </c>
      <c r="C4969" s="46" t="s">
        <v>3173</v>
      </c>
      <c r="D4969" s="17"/>
      <c r="E4969" s="17"/>
      <c r="F4969" s="17"/>
      <c r="G4969" s="20"/>
      <c r="H4969" s="891" t="s">
        <v>1629</v>
      </c>
    </row>
    <row r="4970" spans="1:8" ht="15.75">
      <c r="A4970" s="631"/>
      <c r="B4970" s="606"/>
      <c r="C4970" s="15" t="s">
        <v>213</v>
      </c>
      <c r="D4970" s="19" t="s">
        <v>2968</v>
      </c>
      <c r="E4970" s="19">
        <v>100</v>
      </c>
      <c r="F4970" s="19">
        <v>5</v>
      </c>
      <c r="G4970" s="20"/>
      <c r="H4970" s="892"/>
    </row>
    <row r="4971" spans="1:8" ht="15.75">
      <c r="A4971" s="631"/>
      <c r="B4971" s="606"/>
      <c r="C4971" s="15" t="s">
        <v>2084</v>
      </c>
      <c r="D4971" s="19" t="s">
        <v>2968</v>
      </c>
      <c r="E4971" s="17">
        <v>116</v>
      </c>
      <c r="F4971" s="19">
        <v>0.45</v>
      </c>
      <c r="G4971" s="20"/>
      <c r="H4971" s="892"/>
    </row>
    <row r="4972" spans="1:8" ht="15.75">
      <c r="A4972" s="631"/>
      <c r="B4972" s="606"/>
      <c r="C4972" s="15" t="s">
        <v>2083</v>
      </c>
      <c r="D4972" s="19" t="s">
        <v>2968</v>
      </c>
      <c r="E4972" s="17">
        <v>108</v>
      </c>
      <c r="F4972" s="19">
        <v>0.5</v>
      </c>
      <c r="G4972" s="20"/>
      <c r="H4972" s="892"/>
    </row>
    <row r="4973" spans="1:8" ht="15.75">
      <c r="A4973" s="631"/>
      <c r="B4973" s="606"/>
      <c r="C4973" s="15" t="s">
        <v>3498</v>
      </c>
      <c r="D4973" s="19" t="s">
        <v>1049</v>
      </c>
      <c r="E4973" s="19">
        <v>64</v>
      </c>
      <c r="F4973" s="19">
        <v>12</v>
      </c>
      <c r="G4973" s="20"/>
      <c r="H4973" s="892"/>
    </row>
    <row r="4974" spans="1:8" ht="15.75">
      <c r="A4974" s="631"/>
      <c r="B4974" s="606"/>
      <c r="C4974" s="15" t="s">
        <v>259</v>
      </c>
      <c r="D4974" s="19" t="s">
        <v>1049</v>
      </c>
      <c r="E4974" s="17">
        <v>68</v>
      </c>
      <c r="F4974" s="17">
        <v>8</v>
      </c>
      <c r="G4974" s="20"/>
      <c r="H4974" s="892"/>
    </row>
    <row r="4975" spans="1:8" ht="15.75">
      <c r="A4975" s="631"/>
      <c r="B4975" s="606"/>
      <c r="C4975" s="15" t="s">
        <v>108</v>
      </c>
      <c r="D4975" s="19" t="s">
        <v>2968</v>
      </c>
      <c r="E4975" s="17">
        <v>4</v>
      </c>
      <c r="F4975" s="17">
        <v>170</v>
      </c>
      <c r="G4975" s="20"/>
      <c r="H4975" s="892"/>
    </row>
    <row r="4976" spans="1:8" ht="15.75">
      <c r="A4976" s="631"/>
      <c r="B4976" s="606"/>
      <c r="C4976" s="17" t="s">
        <v>1879</v>
      </c>
      <c r="D4976" s="19" t="s">
        <v>2968</v>
      </c>
      <c r="E4976" s="17">
        <v>4</v>
      </c>
      <c r="F4976" s="17">
        <v>170</v>
      </c>
      <c r="G4976" s="20"/>
      <c r="H4976" s="892"/>
    </row>
    <row r="4977" spans="1:8" ht="15.75">
      <c r="A4977" s="631"/>
      <c r="B4977" s="606"/>
      <c r="C4977" s="15" t="s">
        <v>3370</v>
      </c>
      <c r="D4977" s="19" t="s">
        <v>2968</v>
      </c>
      <c r="E4977" s="17">
        <v>4</v>
      </c>
      <c r="F4977" s="19">
        <v>13</v>
      </c>
      <c r="G4977" s="20"/>
      <c r="H4977" s="892"/>
    </row>
    <row r="4978" spans="1:8" ht="31.5">
      <c r="A4978" s="632"/>
      <c r="B4978" s="322" t="s">
        <v>1073</v>
      </c>
      <c r="C4978" s="157"/>
      <c r="D4978" s="154"/>
      <c r="E4978" s="155"/>
      <c r="F4978" s="154"/>
      <c r="G4978" s="327">
        <v>31306.39</v>
      </c>
      <c r="H4978" s="893"/>
    </row>
    <row r="4979" spans="1:8" ht="18.75">
      <c r="A4979" s="160"/>
      <c r="B4979" s="161" t="s">
        <v>1598</v>
      </c>
      <c r="C4979" s="160"/>
      <c r="D4979" s="160"/>
      <c r="E4979" s="160"/>
      <c r="F4979" s="160"/>
      <c r="G4979" s="162">
        <f>SUM(G4966:G4978)</f>
        <v>31332.35</v>
      </c>
      <c r="H4979" s="163"/>
    </row>
    <row r="4980" spans="1:8" ht="31.5">
      <c r="A4980" s="64">
        <v>5</v>
      </c>
      <c r="B4980" s="17" t="s">
        <v>3442</v>
      </c>
      <c r="C4980" s="16" t="s">
        <v>893</v>
      </c>
      <c r="D4980" s="598" t="s">
        <v>412</v>
      </c>
      <c r="E4980" s="599"/>
      <c r="F4980" s="600"/>
      <c r="G4980" s="41"/>
      <c r="H4980" s="18">
        <v>41155</v>
      </c>
    </row>
    <row r="4981" spans="1:8" ht="31.5">
      <c r="A4981" s="630">
        <v>27</v>
      </c>
      <c r="B4981" s="592" t="s">
        <v>3442</v>
      </c>
      <c r="C4981" s="16" t="s">
        <v>1507</v>
      </c>
      <c r="D4981" s="19"/>
      <c r="E4981" s="17"/>
      <c r="F4981" s="17"/>
      <c r="G4981" s="20"/>
      <c r="H4981" s="888">
        <v>41157</v>
      </c>
    </row>
    <row r="4982" spans="1:8" ht="15.75">
      <c r="A4982" s="631"/>
      <c r="B4982" s="593"/>
      <c r="C4982" s="17" t="s">
        <v>480</v>
      </c>
      <c r="D4982" s="19" t="s">
        <v>481</v>
      </c>
      <c r="E4982" s="17">
        <v>0.43</v>
      </c>
      <c r="F4982" s="17">
        <v>28</v>
      </c>
      <c r="G4982" s="20">
        <f>E4982*F4982</f>
        <v>12.04</v>
      </c>
      <c r="H4982" s="889"/>
    </row>
    <row r="4983" spans="1:8" ht="15.75">
      <c r="A4983" s="632"/>
      <c r="B4983" s="594"/>
      <c r="C4983" s="17" t="s">
        <v>1133</v>
      </c>
      <c r="D4983" s="19" t="s">
        <v>1049</v>
      </c>
      <c r="E4983" s="17">
        <v>0.57999999999999996</v>
      </c>
      <c r="F4983" s="17">
        <v>24</v>
      </c>
      <c r="G4983" s="20">
        <f>E4983*F4983</f>
        <v>13.92</v>
      </c>
      <c r="H4983" s="890"/>
    </row>
    <row r="4984" spans="1:8" ht="31.5">
      <c r="A4984" s="602">
        <v>47</v>
      </c>
      <c r="B4984" s="592" t="s">
        <v>3164</v>
      </c>
      <c r="C4984" s="16" t="s">
        <v>1806</v>
      </c>
      <c r="D4984" s="19"/>
      <c r="E4984" s="17"/>
      <c r="F4984" s="17"/>
      <c r="G4984" s="20"/>
      <c r="H4984" s="595">
        <v>41158</v>
      </c>
    </row>
    <row r="4985" spans="1:8" ht="15.75">
      <c r="A4985" s="596"/>
      <c r="B4985" s="593"/>
      <c r="C4985" s="17" t="s">
        <v>402</v>
      </c>
      <c r="D4985" s="19" t="s">
        <v>1585</v>
      </c>
      <c r="E4985" s="19">
        <v>0.01</v>
      </c>
      <c r="F4985" s="17">
        <v>8500</v>
      </c>
      <c r="G4985" s="20">
        <f>F4985*E4985</f>
        <v>85</v>
      </c>
      <c r="H4985" s="596"/>
    </row>
    <row r="4986" spans="1:8" ht="15.75">
      <c r="A4986" s="596"/>
      <c r="B4986" s="593"/>
      <c r="C4986" s="17" t="s">
        <v>889</v>
      </c>
      <c r="D4986" s="19" t="s">
        <v>1585</v>
      </c>
      <c r="E4986" s="17">
        <v>6.0000000000000001E-3</v>
      </c>
      <c r="F4986" s="17">
        <v>8500</v>
      </c>
      <c r="G4986" s="20">
        <f>F4986*E4986</f>
        <v>51</v>
      </c>
      <c r="H4986" s="596"/>
    </row>
    <row r="4987" spans="1:8" ht="15.75">
      <c r="A4987" s="596"/>
      <c r="B4987" s="593"/>
      <c r="C4987" s="17" t="s">
        <v>890</v>
      </c>
      <c r="D4987" s="19" t="s">
        <v>1109</v>
      </c>
      <c r="E4987" s="19">
        <v>0.2</v>
      </c>
      <c r="F4987" s="17">
        <v>78</v>
      </c>
      <c r="G4987" s="20">
        <f>F4987*E4987</f>
        <v>15.6</v>
      </c>
      <c r="H4987" s="596"/>
    </row>
    <row r="4988" spans="1:8" ht="15.75">
      <c r="A4988" s="597"/>
      <c r="B4988" s="594"/>
      <c r="C4988" s="17" t="s">
        <v>2695</v>
      </c>
      <c r="D4988" s="19" t="s">
        <v>1109</v>
      </c>
      <c r="E4988" s="17">
        <v>0.2</v>
      </c>
      <c r="F4988" s="19">
        <v>86</v>
      </c>
      <c r="G4988" s="20">
        <f>F4988*E4988</f>
        <v>17.2</v>
      </c>
      <c r="H4988" s="597"/>
    </row>
    <row r="4989" spans="1:8" ht="15.75">
      <c r="A4989" s="602">
        <v>70</v>
      </c>
      <c r="B4989" s="592" t="s">
        <v>1634</v>
      </c>
      <c r="C4989" s="16" t="s">
        <v>1635</v>
      </c>
      <c r="D4989" s="19"/>
      <c r="E4989" s="17"/>
      <c r="F4989" s="17"/>
      <c r="G4989" s="20"/>
      <c r="H4989" s="595">
        <v>41165</v>
      </c>
    </row>
    <row r="4990" spans="1:8" ht="15.75">
      <c r="A4990" s="596"/>
      <c r="B4990" s="593"/>
      <c r="C4990" s="17" t="s">
        <v>1570</v>
      </c>
      <c r="D4990" s="19" t="s">
        <v>2968</v>
      </c>
      <c r="E4990" s="19">
        <v>2</v>
      </c>
      <c r="F4990" s="19">
        <v>73</v>
      </c>
      <c r="G4990" s="20">
        <f>F4990*E4990</f>
        <v>146</v>
      </c>
      <c r="H4990" s="605"/>
    </row>
    <row r="4991" spans="1:8" ht="15.75">
      <c r="A4991" s="597"/>
      <c r="B4991" s="594"/>
      <c r="C4991" s="17" t="s">
        <v>1462</v>
      </c>
      <c r="D4991" s="19" t="s">
        <v>1049</v>
      </c>
      <c r="E4991" s="17">
        <v>2</v>
      </c>
      <c r="F4991" s="17">
        <v>55</v>
      </c>
      <c r="G4991" s="20">
        <f>F4991*E4991</f>
        <v>110</v>
      </c>
      <c r="H4991" s="603"/>
    </row>
    <row r="4992" spans="1:8" ht="31.5">
      <c r="A4992" s="602">
        <v>78</v>
      </c>
      <c r="B4992" s="592" t="s">
        <v>3699</v>
      </c>
      <c r="C4992" s="16" t="s">
        <v>1986</v>
      </c>
      <c r="D4992" s="17"/>
      <c r="E4992" s="17"/>
      <c r="F4992" s="17"/>
      <c r="G4992" s="17"/>
      <c r="H4992" s="595">
        <v>41166</v>
      </c>
    </row>
    <row r="4993" spans="1:8" ht="15.75">
      <c r="A4993" s="596"/>
      <c r="B4993" s="593"/>
      <c r="C4993" s="17" t="s">
        <v>2268</v>
      </c>
      <c r="D4993" s="19" t="s">
        <v>1046</v>
      </c>
      <c r="E4993" s="17">
        <v>1</v>
      </c>
      <c r="F4993" s="17">
        <v>350</v>
      </c>
      <c r="G4993" s="17">
        <f>E4993*F4993</f>
        <v>350</v>
      </c>
      <c r="H4993" s="596"/>
    </row>
    <row r="4994" spans="1:8" ht="15.75">
      <c r="A4994" s="596"/>
      <c r="B4994" s="593"/>
      <c r="C4994" s="17" t="s">
        <v>1047</v>
      </c>
      <c r="D4994" s="19" t="s">
        <v>1049</v>
      </c>
      <c r="E4994" s="17">
        <v>1</v>
      </c>
      <c r="F4994" s="17">
        <v>25</v>
      </c>
      <c r="G4994" s="17">
        <f>E4994*F4994</f>
        <v>25</v>
      </c>
      <c r="H4994" s="596"/>
    </row>
    <row r="4995" spans="1:8" ht="15.75">
      <c r="A4995" s="597"/>
      <c r="B4995" s="594"/>
      <c r="C4995" s="17" t="s">
        <v>1087</v>
      </c>
      <c r="D4995" s="19" t="s">
        <v>1109</v>
      </c>
      <c r="E4995" s="17">
        <v>0.05</v>
      </c>
      <c r="F4995" s="17">
        <v>67</v>
      </c>
      <c r="G4995" s="17">
        <f>E4995*F4995</f>
        <v>3.35</v>
      </c>
      <c r="H4995" s="597"/>
    </row>
    <row r="4996" spans="1:8" ht="31.5">
      <c r="A4996" s="602">
        <v>94</v>
      </c>
      <c r="B4996" s="592" t="s">
        <v>244</v>
      </c>
      <c r="C4996" s="16" t="s">
        <v>2818</v>
      </c>
      <c r="D4996" s="19"/>
      <c r="E4996" s="17"/>
      <c r="F4996" s="17"/>
      <c r="G4996" s="20"/>
      <c r="H4996" s="595">
        <v>41170</v>
      </c>
    </row>
    <row r="4997" spans="1:8" ht="15.75">
      <c r="A4997" s="597"/>
      <c r="B4997" s="594"/>
      <c r="C4997" s="17" t="s">
        <v>3144</v>
      </c>
      <c r="D4997" s="19" t="s">
        <v>2968</v>
      </c>
      <c r="E4997" s="17">
        <v>1</v>
      </c>
      <c r="F4997" s="17">
        <v>24</v>
      </c>
      <c r="G4997" s="20">
        <f>F4997*E4997</f>
        <v>24</v>
      </c>
      <c r="H4997" s="603"/>
    </row>
    <row r="4998" spans="1:8" ht="31.5">
      <c r="A4998" s="41">
        <v>150</v>
      </c>
      <c r="B4998" s="17" t="s">
        <v>3442</v>
      </c>
      <c r="C4998" s="16" t="s">
        <v>893</v>
      </c>
      <c r="D4998" s="598" t="s">
        <v>594</v>
      </c>
      <c r="E4998" s="599"/>
      <c r="F4998" s="600"/>
      <c r="G4998" s="20"/>
      <c r="H4998" s="18">
        <v>41177</v>
      </c>
    </row>
    <row r="4999" spans="1:8" ht="15.75">
      <c r="A4999" s="602">
        <v>165</v>
      </c>
      <c r="B4999" s="592" t="s">
        <v>3442</v>
      </c>
      <c r="C4999" s="16" t="s">
        <v>2782</v>
      </c>
      <c r="D4999" s="17"/>
      <c r="E4999" s="17"/>
      <c r="F4999" s="17"/>
      <c r="G4999" s="173"/>
      <c r="H4999" s="611">
        <v>41180</v>
      </c>
    </row>
    <row r="5000" spans="1:8" ht="15.75">
      <c r="A5000" s="596"/>
      <c r="B5000" s="593"/>
      <c r="C5000" s="17" t="s">
        <v>2783</v>
      </c>
      <c r="D5000" s="19" t="s">
        <v>1588</v>
      </c>
      <c r="E5000" s="17">
        <v>0.3</v>
      </c>
      <c r="F5000" s="17">
        <v>1350</v>
      </c>
      <c r="G5000" s="173">
        <f>F5000*E5000</f>
        <v>405</v>
      </c>
      <c r="H5000" s="610"/>
    </row>
    <row r="5001" spans="1:8" ht="15.75">
      <c r="A5001" s="597"/>
      <c r="B5001" s="594"/>
      <c r="C5001" s="17" t="s">
        <v>2050</v>
      </c>
      <c r="D5001" s="19" t="s">
        <v>1585</v>
      </c>
      <c r="E5001" s="17">
        <v>0.13</v>
      </c>
      <c r="F5001" s="17">
        <v>48.05</v>
      </c>
      <c r="G5001" s="169">
        <f>F5001*E5001</f>
        <v>6.25</v>
      </c>
      <c r="H5001" s="610"/>
    </row>
    <row r="5002" spans="1:8" ht="18.75">
      <c r="A5002" s="160"/>
      <c r="B5002" s="161" t="s">
        <v>1598</v>
      </c>
      <c r="C5002" s="160"/>
      <c r="D5002" s="160"/>
      <c r="E5002" s="160"/>
      <c r="F5002" s="160"/>
      <c r="G5002" s="162">
        <f>SUM(G4980:G5001)</f>
        <v>1264.3599999999999</v>
      </c>
      <c r="H5002" s="163"/>
    </row>
    <row r="5003" spans="1:8" ht="31.5">
      <c r="A5003" s="41">
        <v>101</v>
      </c>
      <c r="B5003" s="17" t="s">
        <v>308</v>
      </c>
      <c r="C5003" s="16" t="s">
        <v>2844</v>
      </c>
      <c r="D5003" s="598" t="s">
        <v>1050</v>
      </c>
      <c r="E5003" s="599"/>
      <c r="F5003" s="600"/>
      <c r="G5003" s="20"/>
      <c r="H5003" s="18">
        <v>41171</v>
      </c>
    </row>
    <row r="5004" spans="1:8" ht="15.75">
      <c r="A5004" s="41">
        <v>170</v>
      </c>
      <c r="B5004" s="17" t="s">
        <v>974</v>
      </c>
      <c r="C5004" s="16" t="s">
        <v>975</v>
      </c>
      <c r="D5004" s="598" t="s">
        <v>1903</v>
      </c>
      <c r="E5004" s="599"/>
      <c r="F5004" s="600"/>
      <c r="G5004" s="20"/>
      <c r="H5004" s="18">
        <v>41179</v>
      </c>
    </row>
    <row r="5005" spans="1:8" ht="18.75">
      <c r="A5005" s="160"/>
      <c r="B5005" s="161" t="s">
        <v>1598</v>
      </c>
      <c r="C5005" s="160"/>
      <c r="D5005" s="160"/>
      <c r="E5005" s="160"/>
      <c r="F5005" s="160"/>
      <c r="G5005" s="162">
        <f>SUM(G5003:G5004)</f>
        <v>0</v>
      </c>
      <c r="H5005" s="163"/>
    </row>
    <row r="5006" spans="1:8" ht="31.5">
      <c r="A5006" s="602">
        <v>28</v>
      </c>
      <c r="B5006" s="592" t="s">
        <v>1402</v>
      </c>
      <c r="C5006" s="16" t="s">
        <v>1507</v>
      </c>
      <c r="D5006" s="19"/>
      <c r="E5006" s="17"/>
      <c r="F5006" s="17"/>
      <c r="G5006" s="20"/>
      <c r="H5006" s="595">
        <v>41157</v>
      </c>
    </row>
    <row r="5007" spans="1:8" ht="15.75">
      <c r="A5007" s="643"/>
      <c r="B5007" s="643"/>
      <c r="C5007" s="17" t="s">
        <v>480</v>
      </c>
      <c r="D5007" s="19" t="s">
        <v>481</v>
      </c>
      <c r="E5007" s="17">
        <v>0.43</v>
      </c>
      <c r="F5007" s="17">
        <v>28</v>
      </c>
      <c r="G5007" s="20">
        <f>E5007*F5007</f>
        <v>12.04</v>
      </c>
      <c r="H5007" s="605"/>
    </row>
    <row r="5008" spans="1:8" ht="15.75">
      <c r="A5008" s="644"/>
      <c r="B5008" s="644"/>
      <c r="C5008" s="17" t="s">
        <v>1133</v>
      </c>
      <c r="D5008" s="19" t="s">
        <v>1049</v>
      </c>
      <c r="E5008" s="17">
        <v>0.57999999999999996</v>
      </c>
      <c r="F5008" s="17">
        <v>24</v>
      </c>
      <c r="G5008" s="20">
        <f>E5008*F5008</f>
        <v>13.92</v>
      </c>
      <c r="H5008" s="603"/>
    </row>
    <row r="5009" spans="1:8" ht="31.5">
      <c r="A5009" s="602">
        <v>76</v>
      </c>
      <c r="B5009" s="592" t="s">
        <v>330</v>
      </c>
      <c r="C5009" s="16" t="s">
        <v>1986</v>
      </c>
      <c r="D5009" s="17"/>
      <c r="E5009" s="17"/>
      <c r="F5009" s="17"/>
      <c r="G5009" s="17"/>
      <c r="H5009" s="595">
        <v>41165</v>
      </c>
    </row>
    <row r="5010" spans="1:8" ht="15.75">
      <c r="A5010" s="596"/>
      <c r="B5010" s="593"/>
      <c r="C5010" s="17" t="s">
        <v>2268</v>
      </c>
      <c r="D5010" s="19" t="s">
        <v>1046</v>
      </c>
      <c r="E5010" s="17">
        <v>1</v>
      </c>
      <c r="F5010" s="17">
        <v>350</v>
      </c>
      <c r="G5010" s="17">
        <f>E5010*F5010</f>
        <v>350</v>
      </c>
      <c r="H5010" s="596"/>
    </row>
    <row r="5011" spans="1:8" ht="15.75">
      <c r="A5011" s="596"/>
      <c r="B5011" s="593"/>
      <c r="C5011" s="17" t="s">
        <v>1047</v>
      </c>
      <c r="D5011" s="19" t="s">
        <v>1049</v>
      </c>
      <c r="E5011" s="17">
        <v>1</v>
      </c>
      <c r="F5011" s="17">
        <v>25</v>
      </c>
      <c r="G5011" s="17">
        <f>E5011*F5011</f>
        <v>25</v>
      </c>
      <c r="H5011" s="596"/>
    </row>
    <row r="5012" spans="1:8" ht="15.75">
      <c r="A5012" s="597"/>
      <c r="B5012" s="594"/>
      <c r="C5012" s="17" t="s">
        <v>1087</v>
      </c>
      <c r="D5012" s="19" t="s">
        <v>1109</v>
      </c>
      <c r="E5012" s="17">
        <v>0.05</v>
      </c>
      <c r="F5012" s="17">
        <v>67</v>
      </c>
      <c r="G5012" s="17">
        <f>E5012*F5012</f>
        <v>3.35</v>
      </c>
      <c r="H5012" s="597"/>
    </row>
    <row r="5013" spans="1:8" ht="15.75">
      <c r="A5013" s="41">
        <v>118</v>
      </c>
      <c r="B5013" s="17" t="s">
        <v>1737</v>
      </c>
      <c r="C5013" s="16" t="s">
        <v>1332</v>
      </c>
      <c r="D5013" s="598" t="s">
        <v>1050</v>
      </c>
      <c r="E5013" s="599"/>
      <c r="F5013" s="600"/>
      <c r="G5013" s="20"/>
      <c r="H5013" s="18">
        <v>41173</v>
      </c>
    </row>
    <row r="5014" spans="1:8" ht="18.75">
      <c r="A5014" s="160"/>
      <c r="B5014" s="161" t="s">
        <v>1598</v>
      </c>
      <c r="C5014" s="160"/>
      <c r="D5014" s="160"/>
      <c r="E5014" s="160"/>
      <c r="F5014" s="160"/>
      <c r="G5014" s="162">
        <f>SUM(G5006:G5013)</f>
        <v>404.31</v>
      </c>
      <c r="H5014" s="163"/>
    </row>
    <row r="5015" spans="1:8" ht="31.5">
      <c r="A5015" s="41">
        <v>7</v>
      </c>
      <c r="B5015" s="17" t="s">
        <v>1763</v>
      </c>
      <c r="C5015" s="16" t="s">
        <v>893</v>
      </c>
      <c r="D5015" s="598" t="s">
        <v>3177</v>
      </c>
      <c r="E5015" s="599"/>
      <c r="F5015" s="600"/>
      <c r="G5015" s="20"/>
      <c r="H5015" s="21">
        <v>41156</v>
      </c>
    </row>
    <row r="5016" spans="1:8" ht="63">
      <c r="A5016" s="886">
        <v>14</v>
      </c>
      <c r="B5016" s="887" t="s">
        <v>1763</v>
      </c>
      <c r="C5016" s="210" t="s">
        <v>2080</v>
      </c>
      <c r="D5016" s="19"/>
      <c r="E5016" s="17"/>
      <c r="F5016" s="19"/>
      <c r="G5016" s="20"/>
      <c r="H5016" s="611">
        <v>41156</v>
      </c>
    </row>
    <row r="5017" spans="1:8" ht="31.5">
      <c r="A5017" s="886"/>
      <c r="B5017" s="887"/>
      <c r="C5017" s="15" t="s">
        <v>2081</v>
      </c>
      <c r="D5017" s="19" t="s">
        <v>2968</v>
      </c>
      <c r="E5017" s="17">
        <v>20</v>
      </c>
      <c r="F5017" s="19">
        <v>10</v>
      </c>
      <c r="G5017" s="20">
        <f t="shared" ref="G5017:G5024" si="60">F5017*E5017</f>
        <v>200</v>
      </c>
      <c r="H5017" s="611"/>
    </row>
    <row r="5018" spans="1:8" ht="31.5">
      <c r="A5018" s="886"/>
      <c r="B5018" s="887"/>
      <c r="C5018" s="15" t="s">
        <v>2082</v>
      </c>
      <c r="D5018" s="19" t="s">
        <v>2968</v>
      </c>
      <c r="E5018" s="17">
        <v>8</v>
      </c>
      <c r="F5018" s="19">
        <v>16</v>
      </c>
      <c r="G5018" s="20">
        <f t="shared" si="60"/>
        <v>128</v>
      </c>
      <c r="H5018" s="611"/>
    </row>
    <row r="5019" spans="1:8" ht="15.75">
      <c r="A5019" s="886"/>
      <c r="B5019" s="887"/>
      <c r="C5019" s="15" t="s">
        <v>2083</v>
      </c>
      <c r="D5019" s="19" t="s">
        <v>2968</v>
      </c>
      <c r="E5019" s="17">
        <v>8</v>
      </c>
      <c r="F5019" s="19">
        <v>0.5</v>
      </c>
      <c r="G5019" s="20">
        <f t="shared" si="60"/>
        <v>4</v>
      </c>
      <c r="H5019" s="611"/>
    </row>
    <row r="5020" spans="1:8" ht="15.75">
      <c r="A5020" s="886"/>
      <c r="B5020" s="887"/>
      <c r="C5020" s="15" t="s">
        <v>2084</v>
      </c>
      <c r="D5020" s="19" t="s">
        <v>2968</v>
      </c>
      <c r="E5020" s="17">
        <v>8</v>
      </c>
      <c r="F5020" s="19">
        <v>0.45</v>
      </c>
      <c r="G5020" s="20">
        <f t="shared" si="60"/>
        <v>3.6</v>
      </c>
      <c r="H5020" s="611"/>
    </row>
    <row r="5021" spans="1:8" ht="15.75">
      <c r="A5021" s="886"/>
      <c r="B5021" s="887"/>
      <c r="C5021" s="15" t="s">
        <v>2848</v>
      </c>
      <c r="D5021" s="19" t="s">
        <v>2968</v>
      </c>
      <c r="E5021" s="17">
        <v>12</v>
      </c>
      <c r="F5021" s="19">
        <v>9</v>
      </c>
      <c r="G5021" s="20">
        <f t="shared" si="60"/>
        <v>108</v>
      </c>
      <c r="H5021" s="611"/>
    </row>
    <row r="5022" spans="1:8" ht="15.75">
      <c r="A5022" s="886"/>
      <c r="B5022" s="887"/>
      <c r="C5022" s="15" t="s">
        <v>2979</v>
      </c>
      <c r="D5022" s="19" t="s">
        <v>2968</v>
      </c>
      <c r="E5022" s="17">
        <v>1</v>
      </c>
      <c r="F5022" s="19">
        <v>25</v>
      </c>
      <c r="G5022" s="20">
        <f t="shared" si="60"/>
        <v>25</v>
      </c>
      <c r="H5022" s="611"/>
    </row>
    <row r="5023" spans="1:8" ht="31.5">
      <c r="A5023" s="886"/>
      <c r="B5023" s="887"/>
      <c r="C5023" s="15" t="s">
        <v>1727</v>
      </c>
      <c r="D5023" s="19" t="s">
        <v>2968</v>
      </c>
      <c r="E5023" s="17">
        <v>12</v>
      </c>
      <c r="F5023" s="19">
        <v>40</v>
      </c>
      <c r="G5023" s="20">
        <f t="shared" si="60"/>
        <v>480</v>
      </c>
      <c r="H5023" s="611"/>
    </row>
    <row r="5024" spans="1:8" ht="47.25">
      <c r="A5024" s="886"/>
      <c r="B5024" s="887"/>
      <c r="C5024" s="15" t="s">
        <v>1500</v>
      </c>
      <c r="D5024" s="19" t="s">
        <v>2968</v>
      </c>
      <c r="E5024" s="17">
        <v>24</v>
      </c>
      <c r="F5024" s="19">
        <v>30</v>
      </c>
      <c r="G5024" s="20">
        <f t="shared" si="60"/>
        <v>720</v>
      </c>
      <c r="H5024" s="611"/>
    </row>
    <row r="5025" spans="1:8" ht="15.75">
      <c r="A5025" s="886"/>
      <c r="B5025" s="887"/>
      <c r="C5025" s="15" t="s">
        <v>592</v>
      </c>
      <c r="D5025" s="19" t="s">
        <v>2968</v>
      </c>
      <c r="E5025" s="17">
        <v>60</v>
      </c>
      <c r="F5025" s="17">
        <v>2</v>
      </c>
      <c r="G5025" s="20">
        <f>E5025*F5025</f>
        <v>120</v>
      </c>
      <c r="H5025" s="611"/>
    </row>
    <row r="5026" spans="1:8" ht="15.75">
      <c r="A5026" s="886"/>
      <c r="B5026" s="887"/>
      <c r="C5026" s="15" t="s">
        <v>593</v>
      </c>
      <c r="D5026" s="19" t="s">
        <v>2968</v>
      </c>
      <c r="E5026" s="17">
        <v>60</v>
      </c>
      <c r="F5026" s="17">
        <v>1</v>
      </c>
      <c r="G5026" s="20">
        <f>E5026*F5026</f>
        <v>60</v>
      </c>
      <c r="H5026" s="611"/>
    </row>
    <row r="5027" spans="1:8" ht="15.75">
      <c r="A5027" s="886"/>
      <c r="B5027" s="887"/>
      <c r="C5027" s="17" t="s">
        <v>1119</v>
      </c>
      <c r="D5027" s="19" t="s">
        <v>2968</v>
      </c>
      <c r="E5027" s="17">
        <v>120</v>
      </c>
      <c r="F5027" s="17">
        <v>0.5</v>
      </c>
      <c r="G5027" s="20">
        <f>E5027*F5027</f>
        <v>60</v>
      </c>
      <c r="H5027" s="611"/>
    </row>
    <row r="5028" spans="1:8" ht="31.5">
      <c r="A5028" s="886"/>
      <c r="B5028" s="887"/>
      <c r="C5028" s="17" t="s">
        <v>2052</v>
      </c>
      <c r="D5028" s="19" t="s">
        <v>2968</v>
      </c>
      <c r="E5028" s="17">
        <v>9</v>
      </c>
      <c r="F5028" s="17">
        <v>40</v>
      </c>
      <c r="G5028" s="17">
        <f>E5028*F5028</f>
        <v>360</v>
      </c>
      <c r="H5028" s="611"/>
    </row>
    <row r="5029" spans="1:8" ht="63">
      <c r="A5029" s="886"/>
      <c r="B5029" s="887"/>
      <c r="C5029" s="46" t="s">
        <v>1449</v>
      </c>
      <c r="D5029" s="19"/>
      <c r="E5029" s="17"/>
      <c r="F5029" s="19"/>
      <c r="G5029" s="20"/>
      <c r="H5029" s="18"/>
    </row>
    <row r="5030" spans="1:8" ht="15.75">
      <c r="A5030" s="886">
        <v>14</v>
      </c>
      <c r="B5030" s="887" t="s">
        <v>1763</v>
      </c>
      <c r="C5030" s="15" t="s">
        <v>2846</v>
      </c>
      <c r="D5030" s="19" t="s">
        <v>1049</v>
      </c>
      <c r="E5030" s="17">
        <v>60</v>
      </c>
      <c r="F5030" s="19">
        <v>15</v>
      </c>
      <c r="G5030" s="20">
        <f>F5030*E5030</f>
        <v>900</v>
      </c>
      <c r="H5030" s="611">
        <v>41158</v>
      </c>
    </row>
    <row r="5031" spans="1:8" ht="15.75">
      <c r="A5031" s="886"/>
      <c r="B5031" s="887"/>
      <c r="C5031" s="253" t="s">
        <v>2848</v>
      </c>
      <c r="D5031" s="19" t="s">
        <v>2968</v>
      </c>
      <c r="E5031" s="17">
        <v>10</v>
      </c>
      <c r="F5031" s="19">
        <v>9</v>
      </c>
      <c r="G5031" s="20">
        <f>F5031*E5031</f>
        <v>90</v>
      </c>
      <c r="H5031" s="611"/>
    </row>
    <row r="5032" spans="1:8" ht="31.5">
      <c r="A5032" s="886"/>
      <c r="B5032" s="887"/>
      <c r="C5032" s="63" t="s">
        <v>2847</v>
      </c>
      <c r="D5032" s="19" t="s">
        <v>2968</v>
      </c>
      <c r="E5032" s="17">
        <v>10</v>
      </c>
      <c r="F5032" s="19">
        <v>18</v>
      </c>
      <c r="G5032" s="20">
        <f>F5032*E5032</f>
        <v>180</v>
      </c>
      <c r="H5032" s="611"/>
    </row>
    <row r="5033" spans="1:8" ht="15.75">
      <c r="A5033" s="886"/>
      <c r="B5033" s="887"/>
      <c r="C5033" s="15" t="s">
        <v>2979</v>
      </c>
      <c r="D5033" s="19" t="s">
        <v>2968</v>
      </c>
      <c r="E5033" s="17">
        <v>2</v>
      </c>
      <c r="F5033" s="19">
        <v>25</v>
      </c>
      <c r="G5033" s="20">
        <f>F5033*E5033</f>
        <v>50</v>
      </c>
      <c r="H5033" s="611"/>
    </row>
    <row r="5034" spans="1:8" ht="31.5">
      <c r="A5034" s="41">
        <v>53</v>
      </c>
      <c r="B5034" s="17" t="s">
        <v>3354</v>
      </c>
      <c r="C5034" s="46" t="s">
        <v>2202</v>
      </c>
      <c r="D5034" s="598" t="s">
        <v>67</v>
      </c>
      <c r="E5034" s="599"/>
      <c r="F5034" s="600"/>
      <c r="G5034" s="20"/>
      <c r="H5034" s="18">
        <v>41164</v>
      </c>
    </row>
    <row r="5035" spans="1:8" ht="15.75">
      <c r="A5035" s="602">
        <v>115</v>
      </c>
      <c r="B5035" s="592" t="s">
        <v>3597</v>
      </c>
      <c r="C5035" s="16" t="s">
        <v>3598</v>
      </c>
      <c r="D5035" s="19"/>
      <c r="E5035" s="17"/>
      <c r="F5035" s="17"/>
      <c r="G5035" s="20"/>
      <c r="H5035" s="595">
        <v>41172</v>
      </c>
    </row>
    <row r="5036" spans="1:8" ht="15.75">
      <c r="A5036" s="596"/>
      <c r="B5036" s="593"/>
      <c r="C5036" s="15" t="s">
        <v>1601</v>
      </c>
      <c r="D5036" s="19" t="s">
        <v>1109</v>
      </c>
      <c r="E5036" s="19">
        <v>10</v>
      </c>
      <c r="F5036" s="19">
        <v>4.7</v>
      </c>
      <c r="G5036" s="20">
        <f>F5036*E5036</f>
        <v>47</v>
      </c>
      <c r="H5036" s="605"/>
    </row>
    <row r="5037" spans="1:8" ht="15.75">
      <c r="A5037" s="597"/>
      <c r="B5037" s="594"/>
      <c r="C5037" s="17" t="s">
        <v>1534</v>
      </c>
      <c r="D5037" s="19" t="s">
        <v>1585</v>
      </c>
      <c r="E5037" s="17">
        <v>0.04</v>
      </c>
      <c r="F5037" s="17">
        <v>400</v>
      </c>
      <c r="G5037" s="20">
        <f>F5037*E5037</f>
        <v>16</v>
      </c>
      <c r="H5037" s="603"/>
    </row>
    <row r="5038" spans="1:8" ht="15.75">
      <c r="A5038" s="41">
        <v>140</v>
      </c>
      <c r="B5038" s="17" t="s">
        <v>738</v>
      </c>
      <c r="C5038" s="16" t="s">
        <v>2844</v>
      </c>
      <c r="D5038" s="598" t="s">
        <v>778</v>
      </c>
      <c r="E5038" s="599"/>
      <c r="F5038" s="600"/>
      <c r="G5038" s="20"/>
      <c r="H5038" s="18">
        <v>41176</v>
      </c>
    </row>
    <row r="5039" spans="1:8" ht="63">
      <c r="A5039" s="41">
        <v>143</v>
      </c>
      <c r="B5039" s="17" t="s">
        <v>2405</v>
      </c>
      <c r="C5039" s="16" t="s">
        <v>2508</v>
      </c>
      <c r="D5039" s="598" t="s">
        <v>67</v>
      </c>
      <c r="E5039" s="599"/>
      <c r="F5039" s="600"/>
      <c r="G5039" s="20"/>
      <c r="H5039" s="18">
        <v>41207</v>
      </c>
    </row>
    <row r="5040" spans="1:8" ht="31.5">
      <c r="A5040" s="41">
        <v>146</v>
      </c>
      <c r="B5040" s="17" t="s">
        <v>1182</v>
      </c>
      <c r="C5040" s="16" t="s">
        <v>2510</v>
      </c>
      <c r="D5040" s="19"/>
      <c r="E5040" s="19"/>
      <c r="F5040" s="17"/>
      <c r="G5040" s="20"/>
      <c r="H5040" s="18">
        <v>41178</v>
      </c>
    </row>
    <row r="5041" spans="1:8" ht="31.5">
      <c r="A5041" s="41">
        <v>92</v>
      </c>
      <c r="B5041" s="17" t="s">
        <v>1763</v>
      </c>
      <c r="C5041" s="16" t="s">
        <v>893</v>
      </c>
      <c r="D5041" s="598" t="s">
        <v>3581</v>
      </c>
      <c r="E5041" s="599"/>
      <c r="F5041" s="600"/>
      <c r="G5041" s="20"/>
      <c r="H5041" s="18">
        <v>41170</v>
      </c>
    </row>
    <row r="5042" spans="1:8" ht="31.5">
      <c r="A5042" s="602">
        <v>29</v>
      </c>
      <c r="B5042" s="592" t="s">
        <v>1763</v>
      </c>
      <c r="C5042" s="16" t="s">
        <v>1507</v>
      </c>
      <c r="D5042" s="19"/>
      <c r="E5042" s="17"/>
      <c r="F5042" s="17"/>
      <c r="G5042" s="20"/>
      <c r="H5042" s="595">
        <v>41157</v>
      </c>
    </row>
    <row r="5043" spans="1:8" ht="15.75">
      <c r="A5043" s="596"/>
      <c r="B5043" s="593"/>
      <c r="C5043" s="17" t="s">
        <v>480</v>
      </c>
      <c r="D5043" s="19" t="s">
        <v>481</v>
      </c>
      <c r="E5043" s="17">
        <v>0.43</v>
      </c>
      <c r="F5043" s="17">
        <v>28</v>
      </c>
      <c r="G5043" s="20">
        <f>E5043*F5043</f>
        <v>12.04</v>
      </c>
      <c r="H5043" s="605"/>
    </row>
    <row r="5044" spans="1:8" ht="15.75">
      <c r="A5044" s="597"/>
      <c r="B5044" s="594"/>
      <c r="C5044" s="17" t="s">
        <v>1133</v>
      </c>
      <c r="D5044" s="19" t="s">
        <v>1049</v>
      </c>
      <c r="E5044" s="17">
        <v>0.57999999999999996</v>
      </c>
      <c r="F5044" s="17">
        <v>24</v>
      </c>
      <c r="G5044" s="20">
        <f>E5044*F5044</f>
        <v>13.92</v>
      </c>
      <c r="H5044" s="603"/>
    </row>
    <row r="5045" spans="1:8" ht="18.75">
      <c r="A5045" s="160"/>
      <c r="B5045" s="161" t="s">
        <v>1598</v>
      </c>
      <c r="C5045" s="160"/>
      <c r="D5045" s="160"/>
      <c r="E5045" s="160"/>
      <c r="F5045" s="160"/>
      <c r="G5045" s="162">
        <f>SUM(G5015:G5044)</f>
        <v>3577.56</v>
      </c>
      <c r="H5045" s="163"/>
    </row>
    <row r="5046" spans="1:8" ht="15.75">
      <c r="A5046" s="41">
        <v>171</v>
      </c>
      <c r="B5046" s="17" t="s">
        <v>1904</v>
      </c>
      <c r="C5046" s="16" t="s">
        <v>1905</v>
      </c>
      <c r="D5046" s="598" t="s">
        <v>1906</v>
      </c>
      <c r="E5046" s="599"/>
      <c r="F5046" s="600"/>
      <c r="G5046" s="20"/>
      <c r="H5046" s="18">
        <v>41179</v>
      </c>
    </row>
    <row r="5047" spans="1:8" ht="18.75">
      <c r="A5047" s="160"/>
      <c r="B5047" s="161" t="s">
        <v>1598</v>
      </c>
      <c r="C5047" s="160"/>
      <c r="D5047" s="160"/>
      <c r="E5047" s="160"/>
      <c r="F5047" s="160"/>
      <c r="G5047" s="162">
        <f>SUM(G5046)</f>
        <v>0</v>
      </c>
      <c r="H5047" s="163"/>
    </row>
    <row r="5048" spans="1:8" ht="31.5">
      <c r="A5048" s="602">
        <v>63</v>
      </c>
      <c r="B5048" s="592" t="s">
        <v>3365</v>
      </c>
      <c r="C5048" s="46" t="s">
        <v>1353</v>
      </c>
      <c r="D5048" s="19"/>
      <c r="E5048" s="17"/>
      <c r="F5048" s="17"/>
      <c r="G5048" s="20"/>
      <c r="H5048" s="595">
        <v>41163</v>
      </c>
    </row>
    <row r="5049" spans="1:8" ht="31.5">
      <c r="A5049" s="596"/>
      <c r="B5049" s="593"/>
      <c r="C5049" s="15" t="s">
        <v>3366</v>
      </c>
      <c r="D5049" s="19" t="s">
        <v>2968</v>
      </c>
      <c r="E5049" s="17">
        <v>1</v>
      </c>
      <c r="F5049" s="17">
        <v>170</v>
      </c>
      <c r="G5049" s="20">
        <f t="shared" ref="G5049:G5059" si="61">F5049*E5049</f>
        <v>170</v>
      </c>
      <c r="H5049" s="605"/>
    </row>
    <row r="5050" spans="1:8" ht="47.25">
      <c r="A5050" s="596"/>
      <c r="B5050" s="593"/>
      <c r="C5050" s="17" t="s">
        <v>3367</v>
      </c>
      <c r="D5050" s="19" t="s">
        <v>2968</v>
      </c>
      <c r="E5050" s="17">
        <v>1</v>
      </c>
      <c r="F5050" s="17">
        <v>25</v>
      </c>
      <c r="G5050" s="20">
        <f t="shared" si="61"/>
        <v>25</v>
      </c>
      <c r="H5050" s="605"/>
    </row>
    <row r="5051" spans="1:8" ht="15.75">
      <c r="A5051" s="596"/>
      <c r="B5051" s="593"/>
      <c r="C5051" s="15" t="s">
        <v>3368</v>
      </c>
      <c r="D5051" s="19" t="s">
        <v>2968</v>
      </c>
      <c r="E5051" s="17">
        <v>1</v>
      </c>
      <c r="F5051" s="17">
        <v>48</v>
      </c>
      <c r="G5051" s="20">
        <f t="shared" si="61"/>
        <v>48</v>
      </c>
      <c r="H5051" s="605"/>
    </row>
    <row r="5052" spans="1:8" ht="15.75">
      <c r="A5052" s="596"/>
      <c r="B5052" s="593"/>
      <c r="C5052" s="15" t="s">
        <v>3369</v>
      </c>
      <c r="D5052" s="19" t="s">
        <v>2968</v>
      </c>
      <c r="E5052" s="17">
        <v>1</v>
      </c>
      <c r="F5052" s="17">
        <v>52</v>
      </c>
      <c r="G5052" s="20">
        <f t="shared" si="61"/>
        <v>52</v>
      </c>
      <c r="H5052" s="605"/>
    </row>
    <row r="5053" spans="1:8" ht="15.75">
      <c r="A5053" s="596"/>
      <c r="B5053" s="593"/>
      <c r="C5053" s="15" t="s">
        <v>259</v>
      </c>
      <c r="D5053" s="19" t="s">
        <v>1049</v>
      </c>
      <c r="E5053" s="17">
        <v>20</v>
      </c>
      <c r="F5053" s="17">
        <v>8</v>
      </c>
      <c r="G5053" s="20">
        <f t="shared" si="61"/>
        <v>160</v>
      </c>
      <c r="H5053" s="605"/>
    </row>
    <row r="5054" spans="1:8" ht="15.75">
      <c r="A5054" s="596"/>
      <c r="B5054" s="593"/>
      <c r="C5054" s="15" t="s">
        <v>3498</v>
      </c>
      <c r="D5054" s="19" t="s">
        <v>1049</v>
      </c>
      <c r="E5054" s="19">
        <v>15</v>
      </c>
      <c r="F5054" s="19">
        <v>12</v>
      </c>
      <c r="G5054" s="20">
        <f t="shared" si="61"/>
        <v>180</v>
      </c>
      <c r="H5054" s="605"/>
    </row>
    <row r="5055" spans="1:8" ht="15.75">
      <c r="A5055" s="596"/>
      <c r="B5055" s="593"/>
      <c r="C5055" s="15" t="s">
        <v>213</v>
      </c>
      <c r="D5055" s="19" t="s">
        <v>2968</v>
      </c>
      <c r="E5055" s="19">
        <v>10</v>
      </c>
      <c r="F5055" s="19">
        <v>5</v>
      </c>
      <c r="G5055" s="20">
        <f t="shared" si="61"/>
        <v>50</v>
      </c>
      <c r="H5055" s="605"/>
    </row>
    <row r="5056" spans="1:8" ht="15.75">
      <c r="A5056" s="596"/>
      <c r="B5056" s="593"/>
      <c r="C5056" s="15" t="s">
        <v>2083</v>
      </c>
      <c r="D5056" s="19" t="s">
        <v>2968</v>
      </c>
      <c r="E5056" s="17">
        <v>20</v>
      </c>
      <c r="F5056" s="19">
        <v>0.5</v>
      </c>
      <c r="G5056" s="20">
        <f t="shared" si="61"/>
        <v>10</v>
      </c>
      <c r="H5056" s="605"/>
    </row>
    <row r="5057" spans="1:8" ht="15.75">
      <c r="A5057" s="596"/>
      <c r="B5057" s="593"/>
      <c r="C5057" s="15" t="s">
        <v>2084</v>
      </c>
      <c r="D5057" s="19" t="s">
        <v>2968</v>
      </c>
      <c r="E5057" s="17">
        <v>20</v>
      </c>
      <c r="F5057" s="19">
        <v>0.45</v>
      </c>
      <c r="G5057" s="20">
        <f t="shared" si="61"/>
        <v>9</v>
      </c>
      <c r="H5057" s="605"/>
    </row>
    <row r="5058" spans="1:8" ht="15.75">
      <c r="A5058" s="596"/>
      <c r="B5058" s="593"/>
      <c r="C5058" s="15" t="s">
        <v>3370</v>
      </c>
      <c r="D5058" s="19" t="s">
        <v>2968</v>
      </c>
      <c r="E5058" s="17">
        <v>1</v>
      </c>
      <c r="F5058" s="19">
        <v>13</v>
      </c>
      <c r="G5058" s="20">
        <f t="shared" si="61"/>
        <v>13</v>
      </c>
      <c r="H5058" s="605"/>
    </row>
    <row r="5059" spans="1:8" ht="31.5">
      <c r="A5059" s="597"/>
      <c r="B5059" s="594"/>
      <c r="C5059" s="17" t="s">
        <v>3371</v>
      </c>
      <c r="D5059" s="19" t="s">
        <v>2968</v>
      </c>
      <c r="E5059" s="17">
        <v>20</v>
      </c>
      <c r="F5059" s="17">
        <v>0.8</v>
      </c>
      <c r="G5059" s="20">
        <f t="shared" si="61"/>
        <v>16</v>
      </c>
      <c r="H5059" s="603"/>
    </row>
    <row r="5060" spans="1:8" ht="18.75">
      <c r="A5060" s="160"/>
      <c r="B5060" s="161" t="s">
        <v>1598</v>
      </c>
      <c r="C5060" s="160"/>
      <c r="D5060" s="160"/>
      <c r="E5060" s="160"/>
      <c r="F5060" s="160"/>
      <c r="G5060" s="162">
        <f>SUM(G5048:G5059)</f>
        <v>733</v>
      </c>
      <c r="H5060" s="163"/>
    </row>
    <row r="5061" spans="1:8" ht="31.5">
      <c r="A5061" s="41">
        <v>6</v>
      </c>
      <c r="B5061" s="17" t="s">
        <v>273</v>
      </c>
      <c r="C5061" s="16" t="s">
        <v>893</v>
      </c>
      <c r="D5061" s="598" t="s">
        <v>412</v>
      </c>
      <c r="E5061" s="599"/>
      <c r="F5061" s="600"/>
      <c r="G5061" s="41"/>
      <c r="H5061" s="18">
        <v>41155</v>
      </c>
    </row>
    <row r="5062" spans="1:8" ht="31.5">
      <c r="A5062" s="41">
        <v>8</v>
      </c>
      <c r="B5062" s="17" t="s">
        <v>273</v>
      </c>
      <c r="C5062" s="16" t="s">
        <v>893</v>
      </c>
      <c r="D5062" s="598" t="s">
        <v>3177</v>
      </c>
      <c r="E5062" s="599"/>
      <c r="F5062" s="600"/>
      <c r="G5062" s="20"/>
      <c r="H5062" s="21">
        <v>41156</v>
      </c>
    </row>
    <row r="5063" spans="1:8" ht="15.75">
      <c r="A5063" s="602">
        <v>36</v>
      </c>
      <c r="B5063" s="592" t="s">
        <v>273</v>
      </c>
      <c r="C5063" s="16" t="s">
        <v>851</v>
      </c>
      <c r="D5063" s="19"/>
      <c r="E5063" s="17"/>
      <c r="F5063" s="17"/>
      <c r="G5063" s="20"/>
      <c r="H5063" s="595">
        <v>41158</v>
      </c>
    </row>
    <row r="5064" spans="1:8" ht="15.75">
      <c r="A5064" s="597"/>
      <c r="B5064" s="594"/>
      <c r="C5064" s="328" t="s">
        <v>166</v>
      </c>
      <c r="D5064" s="19" t="s">
        <v>1588</v>
      </c>
      <c r="E5064" s="17">
        <v>3</v>
      </c>
      <c r="F5064" s="17">
        <v>1650</v>
      </c>
      <c r="G5064" s="20">
        <f>F5064*E5064</f>
        <v>4950</v>
      </c>
      <c r="H5064" s="603"/>
    </row>
    <row r="5065" spans="1:8" ht="31.5">
      <c r="A5065" s="41">
        <v>93</v>
      </c>
      <c r="B5065" s="17" t="s">
        <v>273</v>
      </c>
      <c r="C5065" s="16" t="s">
        <v>893</v>
      </c>
      <c r="D5065" s="598" t="s">
        <v>3581</v>
      </c>
      <c r="E5065" s="599"/>
      <c r="F5065" s="600"/>
      <c r="G5065" s="20"/>
      <c r="H5065" s="18">
        <v>41170</v>
      </c>
    </row>
    <row r="5066" spans="1:8" ht="15.75">
      <c r="A5066" s="602">
        <v>166</v>
      </c>
      <c r="B5066" s="592" t="s">
        <v>273</v>
      </c>
      <c r="C5066" s="16" t="s">
        <v>2782</v>
      </c>
      <c r="D5066" s="17"/>
      <c r="E5066" s="17"/>
      <c r="F5066" s="17"/>
      <c r="G5066" s="173"/>
      <c r="H5066" s="611">
        <v>41180</v>
      </c>
    </row>
    <row r="5067" spans="1:8" ht="15.75">
      <c r="A5067" s="596"/>
      <c r="B5067" s="593"/>
      <c r="C5067" s="17" t="s">
        <v>2783</v>
      </c>
      <c r="D5067" s="19" t="s">
        <v>1588</v>
      </c>
      <c r="E5067" s="17">
        <v>0.3</v>
      </c>
      <c r="F5067" s="17">
        <v>1350</v>
      </c>
      <c r="G5067" s="173">
        <f>F5067*E5067</f>
        <v>405</v>
      </c>
      <c r="H5067" s="610"/>
    </row>
    <row r="5068" spans="1:8" ht="15.75">
      <c r="A5068" s="597"/>
      <c r="B5068" s="594"/>
      <c r="C5068" s="17" t="s">
        <v>2050</v>
      </c>
      <c r="D5068" s="19" t="s">
        <v>1585</v>
      </c>
      <c r="E5068" s="17">
        <v>0.13</v>
      </c>
      <c r="F5068" s="17">
        <v>48.05</v>
      </c>
      <c r="G5068" s="169">
        <f>F5068*E5068</f>
        <v>6.25</v>
      </c>
      <c r="H5068" s="610"/>
    </row>
    <row r="5069" spans="1:8" ht="18.75">
      <c r="A5069" s="160"/>
      <c r="B5069" s="161" t="s">
        <v>1598</v>
      </c>
      <c r="C5069" s="160"/>
      <c r="D5069" s="160"/>
      <c r="E5069" s="160"/>
      <c r="F5069" s="160"/>
      <c r="G5069" s="162">
        <f>SUM(G5061:G5068)</f>
        <v>5361.25</v>
      </c>
      <c r="H5069" s="163"/>
    </row>
    <row r="5070" spans="1:8" ht="31.5">
      <c r="A5070" s="602">
        <v>151</v>
      </c>
      <c r="B5070" s="592" t="s">
        <v>3723</v>
      </c>
      <c r="C5070" s="16" t="s">
        <v>3724</v>
      </c>
      <c r="D5070" s="17"/>
      <c r="E5070" s="17"/>
      <c r="F5070" s="17"/>
      <c r="G5070" s="20"/>
      <c r="H5070" s="595">
        <v>41156</v>
      </c>
    </row>
    <row r="5071" spans="1:8" ht="15.75">
      <c r="A5071" s="596"/>
      <c r="B5071" s="593"/>
      <c r="C5071" s="17" t="s">
        <v>2190</v>
      </c>
      <c r="D5071" s="19" t="s">
        <v>2968</v>
      </c>
      <c r="E5071" s="17">
        <v>1</v>
      </c>
      <c r="F5071" s="17">
        <v>100</v>
      </c>
      <c r="G5071" s="20">
        <f t="shared" ref="G5071:G5078" si="62">F5071*E5071</f>
        <v>100</v>
      </c>
      <c r="H5071" s="605"/>
    </row>
    <row r="5072" spans="1:8" ht="15.75">
      <c r="A5072" s="596"/>
      <c r="B5072" s="593"/>
      <c r="C5072" s="17" t="s">
        <v>1045</v>
      </c>
      <c r="D5072" s="19" t="s">
        <v>2968</v>
      </c>
      <c r="E5072" s="19">
        <v>2</v>
      </c>
      <c r="F5072" s="17">
        <v>39</v>
      </c>
      <c r="G5072" s="20">
        <f t="shared" si="62"/>
        <v>78</v>
      </c>
      <c r="H5072" s="605"/>
    </row>
    <row r="5073" spans="1:8" ht="15.75">
      <c r="A5073" s="596"/>
      <c r="B5073" s="593"/>
      <c r="C5073" s="17" t="s">
        <v>1462</v>
      </c>
      <c r="D5073" s="19" t="s">
        <v>1049</v>
      </c>
      <c r="E5073" s="17">
        <v>4</v>
      </c>
      <c r="F5073" s="17">
        <v>92</v>
      </c>
      <c r="G5073" s="20">
        <f t="shared" si="62"/>
        <v>368</v>
      </c>
      <c r="H5073" s="605"/>
    </row>
    <row r="5074" spans="1:8" ht="15.75">
      <c r="A5074" s="596"/>
      <c r="B5074" s="593"/>
      <c r="C5074" s="17" t="s">
        <v>1460</v>
      </c>
      <c r="D5074" s="19" t="s">
        <v>2968</v>
      </c>
      <c r="E5074" s="17">
        <v>1</v>
      </c>
      <c r="F5074" s="17">
        <v>73</v>
      </c>
      <c r="G5074" s="20">
        <f t="shared" si="62"/>
        <v>73</v>
      </c>
      <c r="H5074" s="605"/>
    </row>
    <row r="5075" spans="1:8" ht="15.75">
      <c r="A5075" s="596"/>
      <c r="B5075" s="593"/>
      <c r="C5075" s="17" t="s">
        <v>1668</v>
      </c>
      <c r="D5075" s="19" t="s">
        <v>2968</v>
      </c>
      <c r="E5075" s="17">
        <v>1</v>
      </c>
      <c r="F5075" s="17">
        <v>248</v>
      </c>
      <c r="G5075" s="20">
        <f t="shared" si="62"/>
        <v>248</v>
      </c>
      <c r="H5075" s="605"/>
    </row>
    <row r="5076" spans="1:8" ht="15.75">
      <c r="A5076" s="596"/>
      <c r="B5076" s="593"/>
      <c r="C5076" s="17" t="s">
        <v>1669</v>
      </c>
      <c r="D5076" s="19" t="s">
        <v>1049</v>
      </c>
      <c r="E5076" s="17">
        <v>3.5</v>
      </c>
      <c r="F5076" s="17">
        <v>165.72</v>
      </c>
      <c r="G5076" s="20">
        <f t="shared" si="62"/>
        <v>580.02</v>
      </c>
      <c r="H5076" s="605"/>
    </row>
    <row r="5077" spans="1:8" ht="15.75">
      <c r="A5077" s="596"/>
      <c r="B5077" s="593"/>
      <c r="C5077" s="17" t="s">
        <v>3725</v>
      </c>
      <c r="D5077" s="19" t="s">
        <v>2968</v>
      </c>
      <c r="E5077" s="17">
        <v>1</v>
      </c>
      <c r="F5077" s="17">
        <v>40</v>
      </c>
      <c r="G5077" s="20">
        <f t="shared" si="62"/>
        <v>40</v>
      </c>
      <c r="H5077" s="605"/>
    </row>
    <row r="5078" spans="1:8" ht="15.75">
      <c r="A5078" s="597"/>
      <c r="B5078" s="594"/>
      <c r="C5078" s="17" t="s">
        <v>2192</v>
      </c>
      <c r="D5078" s="19" t="s">
        <v>2968</v>
      </c>
      <c r="E5078" s="17">
        <v>1</v>
      </c>
      <c r="F5078" s="17">
        <v>90</v>
      </c>
      <c r="G5078" s="20">
        <f t="shared" si="62"/>
        <v>90</v>
      </c>
      <c r="H5078" s="603"/>
    </row>
    <row r="5079" spans="1:8" ht="18.75">
      <c r="A5079" s="160"/>
      <c r="B5079" s="161" t="s">
        <v>1598</v>
      </c>
      <c r="C5079" s="160"/>
      <c r="D5079" s="160"/>
      <c r="E5079" s="160"/>
      <c r="F5079" s="160"/>
      <c r="G5079" s="162">
        <f>SUM(G5070:G5078)</f>
        <v>1577.02</v>
      </c>
      <c r="H5079" s="163"/>
    </row>
    <row r="5080" spans="1:8" ht="47.25">
      <c r="A5080" s="602">
        <v>37</v>
      </c>
      <c r="B5080" s="592" t="s">
        <v>993</v>
      </c>
      <c r="C5080" s="16" t="s">
        <v>2291</v>
      </c>
      <c r="D5080" s="17"/>
      <c r="E5080" s="17"/>
      <c r="F5080" s="17"/>
      <c r="G5080" s="20"/>
      <c r="H5080" s="595" t="s">
        <v>3391</v>
      </c>
    </row>
    <row r="5081" spans="1:8" ht="15.75">
      <c r="A5081" s="597"/>
      <c r="B5081" s="594"/>
      <c r="C5081" s="17" t="s">
        <v>1875</v>
      </c>
      <c r="D5081" s="19" t="s">
        <v>2968</v>
      </c>
      <c r="E5081" s="19">
        <v>1</v>
      </c>
      <c r="F5081" s="17">
        <v>48</v>
      </c>
      <c r="G5081" s="20">
        <f>F5081*E5081</f>
        <v>48</v>
      </c>
      <c r="H5081" s="603"/>
    </row>
    <row r="5082" spans="1:8" ht="31.5">
      <c r="A5082" s="610">
        <v>48</v>
      </c>
      <c r="B5082" s="606" t="s">
        <v>2709</v>
      </c>
      <c r="C5082" s="16" t="s">
        <v>858</v>
      </c>
      <c r="D5082" s="19"/>
      <c r="E5082" s="19"/>
      <c r="F5082" s="17"/>
      <c r="G5082" s="20"/>
      <c r="H5082" s="611">
        <v>41162</v>
      </c>
    </row>
    <row r="5083" spans="1:8" ht="15.75">
      <c r="A5083" s="610"/>
      <c r="B5083" s="606"/>
      <c r="C5083" s="17" t="s">
        <v>402</v>
      </c>
      <c r="D5083" s="19" t="s">
        <v>1585</v>
      </c>
      <c r="E5083" s="19">
        <v>0.01</v>
      </c>
      <c r="F5083" s="17">
        <v>8500</v>
      </c>
      <c r="G5083" s="20">
        <f>F5083*E5083</f>
        <v>85</v>
      </c>
      <c r="H5083" s="610"/>
    </row>
    <row r="5084" spans="1:8" ht="15.75">
      <c r="A5084" s="610"/>
      <c r="B5084" s="606"/>
      <c r="C5084" s="17" t="s">
        <v>889</v>
      </c>
      <c r="D5084" s="19" t="s">
        <v>1585</v>
      </c>
      <c r="E5084" s="17">
        <v>1E-3</v>
      </c>
      <c r="F5084" s="17">
        <v>8500</v>
      </c>
      <c r="G5084" s="20">
        <f>F5084*E5084</f>
        <v>8.5</v>
      </c>
      <c r="H5084" s="610"/>
    </row>
    <row r="5085" spans="1:8" ht="15.75">
      <c r="A5085" s="610"/>
      <c r="B5085" s="606"/>
      <c r="C5085" s="17" t="s">
        <v>890</v>
      </c>
      <c r="D5085" s="19" t="s">
        <v>1109</v>
      </c>
      <c r="E5085" s="19">
        <v>0.2</v>
      </c>
      <c r="F5085" s="17">
        <v>78</v>
      </c>
      <c r="G5085" s="20">
        <f>F5085*E5085</f>
        <v>15.6</v>
      </c>
      <c r="H5085" s="610"/>
    </row>
    <row r="5086" spans="1:8" ht="15.75">
      <c r="A5086" s="610"/>
      <c r="B5086" s="606"/>
      <c r="C5086" s="17" t="s">
        <v>2695</v>
      </c>
      <c r="D5086" s="19" t="s">
        <v>1109</v>
      </c>
      <c r="E5086" s="17">
        <v>0.2</v>
      </c>
      <c r="F5086" s="19">
        <v>86</v>
      </c>
      <c r="G5086" s="20">
        <f>F5086*E5086</f>
        <v>17.2</v>
      </c>
      <c r="H5086" s="610"/>
    </row>
    <row r="5087" spans="1:8" ht="31.5">
      <c r="A5087" s="41">
        <v>54</v>
      </c>
      <c r="B5087" s="17" t="s">
        <v>3357</v>
      </c>
      <c r="C5087" s="46" t="s">
        <v>3358</v>
      </c>
      <c r="D5087" s="598" t="s">
        <v>3172</v>
      </c>
      <c r="E5087" s="599"/>
      <c r="F5087" s="600"/>
      <c r="G5087" s="20"/>
      <c r="H5087" s="18">
        <v>41164</v>
      </c>
    </row>
    <row r="5088" spans="1:8" ht="15.75">
      <c r="A5088" s="602">
        <v>167</v>
      </c>
      <c r="B5088" s="592" t="s">
        <v>3150</v>
      </c>
      <c r="C5088" s="16" t="s">
        <v>2782</v>
      </c>
      <c r="D5088" s="17"/>
      <c r="E5088" s="17"/>
      <c r="F5088" s="17"/>
      <c r="G5088" s="173"/>
      <c r="H5088" s="611">
        <v>41180</v>
      </c>
    </row>
    <row r="5089" spans="1:8" ht="15.75">
      <c r="A5089" s="596"/>
      <c r="B5089" s="593"/>
      <c r="C5089" s="17" t="s">
        <v>2783</v>
      </c>
      <c r="D5089" s="19" t="s">
        <v>1588</v>
      </c>
      <c r="E5089" s="17">
        <v>0.3</v>
      </c>
      <c r="F5089" s="17">
        <v>1350</v>
      </c>
      <c r="G5089" s="173">
        <f>F5089*E5089</f>
        <v>405</v>
      </c>
      <c r="H5089" s="610"/>
    </row>
    <row r="5090" spans="1:8" ht="15.75">
      <c r="A5090" s="597"/>
      <c r="B5090" s="594"/>
      <c r="C5090" s="17" t="s">
        <v>2050</v>
      </c>
      <c r="D5090" s="19" t="s">
        <v>1585</v>
      </c>
      <c r="E5090" s="17">
        <v>0.13</v>
      </c>
      <c r="F5090" s="17">
        <v>48.05</v>
      </c>
      <c r="G5090" s="169">
        <f>F5090*E5090</f>
        <v>6.25</v>
      </c>
      <c r="H5090" s="610"/>
    </row>
    <row r="5091" spans="1:8" ht="18.75">
      <c r="A5091" s="160"/>
      <c r="B5091" s="161" t="s">
        <v>1598</v>
      </c>
      <c r="C5091" s="160"/>
      <c r="D5091" s="160"/>
      <c r="E5091" s="160"/>
      <c r="F5091" s="160"/>
      <c r="G5091" s="162">
        <f>SUM(G5080:G5090)</f>
        <v>585.54999999999995</v>
      </c>
      <c r="H5091" s="163"/>
    </row>
    <row r="5092" spans="1:8" ht="31.5">
      <c r="A5092" s="41">
        <v>41</v>
      </c>
      <c r="B5092" s="17" t="s">
        <v>1447</v>
      </c>
      <c r="C5092" s="16" t="s">
        <v>1448</v>
      </c>
      <c r="D5092" s="598" t="s">
        <v>67</v>
      </c>
      <c r="E5092" s="599"/>
      <c r="F5092" s="600"/>
      <c r="G5092" s="20"/>
      <c r="H5092" s="21">
        <v>41162</v>
      </c>
    </row>
    <row r="5093" spans="1:8" ht="18.75">
      <c r="A5093" s="160"/>
      <c r="B5093" s="161" t="s">
        <v>1598</v>
      </c>
      <c r="C5093" s="160"/>
      <c r="D5093" s="160"/>
      <c r="E5093" s="160"/>
      <c r="F5093" s="160"/>
      <c r="G5093" s="162">
        <f>SUM(G5092)</f>
        <v>0</v>
      </c>
      <c r="H5093" s="163"/>
    </row>
    <row r="5094" spans="1:8">
      <c r="G5094" s="42">
        <f>SUM(G5093+G5091+G5079+G5069+G5060+G5047+G5045+G5014+G5005+G5002+G4979+G4965+G4963+G4959+G4947+G4939+G4923+G4886+G4869+G4850+G4832+G4817+G4813+G4811+G4799+G4789+G4785+G4776+G4765+G4744+G4729+G4727+G4699+G4680)</f>
        <v>73003.59</v>
      </c>
    </row>
    <row r="5095" spans="1:8">
      <c r="G5095" s="42">
        <f>G5094-G4947</f>
        <v>72820.59</v>
      </c>
    </row>
    <row r="5157" spans="1:8" ht="18.75">
      <c r="A5157" s="869" t="s">
        <v>1044</v>
      </c>
      <c r="B5157" s="869"/>
      <c r="C5157" s="869"/>
      <c r="D5157" s="869"/>
      <c r="E5157" s="869"/>
      <c r="F5157" s="869"/>
      <c r="G5157" s="869"/>
      <c r="H5157" s="869"/>
    </row>
    <row r="5158" spans="1:8" ht="18.75">
      <c r="A5158" s="604" t="s">
        <v>1151</v>
      </c>
      <c r="B5158" s="604"/>
      <c r="C5158" s="2"/>
      <c r="D5158" s="2"/>
      <c r="E5158" s="2"/>
      <c r="F5158" s="2"/>
      <c r="G5158" s="1"/>
      <c r="H5158" s="1"/>
    </row>
    <row r="5159" spans="1:8" ht="37.5">
      <c r="A5159" s="131" t="s">
        <v>1033</v>
      </c>
      <c r="B5159" s="131" t="s">
        <v>1034</v>
      </c>
      <c r="C5159" s="131" t="s">
        <v>1035</v>
      </c>
      <c r="D5159" s="131" t="s">
        <v>1036</v>
      </c>
      <c r="E5159" s="131" t="s">
        <v>1334</v>
      </c>
      <c r="F5159" s="131" t="s">
        <v>1335</v>
      </c>
      <c r="G5159" s="131" t="s">
        <v>1555</v>
      </c>
      <c r="H5159" s="58" t="s">
        <v>1586</v>
      </c>
    </row>
    <row r="5160" spans="1:8" ht="31.5">
      <c r="A5160" s="41">
        <v>73</v>
      </c>
      <c r="B5160" s="17" t="s">
        <v>3250</v>
      </c>
      <c r="C5160" s="16" t="s">
        <v>3053</v>
      </c>
      <c r="D5160" s="598" t="s">
        <v>3054</v>
      </c>
      <c r="E5160" s="599"/>
      <c r="F5160" s="600"/>
      <c r="G5160" s="17"/>
      <c r="H5160" s="21">
        <v>41192</v>
      </c>
    </row>
    <row r="5161" spans="1:8" ht="31.5">
      <c r="A5161" s="602">
        <v>87</v>
      </c>
      <c r="B5161" s="592" t="s">
        <v>338</v>
      </c>
      <c r="C5161" s="46" t="s">
        <v>893</v>
      </c>
      <c r="D5161" s="19"/>
      <c r="E5161" s="17"/>
      <c r="F5161" s="19"/>
      <c r="G5161" s="17"/>
      <c r="H5161" s="595" t="s">
        <v>1312</v>
      </c>
    </row>
    <row r="5162" spans="1:8" ht="15.75">
      <c r="A5162" s="597"/>
      <c r="B5162" s="594"/>
      <c r="C5162" s="15" t="s">
        <v>2462</v>
      </c>
      <c r="D5162" s="19" t="s">
        <v>1588</v>
      </c>
      <c r="E5162" s="17">
        <v>0.67</v>
      </c>
      <c r="F5162" s="19">
        <v>1700</v>
      </c>
      <c r="G5162" s="17">
        <f>E5162*F5162</f>
        <v>1139</v>
      </c>
      <c r="H5162" s="603"/>
    </row>
    <row r="5163" spans="1:8" ht="31.5">
      <c r="A5163" s="41">
        <v>126</v>
      </c>
      <c r="B5163" s="17" t="s">
        <v>338</v>
      </c>
      <c r="C5163" s="46" t="s">
        <v>893</v>
      </c>
      <c r="D5163" s="598" t="s">
        <v>3516</v>
      </c>
      <c r="E5163" s="599"/>
      <c r="F5163" s="600"/>
      <c r="G5163" s="17"/>
      <c r="H5163" s="21">
        <v>41198</v>
      </c>
    </row>
    <row r="5164" spans="1:8" ht="15.75">
      <c r="A5164" s="41">
        <v>137</v>
      </c>
      <c r="B5164" s="17" t="s">
        <v>1493</v>
      </c>
      <c r="C5164" s="16" t="s">
        <v>382</v>
      </c>
      <c r="D5164" s="598" t="s">
        <v>1050</v>
      </c>
      <c r="E5164" s="599"/>
      <c r="F5164" s="600"/>
      <c r="G5164" s="17"/>
      <c r="H5164" s="21">
        <v>41200</v>
      </c>
    </row>
    <row r="5165" spans="1:8" ht="31.5">
      <c r="A5165" s="41">
        <v>141</v>
      </c>
      <c r="B5165" s="17" t="s">
        <v>2778</v>
      </c>
      <c r="C5165" s="36" t="s">
        <v>2216</v>
      </c>
      <c r="D5165" s="598" t="s">
        <v>67</v>
      </c>
      <c r="E5165" s="599"/>
      <c r="F5165" s="600"/>
      <c r="G5165" s="17"/>
      <c r="H5165" s="21">
        <v>41199</v>
      </c>
    </row>
    <row r="5166" spans="1:8" ht="31.5">
      <c r="A5166" s="41">
        <v>147</v>
      </c>
      <c r="B5166" s="17" t="s">
        <v>205</v>
      </c>
      <c r="C5166" s="46" t="s">
        <v>1396</v>
      </c>
      <c r="D5166" s="598" t="s">
        <v>1050</v>
      </c>
      <c r="E5166" s="599"/>
      <c r="F5166" s="600"/>
      <c r="G5166" s="17"/>
      <c r="H5166" s="21">
        <v>41201</v>
      </c>
    </row>
    <row r="5167" spans="1:8" ht="31.5">
      <c r="A5167" s="602">
        <v>170</v>
      </c>
      <c r="B5167" s="592" t="s">
        <v>2300</v>
      </c>
      <c r="C5167" s="16" t="s">
        <v>692</v>
      </c>
      <c r="D5167" s="598" t="s">
        <v>1050</v>
      </c>
      <c r="E5167" s="599"/>
      <c r="F5167" s="600"/>
      <c r="G5167" s="20"/>
      <c r="H5167" s="595">
        <v>41206</v>
      </c>
    </row>
    <row r="5168" spans="1:8" ht="15.75">
      <c r="A5168" s="597"/>
      <c r="B5168" s="594"/>
      <c r="C5168" s="17" t="s">
        <v>3144</v>
      </c>
      <c r="D5168" s="19" t="s">
        <v>2968</v>
      </c>
      <c r="E5168" s="17">
        <v>1</v>
      </c>
      <c r="F5168" s="17">
        <v>24</v>
      </c>
      <c r="G5168" s="20">
        <f>F5168*E5168</f>
        <v>24</v>
      </c>
      <c r="H5168" s="603"/>
    </row>
    <row r="5169" spans="1:8" ht="15.75">
      <c r="A5169" s="602">
        <v>203</v>
      </c>
      <c r="B5169" s="592" t="s">
        <v>1830</v>
      </c>
      <c r="C5169" s="16" t="s">
        <v>2175</v>
      </c>
      <c r="D5169" s="19"/>
      <c r="E5169" s="17"/>
      <c r="F5169" s="17"/>
      <c r="G5169" s="17"/>
      <c r="H5169" s="595">
        <v>41212</v>
      </c>
    </row>
    <row r="5170" spans="1:8" ht="15.75">
      <c r="A5170" s="597"/>
      <c r="B5170" s="594"/>
      <c r="C5170" s="17" t="s">
        <v>2286</v>
      </c>
      <c r="D5170" s="19" t="s">
        <v>2968</v>
      </c>
      <c r="E5170" s="17">
        <v>1</v>
      </c>
      <c r="F5170" s="17">
        <v>225</v>
      </c>
      <c r="G5170" s="17">
        <f>E5170*F5170</f>
        <v>225</v>
      </c>
      <c r="H5170" s="603"/>
    </row>
    <row r="5171" spans="1:8" ht="31.5">
      <c r="A5171" s="41">
        <v>205</v>
      </c>
      <c r="B5171" s="17" t="s">
        <v>338</v>
      </c>
      <c r="C5171" s="16" t="s">
        <v>893</v>
      </c>
      <c r="D5171" s="598" t="s">
        <v>3581</v>
      </c>
      <c r="E5171" s="599"/>
      <c r="F5171" s="600"/>
      <c r="G5171" s="17"/>
      <c r="H5171" s="21">
        <v>41212</v>
      </c>
    </row>
    <row r="5172" spans="1:8" ht="15.75">
      <c r="A5172" s="41">
        <v>228</v>
      </c>
      <c r="B5172" s="17" t="s">
        <v>1844</v>
      </c>
      <c r="C5172" s="16" t="s">
        <v>1567</v>
      </c>
      <c r="D5172" s="598" t="s">
        <v>1050</v>
      </c>
      <c r="E5172" s="599"/>
      <c r="F5172" s="600"/>
      <c r="G5172" s="17"/>
      <c r="H5172" s="133">
        <v>41213</v>
      </c>
    </row>
    <row r="5173" spans="1:8" ht="18.75">
      <c r="A5173" s="160"/>
      <c r="B5173" s="161" t="s">
        <v>1598</v>
      </c>
      <c r="C5173" s="160"/>
      <c r="D5173" s="160"/>
      <c r="E5173" s="160"/>
      <c r="F5173" s="160"/>
      <c r="G5173" s="162">
        <f>SUM(G5160:G5172)</f>
        <v>1388</v>
      </c>
      <c r="H5173" s="163"/>
    </row>
    <row r="5174" spans="1:8" ht="15.75">
      <c r="A5174" s="602">
        <v>45</v>
      </c>
      <c r="B5174" s="592" t="s">
        <v>1261</v>
      </c>
      <c r="C5174" s="46" t="s">
        <v>1262</v>
      </c>
      <c r="D5174" s="17"/>
      <c r="E5174" s="17"/>
      <c r="F5174" s="17"/>
      <c r="G5174" s="17"/>
      <c r="H5174" s="595">
        <v>41187</v>
      </c>
    </row>
    <row r="5175" spans="1:8" ht="15.75">
      <c r="A5175" s="597"/>
      <c r="B5175" s="594"/>
      <c r="C5175" s="15" t="s">
        <v>259</v>
      </c>
      <c r="D5175" s="19" t="s">
        <v>1049</v>
      </c>
      <c r="E5175" s="17">
        <v>6</v>
      </c>
      <c r="F5175" s="17">
        <v>8</v>
      </c>
      <c r="G5175" s="17">
        <f>E5175*F5175</f>
        <v>48</v>
      </c>
      <c r="H5175" s="603"/>
    </row>
    <row r="5176" spans="1:8" ht="31.5">
      <c r="A5176" s="602">
        <v>52</v>
      </c>
      <c r="B5176" s="592" t="s">
        <v>3341</v>
      </c>
      <c r="C5176" s="16" t="s">
        <v>3342</v>
      </c>
      <c r="D5176" s="19"/>
      <c r="E5176" s="17"/>
      <c r="F5176" s="17"/>
      <c r="G5176" s="17"/>
      <c r="H5176" s="595">
        <v>41191</v>
      </c>
    </row>
    <row r="5177" spans="1:8" ht="15.75">
      <c r="A5177" s="596"/>
      <c r="B5177" s="593"/>
      <c r="C5177" s="17" t="s">
        <v>2797</v>
      </c>
      <c r="D5177" s="19" t="s">
        <v>1109</v>
      </c>
      <c r="E5177" s="19">
        <v>1</v>
      </c>
      <c r="F5177" s="17">
        <v>90</v>
      </c>
      <c r="G5177" s="17">
        <f>E5177*F5177</f>
        <v>90</v>
      </c>
      <c r="H5177" s="605"/>
    </row>
    <row r="5178" spans="1:8" ht="15.75">
      <c r="A5178" s="596"/>
      <c r="B5178" s="593"/>
      <c r="C5178" s="17" t="s">
        <v>2967</v>
      </c>
      <c r="D5178" s="19" t="s">
        <v>2968</v>
      </c>
      <c r="E5178" s="17">
        <v>1</v>
      </c>
      <c r="F5178" s="17">
        <v>221</v>
      </c>
      <c r="G5178" s="17">
        <f>E5178*F5178</f>
        <v>221</v>
      </c>
      <c r="H5178" s="605"/>
    </row>
    <row r="5179" spans="1:8" ht="15.75">
      <c r="A5179" s="597"/>
      <c r="B5179" s="594"/>
      <c r="C5179" s="17" t="s">
        <v>1048</v>
      </c>
      <c r="D5179" s="19" t="s">
        <v>2968</v>
      </c>
      <c r="E5179" s="17">
        <v>1</v>
      </c>
      <c r="F5179" s="17">
        <v>35</v>
      </c>
      <c r="G5179" s="17">
        <f>F5179*E5179</f>
        <v>35</v>
      </c>
      <c r="H5179" s="603"/>
    </row>
    <row r="5180" spans="1:8" ht="31.5">
      <c r="A5180" s="602">
        <v>80</v>
      </c>
      <c r="B5180" s="592" t="s">
        <v>167</v>
      </c>
      <c r="C5180" s="16" t="s">
        <v>3381</v>
      </c>
      <c r="D5180" s="19"/>
      <c r="E5180" s="17"/>
      <c r="F5180" s="17"/>
      <c r="G5180" s="17"/>
      <c r="H5180" s="595">
        <v>41193</v>
      </c>
    </row>
    <row r="5181" spans="1:8" ht="15.75">
      <c r="A5181" s="596"/>
      <c r="B5181" s="593"/>
      <c r="C5181" s="28" t="s">
        <v>3382</v>
      </c>
      <c r="D5181" s="29" t="s">
        <v>1049</v>
      </c>
      <c r="E5181" s="29">
        <v>0.2</v>
      </c>
      <c r="F5181" s="29">
        <v>52</v>
      </c>
      <c r="G5181" s="17">
        <f>E5181*F5181</f>
        <v>10.4</v>
      </c>
      <c r="H5181" s="596"/>
    </row>
    <row r="5182" spans="1:8" ht="15.75">
      <c r="A5182" s="597"/>
      <c r="B5182" s="594"/>
      <c r="C5182" s="17" t="s">
        <v>1344</v>
      </c>
      <c r="D5182" s="19" t="s">
        <v>2968</v>
      </c>
      <c r="E5182" s="17">
        <v>2</v>
      </c>
      <c r="F5182" s="17">
        <v>60</v>
      </c>
      <c r="G5182" s="17">
        <f>E5182*F5182</f>
        <v>120</v>
      </c>
      <c r="H5182" s="597"/>
    </row>
    <row r="5183" spans="1:8" ht="15.75">
      <c r="A5183" s="41">
        <v>86</v>
      </c>
      <c r="B5183" s="17" t="s">
        <v>1309</v>
      </c>
      <c r="C5183" s="46" t="s">
        <v>2844</v>
      </c>
      <c r="D5183" s="598" t="s">
        <v>1050</v>
      </c>
      <c r="E5183" s="599"/>
      <c r="F5183" s="600"/>
      <c r="G5183" s="17"/>
      <c r="H5183" s="21">
        <v>41194</v>
      </c>
    </row>
    <row r="5184" spans="1:8" ht="15.75">
      <c r="A5184" s="41">
        <v>120</v>
      </c>
      <c r="B5184" s="17" t="s">
        <v>171</v>
      </c>
      <c r="C5184" s="16" t="s">
        <v>3751</v>
      </c>
      <c r="D5184" s="598" t="s">
        <v>1050</v>
      </c>
      <c r="E5184" s="599"/>
      <c r="F5184" s="600"/>
      <c r="G5184" s="17"/>
      <c r="H5184" s="21">
        <v>41199</v>
      </c>
    </row>
    <row r="5185" spans="1:8" ht="31.5">
      <c r="A5185" s="41">
        <v>127</v>
      </c>
      <c r="B5185" s="17" t="s">
        <v>2660</v>
      </c>
      <c r="C5185" s="46" t="s">
        <v>893</v>
      </c>
      <c r="D5185" s="598" t="s">
        <v>3516</v>
      </c>
      <c r="E5185" s="599"/>
      <c r="F5185" s="600"/>
      <c r="G5185" s="17"/>
      <c r="H5185" s="21">
        <v>41198</v>
      </c>
    </row>
    <row r="5186" spans="1:8" ht="15.75">
      <c r="A5186" s="602">
        <v>174</v>
      </c>
      <c r="B5186" s="592" t="s">
        <v>1373</v>
      </c>
      <c r="C5186" s="46" t="s">
        <v>3092</v>
      </c>
      <c r="D5186" s="19"/>
      <c r="E5186" s="17"/>
      <c r="F5186" s="17"/>
      <c r="G5186" s="17"/>
      <c r="H5186" s="595">
        <v>41207</v>
      </c>
    </row>
    <row r="5187" spans="1:8" ht="15.75">
      <c r="A5187" s="597"/>
      <c r="B5187" s="594"/>
      <c r="C5187" s="17" t="s">
        <v>1374</v>
      </c>
      <c r="D5187" s="19" t="s">
        <v>1049</v>
      </c>
      <c r="E5187" s="17">
        <v>3</v>
      </c>
      <c r="F5187" s="29">
        <v>55</v>
      </c>
      <c r="G5187" s="17">
        <f>E5187*F5187</f>
        <v>165</v>
      </c>
      <c r="H5187" s="597"/>
    </row>
    <row r="5188" spans="1:8" ht="15.75">
      <c r="A5188" s="602">
        <v>181</v>
      </c>
      <c r="B5188" s="592" t="s">
        <v>2313</v>
      </c>
      <c r="C5188" s="333" t="s">
        <v>2844</v>
      </c>
      <c r="D5188" s="598" t="s">
        <v>1632</v>
      </c>
      <c r="E5188" s="599"/>
      <c r="F5188" s="600"/>
      <c r="G5188" s="17"/>
      <c r="H5188" s="595">
        <v>41207</v>
      </c>
    </row>
    <row r="5189" spans="1:8" ht="15.75">
      <c r="A5189" s="597"/>
      <c r="B5189" s="594"/>
      <c r="C5189" s="17" t="s">
        <v>1340</v>
      </c>
      <c r="D5189" s="19" t="s">
        <v>2968</v>
      </c>
      <c r="E5189" s="17">
        <v>1</v>
      </c>
      <c r="F5189" s="17">
        <v>5</v>
      </c>
      <c r="G5189" s="17">
        <f>E5189*F5189</f>
        <v>5</v>
      </c>
      <c r="H5189" s="603"/>
    </row>
    <row r="5190" spans="1:8" ht="15.75">
      <c r="A5190" s="602">
        <v>212</v>
      </c>
      <c r="B5190" s="592" t="s">
        <v>2660</v>
      </c>
      <c r="C5190" s="16" t="s">
        <v>2782</v>
      </c>
      <c r="D5190" s="19"/>
      <c r="E5190" s="17"/>
      <c r="F5190" s="17"/>
      <c r="G5190" s="17"/>
      <c r="H5190" s="595">
        <v>41213</v>
      </c>
    </row>
    <row r="5191" spans="1:8" ht="15.75">
      <c r="A5191" s="596"/>
      <c r="B5191" s="593"/>
      <c r="C5191" s="17" t="s">
        <v>32</v>
      </c>
      <c r="D5191" s="19" t="s">
        <v>1588</v>
      </c>
      <c r="E5191" s="17">
        <v>0.25</v>
      </c>
      <c r="F5191" s="17">
        <v>1500</v>
      </c>
      <c r="G5191" s="17">
        <f>E5191*F5191</f>
        <v>375</v>
      </c>
      <c r="H5191" s="596"/>
    </row>
    <row r="5192" spans="1:8" ht="15.75">
      <c r="A5192" s="597"/>
      <c r="B5192" s="594"/>
      <c r="C5192" s="17" t="s">
        <v>2050</v>
      </c>
      <c r="D5192" s="19" t="s">
        <v>1585</v>
      </c>
      <c r="E5192" s="17">
        <v>0.5</v>
      </c>
      <c r="F5192" s="17">
        <v>48.05</v>
      </c>
      <c r="G5192" s="17">
        <f>E5192*F5192</f>
        <v>24.024999999999999</v>
      </c>
      <c r="H5192" s="597"/>
    </row>
    <row r="5193" spans="1:8" ht="18.75">
      <c r="A5193" s="160"/>
      <c r="B5193" s="161" t="s">
        <v>1598</v>
      </c>
      <c r="C5193" s="160"/>
      <c r="D5193" s="160"/>
      <c r="E5193" s="160"/>
      <c r="F5193" s="160"/>
      <c r="G5193" s="162">
        <f>SUM(G5174:G5192)</f>
        <v>1093.43</v>
      </c>
      <c r="H5193" s="163"/>
    </row>
    <row r="5194" spans="1:8" ht="15.75">
      <c r="A5194" s="41">
        <v>1</v>
      </c>
      <c r="B5194" s="17" t="s">
        <v>1913</v>
      </c>
      <c r="C5194" s="36" t="s">
        <v>1584</v>
      </c>
      <c r="D5194" s="598" t="s">
        <v>67</v>
      </c>
      <c r="E5194" s="599"/>
      <c r="F5194" s="600"/>
      <c r="G5194" s="27"/>
      <c r="H5194" s="21">
        <v>41183</v>
      </c>
    </row>
    <row r="5195" spans="1:8" ht="15.75">
      <c r="A5195" s="41">
        <v>2</v>
      </c>
      <c r="B5195" s="17" t="s">
        <v>2536</v>
      </c>
      <c r="C5195" s="16" t="s">
        <v>1621</v>
      </c>
      <c r="D5195" s="598" t="s">
        <v>780</v>
      </c>
      <c r="E5195" s="599"/>
      <c r="F5195" s="600"/>
      <c r="G5195" s="20"/>
      <c r="H5195" s="21">
        <v>41184</v>
      </c>
    </row>
    <row r="5196" spans="1:8" ht="31.5">
      <c r="A5196" s="602">
        <v>5</v>
      </c>
      <c r="B5196" s="592" t="s">
        <v>1268</v>
      </c>
      <c r="C5196" s="16" t="s">
        <v>1915</v>
      </c>
      <c r="D5196" s="19"/>
      <c r="E5196" s="17"/>
      <c r="F5196" s="17"/>
      <c r="G5196" s="17"/>
      <c r="H5196" s="595">
        <v>41180</v>
      </c>
    </row>
    <row r="5197" spans="1:8" ht="15.75">
      <c r="A5197" s="597"/>
      <c r="B5197" s="594"/>
      <c r="C5197" s="17" t="s">
        <v>1916</v>
      </c>
      <c r="D5197" s="19" t="s">
        <v>2968</v>
      </c>
      <c r="E5197" s="17">
        <v>1</v>
      </c>
      <c r="F5197" s="17">
        <v>50</v>
      </c>
      <c r="G5197" s="44">
        <f>E5197*F5197</f>
        <v>50</v>
      </c>
      <c r="H5197" s="603"/>
    </row>
    <row r="5198" spans="1:8" ht="15.75">
      <c r="A5198" s="41">
        <v>15</v>
      </c>
      <c r="B5198" s="17" t="s">
        <v>2536</v>
      </c>
      <c r="C5198" s="16" t="s">
        <v>1621</v>
      </c>
      <c r="D5198" s="598" t="s">
        <v>63</v>
      </c>
      <c r="E5198" s="599"/>
      <c r="F5198" s="600"/>
      <c r="G5198" s="17"/>
      <c r="H5198" s="21">
        <v>41184</v>
      </c>
    </row>
    <row r="5199" spans="1:8" ht="15.75">
      <c r="A5199" s="41">
        <v>20</v>
      </c>
      <c r="B5199" s="17" t="s">
        <v>3321</v>
      </c>
      <c r="C5199" s="16" t="s">
        <v>1584</v>
      </c>
      <c r="D5199" s="598" t="s">
        <v>67</v>
      </c>
      <c r="E5199" s="599"/>
      <c r="F5199" s="600"/>
      <c r="G5199" s="44"/>
      <c r="H5199" s="21">
        <v>41186</v>
      </c>
    </row>
    <row r="5200" spans="1:8" ht="15.75">
      <c r="A5200" s="41">
        <v>22</v>
      </c>
      <c r="B5200" s="17" t="s">
        <v>2512</v>
      </c>
      <c r="C5200" s="16" t="s">
        <v>282</v>
      </c>
      <c r="D5200" s="598" t="s">
        <v>67</v>
      </c>
      <c r="E5200" s="599"/>
      <c r="F5200" s="600"/>
      <c r="G5200" s="17"/>
      <c r="H5200" s="21">
        <v>41185</v>
      </c>
    </row>
    <row r="5201" spans="1:8" ht="31.5">
      <c r="A5201" s="41">
        <v>40</v>
      </c>
      <c r="B5201" s="17" t="s">
        <v>2842</v>
      </c>
      <c r="C5201" s="46" t="s">
        <v>2290</v>
      </c>
      <c r="D5201" s="606" t="s">
        <v>67</v>
      </c>
      <c r="E5201" s="606"/>
      <c r="F5201" s="606"/>
      <c r="G5201" s="17"/>
      <c r="H5201" s="21">
        <v>41187</v>
      </c>
    </row>
    <row r="5202" spans="1:8" ht="15.75">
      <c r="A5202" s="602">
        <v>41</v>
      </c>
      <c r="B5202" s="592" t="s">
        <v>3321</v>
      </c>
      <c r="C5202" s="36" t="s">
        <v>1675</v>
      </c>
      <c r="D5202" s="598" t="s">
        <v>67</v>
      </c>
      <c r="E5202" s="599"/>
      <c r="F5202" s="600"/>
      <c r="G5202" s="17"/>
      <c r="H5202" s="595">
        <v>41187</v>
      </c>
    </row>
    <row r="5203" spans="1:8" ht="15.75">
      <c r="A5203" s="597"/>
      <c r="B5203" s="594"/>
      <c r="C5203" s="17" t="s">
        <v>1601</v>
      </c>
      <c r="D5203" s="19" t="s">
        <v>1109</v>
      </c>
      <c r="E5203" s="17">
        <v>3</v>
      </c>
      <c r="F5203" s="17">
        <v>4.7</v>
      </c>
      <c r="G5203" s="20">
        <f>E5203*F5203</f>
        <v>14.1</v>
      </c>
      <c r="H5203" s="603"/>
    </row>
    <row r="5204" spans="1:8" ht="47.25">
      <c r="A5204" s="602">
        <v>43</v>
      </c>
      <c r="B5204" s="592" t="s">
        <v>841</v>
      </c>
      <c r="C5204" s="36" t="s">
        <v>842</v>
      </c>
      <c r="D5204" s="598" t="s">
        <v>67</v>
      </c>
      <c r="E5204" s="599"/>
      <c r="F5204" s="600"/>
      <c r="G5204" s="17"/>
      <c r="H5204" s="595">
        <v>41190</v>
      </c>
    </row>
    <row r="5205" spans="1:8" ht="15.75">
      <c r="A5205" s="596"/>
      <c r="B5205" s="593"/>
      <c r="C5205" s="28" t="s">
        <v>1397</v>
      </c>
      <c r="D5205" s="19" t="s">
        <v>2968</v>
      </c>
      <c r="E5205" s="19">
        <v>4</v>
      </c>
      <c r="F5205" s="15">
        <v>97.52</v>
      </c>
      <c r="G5205" s="17">
        <f>E5205*F5205</f>
        <v>390.08</v>
      </c>
      <c r="H5205" s="605"/>
    </row>
    <row r="5206" spans="1:8" ht="15.75">
      <c r="A5206" s="596"/>
      <c r="B5206" s="593"/>
      <c r="C5206" s="17" t="s">
        <v>1462</v>
      </c>
      <c r="D5206" s="19" t="s">
        <v>1049</v>
      </c>
      <c r="E5206" s="19">
        <v>6</v>
      </c>
      <c r="F5206" s="15">
        <v>51.48</v>
      </c>
      <c r="G5206" s="17">
        <f>E5206*F5206</f>
        <v>308.88</v>
      </c>
      <c r="H5206" s="605"/>
    </row>
    <row r="5207" spans="1:8" ht="15.75">
      <c r="A5207" s="596"/>
      <c r="B5207" s="593"/>
      <c r="C5207" s="28" t="s">
        <v>1045</v>
      </c>
      <c r="D5207" s="19" t="s">
        <v>2968</v>
      </c>
      <c r="E5207" s="15">
        <v>1</v>
      </c>
      <c r="F5207" s="15">
        <v>31.68</v>
      </c>
      <c r="G5207" s="17">
        <f>E5207*F5207</f>
        <v>31.68</v>
      </c>
      <c r="H5207" s="605"/>
    </row>
    <row r="5208" spans="1:8" ht="15.75">
      <c r="A5208" s="597"/>
      <c r="B5208" s="594"/>
      <c r="C5208" s="17" t="s">
        <v>3144</v>
      </c>
      <c r="D5208" s="19" t="s">
        <v>2968</v>
      </c>
      <c r="E5208" s="17">
        <v>1</v>
      </c>
      <c r="F5208" s="17">
        <v>24</v>
      </c>
      <c r="G5208" s="20">
        <f>F5208*E5208</f>
        <v>24</v>
      </c>
      <c r="H5208" s="603"/>
    </row>
    <row r="5209" spans="1:8" ht="15.75">
      <c r="A5209" s="41">
        <v>70</v>
      </c>
      <c r="B5209" s="17" t="s">
        <v>1170</v>
      </c>
      <c r="C5209" s="36" t="s">
        <v>2270</v>
      </c>
      <c r="D5209" s="29"/>
      <c r="E5209" s="29"/>
      <c r="F5209" s="29"/>
      <c r="G5209" s="17"/>
      <c r="H5209" s="21">
        <v>41192</v>
      </c>
    </row>
    <row r="5210" spans="1:8" ht="31.5">
      <c r="A5210" s="602">
        <v>75</v>
      </c>
      <c r="B5210" s="592" t="s">
        <v>3055</v>
      </c>
      <c r="C5210" s="16" t="s">
        <v>386</v>
      </c>
      <c r="D5210" s="19"/>
      <c r="E5210" s="17"/>
      <c r="F5210" s="17"/>
      <c r="G5210" s="17"/>
      <c r="H5210" s="595">
        <v>41191</v>
      </c>
    </row>
    <row r="5211" spans="1:8" ht="15.75">
      <c r="A5211" s="596"/>
      <c r="B5211" s="593"/>
      <c r="C5211" s="17" t="s">
        <v>1768</v>
      </c>
      <c r="D5211" s="19" t="s">
        <v>1769</v>
      </c>
      <c r="E5211" s="17">
        <v>0.8</v>
      </c>
      <c r="F5211" s="17">
        <v>400</v>
      </c>
      <c r="G5211" s="17">
        <f>E5211*F5211</f>
        <v>320</v>
      </c>
      <c r="H5211" s="605"/>
    </row>
    <row r="5212" spans="1:8" ht="15.75">
      <c r="A5212" s="597"/>
      <c r="B5212" s="594"/>
      <c r="C5212" s="17" t="s">
        <v>1414</v>
      </c>
      <c r="D5212" s="19" t="s">
        <v>481</v>
      </c>
      <c r="E5212" s="17">
        <v>1</v>
      </c>
      <c r="F5212" s="17">
        <v>30</v>
      </c>
      <c r="G5212" s="17">
        <f>E5212*F5212</f>
        <v>30</v>
      </c>
      <c r="H5212" s="603"/>
    </row>
    <row r="5213" spans="1:8" ht="15.75">
      <c r="A5213" s="41">
        <v>107</v>
      </c>
      <c r="B5213" s="17" t="s">
        <v>2331</v>
      </c>
      <c r="C5213" s="16" t="s">
        <v>3773</v>
      </c>
      <c r="D5213" s="598" t="s">
        <v>67</v>
      </c>
      <c r="E5213" s="599"/>
      <c r="F5213" s="600"/>
      <c r="G5213" s="17"/>
      <c r="H5213" s="21">
        <v>41199</v>
      </c>
    </row>
    <row r="5214" spans="1:8" ht="31.5">
      <c r="A5214" s="610">
        <v>112</v>
      </c>
      <c r="B5214" s="606" t="s">
        <v>2340</v>
      </c>
      <c r="C5214" s="16" t="s">
        <v>2341</v>
      </c>
      <c r="D5214" s="19"/>
      <c r="E5214" s="17"/>
      <c r="F5214" s="17"/>
      <c r="G5214" s="17"/>
      <c r="H5214" s="611">
        <v>41198</v>
      </c>
    </row>
    <row r="5215" spans="1:8" ht="15.75">
      <c r="A5215" s="610"/>
      <c r="B5215" s="606"/>
      <c r="C5215" s="17" t="s">
        <v>1462</v>
      </c>
      <c r="D5215" s="19" t="s">
        <v>1049</v>
      </c>
      <c r="E5215" s="19">
        <v>0.5</v>
      </c>
      <c r="F5215" s="19">
        <v>115.2</v>
      </c>
      <c r="G5215" s="20">
        <f>F5215*E5215</f>
        <v>57.6</v>
      </c>
      <c r="H5215" s="611"/>
    </row>
    <row r="5216" spans="1:8" ht="15.75">
      <c r="A5216" s="610"/>
      <c r="B5216" s="606"/>
      <c r="C5216" s="17" t="s">
        <v>2967</v>
      </c>
      <c r="D5216" s="19" t="s">
        <v>2968</v>
      </c>
      <c r="E5216" s="17">
        <v>1</v>
      </c>
      <c r="F5216" s="17">
        <v>221</v>
      </c>
      <c r="G5216" s="17">
        <f>E5216*F5216</f>
        <v>221</v>
      </c>
      <c r="H5216" s="611"/>
    </row>
    <row r="5217" spans="1:8" ht="15.75">
      <c r="A5217" s="41">
        <v>112</v>
      </c>
      <c r="B5217" s="17"/>
      <c r="C5217" s="15" t="s">
        <v>1570</v>
      </c>
      <c r="D5217" s="19" t="s">
        <v>2968</v>
      </c>
      <c r="E5217" s="17">
        <v>2</v>
      </c>
      <c r="F5217" s="19">
        <v>92</v>
      </c>
      <c r="G5217" s="17">
        <f>E5217*F5217</f>
        <v>184</v>
      </c>
      <c r="H5217" s="21">
        <v>41198</v>
      </c>
    </row>
    <row r="5218" spans="1:8" ht="15.75">
      <c r="A5218" s="41">
        <v>116</v>
      </c>
      <c r="B5218" s="17" t="s">
        <v>2345</v>
      </c>
      <c r="C5218" s="46" t="s">
        <v>1193</v>
      </c>
      <c r="D5218" s="598" t="s">
        <v>2346</v>
      </c>
      <c r="E5218" s="599"/>
      <c r="F5218" s="600"/>
      <c r="G5218" s="17"/>
      <c r="H5218" s="21">
        <v>41199</v>
      </c>
    </row>
    <row r="5219" spans="1:8" ht="15.75">
      <c r="A5219" s="602">
        <v>146</v>
      </c>
      <c r="B5219" s="592" t="s">
        <v>2810</v>
      </c>
      <c r="C5219" s="16" t="s">
        <v>746</v>
      </c>
      <c r="D5219" s="17"/>
      <c r="E5219" s="17"/>
      <c r="F5219" s="17"/>
      <c r="G5219" s="17"/>
      <c r="H5219" s="595">
        <v>41201</v>
      </c>
    </row>
    <row r="5220" spans="1:8" ht="15.75">
      <c r="A5220" s="596"/>
      <c r="B5220" s="593"/>
      <c r="C5220" s="15" t="s">
        <v>3382</v>
      </c>
      <c r="D5220" s="19" t="s">
        <v>1049</v>
      </c>
      <c r="E5220" s="17">
        <v>2</v>
      </c>
      <c r="F5220" s="17">
        <v>79.2</v>
      </c>
      <c r="G5220" s="169">
        <f>F5220*E5220</f>
        <v>158.4</v>
      </c>
      <c r="H5220" s="605"/>
    </row>
    <row r="5221" spans="1:8" ht="15.75">
      <c r="A5221" s="596"/>
      <c r="B5221" s="593"/>
      <c r="C5221" s="17" t="s">
        <v>1344</v>
      </c>
      <c r="D5221" s="19" t="s">
        <v>2968</v>
      </c>
      <c r="E5221" s="17">
        <v>3</v>
      </c>
      <c r="F5221" s="17">
        <v>60</v>
      </c>
      <c r="G5221" s="169">
        <f>F5221*E5221</f>
        <v>180</v>
      </c>
      <c r="H5221" s="605"/>
    </row>
    <row r="5222" spans="1:8" ht="15.75">
      <c r="A5222" s="597"/>
      <c r="B5222" s="594"/>
      <c r="C5222" s="15" t="s">
        <v>884</v>
      </c>
      <c r="D5222" s="19" t="s">
        <v>2968</v>
      </c>
      <c r="E5222" s="19">
        <v>1</v>
      </c>
      <c r="F5222" s="19">
        <v>24</v>
      </c>
      <c r="G5222" s="174">
        <f>F5222*E5222</f>
        <v>24</v>
      </c>
      <c r="H5222" s="603"/>
    </row>
    <row r="5223" spans="1:8" ht="31.5">
      <c r="A5223" s="602">
        <v>168</v>
      </c>
      <c r="B5223" s="592" t="s">
        <v>2491</v>
      </c>
      <c r="C5223" s="16" t="s">
        <v>692</v>
      </c>
      <c r="D5223" s="598" t="s">
        <v>1050</v>
      </c>
      <c r="E5223" s="599"/>
      <c r="F5223" s="600"/>
      <c r="G5223" s="20"/>
      <c r="H5223" s="595">
        <v>41206</v>
      </c>
    </row>
    <row r="5224" spans="1:8" ht="15.75">
      <c r="A5224" s="597"/>
      <c r="B5224" s="594"/>
      <c r="C5224" s="17" t="s">
        <v>3144</v>
      </c>
      <c r="D5224" s="19" t="s">
        <v>2968</v>
      </c>
      <c r="E5224" s="17">
        <v>1</v>
      </c>
      <c r="F5224" s="17">
        <v>24</v>
      </c>
      <c r="G5224" s="20">
        <f>F5224*E5224</f>
        <v>24</v>
      </c>
      <c r="H5224" s="603"/>
    </row>
    <row r="5225" spans="1:8" ht="15.75">
      <c r="A5225" s="602">
        <v>213</v>
      </c>
      <c r="B5225" s="592" t="s">
        <v>1761</v>
      </c>
      <c r="C5225" s="16" t="s">
        <v>2782</v>
      </c>
      <c r="D5225" s="19"/>
      <c r="E5225" s="17"/>
      <c r="F5225" s="17"/>
      <c r="G5225" s="17"/>
      <c r="H5225" s="595">
        <v>41213</v>
      </c>
    </row>
    <row r="5226" spans="1:8" ht="15.75">
      <c r="A5226" s="596"/>
      <c r="B5226" s="593"/>
      <c r="C5226" s="17" t="s">
        <v>32</v>
      </c>
      <c r="D5226" s="19" t="s">
        <v>1588</v>
      </c>
      <c r="E5226" s="17">
        <v>0.25</v>
      </c>
      <c r="F5226" s="17">
        <v>1500</v>
      </c>
      <c r="G5226" s="17">
        <f>E5226*F5226</f>
        <v>375</v>
      </c>
      <c r="H5226" s="596"/>
    </row>
    <row r="5227" spans="1:8" ht="15.75">
      <c r="A5227" s="597"/>
      <c r="B5227" s="594"/>
      <c r="C5227" s="17" t="s">
        <v>2050</v>
      </c>
      <c r="D5227" s="19" t="s">
        <v>1585</v>
      </c>
      <c r="E5227" s="17">
        <v>0.5</v>
      </c>
      <c r="F5227" s="17">
        <v>48.05</v>
      </c>
      <c r="G5227" s="17">
        <f>E5227*F5227</f>
        <v>24.024999999999999</v>
      </c>
      <c r="H5227" s="597"/>
    </row>
    <row r="5228" spans="1:8" ht="18.75">
      <c r="A5228" s="160"/>
      <c r="B5228" s="161" t="s">
        <v>1598</v>
      </c>
      <c r="C5228" s="160"/>
      <c r="D5228" s="160"/>
      <c r="E5228" s="160"/>
      <c r="F5228" s="160"/>
      <c r="G5228" s="162">
        <f>SUM(G5194:G5227)</f>
        <v>2416.77</v>
      </c>
      <c r="H5228" s="163"/>
    </row>
    <row r="5229" spans="1:8" ht="15.75">
      <c r="A5229" s="602">
        <v>19</v>
      </c>
      <c r="B5229" s="592" t="s">
        <v>1536</v>
      </c>
      <c r="C5229" s="16" t="s">
        <v>3826</v>
      </c>
      <c r="D5229" s="19"/>
      <c r="E5229" s="19"/>
      <c r="F5229" s="19"/>
      <c r="G5229" s="17"/>
      <c r="H5229" s="595">
        <v>41185</v>
      </c>
    </row>
    <row r="5230" spans="1:8" ht="15.75">
      <c r="A5230" s="597"/>
      <c r="B5230" s="594"/>
      <c r="C5230" s="17" t="s">
        <v>1879</v>
      </c>
      <c r="D5230" s="19" t="s">
        <v>2968</v>
      </c>
      <c r="E5230" s="19">
        <v>1</v>
      </c>
      <c r="F5230" s="17">
        <v>1542</v>
      </c>
      <c r="G5230" s="44">
        <f>E5230*F5230</f>
        <v>1542</v>
      </c>
      <c r="H5230" s="603"/>
    </row>
    <row r="5231" spans="1:8" ht="31.5">
      <c r="A5231" s="602">
        <v>21</v>
      </c>
      <c r="B5231" s="592" t="s">
        <v>3323</v>
      </c>
      <c r="C5231" s="36" t="s">
        <v>3324</v>
      </c>
      <c r="D5231" s="30"/>
      <c r="E5231" s="30"/>
      <c r="F5231" s="30"/>
      <c r="G5231" s="44"/>
      <c r="H5231" s="595">
        <v>41184</v>
      </c>
    </row>
    <row r="5232" spans="1:8" ht="15.75">
      <c r="A5232" s="596"/>
      <c r="B5232" s="593"/>
      <c r="C5232" s="17" t="s">
        <v>3382</v>
      </c>
      <c r="D5232" s="19" t="s">
        <v>1049</v>
      </c>
      <c r="E5232" s="17">
        <v>15</v>
      </c>
      <c r="F5232" s="17">
        <v>52</v>
      </c>
      <c r="G5232" s="44">
        <f t="shared" ref="G5232:G5237" si="63">E5232*F5232</f>
        <v>780</v>
      </c>
      <c r="H5232" s="605"/>
    </row>
    <row r="5233" spans="1:8" ht="15.75">
      <c r="A5233" s="596"/>
      <c r="B5233" s="593"/>
      <c r="C5233" s="28" t="s">
        <v>1045</v>
      </c>
      <c r="D5233" s="29" t="s">
        <v>2968</v>
      </c>
      <c r="E5233" s="30">
        <v>4</v>
      </c>
      <c r="F5233" s="30">
        <v>54</v>
      </c>
      <c r="G5233" s="44">
        <f t="shared" si="63"/>
        <v>216</v>
      </c>
      <c r="H5233" s="605"/>
    </row>
    <row r="5234" spans="1:8" ht="15.75">
      <c r="A5234" s="596"/>
      <c r="B5234" s="593"/>
      <c r="C5234" s="17" t="s">
        <v>3144</v>
      </c>
      <c r="D5234" s="19" t="s">
        <v>2968</v>
      </c>
      <c r="E5234" s="17">
        <v>3</v>
      </c>
      <c r="F5234" s="17">
        <v>24</v>
      </c>
      <c r="G5234" s="44">
        <f t="shared" si="63"/>
        <v>72</v>
      </c>
      <c r="H5234" s="605"/>
    </row>
    <row r="5235" spans="1:8" ht="15.75">
      <c r="A5235" s="596"/>
      <c r="B5235" s="593"/>
      <c r="C5235" s="17" t="s">
        <v>1397</v>
      </c>
      <c r="D5235" s="19" t="s">
        <v>2968</v>
      </c>
      <c r="E5235" s="19">
        <v>5</v>
      </c>
      <c r="F5235" s="19">
        <v>82</v>
      </c>
      <c r="G5235" s="17">
        <f t="shared" si="63"/>
        <v>410</v>
      </c>
      <c r="H5235" s="605"/>
    </row>
    <row r="5236" spans="1:8" ht="15.75">
      <c r="A5236" s="596"/>
      <c r="B5236" s="593"/>
      <c r="C5236" s="17" t="s">
        <v>1523</v>
      </c>
      <c r="D5236" s="19" t="s">
        <v>1049</v>
      </c>
      <c r="E5236" s="19">
        <v>36</v>
      </c>
      <c r="F5236" s="19">
        <v>245</v>
      </c>
      <c r="G5236" s="17">
        <f t="shared" si="63"/>
        <v>8820</v>
      </c>
      <c r="H5236" s="605"/>
    </row>
    <row r="5237" spans="1:8" ht="15.75">
      <c r="A5237" s="597"/>
      <c r="B5237" s="594"/>
      <c r="C5237" s="17" t="s">
        <v>848</v>
      </c>
      <c r="D5237" s="19" t="s">
        <v>2968</v>
      </c>
      <c r="E5237" s="17">
        <v>13</v>
      </c>
      <c r="F5237" s="17">
        <v>120.08</v>
      </c>
      <c r="G5237" s="17">
        <f t="shared" si="63"/>
        <v>1561.04</v>
      </c>
      <c r="H5237" s="603"/>
    </row>
    <row r="5238" spans="1:8" ht="15.75">
      <c r="A5238" s="602">
        <v>144</v>
      </c>
      <c r="B5238" s="592" t="s">
        <v>3323</v>
      </c>
      <c r="C5238" s="16" t="s">
        <v>863</v>
      </c>
      <c r="D5238" s="30"/>
      <c r="E5238" s="30"/>
      <c r="F5238" s="30"/>
      <c r="G5238" s="17"/>
      <c r="H5238" s="595">
        <v>41200</v>
      </c>
    </row>
    <row r="5239" spans="1:8" ht="15.75">
      <c r="A5239" s="596"/>
      <c r="B5239" s="593"/>
      <c r="C5239" s="28" t="s">
        <v>1397</v>
      </c>
      <c r="D5239" s="29" t="s">
        <v>2968</v>
      </c>
      <c r="E5239" s="17">
        <v>2</v>
      </c>
      <c r="F5239" s="17">
        <v>107.5</v>
      </c>
      <c r="G5239" s="17">
        <f>E5239*F5239</f>
        <v>215</v>
      </c>
      <c r="H5239" s="605"/>
    </row>
    <row r="5240" spans="1:8" ht="15.75">
      <c r="A5240" s="596"/>
      <c r="B5240" s="593"/>
      <c r="C5240" s="15" t="s">
        <v>1070</v>
      </c>
      <c r="D5240" s="19" t="s">
        <v>2968</v>
      </c>
      <c r="E5240" s="17">
        <v>1</v>
      </c>
      <c r="F5240" s="17">
        <v>43</v>
      </c>
      <c r="G5240" s="17">
        <f>E5240*F5240</f>
        <v>43</v>
      </c>
      <c r="H5240" s="605"/>
    </row>
    <row r="5241" spans="1:8" ht="15.75">
      <c r="A5241" s="597"/>
      <c r="B5241" s="594"/>
      <c r="C5241" s="28" t="s">
        <v>1462</v>
      </c>
      <c r="D5241" s="29" t="s">
        <v>1049</v>
      </c>
      <c r="E5241" s="17">
        <v>1</v>
      </c>
      <c r="F5241" s="17">
        <v>92</v>
      </c>
      <c r="G5241" s="17">
        <f>E5241*F5241</f>
        <v>92</v>
      </c>
      <c r="H5241" s="603"/>
    </row>
    <row r="5242" spans="1:8" ht="18.75">
      <c r="A5242" s="160"/>
      <c r="B5242" s="161" t="s">
        <v>1598</v>
      </c>
      <c r="C5242" s="160"/>
      <c r="D5242" s="160"/>
      <c r="E5242" s="160"/>
      <c r="F5242" s="160"/>
      <c r="G5242" s="162">
        <f>SUM(G5229:G5241)</f>
        <v>13751.04</v>
      </c>
      <c r="H5242" s="163"/>
    </row>
    <row r="5243" spans="1:8" ht="31.5">
      <c r="A5243" s="602">
        <v>4</v>
      </c>
      <c r="B5243" s="592" t="s">
        <v>1914</v>
      </c>
      <c r="C5243" s="16" t="s">
        <v>1986</v>
      </c>
      <c r="D5243" s="17"/>
      <c r="E5243" s="17"/>
      <c r="F5243" s="17"/>
      <c r="G5243" s="17"/>
      <c r="H5243" s="595">
        <v>41183</v>
      </c>
    </row>
    <row r="5244" spans="1:8" ht="15.75">
      <c r="A5244" s="596"/>
      <c r="B5244" s="593"/>
      <c r="C5244" s="17" t="s">
        <v>2268</v>
      </c>
      <c r="D5244" s="19" t="s">
        <v>1046</v>
      </c>
      <c r="E5244" s="17">
        <v>1.25</v>
      </c>
      <c r="F5244" s="17">
        <v>350</v>
      </c>
      <c r="G5244" s="17">
        <f>E5244*F5244</f>
        <v>437.5</v>
      </c>
      <c r="H5244" s="605"/>
    </row>
    <row r="5245" spans="1:8" ht="15.75">
      <c r="A5245" s="596"/>
      <c r="B5245" s="593"/>
      <c r="C5245" s="17" t="s">
        <v>1047</v>
      </c>
      <c r="D5245" s="19" t="s">
        <v>1049</v>
      </c>
      <c r="E5245" s="17">
        <v>1.25</v>
      </c>
      <c r="F5245" s="17">
        <v>25</v>
      </c>
      <c r="G5245" s="17">
        <f>E5245*F5245</f>
        <v>31.25</v>
      </c>
      <c r="H5245" s="605"/>
    </row>
    <row r="5246" spans="1:8" ht="15.75">
      <c r="A5246" s="597"/>
      <c r="B5246" s="594"/>
      <c r="C5246" s="17" t="s">
        <v>1087</v>
      </c>
      <c r="D5246" s="19" t="s">
        <v>1109</v>
      </c>
      <c r="E5246" s="17">
        <v>0.05</v>
      </c>
      <c r="F5246" s="17">
        <v>67</v>
      </c>
      <c r="G5246" s="17">
        <f>E5246*F5246</f>
        <v>3.35</v>
      </c>
      <c r="H5246" s="603"/>
    </row>
    <row r="5247" spans="1:8" ht="31.5">
      <c r="A5247" s="602">
        <v>11</v>
      </c>
      <c r="B5247" s="592" t="s">
        <v>1914</v>
      </c>
      <c r="C5247" s="16" t="s">
        <v>3715</v>
      </c>
      <c r="D5247" s="17"/>
      <c r="E5247" s="17"/>
      <c r="F5247" s="17"/>
      <c r="G5247" s="17"/>
      <c r="H5247" s="595">
        <v>41183</v>
      </c>
    </row>
    <row r="5248" spans="1:8" ht="15.75">
      <c r="A5248" s="596"/>
      <c r="B5248" s="593"/>
      <c r="C5248" s="17" t="s">
        <v>2268</v>
      </c>
      <c r="D5248" s="19" t="s">
        <v>1046</v>
      </c>
      <c r="E5248" s="17">
        <v>1.25</v>
      </c>
      <c r="F5248" s="17">
        <v>350</v>
      </c>
      <c r="G5248" s="17">
        <f>E5248*F5248</f>
        <v>437.5</v>
      </c>
      <c r="H5248" s="605"/>
    </row>
    <row r="5249" spans="1:8" ht="15.75">
      <c r="A5249" s="596"/>
      <c r="B5249" s="593"/>
      <c r="C5249" s="17" t="s">
        <v>1047</v>
      </c>
      <c r="D5249" s="19" t="s">
        <v>1049</v>
      </c>
      <c r="E5249" s="17">
        <v>1.25</v>
      </c>
      <c r="F5249" s="17">
        <v>25</v>
      </c>
      <c r="G5249" s="17">
        <f>E5249*F5249</f>
        <v>31.25</v>
      </c>
      <c r="H5249" s="605"/>
    </row>
    <row r="5250" spans="1:8" ht="15.75">
      <c r="A5250" s="597"/>
      <c r="B5250" s="594"/>
      <c r="C5250" s="17" t="s">
        <v>1087</v>
      </c>
      <c r="D5250" s="19" t="s">
        <v>1109</v>
      </c>
      <c r="E5250" s="17">
        <v>0.05</v>
      </c>
      <c r="F5250" s="17">
        <v>67</v>
      </c>
      <c r="G5250" s="17">
        <f>E5250*F5250</f>
        <v>3.35</v>
      </c>
      <c r="H5250" s="603"/>
    </row>
    <row r="5251" spans="1:8" ht="15.75">
      <c r="A5251" s="41">
        <v>16</v>
      </c>
      <c r="B5251" s="17" t="s">
        <v>3182</v>
      </c>
      <c r="C5251" s="16" t="s">
        <v>2844</v>
      </c>
      <c r="D5251" s="598" t="s">
        <v>3183</v>
      </c>
      <c r="E5251" s="599"/>
      <c r="F5251" s="600"/>
      <c r="G5251" s="17"/>
      <c r="H5251" s="21">
        <v>41184</v>
      </c>
    </row>
    <row r="5252" spans="1:8" ht="31.5">
      <c r="A5252" s="41">
        <v>18</v>
      </c>
      <c r="B5252" s="17" t="s">
        <v>2064</v>
      </c>
      <c r="C5252" s="16" t="s">
        <v>3773</v>
      </c>
      <c r="D5252" s="606" t="s">
        <v>67</v>
      </c>
      <c r="E5252" s="606"/>
      <c r="F5252" s="606"/>
      <c r="G5252" s="17"/>
      <c r="H5252" s="21">
        <v>41185</v>
      </c>
    </row>
    <row r="5253" spans="1:8" ht="31.5">
      <c r="A5253" s="41">
        <v>39</v>
      </c>
      <c r="B5253" s="17" t="s">
        <v>836</v>
      </c>
      <c r="C5253" s="46" t="s">
        <v>837</v>
      </c>
      <c r="D5253" s="606" t="s">
        <v>67</v>
      </c>
      <c r="E5253" s="606"/>
      <c r="F5253" s="606"/>
      <c r="G5253" s="17"/>
      <c r="H5253" s="21">
        <v>41186</v>
      </c>
    </row>
    <row r="5254" spans="1:8" ht="31.5">
      <c r="A5254" s="602">
        <v>49</v>
      </c>
      <c r="B5254" s="592" t="s">
        <v>69</v>
      </c>
      <c r="C5254" s="16" t="s">
        <v>3381</v>
      </c>
      <c r="D5254" s="17"/>
      <c r="E5254" s="17"/>
      <c r="F5254" s="17"/>
      <c r="G5254" s="17"/>
      <c r="H5254" s="595">
        <v>41191</v>
      </c>
    </row>
    <row r="5255" spans="1:8" ht="15.75">
      <c r="A5255" s="597"/>
      <c r="B5255" s="594"/>
      <c r="C5255" s="17" t="s">
        <v>3144</v>
      </c>
      <c r="D5255" s="19" t="s">
        <v>2968</v>
      </c>
      <c r="E5255" s="17">
        <v>1</v>
      </c>
      <c r="F5255" s="17">
        <v>24</v>
      </c>
      <c r="G5255" s="20">
        <f>F5255*E5255</f>
        <v>24</v>
      </c>
      <c r="H5255" s="603"/>
    </row>
    <row r="5256" spans="1:8" ht="31.5">
      <c r="A5256" s="41">
        <v>63</v>
      </c>
      <c r="B5256" s="17" t="s">
        <v>3344</v>
      </c>
      <c r="C5256" s="46" t="s">
        <v>496</v>
      </c>
      <c r="D5256" s="598" t="s">
        <v>1050</v>
      </c>
      <c r="E5256" s="599"/>
      <c r="F5256" s="600"/>
      <c r="G5256" s="17"/>
      <c r="H5256" s="21">
        <v>41192</v>
      </c>
    </row>
    <row r="5257" spans="1:8" ht="31.5">
      <c r="A5257" s="41">
        <v>68</v>
      </c>
      <c r="B5257" s="17" t="s">
        <v>2758</v>
      </c>
      <c r="C5257" s="16" t="s">
        <v>2759</v>
      </c>
      <c r="D5257" s="598" t="s">
        <v>1169</v>
      </c>
      <c r="E5257" s="599"/>
      <c r="F5257" s="600"/>
      <c r="G5257" s="17"/>
      <c r="H5257" s="21">
        <v>41192</v>
      </c>
    </row>
    <row r="5258" spans="1:8" ht="31.5">
      <c r="A5258" s="602">
        <v>76</v>
      </c>
      <c r="B5258" s="592" t="s">
        <v>827</v>
      </c>
      <c r="C5258" s="16" t="s">
        <v>386</v>
      </c>
      <c r="D5258" s="19"/>
      <c r="E5258" s="17"/>
      <c r="F5258" s="17"/>
      <c r="G5258" s="17"/>
      <c r="H5258" s="595">
        <v>41191</v>
      </c>
    </row>
    <row r="5259" spans="1:8" ht="15.75">
      <c r="A5259" s="596"/>
      <c r="B5259" s="593"/>
      <c r="C5259" s="17" t="s">
        <v>1768</v>
      </c>
      <c r="D5259" s="19" t="s">
        <v>1769</v>
      </c>
      <c r="E5259" s="17">
        <v>0.8</v>
      </c>
      <c r="F5259" s="17">
        <v>600</v>
      </c>
      <c r="G5259" s="17">
        <f>E5259*F5259</f>
        <v>480</v>
      </c>
      <c r="H5259" s="605"/>
    </row>
    <row r="5260" spans="1:8" ht="15.75">
      <c r="A5260" s="597"/>
      <c r="B5260" s="594"/>
      <c r="C5260" s="17" t="s">
        <v>1414</v>
      </c>
      <c r="D5260" s="19" t="s">
        <v>481</v>
      </c>
      <c r="E5260" s="17">
        <v>1</v>
      </c>
      <c r="F5260" s="17">
        <v>30</v>
      </c>
      <c r="G5260" s="17">
        <f>E5260*F5260</f>
        <v>30</v>
      </c>
      <c r="H5260" s="603"/>
    </row>
    <row r="5261" spans="1:8" ht="31.5">
      <c r="A5261" s="41">
        <v>82</v>
      </c>
      <c r="B5261" s="17" t="s">
        <v>3344</v>
      </c>
      <c r="C5261" s="16" t="s">
        <v>745</v>
      </c>
      <c r="D5261" s="606" t="s">
        <v>3172</v>
      </c>
      <c r="E5261" s="606"/>
      <c r="F5261" s="606"/>
      <c r="G5261" s="17"/>
      <c r="H5261" s="21">
        <v>41196</v>
      </c>
    </row>
    <row r="5262" spans="1:8" ht="31.5">
      <c r="A5262" s="41">
        <v>95</v>
      </c>
      <c r="B5262" s="17" t="s">
        <v>3750</v>
      </c>
      <c r="C5262" s="46" t="s">
        <v>3751</v>
      </c>
      <c r="D5262" s="598" t="s">
        <v>1050</v>
      </c>
      <c r="E5262" s="599"/>
      <c r="F5262" s="600"/>
      <c r="G5262" s="17"/>
      <c r="H5262" s="21">
        <v>41197</v>
      </c>
    </row>
    <row r="5263" spans="1:8" ht="31.5">
      <c r="A5263" s="41">
        <v>102</v>
      </c>
      <c r="B5263" s="17" t="s">
        <v>2322</v>
      </c>
      <c r="C5263" s="46" t="s">
        <v>340</v>
      </c>
      <c r="D5263" s="598" t="s">
        <v>67</v>
      </c>
      <c r="E5263" s="599"/>
      <c r="F5263" s="600"/>
      <c r="G5263" s="17"/>
      <c r="H5263" s="21">
        <v>41198</v>
      </c>
    </row>
    <row r="5264" spans="1:8" ht="31.5">
      <c r="A5264" s="41">
        <v>115</v>
      </c>
      <c r="B5264" s="17" t="s">
        <v>2344</v>
      </c>
      <c r="C5264" s="16" t="s">
        <v>692</v>
      </c>
      <c r="D5264" s="598" t="s">
        <v>1050</v>
      </c>
      <c r="E5264" s="599"/>
      <c r="F5264" s="600"/>
      <c r="G5264" s="17"/>
      <c r="H5264" s="21">
        <v>41198</v>
      </c>
    </row>
    <row r="5265" spans="1:8" ht="63">
      <c r="A5265" s="602">
        <v>119</v>
      </c>
      <c r="B5265" s="592" t="s">
        <v>2353</v>
      </c>
      <c r="C5265" s="46" t="s">
        <v>2354</v>
      </c>
      <c r="D5265" s="19"/>
      <c r="E5265" s="19"/>
      <c r="F5265" s="19"/>
      <c r="G5265" s="17"/>
      <c r="H5265" s="595">
        <v>41199</v>
      </c>
    </row>
    <row r="5266" spans="1:8" ht="15.75">
      <c r="A5266" s="597"/>
      <c r="B5266" s="594"/>
      <c r="C5266" s="17" t="s">
        <v>2967</v>
      </c>
      <c r="D5266" s="19" t="s">
        <v>2968</v>
      </c>
      <c r="E5266" s="17">
        <v>1</v>
      </c>
      <c r="F5266" s="17">
        <v>221</v>
      </c>
      <c r="G5266" s="17">
        <f>E5266*F5266</f>
        <v>221</v>
      </c>
      <c r="H5266" s="603"/>
    </row>
    <row r="5267" spans="1:8" ht="15.75">
      <c r="A5267" s="602">
        <v>125</v>
      </c>
      <c r="B5267" s="592" t="s">
        <v>2364</v>
      </c>
      <c r="C5267" s="16" t="s">
        <v>2365</v>
      </c>
      <c r="D5267" s="19"/>
      <c r="E5267" s="17"/>
      <c r="F5267" s="17"/>
      <c r="G5267" s="17"/>
      <c r="H5267" s="595">
        <v>41198</v>
      </c>
    </row>
    <row r="5268" spans="1:8" ht="15.75">
      <c r="A5268" s="597"/>
      <c r="B5268" s="594"/>
      <c r="C5268" s="17" t="s">
        <v>2286</v>
      </c>
      <c r="D5268" s="19" t="s">
        <v>2968</v>
      </c>
      <c r="E5268" s="17">
        <v>1</v>
      </c>
      <c r="F5268" s="17">
        <v>225</v>
      </c>
      <c r="G5268" s="17">
        <f>E5268*F5268</f>
        <v>225</v>
      </c>
      <c r="H5268" s="603"/>
    </row>
    <row r="5269" spans="1:8" ht="31.5">
      <c r="A5269" s="41">
        <v>188</v>
      </c>
      <c r="B5269" s="17" t="s">
        <v>3252</v>
      </c>
      <c r="C5269" s="16" t="s">
        <v>2844</v>
      </c>
      <c r="D5269" s="598" t="s">
        <v>2641</v>
      </c>
      <c r="E5269" s="599"/>
      <c r="F5269" s="600"/>
      <c r="G5269" s="17"/>
      <c r="H5269" s="21">
        <v>41208</v>
      </c>
    </row>
    <row r="5270" spans="1:8" ht="18.75">
      <c r="A5270" s="160"/>
      <c r="B5270" s="161" t="s">
        <v>1598</v>
      </c>
      <c r="C5270" s="160"/>
      <c r="D5270" s="160"/>
      <c r="E5270" s="160"/>
      <c r="F5270" s="160"/>
      <c r="G5270" s="162">
        <f>SUM(G5243:G5269)</f>
        <v>1924.2</v>
      </c>
      <c r="H5270" s="163"/>
    </row>
    <row r="5271" spans="1:8" ht="47.25">
      <c r="A5271" s="602">
        <v>35</v>
      </c>
      <c r="B5271" s="592" t="s">
        <v>1401</v>
      </c>
      <c r="C5271" s="16" t="s">
        <v>1409</v>
      </c>
      <c r="D5271" s="19"/>
      <c r="E5271" s="17"/>
      <c r="F5271" s="17"/>
      <c r="G5271" s="17"/>
      <c r="H5271" s="595">
        <v>41186</v>
      </c>
    </row>
    <row r="5272" spans="1:8" ht="15.75">
      <c r="A5272" s="597"/>
      <c r="B5272" s="594"/>
      <c r="C5272" s="17" t="s">
        <v>2286</v>
      </c>
      <c r="D5272" s="19" t="s">
        <v>2968</v>
      </c>
      <c r="E5272" s="17">
        <v>2</v>
      </c>
      <c r="F5272" s="17">
        <v>225</v>
      </c>
      <c r="G5272" s="17">
        <f>E5272*F5272</f>
        <v>450</v>
      </c>
      <c r="H5272" s="603"/>
    </row>
    <row r="5273" spans="1:8" ht="47.25">
      <c r="A5273" s="602">
        <v>71</v>
      </c>
      <c r="B5273" s="592" t="s">
        <v>1479</v>
      </c>
      <c r="C5273" s="16" t="s">
        <v>1480</v>
      </c>
      <c r="D5273" s="19"/>
      <c r="E5273" s="17"/>
      <c r="F5273" s="17"/>
      <c r="G5273" s="17"/>
      <c r="H5273" s="595">
        <v>41192</v>
      </c>
    </row>
    <row r="5274" spans="1:8" ht="15.75">
      <c r="A5274" s="596"/>
      <c r="B5274" s="593"/>
      <c r="C5274" s="17" t="s">
        <v>677</v>
      </c>
      <c r="D5274" s="19" t="s">
        <v>1049</v>
      </c>
      <c r="E5274" s="17">
        <v>1</v>
      </c>
      <c r="F5274" s="17">
        <v>581.70000000000005</v>
      </c>
      <c r="G5274" s="169">
        <f>F5274*E5274</f>
        <v>581.70000000000005</v>
      </c>
      <c r="H5274" s="596"/>
    </row>
    <row r="5275" spans="1:8" ht="15.75">
      <c r="A5275" s="597"/>
      <c r="B5275" s="594"/>
      <c r="C5275" s="17" t="s">
        <v>391</v>
      </c>
      <c r="D5275" s="19" t="s">
        <v>2968</v>
      </c>
      <c r="E5275" s="17">
        <v>1</v>
      </c>
      <c r="F5275" s="17">
        <v>80</v>
      </c>
      <c r="G5275" s="17">
        <f>E5275*F5275</f>
        <v>80</v>
      </c>
      <c r="H5275" s="597"/>
    </row>
    <row r="5276" spans="1:8" ht="31.5">
      <c r="A5276" s="602">
        <v>78</v>
      </c>
      <c r="B5276" s="592" t="s">
        <v>275</v>
      </c>
      <c r="C5276" s="16" t="s">
        <v>386</v>
      </c>
      <c r="D5276" s="19"/>
      <c r="E5276" s="17"/>
      <c r="F5276" s="17"/>
      <c r="G5276" s="17"/>
      <c r="H5276" s="595">
        <v>41191</v>
      </c>
    </row>
    <row r="5277" spans="1:8" ht="15.75">
      <c r="A5277" s="596"/>
      <c r="B5277" s="593"/>
      <c r="C5277" s="17" t="s">
        <v>1768</v>
      </c>
      <c r="D5277" s="19" t="s">
        <v>1769</v>
      </c>
      <c r="E5277" s="17">
        <v>0.2</v>
      </c>
      <c r="F5277" s="17">
        <v>400</v>
      </c>
      <c r="G5277" s="17">
        <f>E5277*F5277</f>
        <v>80</v>
      </c>
      <c r="H5277" s="605"/>
    </row>
    <row r="5278" spans="1:8" ht="15.75">
      <c r="A5278" s="597"/>
      <c r="B5278" s="594"/>
      <c r="C5278" s="17" t="s">
        <v>1414</v>
      </c>
      <c r="D5278" s="19" t="s">
        <v>481</v>
      </c>
      <c r="E5278" s="17">
        <v>1</v>
      </c>
      <c r="F5278" s="17">
        <v>30</v>
      </c>
      <c r="G5278" s="17">
        <f>E5278*F5278</f>
        <v>30</v>
      </c>
      <c r="H5278" s="603"/>
    </row>
    <row r="5279" spans="1:8" ht="31.5">
      <c r="A5279" s="41">
        <v>96</v>
      </c>
      <c r="B5279" s="17" t="s">
        <v>636</v>
      </c>
      <c r="C5279" s="46" t="s">
        <v>3751</v>
      </c>
      <c r="D5279" s="598" t="s">
        <v>1050</v>
      </c>
      <c r="E5279" s="599"/>
      <c r="F5279" s="600"/>
      <c r="G5279" s="17"/>
      <c r="H5279" s="21">
        <v>41197</v>
      </c>
    </row>
    <row r="5280" spans="1:8" ht="31.5">
      <c r="A5280" s="602">
        <v>113</v>
      </c>
      <c r="B5280" s="592" t="s">
        <v>2342</v>
      </c>
      <c r="C5280" s="16" t="s">
        <v>692</v>
      </c>
      <c r="D5280" s="598" t="s">
        <v>1050</v>
      </c>
      <c r="E5280" s="599"/>
      <c r="F5280" s="600"/>
      <c r="G5280" s="17"/>
      <c r="H5280" s="595">
        <v>41198</v>
      </c>
    </row>
    <row r="5281" spans="1:8" ht="15.75">
      <c r="A5281" s="597"/>
      <c r="B5281" s="594"/>
      <c r="C5281" s="17" t="s">
        <v>3144</v>
      </c>
      <c r="D5281" s="19" t="s">
        <v>2968</v>
      </c>
      <c r="E5281" s="17">
        <v>1</v>
      </c>
      <c r="F5281" s="17">
        <v>24</v>
      </c>
      <c r="G5281" s="20">
        <f>F5281*E5281</f>
        <v>24</v>
      </c>
      <c r="H5281" s="603"/>
    </row>
    <row r="5282" spans="1:8" ht="31.5">
      <c r="A5282" s="41">
        <v>123</v>
      </c>
      <c r="B5282" s="17" t="s">
        <v>1401</v>
      </c>
      <c r="C5282" s="46" t="s">
        <v>893</v>
      </c>
      <c r="D5282" s="598" t="s">
        <v>3650</v>
      </c>
      <c r="E5282" s="599"/>
      <c r="F5282" s="600"/>
      <c r="G5282" s="17"/>
      <c r="H5282" s="21">
        <v>41197</v>
      </c>
    </row>
    <row r="5283" spans="1:8" ht="31.5">
      <c r="A5283" s="41">
        <v>149</v>
      </c>
      <c r="B5283" s="17" t="s">
        <v>2017</v>
      </c>
      <c r="C5283" s="16" t="s">
        <v>1193</v>
      </c>
      <c r="D5283" s="598" t="s">
        <v>1050</v>
      </c>
      <c r="E5283" s="599"/>
      <c r="F5283" s="600"/>
      <c r="G5283" s="17"/>
      <c r="H5283" s="21">
        <v>41204</v>
      </c>
    </row>
    <row r="5284" spans="1:8" ht="31.5">
      <c r="A5284" s="41">
        <v>165</v>
      </c>
      <c r="B5284" s="17" t="s">
        <v>2197</v>
      </c>
      <c r="C5284" s="16" t="s">
        <v>2844</v>
      </c>
      <c r="D5284" s="598" t="s">
        <v>2198</v>
      </c>
      <c r="E5284" s="599"/>
      <c r="F5284" s="600"/>
      <c r="G5284" s="17"/>
      <c r="H5284" s="21">
        <v>41205</v>
      </c>
    </row>
    <row r="5285" spans="1:8" ht="18.75">
      <c r="A5285" s="160"/>
      <c r="B5285" s="161" t="s">
        <v>1598</v>
      </c>
      <c r="C5285" s="160"/>
      <c r="D5285" s="160"/>
      <c r="E5285" s="160"/>
      <c r="F5285" s="160"/>
      <c r="G5285" s="162">
        <f>SUM(G5271:G5284)</f>
        <v>1245.7</v>
      </c>
      <c r="H5285" s="163"/>
    </row>
    <row r="5286" spans="1:8" ht="31.5">
      <c r="A5286" s="41">
        <v>23</v>
      </c>
      <c r="B5286" s="17" t="s">
        <v>3320</v>
      </c>
      <c r="C5286" s="16" t="s">
        <v>3386</v>
      </c>
      <c r="D5286" s="598" t="s">
        <v>1050</v>
      </c>
      <c r="E5286" s="599"/>
      <c r="F5286" s="600"/>
      <c r="G5286" s="17"/>
      <c r="H5286" s="21">
        <v>41185</v>
      </c>
    </row>
    <row r="5287" spans="1:8" ht="31.5">
      <c r="A5287" s="602">
        <v>36</v>
      </c>
      <c r="B5287" s="592" t="s">
        <v>1412</v>
      </c>
      <c r="C5287" s="16" t="s">
        <v>386</v>
      </c>
      <c r="D5287" s="19"/>
      <c r="E5287" s="17"/>
      <c r="F5287" s="17"/>
      <c r="G5287" s="17"/>
      <c r="H5287" s="595">
        <v>41186</v>
      </c>
    </row>
    <row r="5288" spans="1:8" ht="15.75">
      <c r="A5288" s="596"/>
      <c r="B5288" s="593"/>
      <c r="C5288" s="17" t="s">
        <v>1414</v>
      </c>
      <c r="D5288" s="19" t="s">
        <v>481</v>
      </c>
      <c r="E5288" s="17">
        <v>90</v>
      </c>
      <c r="F5288" s="17">
        <v>30</v>
      </c>
      <c r="G5288" s="44">
        <f>E5288*F5288</f>
        <v>2700</v>
      </c>
      <c r="H5288" s="605"/>
    </row>
    <row r="5289" spans="1:8" ht="15.75">
      <c r="A5289" s="596"/>
      <c r="B5289" s="593"/>
      <c r="C5289" s="28" t="s">
        <v>480</v>
      </c>
      <c r="D5289" s="19" t="s">
        <v>481</v>
      </c>
      <c r="E5289" s="30">
        <v>15</v>
      </c>
      <c r="F5289" s="29">
        <v>29.5</v>
      </c>
      <c r="G5289" s="44">
        <f>E5289*F5289</f>
        <v>442.5</v>
      </c>
      <c r="H5289" s="605"/>
    </row>
    <row r="5290" spans="1:8" ht="15.75">
      <c r="A5290" s="597"/>
      <c r="B5290" s="594"/>
      <c r="C5290" s="17" t="s">
        <v>1768</v>
      </c>
      <c r="D5290" s="19" t="s">
        <v>1769</v>
      </c>
      <c r="E5290" s="17">
        <v>2</v>
      </c>
      <c r="F5290" s="17">
        <v>400</v>
      </c>
      <c r="G5290" s="44">
        <f>E5290*F5290</f>
        <v>800</v>
      </c>
      <c r="H5290" s="603"/>
    </row>
    <row r="5291" spans="1:8" ht="31.5">
      <c r="A5291" s="602">
        <v>48</v>
      </c>
      <c r="B5291" s="592" t="s">
        <v>68</v>
      </c>
      <c r="C5291" s="16" t="s">
        <v>3381</v>
      </c>
      <c r="D5291" s="17"/>
      <c r="E5291" s="17"/>
      <c r="F5291" s="17"/>
      <c r="G5291" s="17"/>
      <c r="H5291" s="595">
        <v>41191</v>
      </c>
    </row>
    <row r="5292" spans="1:8" ht="15.75">
      <c r="A5292" s="596"/>
      <c r="B5292" s="593"/>
      <c r="C5292" s="17" t="s">
        <v>3144</v>
      </c>
      <c r="D5292" s="19" t="s">
        <v>2968</v>
      </c>
      <c r="E5292" s="17">
        <v>2</v>
      </c>
      <c r="F5292" s="17">
        <v>24</v>
      </c>
      <c r="G5292" s="20">
        <f>F5292*E5292</f>
        <v>48</v>
      </c>
      <c r="H5292" s="605"/>
    </row>
    <row r="5293" spans="1:8" ht="15.75">
      <c r="A5293" s="596"/>
      <c r="B5293" s="593"/>
      <c r="C5293" s="17" t="s">
        <v>1397</v>
      </c>
      <c r="D5293" s="19" t="s">
        <v>2968</v>
      </c>
      <c r="E5293" s="17">
        <v>7</v>
      </c>
      <c r="F5293" s="17">
        <v>71.569999999999993</v>
      </c>
      <c r="G5293" s="44">
        <f>F5293*E5293</f>
        <v>501</v>
      </c>
      <c r="H5293" s="605"/>
    </row>
    <row r="5294" spans="1:8" ht="15.75">
      <c r="A5294" s="596"/>
      <c r="B5294" s="593"/>
      <c r="C5294" s="17" t="s">
        <v>1462</v>
      </c>
      <c r="D5294" s="19" t="s">
        <v>1049</v>
      </c>
      <c r="E5294" s="17">
        <v>4</v>
      </c>
      <c r="F5294" s="17">
        <v>92</v>
      </c>
      <c r="G5294" s="20">
        <f>F5294*E5294</f>
        <v>368</v>
      </c>
      <c r="H5294" s="605"/>
    </row>
    <row r="5295" spans="1:8" ht="15.75">
      <c r="A5295" s="596"/>
      <c r="B5295" s="593"/>
      <c r="C5295" s="17" t="s">
        <v>1963</v>
      </c>
      <c r="D5295" s="19" t="s">
        <v>2968</v>
      </c>
      <c r="E5295" s="17">
        <v>2</v>
      </c>
      <c r="F5295" s="17">
        <v>85</v>
      </c>
      <c r="G5295" s="20">
        <f>F5295*E5295</f>
        <v>170</v>
      </c>
      <c r="H5295" s="605"/>
    </row>
    <row r="5296" spans="1:8" ht="15.75">
      <c r="A5296" s="597"/>
      <c r="B5296" s="594"/>
      <c r="C5296" s="17" t="s">
        <v>1045</v>
      </c>
      <c r="D5296" s="19" t="s">
        <v>2968</v>
      </c>
      <c r="E5296" s="17">
        <v>1</v>
      </c>
      <c r="F5296" s="17">
        <v>21</v>
      </c>
      <c r="G5296" s="20">
        <f>F5296*E5296</f>
        <v>21</v>
      </c>
      <c r="H5296" s="603"/>
    </row>
    <row r="5297" spans="1:8" ht="31.5">
      <c r="A5297" s="41">
        <v>69</v>
      </c>
      <c r="B5297" s="17" t="s">
        <v>2307</v>
      </c>
      <c r="C5297" s="16" t="s">
        <v>2177</v>
      </c>
      <c r="D5297" s="598" t="s">
        <v>67</v>
      </c>
      <c r="E5297" s="599"/>
      <c r="F5297" s="600"/>
      <c r="G5297" s="17"/>
      <c r="H5297" s="21">
        <v>41192</v>
      </c>
    </row>
    <row r="5298" spans="1:8" ht="47.25">
      <c r="A5298" s="602">
        <v>77</v>
      </c>
      <c r="B5298" s="592" t="s">
        <v>1643</v>
      </c>
      <c r="C5298" s="16" t="s">
        <v>1413</v>
      </c>
      <c r="D5298" s="19"/>
      <c r="E5298" s="17"/>
      <c r="F5298" s="17"/>
      <c r="G5298" s="17"/>
      <c r="H5298" s="595">
        <v>41191</v>
      </c>
    </row>
    <row r="5299" spans="1:8" ht="15.75">
      <c r="A5299" s="596"/>
      <c r="B5299" s="593"/>
      <c r="C5299" s="17" t="s">
        <v>1768</v>
      </c>
      <c r="D5299" s="19" t="s">
        <v>1769</v>
      </c>
      <c r="E5299" s="17">
        <v>0.4</v>
      </c>
      <c r="F5299" s="17">
        <v>400</v>
      </c>
      <c r="G5299" s="17">
        <f>E5299*F5299</f>
        <v>160</v>
      </c>
      <c r="H5299" s="605"/>
    </row>
    <row r="5300" spans="1:8" ht="15.75">
      <c r="A5300" s="597"/>
      <c r="B5300" s="594"/>
      <c r="C5300" s="17" t="s">
        <v>1414</v>
      </c>
      <c r="D5300" s="19" t="s">
        <v>481</v>
      </c>
      <c r="E5300" s="17">
        <v>1</v>
      </c>
      <c r="F5300" s="17">
        <v>30</v>
      </c>
      <c r="G5300" s="17">
        <f>E5300*F5300</f>
        <v>30</v>
      </c>
      <c r="H5300" s="603"/>
    </row>
    <row r="5301" spans="1:8" ht="31.5">
      <c r="A5301" s="41">
        <v>100</v>
      </c>
      <c r="B5301" s="17" t="s">
        <v>3229</v>
      </c>
      <c r="C5301" s="46" t="s">
        <v>2575</v>
      </c>
      <c r="D5301" s="598" t="s">
        <v>67</v>
      </c>
      <c r="E5301" s="599"/>
      <c r="F5301" s="600"/>
      <c r="G5301" s="17"/>
      <c r="H5301" s="21">
        <v>41199</v>
      </c>
    </row>
    <row r="5302" spans="1:8" ht="31.5">
      <c r="A5302" s="602">
        <v>121</v>
      </c>
      <c r="B5302" s="592" t="s">
        <v>2355</v>
      </c>
      <c r="C5302" s="16" t="s">
        <v>1986</v>
      </c>
      <c r="D5302" s="17"/>
      <c r="E5302" s="17"/>
      <c r="F5302" s="17"/>
      <c r="G5302" s="17"/>
      <c r="H5302" s="595">
        <v>41193</v>
      </c>
    </row>
    <row r="5303" spans="1:8" ht="15.75">
      <c r="A5303" s="596"/>
      <c r="B5303" s="593"/>
      <c r="C5303" s="17" t="s">
        <v>2268</v>
      </c>
      <c r="D5303" s="19" t="s">
        <v>1046</v>
      </c>
      <c r="E5303" s="17">
        <v>1</v>
      </c>
      <c r="F5303" s="17">
        <v>350</v>
      </c>
      <c r="G5303" s="17">
        <f>E5303*F5303</f>
        <v>350</v>
      </c>
      <c r="H5303" s="596"/>
    </row>
    <row r="5304" spans="1:8" ht="15.75">
      <c r="A5304" s="596"/>
      <c r="B5304" s="593"/>
      <c r="C5304" s="17" t="s">
        <v>1047</v>
      </c>
      <c r="D5304" s="19" t="s">
        <v>1049</v>
      </c>
      <c r="E5304" s="17">
        <v>1</v>
      </c>
      <c r="F5304" s="17">
        <v>25</v>
      </c>
      <c r="G5304" s="17">
        <f>E5304*F5304</f>
        <v>25</v>
      </c>
      <c r="H5304" s="596"/>
    </row>
    <row r="5305" spans="1:8" ht="15.75">
      <c r="A5305" s="597"/>
      <c r="B5305" s="594"/>
      <c r="C5305" s="17" t="s">
        <v>1087</v>
      </c>
      <c r="D5305" s="19" t="s">
        <v>1109</v>
      </c>
      <c r="E5305" s="17">
        <v>0.03</v>
      </c>
      <c r="F5305" s="17">
        <v>67</v>
      </c>
      <c r="G5305" s="17">
        <f>E5305*F5305</f>
        <v>2.0099999999999998</v>
      </c>
      <c r="H5305" s="597"/>
    </row>
    <row r="5306" spans="1:8" ht="31.5">
      <c r="A5306" s="41">
        <v>169</v>
      </c>
      <c r="B5306" s="17" t="s">
        <v>68</v>
      </c>
      <c r="C5306" s="16" t="s">
        <v>692</v>
      </c>
      <c r="D5306" s="598" t="s">
        <v>1050</v>
      </c>
      <c r="E5306" s="599"/>
      <c r="F5306" s="600"/>
      <c r="G5306" s="17"/>
      <c r="H5306" s="21">
        <v>41206</v>
      </c>
    </row>
    <row r="5307" spans="1:8" ht="47.25">
      <c r="A5307" s="602">
        <v>176</v>
      </c>
      <c r="B5307" s="592" t="s">
        <v>796</v>
      </c>
      <c r="C5307" s="16" t="s">
        <v>797</v>
      </c>
      <c r="D5307" s="19"/>
      <c r="E5307" s="17"/>
      <c r="F5307" s="17"/>
      <c r="G5307" s="17"/>
      <c r="H5307" s="595">
        <v>41207</v>
      </c>
    </row>
    <row r="5308" spans="1:8" ht="15.75">
      <c r="A5308" s="596"/>
      <c r="B5308" s="593"/>
      <c r="C5308" s="17" t="s">
        <v>1506</v>
      </c>
      <c r="D5308" s="19" t="s">
        <v>1049</v>
      </c>
      <c r="E5308" s="17">
        <v>2</v>
      </c>
      <c r="F5308" s="17">
        <v>168</v>
      </c>
      <c r="G5308" s="17">
        <f>E5308*F5308</f>
        <v>336</v>
      </c>
      <c r="H5308" s="605"/>
    </row>
    <row r="5309" spans="1:8" ht="15.75">
      <c r="A5309" s="597"/>
      <c r="B5309" s="594"/>
      <c r="C5309" s="17" t="s">
        <v>391</v>
      </c>
      <c r="D5309" s="29" t="s">
        <v>2968</v>
      </c>
      <c r="E5309" s="30">
        <v>1</v>
      </c>
      <c r="F5309" s="30">
        <v>145</v>
      </c>
      <c r="G5309" s="17">
        <f>E5309*F5309</f>
        <v>145</v>
      </c>
      <c r="H5309" s="603"/>
    </row>
    <row r="5310" spans="1:8" ht="15.75">
      <c r="A5310" s="602">
        <v>177</v>
      </c>
      <c r="B5310" s="592" t="s">
        <v>796</v>
      </c>
      <c r="C5310" s="17" t="s">
        <v>2293</v>
      </c>
      <c r="D5310" s="29" t="s">
        <v>2968</v>
      </c>
      <c r="E5310" s="30">
        <v>1</v>
      </c>
      <c r="F5310" s="30">
        <v>63</v>
      </c>
      <c r="G5310" s="17">
        <f>E5310*F5310</f>
        <v>63</v>
      </c>
      <c r="H5310" s="595">
        <v>41207</v>
      </c>
    </row>
    <row r="5311" spans="1:8" ht="15.75">
      <c r="A5311" s="596"/>
      <c r="B5311" s="593"/>
      <c r="C5311" s="17" t="s">
        <v>2192</v>
      </c>
      <c r="D5311" s="29" t="s">
        <v>2968</v>
      </c>
      <c r="E5311" s="19">
        <v>2</v>
      </c>
      <c r="F5311" s="19">
        <v>40</v>
      </c>
      <c r="G5311" s="17">
        <f>E5311*F5311</f>
        <v>80</v>
      </c>
      <c r="H5311" s="605"/>
    </row>
    <row r="5312" spans="1:8" ht="15.75">
      <c r="A5312" s="597"/>
      <c r="B5312" s="594"/>
      <c r="C5312" s="63" t="s">
        <v>50</v>
      </c>
      <c r="D5312" s="19" t="s">
        <v>2968</v>
      </c>
      <c r="E5312" s="17">
        <v>2</v>
      </c>
      <c r="F5312" s="19">
        <v>55</v>
      </c>
      <c r="G5312" s="20">
        <f>F5312*E5312</f>
        <v>110</v>
      </c>
      <c r="H5312" s="603"/>
    </row>
    <row r="5313" spans="1:8" ht="31.5">
      <c r="A5313" s="602">
        <v>182</v>
      </c>
      <c r="B5313" s="592" t="s">
        <v>3285</v>
      </c>
      <c r="C5313" s="16" t="s">
        <v>1986</v>
      </c>
      <c r="D5313" s="15"/>
      <c r="E5313" s="15"/>
      <c r="F5313" s="15"/>
      <c r="G5313" s="20"/>
      <c r="H5313" s="611">
        <v>41204</v>
      </c>
    </row>
    <row r="5314" spans="1:8" ht="15.75">
      <c r="A5314" s="596"/>
      <c r="B5314" s="593"/>
      <c r="C5314" s="17" t="s">
        <v>2268</v>
      </c>
      <c r="D5314" s="19" t="s">
        <v>1046</v>
      </c>
      <c r="E5314" s="19">
        <v>1</v>
      </c>
      <c r="F5314" s="19">
        <v>350</v>
      </c>
      <c r="G5314" s="20">
        <f>F5314*E5314</f>
        <v>350</v>
      </c>
      <c r="H5314" s="610"/>
    </row>
    <row r="5315" spans="1:8" ht="15.75">
      <c r="A5315" s="596"/>
      <c r="B5315" s="593"/>
      <c r="C5315" s="17" t="s">
        <v>1047</v>
      </c>
      <c r="D5315" s="19" t="s">
        <v>1517</v>
      </c>
      <c r="E5315" s="19">
        <v>1</v>
      </c>
      <c r="F5315" s="19">
        <v>25</v>
      </c>
      <c r="G5315" s="20">
        <f>F5315*E5315</f>
        <v>25</v>
      </c>
      <c r="H5315" s="610"/>
    </row>
    <row r="5316" spans="1:8" ht="15.75">
      <c r="A5316" s="597"/>
      <c r="B5316" s="594"/>
      <c r="C5316" s="17" t="s">
        <v>1602</v>
      </c>
      <c r="D5316" s="19" t="s">
        <v>1109</v>
      </c>
      <c r="E5316" s="19">
        <v>1.4999999999999999E-2</v>
      </c>
      <c r="F5316" s="19">
        <v>48</v>
      </c>
      <c r="G5316" s="20">
        <f>F5316*E5316</f>
        <v>0.72</v>
      </c>
      <c r="H5316" s="610"/>
    </row>
    <row r="5317" spans="1:8" ht="31.5">
      <c r="A5317" s="41">
        <v>195</v>
      </c>
      <c r="B5317" s="17" t="s">
        <v>2129</v>
      </c>
      <c r="C5317" s="16" t="s">
        <v>1249</v>
      </c>
      <c r="D5317" s="598" t="s">
        <v>67</v>
      </c>
      <c r="E5317" s="599"/>
      <c r="F5317" s="600"/>
      <c r="G5317" s="20">
        <v>2636.8</v>
      </c>
      <c r="H5317" s="21">
        <v>41211</v>
      </c>
    </row>
    <row r="5318" spans="1:8" ht="31.5">
      <c r="A5318" s="41">
        <v>124</v>
      </c>
      <c r="B5318" s="17" t="s">
        <v>2129</v>
      </c>
      <c r="C5318" s="46" t="s">
        <v>893</v>
      </c>
      <c r="D5318" s="598" t="s">
        <v>3650</v>
      </c>
      <c r="E5318" s="599"/>
      <c r="F5318" s="600"/>
      <c r="G5318" s="17"/>
      <c r="H5318" s="21">
        <v>41197</v>
      </c>
    </row>
    <row r="5319" spans="1:8" ht="31.5">
      <c r="A5319" s="602">
        <v>202</v>
      </c>
      <c r="B5319" s="592" t="s">
        <v>2129</v>
      </c>
      <c r="C5319" s="16" t="s">
        <v>489</v>
      </c>
      <c r="D5319" s="19"/>
      <c r="E5319" s="19"/>
      <c r="F5319" s="17"/>
      <c r="G5319" s="17"/>
      <c r="H5319" s="595">
        <v>41211</v>
      </c>
    </row>
    <row r="5320" spans="1:8" ht="15.75">
      <c r="A5320" s="596"/>
      <c r="B5320" s="593"/>
      <c r="C5320" s="63" t="s">
        <v>3090</v>
      </c>
      <c r="D5320" s="19" t="s">
        <v>2968</v>
      </c>
      <c r="E5320" s="30">
        <v>1</v>
      </c>
      <c r="F5320" s="29">
        <v>36</v>
      </c>
      <c r="G5320" s="17">
        <f>E5320*F5320</f>
        <v>36</v>
      </c>
      <c r="H5320" s="605"/>
    </row>
    <row r="5321" spans="1:8" ht="15.75">
      <c r="A5321" s="596"/>
      <c r="B5321" s="593"/>
      <c r="C5321" s="17" t="s">
        <v>2797</v>
      </c>
      <c r="D5321" s="19" t="s">
        <v>1109</v>
      </c>
      <c r="E5321" s="19">
        <v>1</v>
      </c>
      <c r="F5321" s="17">
        <v>90</v>
      </c>
      <c r="G5321" s="17">
        <f>E5321*F5321</f>
        <v>90</v>
      </c>
      <c r="H5321" s="605"/>
    </row>
    <row r="5322" spans="1:8" ht="15.75">
      <c r="A5322" s="597"/>
      <c r="B5322" s="594"/>
      <c r="C5322" s="17" t="s">
        <v>1048</v>
      </c>
      <c r="D5322" s="19" t="s">
        <v>2968</v>
      </c>
      <c r="E5322" s="17">
        <v>1</v>
      </c>
      <c r="F5322" s="17">
        <v>35</v>
      </c>
      <c r="G5322" s="17">
        <f>E5322*F5322</f>
        <v>35</v>
      </c>
      <c r="H5322" s="603"/>
    </row>
    <row r="5323" spans="1:8" ht="18.75">
      <c r="A5323" s="160"/>
      <c r="B5323" s="161" t="s">
        <v>1598</v>
      </c>
      <c r="C5323" s="160"/>
      <c r="D5323" s="160"/>
      <c r="E5323" s="160"/>
      <c r="F5323" s="160"/>
      <c r="G5323" s="162">
        <f>SUM(G5286:G5322)</f>
        <v>9525.0300000000007</v>
      </c>
      <c r="H5323" s="163"/>
    </row>
    <row r="5324" spans="1:8" ht="31.5">
      <c r="A5324" s="41">
        <v>88</v>
      </c>
      <c r="B5324" s="17" t="s">
        <v>164</v>
      </c>
      <c r="C5324" s="46" t="s">
        <v>893</v>
      </c>
      <c r="D5324" s="606" t="s">
        <v>3581</v>
      </c>
      <c r="E5324" s="606"/>
      <c r="F5324" s="606"/>
      <c r="G5324" s="17"/>
      <c r="H5324" s="21">
        <v>41193</v>
      </c>
    </row>
    <row r="5325" spans="1:8" ht="31.5">
      <c r="A5325" s="41">
        <v>114</v>
      </c>
      <c r="B5325" s="17" t="s">
        <v>2343</v>
      </c>
      <c r="C5325" s="16" t="s">
        <v>2818</v>
      </c>
      <c r="D5325" s="598" t="s">
        <v>1050</v>
      </c>
      <c r="E5325" s="599"/>
      <c r="F5325" s="600"/>
      <c r="G5325" s="17"/>
      <c r="H5325" s="21">
        <v>41198</v>
      </c>
    </row>
    <row r="5326" spans="1:8" ht="31.5">
      <c r="A5326" s="41">
        <v>122</v>
      </c>
      <c r="B5326" s="17" t="s">
        <v>164</v>
      </c>
      <c r="C5326" s="46" t="s">
        <v>893</v>
      </c>
      <c r="D5326" s="598" t="s">
        <v>3650</v>
      </c>
      <c r="E5326" s="599"/>
      <c r="F5326" s="600"/>
      <c r="G5326" s="17"/>
      <c r="H5326" s="21">
        <v>41197</v>
      </c>
    </row>
    <row r="5327" spans="1:8" ht="31.5">
      <c r="A5327" s="41">
        <v>128</v>
      </c>
      <c r="B5327" s="17" t="s">
        <v>164</v>
      </c>
      <c r="C5327" s="46" t="s">
        <v>893</v>
      </c>
      <c r="D5327" s="598" t="s">
        <v>3516</v>
      </c>
      <c r="E5327" s="599"/>
      <c r="F5327" s="600"/>
      <c r="G5327" s="17"/>
      <c r="H5327" s="21">
        <v>41198</v>
      </c>
    </row>
    <row r="5328" spans="1:8" ht="31.5">
      <c r="A5328" s="602">
        <v>142</v>
      </c>
      <c r="B5328" s="592" t="s">
        <v>2779</v>
      </c>
      <c r="C5328" s="16" t="s">
        <v>2341</v>
      </c>
      <c r="D5328" s="19"/>
      <c r="E5328" s="17"/>
      <c r="F5328" s="17"/>
      <c r="G5328" s="17"/>
      <c r="H5328" s="595">
        <v>41200</v>
      </c>
    </row>
    <row r="5329" spans="1:8" ht="15.75">
      <c r="A5329" s="596"/>
      <c r="B5329" s="593"/>
      <c r="C5329" s="28" t="s">
        <v>3382</v>
      </c>
      <c r="D5329" s="29" t="s">
        <v>1049</v>
      </c>
      <c r="E5329" s="17">
        <v>1</v>
      </c>
      <c r="F5329" s="17">
        <v>84.48</v>
      </c>
      <c r="G5329" s="17">
        <f>E5329*F5329</f>
        <v>84.48</v>
      </c>
      <c r="H5329" s="605"/>
    </row>
    <row r="5330" spans="1:8" ht="15.75">
      <c r="A5330" s="596"/>
      <c r="B5330" s="593"/>
      <c r="C5330" s="17" t="s">
        <v>2797</v>
      </c>
      <c r="D5330" s="19" t="s">
        <v>1109</v>
      </c>
      <c r="E5330" s="19">
        <v>2</v>
      </c>
      <c r="F5330" s="17">
        <v>90</v>
      </c>
      <c r="G5330" s="17">
        <f>E5330*F5330</f>
        <v>180</v>
      </c>
      <c r="H5330" s="605"/>
    </row>
    <row r="5331" spans="1:8" ht="15.75">
      <c r="A5331" s="597"/>
      <c r="B5331" s="594"/>
      <c r="C5331" s="17" t="s">
        <v>1048</v>
      </c>
      <c r="D5331" s="19" t="s">
        <v>2968</v>
      </c>
      <c r="E5331" s="17">
        <v>4</v>
      </c>
      <c r="F5331" s="17">
        <v>35</v>
      </c>
      <c r="G5331" s="17">
        <f>F5331*E5331</f>
        <v>140</v>
      </c>
      <c r="H5331" s="603"/>
    </row>
    <row r="5332" spans="1:8" ht="31.5">
      <c r="A5332" s="41">
        <v>197</v>
      </c>
      <c r="B5332" s="17" t="s">
        <v>164</v>
      </c>
      <c r="C5332" s="16" t="s">
        <v>893</v>
      </c>
      <c r="D5332" s="598" t="s">
        <v>3581</v>
      </c>
      <c r="E5332" s="599"/>
      <c r="F5332" s="600"/>
      <c r="G5332" s="17"/>
      <c r="H5332" s="21">
        <v>41211</v>
      </c>
    </row>
    <row r="5333" spans="1:8" ht="18.75">
      <c r="A5333" s="160"/>
      <c r="B5333" s="161" t="s">
        <v>1598</v>
      </c>
      <c r="C5333" s="160"/>
      <c r="D5333" s="160"/>
      <c r="E5333" s="160"/>
      <c r="F5333" s="160"/>
      <c r="G5333" s="162">
        <f>SUM(G5324:G5332)</f>
        <v>404.48</v>
      </c>
      <c r="H5333" s="163"/>
    </row>
    <row r="5334" spans="1:8" ht="31.5">
      <c r="A5334" s="602">
        <v>158</v>
      </c>
      <c r="B5334" s="592" t="s">
        <v>3738</v>
      </c>
      <c r="C5334" s="16" t="s">
        <v>3003</v>
      </c>
      <c r="D5334" s="17"/>
      <c r="E5334" s="17"/>
      <c r="F5334" s="17"/>
      <c r="G5334" s="17"/>
      <c r="H5334" s="595">
        <v>41206</v>
      </c>
    </row>
    <row r="5335" spans="1:8" ht="15.75">
      <c r="A5335" s="597"/>
      <c r="B5335" s="594"/>
      <c r="C5335" s="17" t="s">
        <v>3004</v>
      </c>
      <c r="D5335" s="17" t="s">
        <v>2968</v>
      </c>
      <c r="E5335" s="17">
        <v>1</v>
      </c>
      <c r="F5335" s="17">
        <v>2176</v>
      </c>
      <c r="G5335" s="17">
        <f>E5335*F5335</f>
        <v>2176</v>
      </c>
      <c r="H5335" s="603"/>
    </row>
    <row r="5336" spans="1:8" ht="18.75">
      <c r="A5336" s="160"/>
      <c r="B5336" s="161" t="s">
        <v>1598</v>
      </c>
      <c r="C5336" s="160"/>
      <c r="D5336" s="160"/>
      <c r="E5336" s="160"/>
      <c r="F5336" s="160"/>
      <c r="G5336" s="162">
        <f>SUM(G5334:G5335)</f>
        <v>2176</v>
      </c>
      <c r="H5336" s="163"/>
    </row>
    <row r="5337" spans="1:8" ht="31.5">
      <c r="A5337" s="41">
        <v>164</v>
      </c>
      <c r="B5337" s="17" t="s">
        <v>1604</v>
      </c>
      <c r="C5337" s="46" t="s">
        <v>3013</v>
      </c>
      <c r="D5337" s="598" t="s">
        <v>67</v>
      </c>
      <c r="E5337" s="599"/>
      <c r="F5337" s="600"/>
      <c r="G5337" s="17"/>
      <c r="H5337" s="21">
        <v>41206</v>
      </c>
    </row>
    <row r="5338" spans="1:8" ht="15.75">
      <c r="A5338" s="41">
        <v>193</v>
      </c>
      <c r="B5338" s="17" t="s">
        <v>2960</v>
      </c>
      <c r="C5338" s="16" t="s">
        <v>3240</v>
      </c>
      <c r="D5338" s="598" t="s">
        <v>2961</v>
      </c>
      <c r="E5338" s="599"/>
      <c r="F5338" s="600"/>
      <c r="G5338" s="17"/>
      <c r="H5338" s="21">
        <v>41205</v>
      </c>
    </row>
    <row r="5339" spans="1:8" ht="18.75">
      <c r="A5339" s="160"/>
      <c r="B5339" s="161" t="s">
        <v>1598</v>
      </c>
      <c r="C5339" s="160"/>
      <c r="D5339" s="160"/>
      <c r="E5339" s="160"/>
      <c r="F5339" s="160"/>
      <c r="G5339" s="162">
        <f>SUM(G5337:G5338)</f>
        <v>0</v>
      </c>
      <c r="H5339" s="163"/>
    </row>
    <row r="5340" spans="1:8" ht="31.5">
      <c r="A5340" s="41">
        <v>175</v>
      </c>
      <c r="B5340" s="17" t="s">
        <v>1375</v>
      </c>
      <c r="C5340" s="16" t="s">
        <v>1376</v>
      </c>
      <c r="D5340" s="29"/>
      <c r="E5340" s="29"/>
      <c r="F5340" s="29"/>
      <c r="G5340" s="17"/>
      <c r="H5340" s="21">
        <v>41207</v>
      </c>
    </row>
    <row r="5341" spans="1:8" ht="31.5">
      <c r="A5341" s="43">
        <v>189</v>
      </c>
      <c r="B5341" s="140" t="s">
        <v>1375</v>
      </c>
      <c r="C5341" s="16" t="s">
        <v>1376</v>
      </c>
      <c r="D5341" s="598" t="s">
        <v>1050</v>
      </c>
      <c r="E5341" s="599"/>
      <c r="F5341" s="600"/>
      <c r="G5341" s="17"/>
      <c r="H5341" s="139">
        <v>41208</v>
      </c>
    </row>
    <row r="5342" spans="1:8" ht="18.75">
      <c r="A5342" s="160"/>
      <c r="B5342" s="161" t="s">
        <v>1598</v>
      </c>
      <c r="C5342" s="160"/>
      <c r="D5342" s="160"/>
      <c r="E5342" s="160"/>
      <c r="F5342" s="160"/>
      <c r="G5342" s="162">
        <f>SUM(G5340:G5341)</f>
        <v>0</v>
      </c>
      <c r="H5342" s="163"/>
    </row>
    <row r="5343" spans="1:8" ht="31.5">
      <c r="A5343" s="602">
        <v>173</v>
      </c>
      <c r="B5343" s="592" t="s">
        <v>2096</v>
      </c>
      <c r="C5343" s="36" t="s">
        <v>3381</v>
      </c>
      <c r="D5343" s="19"/>
      <c r="E5343" s="17"/>
      <c r="F5343" s="17"/>
      <c r="G5343" s="17"/>
      <c r="H5343" s="595">
        <v>41207</v>
      </c>
    </row>
    <row r="5344" spans="1:8" ht="15.75">
      <c r="A5344" s="597"/>
      <c r="B5344" s="594"/>
      <c r="C5344" s="17" t="s">
        <v>1143</v>
      </c>
      <c r="D5344" s="19" t="s">
        <v>2968</v>
      </c>
      <c r="E5344" s="17">
        <v>1</v>
      </c>
      <c r="F5344" s="17">
        <v>126</v>
      </c>
      <c r="G5344" s="17">
        <f>F5344*E5344</f>
        <v>126</v>
      </c>
      <c r="H5344" s="603"/>
    </row>
    <row r="5345" spans="1:8" ht="18.75">
      <c r="A5345" s="160"/>
      <c r="B5345" s="161" t="s">
        <v>1598</v>
      </c>
      <c r="C5345" s="160"/>
      <c r="D5345" s="160"/>
      <c r="E5345" s="160"/>
      <c r="F5345" s="160"/>
      <c r="G5345" s="162">
        <f>SUM(G5343:G5344)</f>
        <v>126</v>
      </c>
      <c r="H5345" s="163"/>
    </row>
    <row r="5346" spans="1:8" ht="31.5">
      <c r="A5346" s="41">
        <v>8</v>
      </c>
      <c r="B5346" s="17" t="s">
        <v>2781</v>
      </c>
      <c r="C5346" s="46" t="s">
        <v>893</v>
      </c>
      <c r="D5346" s="598" t="s">
        <v>3811</v>
      </c>
      <c r="E5346" s="599"/>
      <c r="F5346" s="600"/>
      <c r="G5346" s="17"/>
      <c r="H5346" s="21">
        <v>41183</v>
      </c>
    </row>
    <row r="5347" spans="1:8" ht="31.5">
      <c r="A5347" s="602">
        <v>64</v>
      </c>
      <c r="B5347" s="592" t="s">
        <v>1642</v>
      </c>
      <c r="C5347" s="16" t="s">
        <v>3345</v>
      </c>
      <c r="D5347" s="19"/>
      <c r="E5347" s="17"/>
      <c r="F5347" s="17"/>
      <c r="G5347" s="17"/>
      <c r="H5347" s="595">
        <v>41192</v>
      </c>
    </row>
    <row r="5348" spans="1:8" ht="15.75">
      <c r="A5348" s="596"/>
      <c r="B5348" s="593"/>
      <c r="C5348" s="17" t="s">
        <v>1462</v>
      </c>
      <c r="D5348" s="19" t="s">
        <v>1049</v>
      </c>
      <c r="E5348" s="17">
        <v>20</v>
      </c>
      <c r="F5348" s="17">
        <v>55</v>
      </c>
      <c r="G5348" s="17">
        <f>E5348*F5348</f>
        <v>1100</v>
      </c>
      <c r="H5348" s="596"/>
    </row>
    <row r="5349" spans="1:8" ht="15.75">
      <c r="A5349" s="596"/>
      <c r="B5349" s="593"/>
      <c r="C5349" s="17" t="s">
        <v>1045</v>
      </c>
      <c r="D5349" s="19" t="s">
        <v>2968</v>
      </c>
      <c r="E5349" s="17">
        <v>2</v>
      </c>
      <c r="F5349" s="17">
        <v>50</v>
      </c>
      <c r="G5349" s="17">
        <f>E5349*F5349</f>
        <v>100</v>
      </c>
      <c r="H5349" s="596"/>
    </row>
    <row r="5350" spans="1:8" ht="15.75">
      <c r="A5350" s="596"/>
      <c r="B5350" s="593"/>
      <c r="C5350" s="17" t="s">
        <v>2967</v>
      </c>
      <c r="D5350" s="19" t="s">
        <v>2968</v>
      </c>
      <c r="E5350" s="17">
        <v>6</v>
      </c>
      <c r="F5350" s="17">
        <v>83</v>
      </c>
      <c r="G5350" s="17">
        <f>E5350*F5350</f>
        <v>498</v>
      </c>
      <c r="H5350" s="596"/>
    </row>
    <row r="5351" spans="1:8" ht="15.75">
      <c r="A5351" s="597"/>
      <c r="B5351" s="594"/>
      <c r="C5351" s="17" t="s">
        <v>1570</v>
      </c>
      <c r="D5351" s="19" t="s">
        <v>2968</v>
      </c>
      <c r="E5351" s="17">
        <v>4</v>
      </c>
      <c r="F5351" s="17">
        <v>50</v>
      </c>
      <c r="G5351" s="17">
        <f>E5351*F5351</f>
        <v>200</v>
      </c>
      <c r="H5351" s="597"/>
    </row>
    <row r="5352" spans="1:8" ht="47.25">
      <c r="A5352" s="602">
        <v>83</v>
      </c>
      <c r="B5352" s="606" t="s">
        <v>1297</v>
      </c>
      <c r="C5352" s="16" t="s">
        <v>595</v>
      </c>
      <c r="D5352" s="19"/>
      <c r="E5352" s="17"/>
      <c r="F5352" s="17"/>
      <c r="G5352" s="17"/>
      <c r="H5352" s="595">
        <v>41194</v>
      </c>
    </row>
    <row r="5353" spans="1:8" ht="15.75">
      <c r="A5353" s="596"/>
      <c r="B5353" s="606"/>
      <c r="C5353" s="17" t="s">
        <v>1570</v>
      </c>
      <c r="D5353" s="19" t="s">
        <v>2968</v>
      </c>
      <c r="E5353" s="30">
        <v>6</v>
      </c>
      <c r="F5353" s="29">
        <v>47</v>
      </c>
      <c r="G5353" s="17">
        <f>E5353*F5353</f>
        <v>282</v>
      </c>
      <c r="H5353" s="605"/>
    </row>
    <row r="5354" spans="1:8" ht="15.75">
      <c r="A5354" s="596"/>
      <c r="B5354" s="606"/>
      <c r="C5354" s="17" t="s">
        <v>3430</v>
      </c>
      <c r="D5354" s="19" t="s">
        <v>2968</v>
      </c>
      <c r="E5354" s="17">
        <v>2</v>
      </c>
      <c r="F5354" s="17">
        <v>99</v>
      </c>
      <c r="G5354" s="17">
        <f t="shared" ref="G5354:G5359" si="64">E5354*F5354</f>
        <v>198</v>
      </c>
      <c r="H5354" s="605"/>
    </row>
    <row r="5355" spans="1:8" ht="15.75">
      <c r="A5355" s="596"/>
      <c r="B5355" s="592" t="s">
        <v>1297</v>
      </c>
      <c r="C5355" s="17" t="s">
        <v>1298</v>
      </c>
      <c r="D5355" s="19" t="s">
        <v>2968</v>
      </c>
      <c r="E5355" s="17">
        <v>1</v>
      </c>
      <c r="F5355" s="17">
        <v>60</v>
      </c>
      <c r="G5355" s="17">
        <f t="shared" si="64"/>
        <v>60</v>
      </c>
      <c r="H5355" s="605"/>
    </row>
    <row r="5356" spans="1:8" ht="15.75">
      <c r="A5356" s="596"/>
      <c r="B5356" s="593"/>
      <c r="C5356" s="28" t="s">
        <v>3382</v>
      </c>
      <c r="D5356" s="29" t="s">
        <v>1049</v>
      </c>
      <c r="E5356" s="30">
        <v>6</v>
      </c>
      <c r="F5356" s="29">
        <v>60</v>
      </c>
      <c r="G5356" s="17">
        <f t="shared" si="64"/>
        <v>360</v>
      </c>
      <c r="H5356" s="605"/>
    </row>
    <row r="5357" spans="1:8" ht="15.75">
      <c r="A5357" s="596"/>
      <c r="B5357" s="593"/>
      <c r="C5357" s="17" t="s">
        <v>2552</v>
      </c>
      <c r="D5357" s="19" t="s">
        <v>2968</v>
      </c>
      <c r="E5357" s="17">
        <v>1</v>
      </c>
      <c r="F5357" s="17">
        <v>41</v>
      </c>
      <c r="G5357" s="17">
        <f t="shared" si="64"/>
        <v>41</v>
      </c>
      <c r="H5357" s="605"/>
    </row>
    <row r="5358" spans="1:8" ht="15.75">
      <c r="A5358" s="596"/>
      <c r="B5358" s="593"/>
      <c r="C5358" s="17" t="s">
        <v>2797</v>
      </c>
      <c r="D5358" s="19" t="s">
        <v>1109</v>
      </c>
      <c r="E5358" s="17">
        <v>3</v>
      </c>
      <c r="F5358" s="17">
        <v>90</v>
      </c>
      <c r="G5358" s="17">
        <f t="shared" si="64"/>
        <v>270</v>
      </c>
      <c r="H5358" s="605"/>
    </row>
    <row r="5359" spans="1:8" ht="15.75">
      <c r="A5359" s="596"/>
      <c r="B5359" s="593"/>
      <c r="C5359" s="17" t="s">
        <v>3144</v>
      </c>
      <c r="D5359" s="19" t="s">
        <v>2968</v>
      </c>
      <c r="E5359" s="17">
        <v>1</v>
      </c>
      <c r="F5359" s="17">
        <v>24</v>
      </c>
      <c r="G5359" s="17">
        <f t="shared" si="64"/>
        <v>24</v>
      </c>
      <c r="H5359" s="605"/>
    </row>
    <row r="5360" spans="1:8" ht="15.75">
      <c r="A5360" s="597"/>
      <c r="B5360" s="594"/>
      <c r="C5360" s="28" t="s">
        <v>3382</v>
      </c>
      <c r="D5360" s="29" t="s">
        <v>1049</v>
      </c>
      <c r="E5360" s="17">
        <v>1</v>
      </c>
      <c r="F5360" s="17">
        <v>84.48</v>
      </c>
      <c r="G5360" s="17">
        <f>E5360*F5360</f>
        <v>84.48</v>
      </c>
      <c r="H5360" s="603"/>
    </row>
    <row r="5361" spans="1:8" ht="31.5">
      <c r="A5361" s="41">
        <v>90</v>
      </c>
      <c r="B5361" s="17" t="s">
        <v>2781</v>
      </c>
      <c r="C5361" s="46" t="s">
        <v>893</v>
      </c>
      <c r="D5361" s="598" t="s">
        <v>3581</v>
      </c>
      <c r="E5361" s="599"/>
      <c r="F5361" s="600"/>
      <c r="G5361" s="17"/>
      <c r="H5361" s="21">
        <v>41193</v>
      </c>
    </row>
    <row r="5362" spans="1:8" ht="31.5">
      <c r="A5362" s="602">
        <v>97</v>
      </c>
      <c r="B5362" s="592" t="s">
        <v>1134</v>
      </c>
      <c r="C5362" s="46" t="s">
        <v>1211</v>
      </c>
      <c r="D5362" s="19"/>
      <c r="E5362" s="17"/>
      <c r="F5362" s="19"/>
      <c r="G5362" s="17"/>
      <c r="H5362" s="595">
        <v>41198</v>
      </c>
    </row>
    <row r="5363" spans="1:8" ht="15.75">
      <c r="A5363" s="596"/>
      <c r="B5363" s="593"/>
      <c r="C5363" s="15" t="s">
        <v>1570</v>
      </c>
      <c r="D5363" s="19" t="s">
        <v>2968</v>
      </c>
      <c r="E5363" s="17">
        <v>4</v>
      </c>
      <c r="F5363" s="19">
        <v>92</v>
      </c>
      <c r="G5363" s="17">
        <f>E5363*F5363</f>
        <v>368</v>
      </c>
      <c r="H5363" s="605"/>
    </row>
    <row r="5364" spans="1:8" ht="15.75">
      <c r="A5364" s="596"/>
      <c r="B5364" s="593"/>
      <c r="C5364" s="15" t="s">
        <v>2822</v>
      </c>
      <c r="D5364" s="19" t="s">
        <v>2968</v>
      </c>
      <c r="E5364" s="17">
        <v>1</v>
      </c>
      <c r="F5364" s="19">
        <v>188</v>
      </c>
      <c r="G5364" s="17">
        <f>E5364*F5364</f>
        <v>188</v>
      </c>
      <c r="H5364" s="605"/>
    </row>
    <row r="5365" spans="1:8" ht="15.75">
      <c r="A5365" s="597"/>
      <c r="B5365" s="594"/>
      <c r="C5365" s="15" t="s">
        <v>1045</v>
      </c>
      <c r="D5365" s="19" t="s">
        <v>2968</v>
      </c>
      <c r="E5365" s="17">
        <v>2</v>
      </c>
      <c r="F5365" s="19">
        <v>50</v>
      </c>
      <c r="G5365" s="17">
        <f>E5365*F5365</f>
        <v>100</v>
      </c>
      <c r="H5365" s="603"/>
    </row>
    <row r="5366" spans="1:8" ht="31.5">
      <c r="A5366" s="41">
        <v>104</v>
      </c>
      <c r="B5366" s="17" t="s">
        <v>2326</v>
      </c>
      <c r="C5366" s="46" t="s">
        <v>2327</v>
      </c>
      <c r="D5366" s="598" t="s">
        <v>2328</v>
      </c>
      <c r="E5366" s="599"/>
      <c r="F5366" s="600"/>
      <c r="G5366" s="17"/>
      <c r="H5366" s="21">
        <v>41198</v>
      </c>
    </row>
    <row r="5367" spans="1:8" ht="15.75">
      <c r="A5367" s="41">
        <v>163</v>
      </c>
      <c r="B5367" s="17" t="s">
        <v>3012</v>
      </c>
      <c r="C5367" s="16" t="s">
        <v>1584</v>
      </c>
      <c r="D5367" s="598" t="s">
        <v>67</v>
      </c>
      <c r="E5367" s="599"/>
      <c r="F5367" s="600"/>
      <c r="G5367" s="17"/>
      <c r="H5367" s="21">
        <v>41206</v>
      </c>
    </row>
    <row r="5368" spans="1:8" ht="47.25">
      <c r="A5368" s="602">
        <v>178</v>
      </c>
      <c r="B5368" s="592" t="s">
        <v>1642</v>
      </c>
      <c r="C5368" s="333" t="s">
        <v>52</v>
      </c>
      <c r="D5368" s="29"/>
      <c r="E5368" s="30"/>
      <c r="F5368" s="29"/>
      <c r="G5368" s="17"/>
      <c r="H5368" s="595">
        <v>41207</v>
      </c>
    </row>
    <row r="5369" spans="1:8" ht="15.75">
      <c r="A5369" s="597"/>
      <c r="B5369" s="594"/>
      <c r="C5369" s="334" t="s">
        <v>53</v>
      </c>
      <c r="D5369" s="19" t="s">
        <v>2968</v>
      </c>
      <c r="E5369" s="17">
        <v>2</v>
      </c>
      <c r="F5369" s="29">
        <v>2727.34</v>
      </c>
      <c r="G5369" s="17">
        <f>E5369*F5369</f>
        <v>5454.68</v>
      </c>
      <c r="H5369" s="603"/>
    </row>
    <row r="5370" spans="1:8" ht="47.25">
      <c r="A5370" s="602">
        <v>183</v>
      </c>
      <c r="B5370" s="592" t="s">
        <v>3374</v>
      </c>
      <c r="C5370" s="16" t="s">
        <v>3287</v>
      </c>
      <c r="D5370" s="19"/>
      <c r="E5370" s="19"/>
      <c r="F5370" s="19"/>
      <c r="G5370" s="17"/>
      <c r="H5370" s="595">
        <v>41193</v>
      </c>
    </row>
    <row r="5371" spans="1:8" ht="15.75">
      <c r="A5371" s="596"/>
      <c r="B5371" s="593"/>
      <c r="C5371" s="17" t="s">
        <v>888</v>
      </c>
      <c r="D5371" s="19" t="s">
        <v>1585</v>
      </c>
      <c r="E5371" s="17">
        <v>0.21</v>
      </c>
      <c r="F5371" s="17">
        <v>8500</v>
      </c>
      <c r="G5371" s="17">
        <f t="shared" ref="G5371:G5376" si="65">E5371*F5371</f>
        <v>1785</v>
      </c>
      <c r="H5371" s="605"/>
    </row>
    <row r="5372" spans="1:8" ht="15.75">
      <c r="A5372" s="596"/>
      <c r="B5372" s="593"/>
      <c r="C5372" s="17" t="s">
        <v>889</v>
      </c>
      <c r="D5372" s="19" t="s">
        <v>1585</v>
      </c>
      <c r="E5372" s="17">
        <v>0.05</v>
      </c>
      <c r="F5372" s="17">
        <v>8500</v>
      </c>
      <c r="G5372" s="17">
        <f t="shared" si="65"/>
        <v>425</v>
      </c>
      <c r="H5372" s="605"/>
    </row>
    <row r="5373" spans="1:8" ht="15.75">
      <c r="A5373" s="596"/>
      <c r="B5373" s="593"/>
      <c r="C5373" s="17" t="s">
        <v>1602</v>
      </c>
      <c r="D5373" s="19" t="s">
        <v>1109</v>
      </c>
      <c r="E5373" s="19">
        <v>0.01</v>
      </c>
      <c r="F5373" s="19">
        <v>48</v>
      </c>
      <c r="G5373" s="17">
        <f t="shared" si="65"/>
        <v>0.48</v>
      </c>
      <c r="H5373" s="605"/>
    </row>
    <row r="5374" spans="1:8" ht="15.75">
      <c r="A5374" s="596"/>
      <c r="B5374" s="593"/>
      <c r="C5374" s="15" t="s">
        <v>2205</v>
      </c>
      <c r="D5374" s="19" t="s">
        <v>2968</v>
      </c>
      <c r="E5374" s="19">
        <v>10</v>
      </c>
      <c r="F5374" s="17">
        <v>0.65</v>
      </c>
      <c r="G5374" s="17">
        <f t="shared" si="65"/>
        <v>6.5</v>
      </c>
      <c r="H5374" s="605"/>
    </row>
    <row r="5375" spans="1:8" ht="15.75">
      <c r="A5375" s="596"/>
      <c r="B5375" s="593"/>
      <c r="C5375" s="334" t="s">
        <v>231</v>
      </c>
      <c r="D5375" s="29" t="s">
        <v>2968</v>
      </c>
      <c r="E5375" s="30">
        <v>1</v>
      </c>
      <c r="F5375" s="29">
        <v>260</v>
      </c>
      <c r="G5375" s="17">
        <f t="shared" si="65"/>
        <v>260</v>
      </c>
      <c r="H5375" s="605"/>
    </row>
    <row r="5376" spans="1:8" ht="15.75">
      <c r="A5376" s="597"/>
      <c r="B5376" s="594"/>
      <c r="C5376" s="28" t="s">
        <v>2044</v>
      </c>
      <c r="D5376" s="19" t="s">
        <v>2968</v>
      </c>
      <c r="E5376" s="17">
        <v>2</v>
      </c>
      <c r="F5376" s="17">
        <v>40</v>
      </c>
      <c r="G5376" s="17">
        <f t="shared" si="65"/>
        <v>80</v>
      </c>
      <c r="H5376" s="603"/>
    </row>
    <row r="5377" spans="1:8" ht="47.25">
      <c r="A5377" s="41">
        <v>187</v>
      </c>
      <c r="B5377" s="17" t="s">
        <v>2958</v>
      </c>
      <c r="C5377" s="16" t="s">
        <v>1993</v>
      </c>
      <c r="D5377" s="598" t="s">
        <v>2484</v>
      </c>
      <c r="E5377" s="599"/>
      <c r="F5377" s="600"/>
      <c r="G5377" s="17"/>
      <c r="H5377" s="21">
        <v>41208</v>
      </c>
    </row>
    <row r="5378" spans="1:8" ht="31.5">
      <c r="A5378" s="41">
        <v>198</v>
      </c>
      <c r="B5378" s="17" t="s">
        <v>2781</v>
      </c>
      <c r="C5378" s="16" t="s">
        <v>893</v>
      </c>
      <c r="D5378" s="598" t="s">
        <v>3581</v>
      </c>
      <c r="E5378" s="599"/>
      <c r="F5378" s="600"/>
      <c r="G5378" s="17"/>
      <c r="H5378" s="21">
        <v>41211</v>
      </c>
    </row>
    <row r="5379" spans="1:8" ht="15.75">
      <c r="A5379" s="602">
        <v>210</v>
      </c>
      <c r="B5379" s="592" t="s">
        <v>2781</v>
      </c>
      <c r="C5379" s="16" t="s">
        <v>2782</v>
      </c>
      <c r="D5379" s="19"/>
      <c r="E5379" s="17"/>
      <c r="F5379" s="17"/>
      <c r="G5379" s="17"/>
      <c r="H5379" s="595">
        <v>41213</v>
      </c>
    </row>
    <row r="5380" spans="1:8" ht="15.75">
      <c r="A5380" s="596"/>
      <c r="B5380" s="593"/>
      <c r="C5380" s="17" t="s">
        <v>32</v>
      </c>
      <c r="D5380" s="19" t="s">
        <v>1588</v>
      </c>
      <c r="E5380" s="17">
        <v>0.25</v>
      </c>
      <c r="F5380" s="17">
        <v>1500</v>
      </c>
      <c r="G5380" s="17">
        <f>E5380*F5380</f>
        <v>375</v>
      </c>
      <c r="H5380" s="596"/>
    </row>
    <row r="5381" spans="1:8" ht="15.75">
      <c r="A5381" s="597"/>
      <c r="B5381" s="594"/>
      <c r="C5381" s="17" t="s">
        <v>2050</v>
      </c>
      <c r="D5381" s="19" t="s">
        <v>1585</v>
      </c>
      <c r="E5381" s="17">
        <v>0.5</v>
      </c>
      <c r="F5381" s="17">
        <v>48.05</v>
      </c>
      <c r="G5381" s="20">
        <f>E5381*F5381</f>
        <v>24.03</v>
      </c>
      <c r="H5381" s="597"/>
    </row>
    <row r="5382" spans="1:8" ht="15.75">
      <c r="A5382" s="41">
        <v>220</v>
      </c>
      <c r="B5382" s="134" t="s">
        <v>2958</v>
      </c>
      <c r="C5382" s="16" t="s">
        <v>1584</v>
      </c>
      <c r="D5382" s="598" t="s">
        <v>67</v>
      </c>
      <c r="E5382" s="599"/>
      <c r="F5382" s="600"/>
      <c r="G5382" s="17"/>
      <c r="H5382" s="133">
        <v>41213</v>
      </c>
    </row>
    <row r="5383" spans="1:8" ht="18.75">
      <c r="A5383" s="160"/>
      <c r="B5383" s="161" t="s">
        <v>1598</v>
      </c>
      <c r="C5383" s="160"/>
      <c r="D5383" s="160"/>
      <c r="E5383" s="160"/>
      <c r="F5383" s="160"/>
      <c r="G5383" s="162">
        <f>SUM(G5346:G5382)</f>
        <v>12284.17</v>
      </c>
      <c r="H5383" s="163"/>
    </row>
    <row r="5384" spans="1:8" ht="47.25">
      <c r="A5384" s="602">
        <v>12</v>
      </c>
      <c r="B5384" s="592" t="s">
        <v>3428</v>
      </c>
      <c r="C5384" s="16" t="s">
        <v>3429</v>
      </c>
      <c r="D5384" s="19"/>
      <c r="E5384" s="17"/>
      <c r="F5384" s="17"/>
      <c r="G5384" s="17"/>
      <c r="H5384" s="595">
        <v>41183</v>
      </c>
    </row>
    <row r="5385" spans="1:8" ht="15.75">
      <c r="A5385" s="596"/>
      <c r="B5385" s="593"/>
      <c r="C5385" s="17" t="s">
        <v>1570</v>
      </c>
      <c r="D5385" s="19" t="s">
        <v>2968</v>
      </c>
      <c r="E5385" s="19">
        <v>13</v>
      </c>
      <c r="F5385" s="17">
        <v>68.47</v>
      </c>
      <c r="G5385" s="17">
        <f>E5385*F5385</f>
        <v>890.11</v>
      </c>
      <c r="H5385" s="596"/>
    </row>
    <row r="5386" spans="1:8" ht="15.75">
      <c r="A5386" s="596"/>
      <c r="B5386" s="593"/>
      <c r="C5386" s="17" t="s">
        <v>3430</v>
      </c>
      <c r="D5386" s="19" t="s">
        <v>2968</v>
      </c>
      <c r="E5386" s="19">
        <v>1</v>
      </c>
      <c r="F5386" s="17">
        <v>104</v>
      </c>
      <c r="G5386" s="44">
        <f>E5386*F5386</f>
        <v>104</v>
      </c>
      <c r="H5386" s="596"/>
    </row>
    <row r="5387" spans="1:8" ht="15.75">
      <c r="A5387" s="597"/>
      <c r="B5387" s="594"/>
      <c r="C5387" s="17" t="s">
        <v>3431</v>
      </c>
      <c r="D5387" s="19" t="s">
        <v>1049</v>
      </c>
      <c r="E5387" s="19">
        <v>30</v>
      </c>
      <c r="F5387" s="17">
        <v>33</v>
      </c>
      <c r="G5387" s="44">
        <f>E5387*F5387</f>
        <v>990</v>
      </c>
      <c r="H5387" s="597"/>
    </row>
    <row r="5388" spans="1:8" ht="31.5">
      <c r="A5388" s="41">
        <v>32</v>
      </c>
      <c r="B5388" s="17" t="s">
        <v>2492</v>
      </c>
      <c r="C5388" s="16" t="s">
        <v>1403</v>
      </c>
      <c r="D5388" s="598" t="s">
        <v>67</v>
      </c>
      <c r="E5388" s="599"/>
      <c r="F5388" s="600"/>
      <c r="G5388" s="17"/>
      <c r="H5388" s="21">
        <v>41185</v>
      </c>
    </row>
    <row r="5389" spans="1:8" ht="15.75">
      <c r="A5389" s="602">
        <v>106</v>
      </c>
      <c r="B5389" s="592" t="s">
        <v>2330</v>
      </c>
      <c r="C5389" s="16" t="s">
        <v>2844</v>
      </c>
      <c r="D5389" s="17"/>
      <c r="E5389" s="17"/>
      <c r="F5389" s="17"/>
      <c r="G5389" s="17"/>
      <c r="H5389" s="595">
        <v>41199</v>
      </c>
    </row>
    <row r="5390" spans="1:8" ht="15.75">
      <c r="A5390" s="597"/>
      <c r="B5390" s="594"/>
      <c r="C5390" s="17" t="s">
        <v>1880</v>
      </c>
      <c r="D5390" s="17" t="s">
        <v>2968</v>
      </c>
      <c r="E5390" s="17">
        <v>1</v>
      </c>
      <c r="F5390" s="17">
        <v>13</v>
      </c>
      <c r="G5390" s="17">
        <f>E5390*F5390</f>
        <v>13</v>
      </c>
      <c r="H5390" s="603"/>
    </row>
    <row r="5391" spans="1:8" ht="15.75">
      <c r="A5391" s="602">
        <v>111</v>
      </c>
      <c r="B5391" s="592" t="s">
        <v>2339</v>
      </c>
      <c r="C5391" s="16" t="s">
        <v>746</v>
      </c>
      <c r="D5391" s="19"/>
      <c r="E5391" s="17"/>
      <c r="F5391" s="17"/>
      <c r="G5391" s="17"/>
      <c r="H5391" s="595">
        <v>41198</v>
      </c>
    </row>
    <row r="5392" spans="1:8" ht="15.75">
      <c r="A5392" s="597"/>
      <c r="B5392" s="594"/>
      <c r="C5392" s="17" t="s">
        <v>1462</v>
      </c>
      <c r="D5392" s="19" t="s">
        <v>1049</v>
      </c>
      <c r="E5392" s="19">
        <v>2</v>
      </c>
      <c r="F5392" s="19">
        <v>115.2</v>
      </c>
      <c r="G5392" s="20">
        <f>F5392*E5392</f>
        <v>230.4</v>
      </c>
      <c r="H5392" s="603"/>
    </row>
    <row r="5393" spans="1:8" ht="15.75">
      <c r="A5393" s="602">
        <v>148</v>
      </c>
      <c r="B5393" s="592" t="s">
        <v>3517</v>
      </c>
      <c r="C5393" s="16" t="s">
        <v>3518</v>
      </c>
      <c r="D5393" s="29"/>
      <c r="E5393" s="29"/>
      <c r="F5393" s="29"/>
      <c r="G5393" s="17"/>
      <c r="H5393" s="595">
        <v>41200</v>
      </c>
    </row>
    <row r="5394" spans="1:8" ht="15.75">
      <c r="A5394" s="596"/>
      <c r="B5394" s="593"/>
      <c r="C5394" s="17" t="s">
        <v>2797</v>
      </c>
      <c r="D5394" s="19" t="s">
        <v>1109</v>
      </c>
      <c r="E5394" s="19">
        <v>3</v>
      </c>
      <c r="F5394" s="17">
        <v>90</v>
      </c>
      <c r="G5394" s="17">
        <f>E5394*F5394</f>
        <v>270</v>
      </c>
      <c r="H5394" s="605"/>
    </row>
    <row r="5395" spans="1:8" ht="15.75">
      <c r="A5395" s="596"/>
      <c r="B5395" s="593"/>
      <c r="C5395" s="15" t="s">
        <v>1523</v>
      </c>
      <c r="D5395" s="19" t="s">
        <v>1049</v>
      </c>
      <c r="E5395" s="29">
        <v>2</v>
      </c>
      <c r="F5395" s="29">
        <v>202.88</v>
      </c>
      <c r="G5395" s="17">
        <f>E5395*F5395</f>
        <v>405.76</v>
      </c>
      <c r="H5395" s="605"/>
    </row>
    <row r="5396" spans="1:8" ht="15.75">
      <c r="A5396" s="597"/>
      <c r="B5396" s="594"/>
      <c r="C5396" s="15" t="s">
        <v>2723</v>
      </c>
      <c r="D5396" s="19" t="s">
        <v>1049</v>
      </c>
      <c r="E5396" s="29">
        <v>8</v>
      </c>
      <c r="F5396" s="29">
        <v>156.16</v>
      </c>
      <c r="G5396" s="17">
        <f>E5396*F5396</f>
        <v>1249.28</v>
      </c>
      <c r="H5396" s="603"/>
    </row>
    <row r="5397" spans="1:8" ht="15.75">
      <c r="A5397" s="41">
        <v>150</v>
      </c>
      <c r="B5397" s="17" t="s">
        <v>544</v>
      </c>
      <c r="C5397" s="36" t="s">
        <v>542</v>
      </c>
      <c r="D5397" s="880" t="s">
        <v>2296</v>
      </c>
      <c r="E5397" s="881"/>
      <c r="F5397" s="882"/>
      <c r="G5397" s="17"/>
      <c r="H5397" s="21">
        <v>41205</v>
      </c>
    </row>
    <row r="5398" spans="1:8" ht="15.75">
      <c r="A5398" s="602">
        <v>152</v>
      </c>
      <c r="B5398" s="592" t="s">
        <v>3528</v>
      </c>
      <c r="C5398" s="16" t="s">
        <v>3092</v>
      </c>
      <c r="D5398" s="29"/>
      <c r="E5398" s="29"/>
      <c r="F5398" s="29"/>
      <c r="G5398" s="17"/>
      <c r="H5398" s="595">
        <v>41205</v>
      </c>
    </row>
    <row r="5399" spans="1:8" ht="15.75">
      <c r="A5399" s="596"/>
      <c r="B5399" s="593"/>
      <c r="C5399" s="17" t="s">
        <v>1462</v>
      </c>
      <c r="D5399" s="19" t="s">
        <v>1049</v>
      </c>
      <c r="E5399" s="19">
        <v>1</v>
      </c>
      <c r="F5399" s="19">
        <v>115.2</v>
      </c>
      <c r="G5399" s="20">
        <f>F5399*E5399</f>
        <v>115.2</v>
      </c>
      <c r="H5399" s="605"/>
    </row>
    <row r="5400" spans="1:8" ht="15.75">
      <c r="A5400" s="597"/>
      <c r="B5400" s="594"/>
      <c r="C5400" s="17" t="s">
        <v>2797</v>
      </c>
      <c r="D5400" s="19" t="s">
        <v>1109</v>
      </c>
      <c r="E5400" s="19">
        <v>3</v>
      </c>
      <c r="F5400" s="17">
        <v>90</v>
      </c>
      <c r="G5400" s="17">
        <f>E5400*F5400</f>
        <v>270</v>
      </c>
      <c r="H5400" s="603"/>
    </row>
    <row r="5401" spans="1:8" ht="31.5">
      <c r="A5401" s="41">
        <v>154</v>
      </c>
      <c r="B5401" s="17" t="s">
        <v>2994</v>
      </c>
      <c r="C5401" s="16" t="s">
        <v>1986</v>
      </c>
      <c r="D5401" s="17"/>
      <c r="E5401" s="17"/>
      <c r="F5401" s="17"/>
      <c r="G5401" s="17"/>
      <c r="H5401" s="139">
        <v>41205</v>
      </c>
    </row>
    <row r="5402" spans="1:8" ht="15.75">
      <c r="A5402" s="602">
        <v>155</v>
      </c>
      <c r="B5402" s="592" t="s">
        <v>2994</v>
      </c>
      <c r="C5402" s="17" t="s">
        <v>2268</v>
      </c>
      <c r="D5402" s="19" t="s">
        <v>1046</v>
      </c>
      <c r="E5402" s="17">
        <v>1</v>
      </c>
      <c r="F5402" s="17">
        <v>350</v>
      </c>
      <c r="G5402" s="17">
        <f>E5402*F5402</f>
        <v>350</v>
      </c>
      <c r="H5402" s="605">
        <v>41205</v>
      </c>
    </row>
    <row r="5403" spans="1:8" ht="15.75">
      <c r="A5403" s="596"/>
      <c r="B5403" s="593"/>
      <c r="C5403" s="17" t="s">
        <v>1047</v>
      </c>
      <c r="D5403" s="19" t="s">
        <v>1049</v>
      </c>
      <c r="E5403" s="17">
        <v>1</v>
      </c>
      <c r="F5403" s="17">
        <v>25</v>
      </c>
      <c r="G5403" s="17">
        <f>E5403*F5403</f>
        <v>25</v>
      </c>
      <c r="H5403" s="596"/>
    </row>
    <row r="5404" spans="1:8" ht="15.75">
      <c r="A5404" s="597"/>
      <c r="B5404" s="594"/>
      <c r="C5404" s="17" t="s">
        <v>1087</v>
      </c>
      <c r="D5404" s="19" t="s">
        <v>1109</v>
      </c>
      <c r="E5404" s="17">
        <v>0.02</v>
      </c>
      <c r="F5404" s="17">
        <v>67</v>
      </c>
      <c r="G5404" s="17">
        <f>E5404*F5404</f>
        <v>1.34</v>
      </c>
      <c r="H5404" s="597"/>
    </row>
    <row r="5405" spans="1:8" ht="47.25">
      <c r="A5405" s="602">
        <v>200</v>
      </c>
      <c r="B5405" s="883" t="s">
        <v>831</v>
      </c>
      <c r="C5405" s="252" t="s">
        <v>1250</v>
      </c>
      <c r="D5405" s="19"/>
      <c r="E5405" s="19"/>
      <c r="F5405" s="19"/>
      <c r="G5405" s="17"/>
      <c r="H5405" s="595">
        <v>41211</v>
      </c>
    </row>
    <row r="5406" spans="1:8" ht="18.75" customHeight="1">
      <c r="A5406" s="596"/>
      <c r="B5406" s="884"/>
      <c r="C5406" s="251" t="s">
        <v>3366</v>
      </c>
      <c r="D5406" s="19" t="s">
        <v>2968</v>
      </c>
      <c r="E5406" s="17">
        <v>1</v>
      </c>
      <c r="F5406" s="17">
        <v>180</v>
      </c>
      <c r="G5406" s="17"/>
      <c r="H5406" s="605"/>
    </row>
    <row r="5407" spans="1:8" ht="15.75">
      <c r="A5407" s="596"/>
      <c r="B5407" s="884"/>
      <c r="C5407" s="251" t="s">
        <v>3368</v>
      </c>
      <c r="D5407" s="19" t="s">
        <v>2968</v>
      </c>
      <c r="E5407" s="17">
        <v>1</v>
      </c>
      <c r="F5407" s="17">
        <v>48</v>
      </c>
      <c r="G5407" s="17"/>
      <c r="H5407" s="605"/>
    </row>
    <row r="5408" spans="1:8" ht="15.75">
      <c r="A5408" s="596"/>
      <c r="B5408" s="884"/>
      <c r="C5408" s="251" t="s">
        <v>3369</v>
      </c>
      <c r="D5408" s="19" t="s">
        <v>2968</v>
      </c>
      <c r="E5408" s="17">
        <v>1</v>
      </c>
      <c r="F5408" s="17">
        <v>52</v>
      </c>
      <c r="G5408" s="17"/>
      <c r="H5408" s="605"/>
    </row>
    <row r="5409" spans="1:8" ht="15.75">
      <c r="A5409" s="596"/>
      <c r="B5409" s="884"/>
      <c r="C5409" s="251" t="s">
        <v>259</v>
      </c>
      <c r="D5409" s="19" t="s">
        <v>1049</v>
      </c>
      <c r="E5409" s="17">
        <v>10</v>
      </c>
      <c r="F5409" s="17">
        <v>8</v>
      </c>
      <c r="G5409" s="17"/>
      <c r="H5409" s="605"/>
    </row>
    <row r="5410" spans="1:8" ht="15.75">
      <c r="A5410" s="596"/>
      <c r="B5410" s="884"/>
      <c r="C5410" s="251" t="s">
        <v>3498</v>
      </c>
      <c r="D5410" s="19" t="s">
        <v>1049</v>
      </c>
      <c r="E5410" s="19">
        <v>9</v>
      </c>
      <c r="F5410" s="19">
        <v>12</v>
      </c>
      <c r="G5410" s="17"/>
      <c r="H5410" s="605"/>
    </row>
    <row r="5411" spans="1:8" ht="15.75">
      <c r="A5411" s="596"/>
      <c r="B5411" s="884"/>
      <c r="C5411" s="251" t="s">
        <v>213</v>
      </c>
      <c r="D5411" s="19" t="s">
        <v>2968</v>
      </c>
      <c r="E5411" s="19">
        <v>10</v>
      </c>
      <c r="F5411" s="19">
        <v>5</v>
      </c>
      <c r="G5411" s="17"/>
      <c r="H5411" s="605"/>
    </row>
    <row r="5412" spans="1:8" ht="15.75">
      <c r="A5412" s="596"/>
      <c r="B5412" s="884"/>
      <c r="C5412" s="251" t="s">
        <v>3370</v>
      </c>
      <c r="D5412" s="19" t="s">
        <v>2968</v>
      </c>
      <c r="E5412" s="17">
        <v>1</v>
      </c>
      <c r="F5412" s="19">
        <v>13</v>
      </c>
      <c r="G5412" s="17"/>
      <c r="H5412" s="605"/>
    </row>
    <row r="5413" spans="1:8" ht="15.75">
      <c r="A5413" s="596"/>
      <c r="B5413" s="884"/>
      <c r="C5413" s="251" t="s">
        <v>973</v>
      </c>
      <c r="D5413" s="19" t="s">
        <v>2968</v>
      </c>
      <c r="E5413" s="17">
        <v>1</v>
      </c>
      <c r="F5413" s="17">
        <v>50</v>
      </c>
      <c r="G5413" s="17"/>
      <c r="H5413" s="605"/>
    </row>
    <row r="5414" spans="1:8" ht="15.75">
      <c r="A5414" s="596"/>
      <c r="B5414" s="884"/>
      <c r="C5414" s="251" t="s">
        <v>2083</v>
      </c>
      <c r="D5414" s="19" t="s">
        <v>2968</v>
      </c>
      <c r="E5414" s="17">
        <v>20</v>
      </c>
      <c r="F5414" s="19">
        <v>0.5</v>
      </c>
      <c r="G5414" s="17"/>
      <c r="H5414" s="605"/>
    </row>
    <row r="5415" spans="1:8" ht="15.75">
      <c r="A5415" s="596"/>
      <c r="B5415" s="884"/>
      <c r="C5415" s="250" t="s">
        <v>3282</v>
      </c>
      <c r="D5415" s="19" t="s">
        <v>2968</v>
      </c>
      <c r="E5415" s="17">
        <v>1</v>
      </c>
      <c r="F5415" s="17">
        <v>10</v>
      </c>
      <c r="G5415" s="17"/>
      <c r="H5415" s="605"/>
    </row>
    <row r="5416" spans="1:8" ht="15.75">
      <c r="A5416" s="596"/>
      <c r="B5416" s="885"/>
      <c r="C5416" s="251" t="s">
        <v>2084</v>
      </c>
      <c r="D5416" s="19" t="s">
        <v>2968</v>
      </c>
      <c r="E5416" s="17">
        <v>20</v>
      </c>
      <c r="F5416" s="19">
        <v>0.45</v>
      </c>
      <c r="G5416" s="17"/>
      <c r="H5416" s="605"/>
    </row>
    <row r="5417" spans="1:8" ht="31.5">
      <c r="A5417" s="597"/>
      <c r="B5417" s="322" t="s">
        <v>1720</v>
      </c>
      <c r="C5417" s="17"/>
      <c r="D5417" s="19"/>
      <c r="E5417" s="17"/>
      <c r="F5417" s="17"/>
      <c r="G5417" s="247">
        <v>6320.34</v>
      </c>
      <c r="H5417" s="603"/>
    </row>
    <row r="5418" spans="1:8" ht="31.5">
      <c r="A5418" s="602">
        <v>218</v>
      </c>
      <c r="B5418" s="592" t="s">
        <v>831</v>
      </c>
      <c r="C5418" s="16" t="s">
        <v>3599</v>
      </c>
      <c r="D5418" s="17"/>
      <c r="E5418" s="17"/>
      <c r="F5418" s="17"/>
      <c r="G5418" s="20"/>
      <c r="H5418" s="595">
        <v>41213</v>
      </c>
    </row>
    <row r="5419" spans="1:8" ht="15.75">
      <c r="A5419" s="596"/>
      <c r="B5419" s="593"/>
      <c r="C5419" s="15" t="s">
        <v>1601</v>
      </c>
      <c r="D5419" s="19" t="s">
        <v>1109</v>
      </c>
      <c r="E5419" s="19">
        <v>10</v>
      </c>
      <c r="F5419" s="19">
        <v>4.7</v>
      </c>
      <c r="G5419" s="20">
        <f>F5419*E5419</f>
        <v>47</v>
      </c>
      <c r="H5419" s="605"/>
    </row>
    <row r="5420" spans="1:8" ht="15.75">
      <c r="A5420" s="596"/>
      <c r="B5420" s="593"/>
      <c r="C5420" s="17" t="s">
        <v>1534</v>
      </c>
      <c r="D5420" s="19" t="s">
        <v>1585</v>
      </c>
      <c r="E5420" s="17">
        <v>0.04</v>
      </c>
      <c r="F5420" s="17">
        <v>400</v>
      </c>
      <c r="G5420" s="20">
        <f>F5420*E5420</f>
        <v>16</v>
      </c>
      <c r="H5420" s="605"/>
    </row>
    <row r="5421" spans="1:8" ht="15.75">
      <c r="A5421" s="597"/>
      <c r="B5421" s="594"/>
      <c r="C5421" s="17" t="s">
        <v>1535</v>
      </c>
      <c r="D5421" s="19" t="s">
        <v>2968</v>
      </c>
      <c r="E5421" s="17">
        <v>10</v>
      </c>
      <c r="F5421" s="17">
        <v>8</v>
      </c>
      <c r="G5421" s="20">
        <f>F5421*E5421</f>
        <v>80</v>
      </c>
      <c r="H5421" s="603"/>
    </row>
    <row r="5422" spans="1:8" ht="31.5">
      <c r="A5422" s="602">
        <v>232</v>
      </c>
      <c r="B5422" s="592" t="s">
        <v>3716</v>
      </c>
      <c r="C5422" s="16" t="s">
        <v>26</v>
      </c>
      <c r="D5422" s="19"/>
      <c r="E5422" s="17"/>
      <c r="F5422" s="17"/>
      <c r="G5422" s="17"/>
      <c r="H5422" s="595">
        <v>41213</v>
      </c>
    </row>
    <row r="5423" spans="1:8" ht="15.75">
      <c r="A5423" s="596"/>
      <c r="B5423" s="593"/>
      <c r="C5423" s="17" t="s">
        <v>1826</v>
      </c>
      <c r="D5423" s="19" t="s">
        <v>1046</v>
      </c>
      <c r="E5423" s="17">
        <v>15</v>
      </c>
      <c r="F5423" s="17">
        <v>150</v>
      </c>
      <c r="G5423" s="17">
        <f>E5423*F5423</f>
        <v>2250</v>
      </c>
      <c r="H5423" s="596"/>
    </row>
    <row r="5424" spans="1:8" ht="15.75">
      <c r="A5424" s="596"/>
      <c r="B5424" s="593"/>
      <c r="C5424" s="17" t="s">
        <v>3222</v>
      </c>
      <c r="D5424" s="19" t="s">
        <v>1109</v>
      </c>
      <c r="E5424" s="17">
        <v>5</v>
      </c>
      <c r="F5424" s="17">
        <v>27.5</v>
      </c>
      <c r="G5424" s="17">
        <f>E5424*F5424</f>
        <v>137.5</v>
      </c>
      <c r="H5424" s="596"/>
    </row>
    <row r="5425" spans="1:8" ht="15.75">
      <c r="A5425" s="597"/>
      <c r="B5425" s="594"/>
      <c r="C5425" s="17" t="s">
        <v>3717</v>
      </c>
      <c r="D5425" s="19" t="s">
        <v>481</v>
      </c>
      <c r="E5425" s="17">
        <v>3</v>
      </c>
      <c r="F5425" s="17">
        <v>28</v>
      </c>
      <c r="G5425" s="17">
        <f>E5425*F5425</f>
        <v>84</v>
      </c>
      <c r="H5425" s="597"/>
    </row>
    <row r="5426" spans="1:8" ht="47.25">
      <c r="A5426" s="602">
        <v>231</v>
      </c>
      <c r="B5426" s="592" t="s">
        <v>1846</v>
      </c>
      <c r="C5426" s="16" t="s">
        <v>246</v>
      </c>
      <c r="D5426" s="19"/>
      <c r="E5426" s="17"/>
      <c r="F5426" s="17"/>
      <c r="G5426" s="17"/>
      <c r="H5426" s="595">
        <v>41213</v>
      </c>
    </row>
    <row r="5427" spans="1:8" ht="15.75">
      <c r="A5427" s="596"/>
      <c r="B5427" s="593"/>
      <c r="C5427" s="17" t="s">
        <v>247</v>
      </c>
      <c r="D5427" s="19" t="s">
        <v>1049</v>
      </c>
      <c r="E5427" s="17">
        <v>3.7</v>
      </c>
      <c r="F5427" s="17">
        <v>571.9</v>
      </c>
      <c r="G5427" s="17">
        <f t="shared" ref="G5427:G5432" si="66">E5427*F5427</f>
        <v>2116.0300000000002</v>
      </c>
      <c r="H5427" s="596"/>
    </row>
    <row r="5428" spans="1:8" ht="15.75">
      <c r="A5428" s="596"/>
      <c r="B5428" s="593"/>
      <c r="C5428" s="17" t="s">
        <v>345</v>
      </c>
      <c r="D5428" s="19" t="s">
        <v>1049</v>
      </c>
      <c r="E5428" s="17">
        <v>35</v>
      </c>
      <c r="F5428" s="17">
        <v>333.75</v>
      </c>
      <c r="G5428" s="17">
        <f t="shared" si="66"/>
        <v>11681.25</v>
      </c>
      <c r="H5428" s="596"/>
    </row>
    <row r="5429" spans="1:8" ht="15.75">
      <c r="A5429" s="596"/>
      <c r="B5429" s="593"/>
      <c r="C5429" s="17" t="s">
        <v>2797</v>
      </c>
      <c r="D5429" s="19" t="s">
        <v>1109</v>
      </c>
      <c r="E5429" s="19">
        <v>5</v>
      </c>
      <c r="F5429" s="17">
        <v>90</v>
      </c>
      <c r="G5429" s="17">
        <f t="shared" si="66"/>
        <v>450</v>
      </c>
      <c r="H5429" s="596"/>
    </row>
    <row r="5430" spans="1:8" ht="15.75">
      <c r="A5430" s="596"/>
      <c r="B5430" s="593"/>
      <c r="C5430" s="17" t="s">
        <v>248</v>
      </c>
      <c r="D5430" s="19" t="s">
        <v>2968</v>
      </c>
      <c r="E5430" s="17">
        <v>2</v>
      </c>
      <c r="F5430" s="17">
        <v>43</v>
      </c>
      <c r="G5430" s="17">
        <f t="shared" si="66"/>
        <v>86</v>
      </c>
      <c r="H5430" s="596"/>
    </row>
    <row r="5431" spans="1:8" ht="15.75">
      <c r="A5431" s="596"/>
      <c r="B5431" s="593"/>
      <c r="C5431" s="17" t="s">
        <v>249</v>
      </c>
      <c r="D5431" s="19" t="s">
        <v>2968</v>
      </c>
      <c r="E5431" s="17">
        <v>2</v>
      </c>
      <c r="F5431" s="17">
        <v>386</v>
      </c>
      <c r="G5431" s="17">
        <f t="shared" si="66"/>
        <v>772</v>
      </c>
      <c r="H5431" s="596"/>
    </row>
    <row r="5432" spans="1:8" ht="15.75">
      <c r="A5432" s="597"/>
      <c r="B5432" s="594"/>
      <c r="C5432" s="17" t="s">
        <v>83</v>
      </c>
      <c r="D5432" s="19" t="s">
        <v>1109</v>
      </c>
      <c r="E5432" s="17">
        <v>1</v>
      </c>
      <c r="F5432" s="17">
        <v>67</v>
      </c>
      <c r="G5432" s="17">
        <f t="shared" si="66"/>
        <v>67</v>
      </c>
      <c r="H5432" s="597"/>
    </row>
    <row r="5433" spans="1:8" ht="18.75">
      <c r="A5433" s="160"/>
      <c r="B5433" s="161" t="s">
        <v>1598</v>
      </c>
      <c r="C5433" s="160"/>
      <c r="D5433" s="160"/>
      <c r="E5433" s="160"/>
      <c r="F5433" s="160"/>
      <c r="G5433" s="162">
        <f>SUM(G5384:G5432)</f>
        <v>29021.21</v>
      </c>
      <c r="H5433" s="163"/>
    </row>
    <row r="5434" spans="1:8" ht="31.5">
      <c r="A5434" s="43">
        <v>9</v>
      </c>
      <c r="B5434" s="17" t="s">
        <v>2595</v>
      </c>
      <c r="C5434" s="46" t="s">
        <v>893</v>
      </c>
      <c r="D5434" s="598" t="s">
        <v>3811</v>
      </c>
      <c r="E5434" s="599"/>
      <c r="F5434" s="600"/>
      <c r="G5434" s="17"/>
      <c r="H5434" s="21">
        <v>41183</v>
      </c>
    </row>
    <row r="5435" spans="1:8" ht="31.5">
      <c r="A5435" s="602">
        <v>14</v>
      </c>
      <c r="B5435" s="592" t="s">
        <v>3178</v>
      </c>
      <c r="C5435" s="16" t="s">
        <v>3179</v>
      </c>
      <c r="D5435" s="17"/>
      <c r="E5435" s="17"/>
      <c r="F5435" s="17"/>
      <c r="G5435" s="17"/>
      <c r="H5435" s="595">
        <v>41184</v>
      </c>
    </row>
    <row r="5436" spans="1:8" ht="15.75">
      <c r="A5436" s="596"/>
      <c r="B5436" s="593"/>
      <c r="C5436" s="15" t="s">
        <v>108</v>
      </c>
      <c r="D5436" s="19" t="s">
        <v>2968</v>
      </c>
      <c r="E5436" s="17">
        <v>1</v>
      </c>
      <c r="F5436" s="17">
        <v>180</v>
      </c>
      <c r="G5436" s="169">
        <f>F5436*E5436</f>
        <v>180</v>
      </c>
      <c r="H5436" s="605"/>
    </row>
    <row r="5437" spans="1:8" ht="15.75">
      <c r="A5437" s="596"/>
      <c r="B5437" s="593"/>
      <c r="C5437" s="17" t="s">
        <v>1879</v>
      </c>
      <c r="D5437" s="19" t="s">
        <v>2968</v>
      </c>
      <c r="E5437" s="17">
        <v>1</v>
      </c>
      <c r="F5437" s="17">
        <v>170</v>
      </c>
      <c r="G5437" s="44">
        <f>E5437*F5437</f>
        <v>170</v>
      </c>
      <c r="H5437" s="605"/>
    </row>
    <row r="5438" spans="1:8" ht="15.75">
      <c r="A5438" s="596"/>
      <c r="B5438" s="593"/>
      <c r="C5438" s="15" t="s">
        <v>3370</v>
      </c>
      <c r="D5438" s="19" t="s">
        <v>2968</v>
      </c>
      <c r="E5438" s="17">
        <v>2</v>
      </c>
      <c r="F5438" s="19">
        <v>13</v>
      </c>
      <c r="G5438" s="44">
        <f>E5438*F5438</f>
        <v>26</v>
      </c>
      <c r="H5438" s="605"/>
    </row>
    <row r="5439" spans="1:8" ht="15.75">
      <c r="A5439" s="596"/>
      <c r="B5439" s="593"/>
      <c r="C5439" s="15" t="s">
        <v>2084</v>
      </c>
      <c r="D5439" s="19" t="s">
        <v>2968</v>
      </c>
      <c r="E5439" s="17">
        <v>4</v>
      </c>
      <c r="F5439" s="19">
        <v>0.45</v>
      </c>
      <c r="G5439" s="44">
        <f>E5439*F5439</f>
        <v>1.8</v>
      </c>
      <c r="H5439" s="605"/>
    </row>
    <row r="5440" spans="1:8" ht="15.75">
      <c r="A5440" s="597"/>
      <c r="B5440" s="594"/>
      <c r="C5440" s="15" t="s">
        <v>2083</v>
      </c>
      <c r="D5440" s="19" t="s">
        <v>2968</v>
      </c>
      <c r="E5440" s="17">
        <v>2</v>
      </c>
      <c r="F5440" s="19">
        <v>0.5</v>
      </c>
      <c r="G5440" s="44">
        <f>E5440*F5440</f>
        <v>1</v>
      </c>
      <c r="H5440" s="603"/>
    </row>
    <row r="5441" spans="1:8" ht="15.75">
      <c r="A5441" s="41">
        <v>17</v>
      </c>
      <c r="B5441" s="17" t="s">
        <v>3185</v>
      </c>
      <c r="C5441" s="16" t="s">
        <v>2270</v>
      </c>
      <c r="D5441" s="598" t="s">
        <v>1050</v>
      </c>
      <c r="E5441" s="599"/>
      <c r="F5441" s="600"/>
      <c r="G5441" s="17"/>
      <c r="H5441" s="21">
        <v>41184</v>
      </c>
    </row>
    <row r="5442" spans="1:8" ht="15.75">
      <c r="A5442" s="41">
        <v>24</v>
      </c>
      <c r="B5442" s="17" t="s">
        <v>3185</v>
      </c>
      <c r="C5442" s="16" t="s">
        <v>3386</v>
      </c>
      <c r="D5442" s="598" t="s">
        <v>1050</v>
      </c>
      <c r="E5442" s="599"/>
      <c r="F5442" s="600"/>
      <c r="G5442" s="17"/>
      <c r="H5442" s="21">
        <v>41185</v>
      </c>
    </row>
    <row r="5443" spans="1:8" ht="15.75">
      <c r="A5443" s="602">
        <v>139</v>
      </c>
      <c r="B5443" s="592" t="s">
        <v>1174</v>
      </c>
      <c r="C5443" s="36" t="s">
        <v>2844</v>
      </c>
      <c r="D5443" s="17"/>
      <c r="E5443" s="17"/>
      <c r="F5443" s="17"/>
      <c r="G5443" s="17"/>
      <c r="H5443" s="595">
        <v>41204</v>
      </c>
    </row>
    <row r="5444" spans="1:8" ht="15.75">
      <c r="A5444" s="596"/>
      <c r="B5444" s="593"/>
      <c r="C5444" s="28" t="s">
        <v>1175</v>
      </c>
      <c r="D5444" s="17" t="s">
        <v>2968</v>
      </c>
      <c r="E5444" s="17">
        <v>1</v>
      </c>
      <c r="F5444" s="17">
        <v>54</v>
      </c>
      <c r="G5444" s="17">
        <f>E5444*F5444</f>
        <v>54</v>
      </c>
      <c r="H5444" s="605"/>
    </row>
    <row r="5445" spans="1:8" ht="15.75">
      <c r="A5445" s="596"/>
      <c r="B5445" s="593"/>
      <c r="C5445" s="17" t="s">
        <v>1176</v>
      </c>
      <c r="D5445" s="17" t="s">
        <v>2968</v>
      </c>
      <c r="E5445" s="17">
        <v>1</v>
      </c>
      <c r="F5445" s="17">
        <v>35</v>
      </c>
      <c r="G5445" s="17">
        <f>E5445*F5445</f>
        <v>35</v>
      </c>
      <c r="H5445" s="605"/>
    </row>
    <row r="5446" spans="1:8" ht="15.75">
      <c r="A5446" s="597"/>
      <c r="B5446" s="594"/>
      <c r="C5446" s="28" t="s">
        <v>1177</v>
      </c>
      <c r="D5446" s="17" t="s">
        <v>2968</v>
      </c>
      <c r="E5446" s="17">
        <v>1</v>
      </c>
      <c r="F5446" s="17">
        <v>13</v>
      </c>
      <c r="G5446" s="17">
        <f>E5446*F5446</f>
        <v>13</v>
      </c>
      <c r="H5446" s="603"/>
    </row>
    <row r="5447" spans="1:8" ht="31.5">
      <c r="A5447" s="41">
        <v>199</v>
      </c>
      <c r="B5447" s="17" t="s">
        <v>2595</v>
      </c>
      <c r="C5447" s="16" t="s">
        <v>893</v>
      </c>
      <c r="D5447" s="598" t="s">
        <v>3581</v>
      </c>
      <c r="E5447" s="599"/>
      <c r="F5447" s="600"/>
      <c r="G5447" s="17"/>
      <c r="H5447" s="21">
        <v>41211</v>
      </c>
    </row>
    <row r="5448" spans="1:8" ht="18.75">
      <c r="A5448" s="160"/>
      <c r="B5448" s="161" t="s">
        <v>1598</v>
      </c>
      <c r="C5448" s="160"/>
      <c r="D5448" s="160"/>
      <c r="E5448" s="160"/>
      <c r="F5448" s="160"/>
      <c r="G5448" s="162">
        <f>SUM(G5434:G5447)</f>
        <v>480.8</v>
      </c>
      <c r="H5448" s="163"/>
    </row>
    <row r="5449" spans="1:8" ht="31.5">
      <c r="A5449" s="43">
        <v>10</v>
      </c>
      <c r="B5449" s="17" t="s">
        <v>3441</v>
      </c>
      <c r="C5449" s="46" t="s">
        <v>893</v>
      </c>
      <c r="D5449" s="598" t="s">
        <v>3811</v>
      </c>
      <c r="E5449" s="599"/>
      <c r="F5449" s="600"/>
      <c r="G5449" s="17"/>
      <c r="H5449" s="21">
        <v>41183</v>
      </c>
    </row>
    <row r="5450" spans="1:8" ht="15.75">
      <c r="A5450" s="41">
        <v>29</v>
      </c>
      <c r="B5450" s="17" t="s">
        <v>725</v>
      </c>
      <c r="C5450" s="16" t="s">
        <v>1760</v>
      </c>
      <c r="D5450" s="598" t="s">
        <v>1140</v>
      </c>
      <c r="E5450" s="599"/>
      <c r="F5450" s="600"/>
      <c r="G5450" s="17"/>
      <c r="H5450" s="21">
        <v>41186</v>
      </c>
    </row>
    <row r="5451" spans="1:8" ht="31.5">
      <c r="A5451" s="602">
        <v>46</v>
      </c>
      <c r="B5451" s="592" t="s">
        <v>1263</v>
      </c>
      <c r="C5451" s="46" t="s">
        <v>1264</v>
      </c>
      <c r="D5451" s="598" t="s">
        <v>1050</v>
      </c>
      <c r="E5451" s="599"/>
      <c r="F5451" s="600"/>
      <c r="G5451" s="17"/>
      <c r="H5451" s="595">
        <v>41190</v>
      </c>
    </row>
    <row r="5452" spans="1:8" ht="15.75">
      <c r="A5452" s="596"/>
      <c r="B5452" s="593"/>
      <c r="C5452" s="17" t="s">
        <v>1265</v>
      </c>
      <c r="D5452" s="19" t="s">
        <v>2968</v>
      </c>
      <c r="E5452" s="17">
        <v>1</v>
      </c>
      <c r="F5452" s="17">
        <v>180</v>
      </c>
      <c r="G5452" s="17">
        <f>E5452*F5452</f>
        <v>180</v>
      </c>
      <c r="H5452" s="605"/>
    </row>
    <row r="5453" spans="1:8" ht="15.75">
      <c r="A5453" s="597"/>
      <c r="B5453" s="594"/>
      <c r="C5453" s="28" t="s">
        <v>1563</v>
      </c>
      <c r="D5453" s="19" t="s">
        <v>2968</v>
      </c>
      <c r="E5453" s="30">
        <v>1</v>
      </c>
      <c r="F5453" s="30">
        <v>13</v>
      </c>
      <c r="G5453" s="17">
        <f>E5453*F5453</f>
        <v>13</v>
      </c>
      <c r="H5453" s="603"/>
    </row>
    <row r="5454" spans="1:8" ht="31.5">
      <c r="A5454" s="602">
        <v>81</v>
      </c>
      <c r="B5454" s="592" t="s">
        <v>1263</v>
      </c>
      <c r="C5454" s="16" t="s">
        <v>1293</v>
      </c>
      <c r="D5454" s="19"/>
      <c r="E5454" s="17"/>
      <c r="F5454" s="17"/>
      <c r="G5454" s="17"/>
      <c r="H5454" s="595">
        <v>41194</v>
      </c>
    </row>
    <row r="5455" spans="1:8" ht="15.75">
      <c r="A5455" s="596"/>
      <c r="B5455" s="593"/>
      <c r="C5455" s="17" t="s">
        <v>1294</v>
      </c>
      <c r="D5455" s="19" t="s">
        <v>2968</v>
      </c>
      <c r="E5455" s="17">
        <v>1</v>
      </c>
      <c r="F5455" s="17">
        <v>190</v>
      </c>
      <c r="G5455" s="17">
        <f>E5455*F5455</f>
        <v>190</v>
      </c>
      <c r="H5455" s="596"/>
    </row>
    <row r="5456" spans="1:8" ht="15.75">
      <c r="A5456" s="597"/>
      <c r="B5456" s="594"/>
      <c r="C5456" s="17" t="s">
        <v>1397</v>
      </c>
      <c r="D5456" s="19" t="s">
        <v>2968</v>
      </c>
      <c r="E5456" s="30">
        <v>1</v>
      </c>
      <c r="F5456" s="29">
        <v>80</v>
      </c>
      <c r="G5456" s="17">
        <f>E5456*F5456</f>
        <v>80</v>
      </c>
      <c r="H5456" s="597"/>
    </row>
    <row r="5457" spans="1:8" ht="15.75">
      <c r="A5457" s="602">
        <v>84</v>
      </c>
      <c r="B5457" s="592" t="s">
        <v>1302</v>
      </c>
      <c r="C5457" s="16" t="s">
        <v>2844</v>
      </c>
      <c r="D5457" s="19"/>
      <c r="E5457" s="17"/>
      <c r="F5457" s="17"/>
      <c r="G5457" s="17"/>
      <c r="H5457" s="595">
        <v>41194</v>
      </c>
    </row>
    <row r="5458" spans="1:8" ht="15.75">
      <c r="A5458" s="596"/>
      <c r="B5458" s="593"/>
      <c r="C5458" s="28" t="s">
        <v>1879</v>
      </c>
      <c r="D5458" s="29" t="s">
        <v>2968</v>
      </c>
      <c r="E5458" s="30">
        <v>2</v>
      </c>
      <c r="F5458" s="30">
        <v>170</v>
      </c>
      <c r="G5458" s="17">
        <f>E5458*F5458</f>
        <v>340</v>
      </c>
      <c r="H5458" s="596"/>
    </row>
    <row r="5459" spans="1:8" ht="15.75">
      <c r="A5459" s="597"/>
      <c r="B5459" s="594"/>
      <c r="C5459" s="15" t="s">
        <v>1303</v>
      </c>
      <c r="D5459" s="29" t="s">
        <v>2968</v>
      </c>
      <c r="E5459" s="17">
        <v>2</v>
      </c>
      <c r="F5459" s="19">
        <v>13</v>
      </c>
      <c r="G5459" s="17">
        <f>E5459*F5459</f>
        <v>26</v>
      </c>
      <c r="H5459" s="597"/>
    </row>
    <row r="5460" spans="1:8" ht="31.5">
      <c r="A5460" s="41">
        <v>91</v>
      </c>
      <c r="B5460" s="17" t="s">
        <v>3441</v>
      </c>
      <c r="C5460" s="46" t="s">
        <v>893</v>
      </c>
      <c r="D5460" s="598" t="s">
        <v>3581</v>
      </c>
      <c r="E5460" s="599"/>
      <c r="F5460" s="600"/>
      <c r="G5460" s="17"/>
      <c r="H5460" s="21">
        <v>41193</v>
      </c>
    </row>
    <row r="5461" spans="1:8" ht="31.5">
      <c r="A5461" s="41">
        <v>135</v>
      </c>
      <c r="B5461" s="17" t="s">
        <v>3441</v>
      </c>
      <c r="C5461" s="46" t="s">
        <v>893</v>
      </c>
      <c r="D5461" s="598" t="s">
        <v>1113</v>
      </c>
      <c r="E5461" s="599"/>
      <c r="F5461" s="600"/>
      <c r="G5461" s="17"/>
      <c r="H5461" s="21">
        <v>41199</v>
      </c>
    </row>
    <row r="5462" spans="1:8" ht="15.75">
      <c r="A5462" s="41">
        <v>136</v>
      </c>
      <c r="B5462" s="17" t="s">
        <v>2032</v>
      </c>
      <c r="C5462" s="16" t="s">
        <v>2844</v>
      </c>
      <c r="D5462" s="598" t="s">
        <v>1050</v>
      </c>
      <c r="E5462" s="599"/>
      <c r="F5462" s="600"/>
      <c r="G5462" s="17"/>
      <c r="H5462" s="21">
        <v>41200</v>
      </c>
    </row>
    <row r="5463" spans="1:8" ht="15.75">
      <c r="A5463" s="602">
        <v>140</v>
      </c>
      <c r="B5463" s="592" t="s">
        <v>2777</v>
      </c>
      <c r="C5463" s="46" t="s">
        <v>2844</v>
      </c>
      <c r="D5463" s="19"/>
      <c r="E5463" s="17"/>
      <c r="F5463" s="17"/>
      <c r="G5463" s="17"/>
      <c r="H5463" s="595">
        <v>41204</v>
      </c>
    </row>
    <row r="5464" spans="1:8" ht="15.75">
      <c r="A5464" s="596"/>
      <c r="B5464" s="593"/>
      <c r="C5464" s="28" t="s">
        <v>1177</v>
      </c>
      <c r="D5464" s="17" t="s">
        <v>2968</v>
      </c>
      <c r="E5464" s="17">
        <v>1</v>
      </c>
      <c r="F5464" s="17">
        <v>13</v>
      </c>
      <c r="G5464" s="17">
        <f>E5464*F5464</f>
        <v>13</v>
      </c>
      <c r="H5464" s="605"/>
    </row>
    <row r="5465" spans="1:8" ht="15.75">
      <c r="A5465" s="597"/>
      <c r="B5465" s="594"/>
      <c r="C5465" s="17" t="s">
        <v>1879</v>
      </c>
      <c r="D5465" s="17" t="s">
        <v>2968</v>
      </c>
      <c r="E5465" s="17">
        <v>1</v>
      </c>
      <c r="F5465" s="17">
        <v>170</v>
      </c>
      <c r="G5465" s="17">
        <f>E5465*F5465</f>
        <v>170</v>
      </c>
      <c r="H5465" s="603"/>
    </row>
    <row r="5466" spans="1:8" ht="31.5">
      <c r="A5466" s="41">
        <v>201</v>
      </c>
      <c r="B5466" s="17" t="s">
        <v>2464</v>
      </c>
      <c r="C5466" s="16" t="s">
        <v>1251</v>
      </c>
      <c r="D5466" s="598" t="s">
        <v>1252</v>
      </c>
      <c r="E5466" s="599"/>
      <c r="F5466" s="600"/>
      <c r="G5466" s="17"/>
      <c r="H5466" s="21">
        <v>41211</v>
      </c>
    </row>
    <row r="5467" spans="1:8" ht="15.75">
      <c r="A5467" s="602">
        <v>211</v>
      </c>
      <c r="B5467" s="592" t="s">
        <v>3441</v>
      </c>
      <c r="C5467" s="16" t="s">
        <v>2782</v>
      </c>
      <c r="D5467" s="19"/>
      <c r="E5467" s="17"/>
      <c r="F5467" s="17"/>
      <c r="G5467" s="17"/>
      <c r="H5467" s="595">
        <v>41213</v>
      </c>
    </row>
    <row r="5468" spans="1:8" ht="15.75">
      <c r="A5468" s="596"/>
      <c r="B5468" s="593"/>
      <c r="C5468" s="17" t="s">
        <v>32</v>
      </c>
      <c r="D5468" s="19" t="s">
        <v>1588</v>
      </c>
      <c r="E5468" s="17">
        <v>0.25</v>
      </c>
      <c r="F5468" s="17">
        <v>1500</v>
      </c>
      <c r="G5468" s="17">
        <f>E5468*F5468</f>
        <v>375</v>
      </c>
      <c r="H5468" s="596"/>
    </row>
    <row r="5469" spans="1:8" ht="15.75">
      <c r="A5469" s="597"/>
      <c r="B5469" s="594"/>
      <c r="C5469" s="17" t="s">
        <v>2050</v>
      </c>
      <c r="D5469" s="19" t="s">
        <v>1585</v>
      </c>
      <c r="E5469" s="17">
        <v>0.5</v>
      </c>
      <c r="F5469" s="17">
        <v>48.05</v>
      </c>
      <c r="G5469" s="17">
        <f>E5469*F5469</f>
        <v>24.024999999999999</v>
      </c>
      <c r="H5469" s="597"/>
    </row>
    <row r="5470" spans="1:8" ht="15.75">
      <c r="A5470" s="602">
        <v>219</v>
      </c>
      <c r="B5470" s="592" t="s">
        <v>1836</v>
      </c>
      <c r="C5470" s="16" t="s">
        <v>2844</v>
      </c>
      <c r="D5470" s="15"/>
      <c r="E5470" s="15"/>
      <c r="F5470" s="15"/>
      <c r="G5470" s="17"/>
      <c r="H5470" s="595">
        <v>41212</v>
      </c>
    </row>
    <row r="5471" spans="1:8" ht="15.75">
      <c r="A5471" s="596"/>
      <c r="B5471" s="593"/>
      <c r="C5471" s="17" t="s">
        <v>1265</v>
      </c>
      <c r="D5471" s="19" t="s">
        <v>2968</v>
      </c>
      <c r="E5471" s="15">
        <v>1</v>
      </c>
      <c r="F5471" s="15">
        <v>170</v>
      </c>
      <c r="G5471" s="17">
        <f>E5471*F5471</f>
        <v>170</v>
      </c>
      <c r="H5471" s="605"/>
    </row>
    <row r="5472" spans="1:8" ht="15.75">
      <c r="A5472" s="597"/>
      <c r="B5472" s="594"/>
      <c r="C5472" s="17" t="s">
        <v>2204</v>
      </c>
      <c r="D5472" s="19" t="s">
        <v>2968</v>
      </c>
      <c r="E5472" s="15">
        <v>1</v>
      </c>
      <c r="F5472" s="15">
        <v>13</v>
      </c>
      <c r="G5472" s="17">
        <f>E5472*F5472</f>
        <v>13</v>
      </c>
      <c r="H5472" s="603"/>
    </row>
    <row r="5473" spans="1:8" ht="31.5">
      <c r="A5473" s="602">
        <v>226</v>
      </c>
      <c r="B5473" s="592" t="s">
        <v>2845</v>
      </c>
      <c r="C5473" s="16" t="s">
        <v>1843</v>
      </c>
      <c r="D5473" s="19"/>
      <c r="E5473" s="17"/>
      <c r="F5473" s="17"/>
      <c r="G5473" s="17"/>
      <c r="H5473" s="595">
        <v>41212</v>
      </c>
    </row>
    <row r="5474" spans="1:8" ht="15.75">
      <c r="A5474" s="596"/>
      <c r="B5474" s="593"/>
      <c r="C5474" s="17" t="s">
        <v>2286</v>
      </c>
      <c r="D5474" s="19" t="s">
        <v>2968</v>
      </c>
      <c r="E5474" s="17">
        <v>1</v>
      </c>
      <c r="F5474" s="17">
        <v>450</v>
      </c>
      <c r="G5474" s="17">
        <f>E5474*F5474</f>
        <v>450</v>
      </c>
      <c r="H5474" s="596"/>
    </row>
    <row r="5475" spans="1:8" ht="15.75">
      <c r="A5475" s="597"/>
      <c r="B5475" s="594"/>
      <c r="C5475" s="17" t="s">
        <v>83</v>
      </c>
      <c r="D5475" s="19" t="s">
        <v>1109</v>
      </c>
      <c r="E5475" s="17">
        <v>1</v>
      </c>
      <c r="F5475" s="17">
        <v>67</v>
      </c>
      <c r="G5475" s="17">
        <f>E5475*F5475</f>
        <v>67</v>
      </c>
      <c r="H5475" s="597"/>
    </row>
    <row r="5476" spans="1:8" ht="18.75">
      <c r="A5476" s="160"/>
      <c r="B5476" s="161" t="s">
        <v>1598</v>
      </c>
      <c r="C5476" s="160"/>
      <c r="D5476" s="160"/>
      <c r="E5476" s="160"/>
      <c r="F5476" s="160"/>
      <c r="G5476" s="162">
        <f>SUM(G5449:G5475)</f>
        <v>2111.0300000000002</v>
      </c>
      <c r="H5476" s="163"/>
    </row>
    <row r="5477" spans="1:8" ht="31.5">
      <c r="A5477" s="602">
        <v>13</v>
      </c>
      <c r="B5477" s="592" t="s">
        <v>3432</v>
      </c>
      <c r="C5477" s="16" t="s">
        <v>692</v>
      </c>
      <c r="D5477" s="19"/>
      <c r="E5477" s="19"/>
      <c r="F5477" s="19"/>
      <c r="G5477" s="17"/>
      <c r="H5477" s="595">
        <v>41183</v>
      </c>
    </row>
    <row r="5478" spans="1:8" ht="15.75">
      <c r="A5478" s="597"/>
      <c r="B5478" s="594"/>
      <c r="C5478" s="17" t="s">
        <v>3144</v>
      </c>
      <c r="D5478" s="19" t="s">
        <v>2968</v>
      </c>
      <c r="E5478" s="17">
        <v>1</v>
      </c>
      <c r="F5478" s="17">
        <v>24</v>
      </c>
      <c r="G5478" s="20">
        <f>F5478*E5478</f>
        <v>24</v>
      </c>
      <c r="H5478" s="597"/>
    </row>
    <row r="5479" spans="1:8" ht="31.5">
      <c r="A5479" s="41">
        <v>133</v>
      </c>
      <c r="B5479" s="15" t="s">
        <v>832</v>
      </c>
      <c r="C5479" s="46" t="s">
        <v>893</v>
      </c>
      <c r="D5479" s="606" t="s">
        <v>1113</v>
      </c>
      <c r="E5479" s="606"/>
      <c r="F5479" s="606"/>
      <c r="G5479" s="17"/>
      <c r="H5479" s="21">
        <v>41199</v>
      </c>
    </row>
    <row r="5480" spans="1:8" ht="31.5">
      <c r="A5480" s="41">
        <v>153</v>
      </c>
      <c r="B5480" s="17" t="s">
        <v>2992</v>
      </c>
      <c r="C5480" s="16" t="s">
        <v>2993</v>
      </c>
      <c r="D5480" s="598" t="s">
        <v>67</v>
      </c>
      <c r="E5480" s="599"/>
      <c r="F5480" s="600"/>
      <c r="G5480" s="17"/>
      <c r="H5480" s="21">
        <v>41205</v>
      </c>
    </row>
    <row r="5481" spans="1:8" ht="31.5">
      <c r="A5481" s="41">
        <v>160</v>
      </c>
      <c r="B5481" s="17" t="s">
        <v>832</v>
      </c>
      <c r="C5481" s="46" t="s">
        <v>893</v>
      </c>
      <c r="D5481" s="598" t="s">
        <v>594</v>
      </c>
      <c r="E5481" s="599"/>
      <c r="F5481" s="600"/>
      <c r="G5481" s="17"/>
      <c r="H5481" s="21">
        <v>41206</v>
      </c>
    </row>
    <row r="5482" spans="1:8" ht="31.5">
      <c r="A5482" s="41">
        <v>208</v>
      </c>
      <c r="B5482" s="17" t="s">
        <v>832</v>
      </c>
      <c r="C5482" s="16" t="s">
        <v>893</v>
      </c>
      <c r="D5482" s="598" t="s">
        <v>3581</v>
      </c>
      <c r="E5482" s="599"/>
      <c r="F5482" s="600"/>
      <c r="G5482" s="17"/>
      <c r="H5482" s="21">
        <v>41212</v>
      </c>
    </row>
    <row r="5483" spans="1:8" ht="15.75">
      <c r="A5483" s="602">
        <v>214</v>
      </c>
      <c r="B5483" s="592" t="s">
        <v>832</v>
      </c>
      <c r="C5483" s="16" t="s">
        <v>2782</v>
      </c>
      <c r="D5483" s="19"/>
      <c r="E5483" s="17"/>
      <c r="F5483" s="17"/>
      <c r="G5483" s="17"/>
      <c r="H5483" s="595">
        <v>41213</v>
      </c>
    </row>
    <row r="5484" spans="1:8" ht="15.75">
      <c r="A5484" s="596"/>
      <c r="B5484" s="593"/>
      <c r="C5484" s="17" t="s">
        <v>32</v>
      </c>
      <c r="D5484" s="19" t="s">
        <v>1588</v>
      </c>
      <c r="E5484" s="17">
        <v>0.25</v>
      </c>
      <c r="F5484" s="17">
        <v>1500</v>
      </c>
      <c r="G5484" s="17">
        <f>E5484*F5484</f>
        <v>375</v>
      </c>
      <c r="H5484" s="596"/>
    </row>
    <row r="5485" spans="1:8" ht="15.75">
      <c r="A5485" s="597"/>
      <c r="B5485" s="594"/>
      <c r="C5485" s="17" t="s">
        <v>2050</v>
      </c>
      <c r="D5485" s="19" t="s">
        <v>1585</v>
      </c>
      <c r="E5485" s="17">
        <v>0.5</v>
      </c>
      <c r="F5485" s="17">
        <v>48.05</v>
      </c>
      <c r="G5485" s="17">
        <f>E5485*F5485</f>
        <v>24.024999999999999</v>
      </c>
      <c r="H5485" s="597"/>
    </row>
    <row r="5486" spans="1:8" ht="15.75">
      <c r="A5486" s="41">
        <v>224</v>
      </c>
      <c r="B5486" s="134" t="s">
        <v>3590</v>
      </c>
      <c r="C5486" s="16" t="s">
        <v>2844</v>
      </c>
      <c r="D5486" s="598" t="s">
        <v>1839</v>
      </c>
      <c r="E5486" s="599"/>
      <c r="F5486" s="600"/>
      <c r="G5486" s="17"/>
      <c r="H5486" s="133">
        <v>41212</v>
      </c>
    </row>
    <row r="5487" spans="1:8" ht="18.75">
      <c r="A5487" s="160"/>
      <c r="B5487" s="161" t="s">
        <v>1598</v>
      </c>
      <c r="C5487" s="160"/>
      <c r="D5487" s="160"/>
      <c r="E5487" s="160"/>
      <c r="F5487" s="160"/>
      <c r="G5487" s="162">
        <f>SUM(G5477:G5486)</f>
        <v>423.03</v>
      </c>
      <c r="H5487" s="163"/>
    </row>
    <row r="5488" spans="1:8" ht="15.75">
      <c r="A5488" s="610">
        <v>65</v>
      </c>
      <c r="B5488" s="606" t="s">
        <v>2657</v>
      </c>
      <c r="C5488" s="16" t="s">
        <v>403</v>
      </c>
      <c r="D5488" s="17"/>
      <c r="E5488" s="17"/>
      <c r="F5488" s="17"/>
      <c r="G5488" s="17"/>
      <c r="H5488" s="611" t="s">
        <v>1061</v>
      </c>
    </row>
    <row r="5489" spans="1:8" ht="15.75">
      <c r="A5489" s="610"/>
      <c r="B5489" s="606"/>
      <c r="C5489" s="17" t="s">
        <v>1462</v>
      </c>
      <c r="D5489" s="19" t="s">
        <v>1049</v>
      </c>
      <c r="E5489" s="17">
        <v>1</v>
      </c>
      <c r="F5489" s="17">
        <v>115.2</v>
      </c>
      <c r="G5489" s="17">
        <f>E5489*F5489</f>
        <v>115.2</v>
      </c>
      <c r="H5489" s="611"/>
    </row>
    <row r="5490" spans="1:8" ht="15.75">
      <c r="A5490" s="17"/>
      <c r="B5490" s="17"/>
      <c r="C5490" s="17" t="s">
        <v>2797</v>
      </c>
      <c r="D5490" s="19" t="s">
        <v>1109</v>
      </c>
      <c r="E5490" s="19">
        <v>2</v>
      </c>
      <c r="F5490" s="17">
        <v>90</v>
      </c>
      <c r="G5490" s="17">
        <f>E5490*F5490</f>
        <v>180</v>
      </c>
      <c r="H5490" s="21"/>
    </row>
    <row r="5491" spans="1:8" ht="15.75">
      <c r="A5491" s="41">
        <v>66</v>
      </c>
      <c r="B5491" s="17" t="s">
        <v>3683</v>
      </c>
      <c r="C5491" s="16" t="s">
        <v>1063</v>
      </c>
      <c r="D5491" s="598" t="s">
        <v>2756</v>
      </c>
      <c r="E5491" s="599"/>
      <c r="F5491" s="600"/>
      <c r="G5491" s="17"/>
      <c r="H5491" s="21">
        <v>41193</v>
      </c>
    </row>
    <row r="5492" spans="1:8" ht="15.75">
      <c r="A5492" s="41">
        <v>72</v>
      </c>
      <c r="B5492" s="17" t="s">
        <v>3051</v>
      </c>
      <c r="C5492" s="16" t="s">
        <v>2567</v>
      </c>
      <c r="D5492" s="598" t="s">
        <v>3052</v>
      </c>
      <c r="E5492" s="599"/>
      <c r="F5492" s="600"/>
      <c r="G5492" s="17"/>
      <c r="H5492" s="21">
        <v>41192</v>
      </c>
    </row>
    <row r="5493" spans="1:8" ht="31.5">
      <c r="A5493" s="41">
        <v>89</v>
      </c>
      <c r="B5493" s="17" t="s">
        <v>2657</v>
      </c>
      <c r="C5493" s="46" t="s">
        <v>893</v>
      </c>
      <c r="D5493" s="606" t="s">
        <v>3581</v>
      </c>
      <c r="E5493" s="606"/>
      <c r="F5493" s="606"/>
      <c r="G5493" s="17"/>
      <c r="H5493" s="21">
        <v>41193</v>
      </c>
    </row>
    <row r="5494" spans="1:8" ht="31.5">
      <c r="A5494" s="41">
        <v>134</v>
      </c>
      <c r="B5494" s="15" t="s">
        <v>2657</v>
      </c>
      <c r="C5494" s="46" t="s">
        <v>893</v>
      </c>
      <c r="D5494" s="606" t="s">
        <v>1113</v>
      </c>
      <c r="E5494" s="606"/>
      <c r="F5494" s="606"/>
      <c r="G5494" s="17"/>
      <c r="H5494" s="21">
        <v>41199</v>
      </c>
    </row>
    <row r="5495" spans="1:8" ht="31.5">
      <c r="A5495" s="41">
        <v>161</v>
      </c>
      <c r="B5495" s="17" t="s">
        <v>2657</v>
      </c>
      <c r="C5495" s="46" t="s">
        <v>893</v>
      </c>
      <c r="D5495" s="598" t="s">
        <v>594</v>
      </c>
      <c r="E5495" s="599"/>
      <c r="F5495" s="600"/>
      <c r="G5495" s="17"/>
      <c r="H5495" s="21">
        <v>41206</v>
      </c>
    </row>
    <row r="5496" spans="1:8" ht="15.75">
      <c r="A5496" s="602">
        <v>179</v>
      </c>
      <c r="B5496" s="592" t="s">
        <v>54</v>
      </c>
      <c r="C5496" s="50" t="s">
        <v>1292</v>
      </c>
      <c r="D5496" s="19"/>
      <c r="E5496" s="30"/>
      <c r="F5496" s="29"/>
      <c r="G5496" s="17"/>
      <c r="H5496" s="595">
        <v>41208</v>
      </c>
    </row>
    <row r="5497" spans="1:8" ht="15.75">
      <c r="A5497" s="596"/>
      <c r="B5497" s="593"/>
      <c r="C5497" s="63" t="s">
        <v>1499</v>
      </c>
      <c r="D5497" s="19" t="s">
        <v>2968</v>
      </c>
      <c r="E5497" s="30">
        <v>1</v>
      </c>
      <c r="F5497" s="29">
        <v>240</v>
      </c>
      <c r="G5497" s="17">
        <f t="shared" ref="G5497:G5503" si="67">E5497*F5497</f>
        <v>240</v>
      </c>
      <c r="H5497" s="605"/>
    </row>
    <row r="5498" spans="1:8" ht="15.75">
      <c r="A5498" s="596"/>
      <c r="B5498" s="593"/>
      <c r="C5498" s="17" t="s">
        <v>2797</v>
      </c>
      <c r="D5498" s="19" t="s">
        <v>1109</v>
      </c>
      <c r="E5498" s="19">
        <v>1</v>
      </c>
      <c r="F5498" s="17">
        <v>90</v>
      </c>
      <c r="G5498" s="17">
        <f t="shared" si="67"/>
        <v>90</v>
      </c>
      <c r="H5498" s="605"/>
    </row>
    <row r="5499" spans="1:8" ht="15.75">
      <c r="A5499" s="596"/>
      <c r="B5499" s="593"/>
      <c r="C5499" s="63" t="s">
        <v>3090</v>
      </c>
      <c r="D5499" s="19" t="s">
        <v>2968</v>
      </c>
      <c r="E5499" s="30">
        <v>1</v>
      </c>
      <c r="F5499" s="29">
        <v>36</v>
      </c>
      <c r="G5499" s="17">
        <f t="shared" si="67"/>
        <v>36</v>
      </c>
      <c r="H5499" s="605"/>
    </row>
    <row r="5500" spans="1:8" ht="15.75">
      <c r="A5500" s="596"/>
      <c r="B5500" s="593"/>
      <c r="C5500" s="63" t="s">
        <v>1397</v>
      </c>
      <c r="D5500" s="19" t="s">
        <v>2968</v>
      </c>
      <c r="E5500" s="30">
        <v>3</v>
      </c>
      <c r="F5500" s="29">
        <v>75.34</v>
      </c>
      <c r="G5500" s="17">
        <f t="shared" si="67"/>
        <v>226.02</v>
      </c>
      <c r="H5500" s="605"/>
    </row>
    <row r="5501" spans="1:8" ht="15.75">
      <c r="A5501" s="596"/>
      <c r="B5501" s="593"/>
      <c r="C5501" s="63" t="s">
        <v>1668</v>
      </c>
      <c r="D5501" s="19" t="s">
        <v>2968</v>
      </c>
      <c r="E5501" s="30">
        <v>1</v>
      </c>
      <c r="F5501" s="29">
        <v>120</v>
      </c>
      <c r="G5501" s="17">
        <f t="shared" si="67"/>
        <v>120</v>
      </c>
      <c r="H5501" s="605"/>
    </row>
    <row r="5502" spans="1:8" ht="15.75">
      <c r="A5502" s="596"/>
      <c r="B5502" s="593"/>
      <c r="C5502" s="63" t="s">
        <v>2959</v>
      </c>
      <c r="D5502" s="19" t="s">
        <v>2968</v>
      </c>
      <c r="E5502" s="30">
        <v>1</v>
      </c>
      <c r="F5502" s="29">
        <v>23</v>
      </c>
      <c r="G5502" s="17">
        <f t="shared" si="67"/>
        <v>23</v>
      </c>
      <c r="H5502" s="605"/>
    </row>
    <row r="5503" spans="1:8" ht="15.75">
      <c r="A5503" s="596"/>
      <c r="B5503" s="593"/>
      <c r="C5503" s="15" t="s">
        <v>1462</v>
      </c>
      <c r="D5503" s="19" t="s">
        <v>1049</v>
      </c>
      <c r="E5503" s="30">
        <v>7</v>
      </c>
      <c r="F5503" s="29">
        <v>92</v>
      </c>
      <c r="G5503" s="17">
        <f t="shared" si="67"/>
        <v>644</v>
      </c>
      <c r="H5503" s="605"/>
    </row>
    <row r="5504" spans="1:8" ht="15.75">
      <c r="A5504" s="597"/>
      <c r="B5504" s="594"/>
      <c r="C5504" s="15" t="s">
        <v>345</v>
      </c>
      <c r="D5504" s="19" t="s">
        <v>1049</v>
      </c>
      <c r="E5504" s="17">
        <v>3</v>
      </c>
      <c r="F5504" s="17">
        <v>390</v>
      </c>
      <c r="G5504" s="173">
        <f>F5504*E5504</f>
        <v>1170</v>
      </c>
      <c r="H5504" s="603"/>
    </row>
    <row r="5505" spans="1:8" ht="31.5">
      <c r="A5505" s="41">
        <v>196</v>
      </c>
      <c r="B5505" s="17" t="s">
        <v>2657</v>
      </c>
      <c r="C5505" s="16" t="s">
        <v>893</v>
      </c>
      <c r="D5505" s="598" t="s">
        <v>3581</v>
      </c>
      <c r="E5505" s="599"/>
      <c r="F5505" s="600"/>
      <c r="G5505" s="17"/>
      <c r="H5505" s="21">
        <v>41211</v>
      </c>
    </row>
    <row r="5506" spans="1:8" ht="31.5">
      <c r="A5506" s="41">
        <v>209</v>
      </c>
      <c r="B5506" s="17" t="s">
        <v>2657</v>
      </c>
      <c r="C5506" s="16" t="s">
        <v>893</v>
      </c>
      <c r="D5506" s="598" t="s">
        <v>3581</v>
      </c>
      <c r="E5506" s="599"/>
      <c r="F5506" s="600"/>
      <c r="G5506" s="17"/>
      <c r="H5506" s="21">
        <v>41212</v>
      </c>
    </row>
    <row r="5507" spans="1:8" ht="15.75">
      <c r="A5507" s="602">
        <v>215</v>
      </c>
      <c r="B5507" s="592" t="s">
        <v>2657</v>
      </c>
      <c r="C5507" s="16" t="s">
        <v>2782</v>
      </c>
      <c r="D5507" s="19"/>
      <c r="E5507" s="17"/>
      <c r="F5507" s="17"/>
      <c r="G5507" s="17"/>
      <c r="H5507" s="595">
        <v>41213</v>
      </c>
    </row>
    <row r="5508" spans="1:8" ht="15.75">
      <c r="A5508" s="596"/>
      <c r="B5508" s="593"/>
      <c r="C5508" s="17" t="s">
        <v>32</v>
      </c>
      <c r="D5508" s="19" t="s">
        <v>1588</v>
      </c>
      <c r="E5508" s="17">
        <v>0.25</v>
      </c>
      <c r="F5508" s="17">
        <v>1500</v>
      </c>
      <c r="G5508" s="17">
        <f>E5508*F5508</f>
        <v>375</v>
      </c>
      <c r="H5508" s="596"/>
    </row>
    <row r="5509" spans="1:8" ht="15.75">
      <c r="A5509" s="597"/>
      <c r="B5509" s="594"/>
      <c r="C5509" s="17" t="s">
        <v>2050</v>
      </c>
      <c r="D5509" s="19" t="s">
        <v>1585</v>
      </c>
      <c r="E5509" s="17">
        <v>0.5</v>
      </c>
      <c r="F5509" s="17">
        <v>48.05</v>
      </c>
      <c r="G5509" s="17">
        <f>E5509*F5509</f>
        <v>24.024999999999999</v>
      </c>
      <c r="H5509" s="597"/>
    </row>
    <row r="5510" spans="1:8" ht="18.75">
      <c r="A5510" s="160"/>
      <c r="B5510" s="161" t="s">
        <v>1598</v>
      </c>
      <c r="C5510" s="160"/>
      <c r="D5510" s="160"/>
      <c r="E5510" s="160"/>
      <c r="F5510" s="160"/>
      <c r="G5510" s="162">
        <f>SUM(G5488:G5509)</f>
        <v>3243.25</v>
      </c>
      <c r="H5510" s="163"/>
    </row>
    <row r="5511" spans="1:8" ht="31.5">
      <c r="A5511" s="41">
        <v>28</v>
      </c>
      <c r="B5511" s="17" t="s">
        <v>1139</v>
      </c>
      <c r="C5511" s="16" t="s">
        <v>2202</v>
      </c>
      <c r="D5511" s="598" t="s">
        <v>67</v>
      </c>
      <c r="E5511" s="599"/>
      <c r="F5511" s="600"/>
      <c r="G5511" s="17"/>
      <c r="H5511" s="18">
        <v>41187</v>
      </c>
    </row>
    <row r="5512" spans="1:8" ht="31.5">
      <c r="A5512" s="602">
        <v>30</v>
      </c>
      <c r="B5512" s="592" t="s">
        <v>300</v>
      </c>
      <c r="C5512" s="16" t="s">
        <v>3381</v>
      </c>
      <c r="D5512" s="598" t="s">
        <v>1050</v>
      </c>
      <c r="E5512" s="599"/>
      <c r="F5512" s="600"/>
      <c r="G5512" s="17"/>
      <c r="H5512" s="595">
        <v>41187</v>
      </c>
    </row>
    <row r="5513" spans="1:8" ht="15.75">
      <c r="A5513" s="597"/>
      <c r="B5513" s="594"/>
      <c r="C5513" s="17" t="s">
        <v>884</v>
      </c>
      <c r="D5513" s="19" t="s">
        <v>2968</v>
      </c>
      <c r="E5513" s="17">
        <v>1</v>
      </c>
      <c r="F5513" s="17">
        <v>24</v>
      </c>
      <c r="G5513" s="20">
        <f>F5513*E5513</f>
        <v>24</v>
      </c>
      <c r="H5513" s="603"/>
    </row>
    <row r="5514" spans="1:8" ht="47.25">
      <c r="A5514" s="41">
        <v>99</v>
      </c>
      <c r="B5514" s="17" t="s">
        <v>2317</v>
      </c>
      <c r="C5514" s="46" t="s">
        <v>2318</v>
      </c>
      <c r="D5514" s="598" t="s">
        <v>1102</v>
      </c>
      <c r="E5514" s="599"/>
      <c r="F5514" s="600"/>
      <c r="G5514" s="17"/>
      <c r="H5514" s="18">
        <v>41197</v>
      </c>
    </row>
    <row r="5515" spans="1:8" ht="31.5">
      <c r="A5515" s="41">
        <v>156</v>
      </c>
      <c r="B5515" s="17" t="s">
        <v>2658</v>
      </c>
      <c r="C5515" s="46" t="s">
        <v>893</v>
      </c>
      <c r="D5515" s="598" t="s">
        <v>267</v>
      </c>
      <c r="E5515" s="599"/>
      <c r="F5515" s="600"/>
      <c r="G5515" s="17"/>
      <c r="H5515" s="18">
        <v>41205</v>
      </c>
    </row>
    <row r="5516" spans="1:8" ht="31.5">
      <c r="A5516" s="41">
        <v>162</v>
      </c>
      <c r="B5516" s="17" t="s">
        <v>2658</v>
      </c>
      <c r="C5516" s="46" t="s">
        <v>893</v>
      </c>
      <c r="D5516" s="598" t="s">
        <v>594</v>
      </c>
      <c r="E5516" s="599"/>
      <c r="F5516" s="600"/>
      <c r="G5516" s="17"/>
      <c r="H5516" s="18">
        <v>41206</v>
      </c>
    </row>
    <row r="5517" spans="1:8" ht="31.5">
      <c r="A5517" s="41">
        <v>184</v>
      </c>
      <c r="B5517" s="17" t="s">
        <v>894</v>
      </c>
      <c r="C5517" s="16" t="s">
        <v>893</v>
      </c>
      <c r="D5517" s="598" t="s">
        <v>3581</v>
      </c>
      <c r="E5517" s="599"/>
      <c r="F5517" s="600"/>
      <c r="G5517" s="17"/>
      <c r="H5517" s="18">
        <v>41208</v>
      </c>
    </row>
    <row r="5518" spans="1:8" ht="15.75">
      <c r="A5518" s="41">
        <v>186</v>
      </c>
      <c r="B5518" s="17" t="s">
        <v>2317</v>
      </c>
      <c r="C5518" s="36" t="s">
        <v>340</v>
      </c>
      <c r="D5518" s="598" t="s">
        <v>67</v>
      </c>
      <c r="E5518" s="599"/>
      <c r="F5518" s="600"/>
      <c r="G5518" s="17"/>
      <c r="H5518" s="18">
        <v>41208</v>
      </c>
    </row>
    <row r="5519" spans="1:8" ht="31.5">
      <c r="A5519" s="602">
        <v>191</v>
      </c>
      <c r="B5519" s="592" t="s">
        <v>1997</v>
      </c>
      <c r="C5519" s="16" t="s">
        <v>3381</v>
      </c>
      <c r="D5519" s="598" t="s">
        <v>1995</v>
      </c>
      <c r="E5519" s="599"/>
      <c r="F5519" s="600"/>
      <c r="G5519" s="17"/>
      <c r="H5519" s="595">
        <v>41208</v>
      </c>
    </row>
    <row r="5520" spans="1:8" ht="15.75">
      <c r="A5520" s="597"/>
      <c r="B5520" s="594"/>
      <c r="C5520" s="17" t="s">
        <v>1570</v>
      </c>
      <c r="D5520" s="19" t="s">
        <v>2968</v>
      </c>
      <c r="E5520" s="19">
        <v>2</v>
      </c>
      <c r="F5520" s="19">
        <v>48.5</v>
      </c>
      <c r="G5520" s="20">
        <f>F5520*E5520</f>
        <v>97</v>
      </c>
      <c r="H5520" s="603"/>
    </row>
    <row r="5521" spans="1:8" ht="18.75">
      <c r="A5521" s="160"/>
      <c r="B5521" s="161" t="s">
        <v>1598</v>
      </c>
      <c r="C5521" s="160"/>
      <c r="D5521" s="160"/>
      <c r="E5521" s="160"/>
      <c r="F5521" s="160"/>
      <c r="G5521" s="162">
        <f>SUM(G5511:G5520)</f>
        <v>121</v>
      </c>
      <c r="H5521" s="163"/>
    </row>
    <row r="5522" spans="1:8" ht="63">
      <c r="A5522" s="41">
        <v>26</v>
      </c>
      <c r="B5522" s="17" t="s">
        <v>1730</v>
      </c>
      <c r="C5522" s="16" t="s">
        <v>3632</v>
      </c>
      <c r="D5522" s="598" t="s">
        <v>67</v>
      </c>
      <c r="E5522" s="599"/>
      <c r="F5522" s="600"/>
      <c r="G5522" s="17"/>
      <c r="H5522" s="18">
        <v>41185</v>
      </c>
    </row>
    <row r="5523" spans="1:8" ht="31.5">
      <c r="A5523" s="41">
        <v>44</v>
      </c>
      <c r="B5523" s="17" t="s">
        <v>1259</v>
      </c>
      <c r="C5523" s="16" t="s">
        <v>1260</v>
      </c>
      <c r="D5523" s="598" t="s">
        <v>67</v>
      </c>
      <c r="E5523" s="599"/>
      <c r="F5523" s="600"/>
      <c r="G5523" s="17"/>
      <c r="H5523" s="18">
        <v>41190</v>
      </c>
    </row>
    <row r="5524" spans="1:8" ht="47.25">
      <c r="A5524" s="41">
        <v>98</v>
      </c>
      <c r="B5524" s="17" t="s">
        <v>2314</v>
      </c>
      <c r="C5524" s="46" t="s">
        <v>422</v>
      </c>
      <c r="D5524" s="598" t="s">
        <v>2315</v>
      </c>
      <c r="E5524" s="599"/>
      <c r="F5524" s="600"/>
      <c r="G5524" s="17"/>
      <c r="H5524" s="18">
        <v>41197</v>
      </c>
    </row>
    <row r="5525" spans="1:8" ht="15.75">
      <c r="A5525" s="41">
        <v>143</v>
      </c>
      <c r="B5525" s="17" t="s">
        <v>2803</v>
      </c>
      <c r="C5525" s="16" t="s">
        <v>863</v>
      </c>
      <c r="D5525" s="598" t="s">
        <v>1050</v>
      </c>
      <c r="E5525" s="599"/>
      <c r="F5525" s="600"/>
      <c r="G5525" s="17"/>
      <c r="H5525" s="18">
        <v>41200</v>
      </c>
    </row>
    <row r="5526" spans="1:8" ht="31.5">
      <c r="A5526" s="41">
        <v>157</v>
      </c>
      <c r="B5526" s="17" t="s">
        <v>2659</v>
      </c>
      <c r="C5526" s="46" t="s">
        <v>893</v>
      </c>
      <c r="D5526" s="598" t="s">
        <v>267</v>
      </c>
      <c r="E5526" s="599"/>
      <c r="F5526" s="600"/>
      <c r="G5526" s="17"/>
      <c r="H5526" s="18">
        <v>41205</v>
      </c>
    </row>
    <row r="5527" spans="1:8" ht="31.5">
      <c r="A5527" s="41">
        <v>167</v>
      </c>
      <c r="B5527" s="17" t="s">
        <v>793</v>
      </c>
      <c r="C5527" s="16" t="s">
        <v>2200</v>
      </c>
      <c r="D5527" s="598" t="s">
        <v>1050</v>
      </c>
      <c r="E5527" s="599"/>
      <c r="F5527" s="600"/>
      <c r="G5527" s="18"/>
      <c r="H5527" s="18">
        <v>41207</v>
      </c>
    </row>
    <row r="5528" spans="1:8" ht="31.5">
      <c r="A5528" s="41">
        <v>172</v>
      </c>
      <c r="B5528" s="17" t="s">
        <v>2304</v>
      </c>
      <c r="C5528" s="36" t="s">
        <v>2818</v>
      </c>
      <c r="D5528" s="598" t="s">
        <v>1050</v>
      </c>
      <c r="E5528" s="599"/>
      <c r="F5528" s="600"/>
      <c r="G5528" s="17"/>
      <c r="H5528" s="18">
        <v>41206</v>
      </c>
    </row>
    <row r="5529" spans="1:8" ht="47.25">
      <c r="A5529" s="602">
        <v>223</v>
      </c>
      <c r="B5529" s="592" t="s">
        <v>2659</v>
      </c>
      <c r="C5529" s="16" t="s">
        <v>1838</v>
      </c>
      <c r="D5529" s="15"/>
      <c r="E5529" s="15"/>
      <c r="F5529" s="15"/>
      <c r="G5529" s="17"/>
      <c r="H5529" s="595">
        <v>41213</v>
      </c>
    </row>
    <row r="5530" spans="1:8" ht="15.75">
      <c r="A5530" s="596"/>
      <c r="B5530" s="593"/>
      <c r="C5530" s="15" t="s">
        <v>2846</v>
      </c>
      <c r="D5530" s="19" t="s">
        <v>1049</v>
      </c>
      <c r="E5530" s="17">
        <v>14</v>
      </c>
      <c r="F5530" s="19">
        <v>15</v>
      </c>
      <c r="G5530" s="20">
        <f>F5530*E5530</f>
        <v>210</v>
      </c>
      <c r="H5530" s="605"/>
    </row>
    <row r="5531" spans="1:8" ht="15.75">
      <c r="A5531" s="596"/>
      <c r="B5531" s="593"/>
      <c r="C5531" s="17" t="s">
        <v>2856</v>
      </c>
      <c r="D5531" s="19" t="s">
        <v>2968</v>
      </c>
      <c r="E5531" s="19">
        <v>14</v>
      </c>
      <c r="F5531" s="19">
        <v>10</v>
      </c>
      <c r="G5531" s="17">
        <f>E5531*F5531</f>
        <v>140</v>
      </c>
      <c r="H5531" s="605"/>
    </row>
    <row r="5532" spans="1:8" ht="15.75">
      <c r="A5532" s="597"/>
      <c r="B5532" s="594"/>
      <c r="C5532" s="17" t="s">
        <v>2854</v>
      </c>
      <c r="D5532" s="19" t="s">
        <v>2968</v>
      </c>
      <c r="E5532" s="19">
        <v>3</v>
      </c>
      <c r="F5532" s="19">
        <v>25</v>
      </c>
      <c r="G5532" s="17">
        <f>E5532*F5532</f>
        <v>75</v>
      </c>
      <c r="H5532" s="603"/>
    </row>
    <row r="5533" spans="1:8" ht="18.75">
      <c r="A5533" s="160"/>
      <c r="B5533" s="161" t="s">
        <v>1598</v>
      </c>
      <c r="C5533" s="160"/>
      <c r="D5533" s="160"/>
      <c r="E5533" s="160"/>
      <c r="F5533" s="160"/>
      <c r="G5533" s="162">
        <f>SUM(G5522:G5532)</f>
        <v>425</v>
      </c>
      <c r="H5533" s="163"/>
    </row>
    <row r="5534" spans="1:8" ht="31.5">
      <c r="A5534" s="602">
        <v>108</v>
      </c>
      <c r="B5534" s="592" t="s">
        <v>2337</v>
      </c>
      <c r="C5534" s="16" t="s">
        <v>692</v>
      </c>
      <c r="D5534" s="598" t="s">
        <v>1050</v>
      </c>
      <c r="E5534" s="599"/>
      <c r="F5534" s="600"/>
      <c r="G5534" s="17"/>
      <c r="H5534" s="595">
        <v>41198</v>
      </c>
    </row>
    <row r="5535" spans="1:8" ht="15.75">
      <c r="A5535" s="597"/>
      <c r="B5535" s="594"/>
      <c r="C5535" s="17" t="s">
        <v>3144</v>
      </c>
      <c r="D5535" s="19" t="s">
        <v>2968</v>
      </c>
      <c r="E5535" s="17">
        <v>1</v>
      </c>
      <c r="F5535" s="17">
        <v>24</v>
      </c>
      <c r="G5535" s="20">
        <f>F5535*E5535</f>
        <v>24</v>
      </c>
      <c r="H5535" s="603"/>
    </row>
    <row r="5536" spans="1:8" ht="18.75">
      <c r="A5536" s="160"/>
      <c r="B5536" s="161" t="s">
        <v>1598</v>
      </c>
      <c r="C5536" s="160"/>
      <c r="D5536" s="160"/>
      <c r="E5536" s="160"/>
      <c r="F5536" s="160"/>
      <c r="G5536" s="162">
        <f>SUM(G5534:G5535)</f>
        <v>24</v>
      </c>
      <c r="H5536" s="163"/>
    </row>
    <row r="5537" spans="1:8" ht="15.75">
      <c r="A5537" s="602">
        <v>227</v>
      </c>
      <c r="B5537" s="592" t="s">
        <v>2817</v>
      </c>
      <c r="C5537" s="16" t="s">
        <v>3531</v>
      </c>
      <c r="D5537" s="19"/>
      <c r="E5537" s="17"/>
      <c r="F5537" s="17"/>
      <c r="G5537" s="17"/>
      <c r="H5537" s="595">
        <v>41213</v>
      </c>
    </row>
    <row r="5538" spans="1:8" ht="15.75">
      <c r="A5538" s="596"/>
      <c r="B5538" s="593"/>
      <c r="C5538" s="17" t="s">
        <v>2797</v>
      </c>
      <c r="D5538" s="19" t="s">
        <v>1109</v>
      </c>
      <c r="E5538" s="19">
        <v>2</v>
      </c>
      <c r="F5538" s="17">
        <v>90</v>
      </c>
      <c r="G5538" s="17">
        <f>E5538*F5538</f>
        <v>180</v>
      </c>
      <c r="H5538" s="596"/>
    </row>
    <row r="5539" spans="1:8" ht="15.75">
      <c r="A5539" s="597"/>
      <c r="B5539" s="594"/>
      <c r="C5539" s="17" t="s">
        <v>473</v>
      </c>
      <c r="D5539" s="19" t="s">
        <v>1049</v>
      </c>
      <c r="E5539" s="17">
        <v>2</v>
      </c>
      <c r="F5539" s="17">
        <v>256</v>
      </c>
      <c r="G5539" s="17">
        <f>E5539*F5539</f>
        <v>512</v>
      </c>
      <c r="H5539" s="597"/>
    </row>
    <row r="5540" spans="1:8" ht="18.75">
      <c r="A5540" s="160"/>
      <c r="B5540" s="161" t="s">
        <v>1598</v>
      </c>
      <c r="C5540" s="160"/>
      <c r="D5540" s="160"/>
      <c r="E5540" s="160"/>
      <c r="F5540" s="160"/>
      <c r="G5540" s="162">
        <f>SUM(G5537:G5539)</f>
        <v>692</v>
      </c>
      <c r="H5540" s="163"/>
    </row>
    <row r="5541" spans="1:8" ht="15.75">
      <c r="A5541" s="41">
        <v>194</v>
      </c>
      <c r="B5541" s="17" t="s">
        <v>2264</v>
      </c>
      <c r="C5541" s="16" t="s">
        <v>2962</v>
      </c>
      <c r="D5541" s="598" t="s">
        <v>2814</v>
      </c>
      <c r="E5541" s="599"/>
      <c r="F5541" s="600"/>
      <c r="G5541" s="18"/>
      <c r="H5541" s="18">
        <v>41211</v>
      </c>
    </row>
    <row r="5542" spans="1:8" ht="18.75">
      <c r="A5542" s="160"/>
      <c r="B5542" s="161" t="s">
        <v>1598</v>
      </c>
      <c r="C5542" s="160"/>
      <c r="D5542" s="160"/>
      <c r="E5542" s="160"/>
      <c r="F5542" s="160"/>
      <c r="G5542" s="162">
        <f>SUM(G5541)</f>
        <v>0</v>
      </c>
      <c r="H5542" s="163"/>
    </row>
    <row r="5543" spans="1:8" ht="31.5">
      <c r="A5543" s="602">
        <v>50</v>
      </c>
      <c r="B5543" s="592" t="s">
        <v>70</v>
      </c>
      <c r="C5543" s="16" t="s">
        <v>3381</v>
      </c>
      <c r="D5543" s="17"/>
      <c r="E5543" s="17"/>
      <c r="F5543" s="17"/>
      <c r="G5543" s="17"/>
      <c r="H5543" s="595">
        <v>41191</v>
      </c>
    </row>
    <row r="5544" spans="1:8" ht="15.75">
      <c r="A5544" s="597"/>
      <c r="B5544" s="594"/>
      <c r="C5544" s="17" t="s">
        <v>2722</v>
      </c>
      <c r="D5544" s="19" t="s">
        <v>2968</v>
      </c>
      <c r="E5544" s="17">
        <v>1</v>
      </c>
      <c r="F5544" s="17">
        <v>42</v>
      </c>
      <c r="G5544" s="173">
        <f>F5544*E5544</f>
        <v>42</v>
      </c>
      <c r="H5544" s="603"/>
    </row>
    <row r="5545" spans="1:8" ht="18.75">
      <c r="A5545" s="160"/>
      <c r="B5545" s="161" t="s">
        <v>1598</v>
      </c>
      <c r="C5545" s="160"/>
      <c r="D5545" s="160"/>
      <c r="E5545" s="160"/>
      <c r="F5545" s="160"/>
      <c r="G5545" s="162">
        <f>SUM(G5543:G5544)</f>
        <v>42</v>
      </c>
      <c r="H5545" s="163"/>
    </row>
    <row r="5546" spans="1:8" ht="31.5">
      <c r="A5546" s="602">
        <v>185</v>
      </c>
      <c r="B5546" s="592" t="s">
        <v>3443</v>
      </c>
      <c r="C5546" s="16" t="s">
        <v>893</v>
      </c>
      <c r="D5546" s="19"/>
      <c r="E5546" s="17"/>
      <c r="F5546" s="17"/>
      <c r="G5546" s="17"/>
      <c r="H5546" s="595">
        <v>41208</v>
      </c>
    </row>
    <row r="5547" spans="1:8" ht="15.75">
      <c r="A5547" s="597"/>
      <c r="B5547" s="594"/>
      <c r="C5547" s="334" t="s">
        <v>1600</v>
      </c>
      <c r="D5547" s="19" t="s">
        <v>1588</v>
      </c>
      <c r="E5547" s="17">
        <v>0.67</v>
      </c>
      <c r="F5547" s="17">
        <v>1700</v>
      </c>
      <c r="G5547" s="17">
        <f>E5547*F5547</f>
        <v>1139</v>
      </c>
      <c r="H5547" s="603"/>
    </row>
    <row r="5548" spans="1:8" ht="15.75">
      <c r="A5548" s="602">
        <v>216</v>
      </c>
      <c r="B5548" s="592" t="s">
        <v>3443</v>
      </c>
      <c r="C5548" s="16" t="s">
        <v>2782</v>
      </c>
      <c r="D5548" s="19"/>
      <c r="E5548" s="17"/>
      <c r="F5548" s="17"/>
      <c r="G5548" s="17"/>
      <c r="H5548" s="595">
        <v>41213</v>
      </c>
    </row>
    <row r="5549" spans="1:8" ht="15.75">
      <c r="A5549" s="596"/>
      <c r="B5549" s="593"/>
      <c r="C5549" s="17" t="s">
        <v>32</v>
      </c>
      <c r="D5549" s="19" t="s">
        <v>1588</v>
      </c>
      <c r="E5549" s="17">
        <v>0.25</v>
      </c>
      <c r="F5549" s="17">
        <v>1500</v>
      </c>
      <c r="G5549" s="17">
        <f>E5549*F5549</f>
        <v>375</v>
      </c>
      <c r="H5549" s="596"/>
    </row>
    <row r="5550" spans="1:8" ht="15.75">
      <c r="A5550" s="597"/>
      <c r="B5550" s="594"/>
      <c r="C5550" s="17" t="s">
        <v>2050</v>
      </c>
      <c r="D5550" s="19" t="s">
        <v>1585</v>
      </c>
      <c r="E5550" s="17">
        <v>0.5</v>
      </c>
      <c r="F5550" s="17">
        <v>48.05</v>
      </c>
      <c r="G5550" s="17">
        <f>E5550*F5550</f>
        <v>24.024999999999999</v>
      </c>
      <c r="H5550" s="597"/>
    </row>
    <row r="5551" spans="1:8" ht="18.75">
      <c r="A5551" s="160"/>
      <c r="B5551" s="161" t="s">
        <v>1598</v>
      </c>
      <c r="C5551" s="160"/>
      <c r="D5551" s="160"/>
      <c r="E5551" s="160"/>
      <c r="F5551" s="160"/>
      <c r="G5551" s="162">
        <f>SUM(G5546:G5550)</f>
        <v>1538.03</v>
      </c>
      <c r="H5551" s="163"/>
    </row>
    <row r="5552" spans="1:8" ht="47.25">
      <c r="A5552" s="602">
        <v>230</v>
      </c>
      <c r="B5552" s="592" t="s">
        <v>3771</v>
      </c>
      <c r="C5552" s="16" t="s">
        <v>1445</v>
      </c>
      <c r="D5552" s="19"/>
      <c r="E5552" s="17"/>
      <c r="F5552" s="17"/>
      <c r="G5552" s="17"/>
      <c r="H5552" s="595">
        <v>41213</v>
      </c>
    </row>
    <row r="5553" spans="1:8" ht="15.75">
      <c r="A5553" s="596"/>
      <c r="B5553" s="593"/>
      <c r="C5553" s="17" t="s">
        <v>2916</v>
      </c>
      <c r="D5553" s="19" t="s">
        <v>2968</v>
      </c>
      <c r="E5553" s="17">
        <v>1</v>
      </c>
      <c r="F5553" s="17">
        <v>178</v>
      </c>
      <c r="G5553" s="20">
        <f>F5553*E5553</f>
        <v>178</v>
      </c>
      <c r="H5553" s="596"/>
    </row>
    <row r="5554" spans="1:8" ht="15.75">
      <c r="A5554" s="597"/>
      <c r="B5554" s="594"/>
      <c r="C5554" s="15" t="s">
        <v>680</v>
      </c>
      <c r="D5554" s="19" t="s">
        <v>2968</v>
      </c>
      <c r="E5554" s="17">
        <v>2</v>
      </c>
      <c r="F5554" s="17">
        <v>51.5</v>
      </c>
      <c r="G5554" s="20">
        <f>F5554*E5554</f>
        <v>103</v>
      </c>
      <c r="H5554" s="597"/>
    </row>
    <row r="5555" spans="1:8" ht="18.75">
      <c r="A5555" s="160"/>
      <c r="B5555" s="161" t="s">
        <v>1598</v>
      </c>
      <c r="C5555" s="160"/>
      <c r="D5555" s="160"/>
      <c r="E5555" s="160"/>
      <c r="F5555" s="160"/>
      <c r="G5555" s="162">
        <f>SUM(G5552:G5554)</f>
        <v>281</v>
      </c>
      <c r="H5555" s="163"/>
    </row>
    <row r="5556" spans="1:8" ht="47.25">
      <c r="A5556" s="602">
        <v>7</v>
      </c>
      <c r="B5556" s="592" t="s">
        <v>1917</v>
      </c>
      <c r="C5556" s="46" t="s">
        <v>2684</v>
      </c>
      <c r="D5556" s="19"/>
      <c r="E5556" s="19"/>
      <c r="F5556" s="19"/>
      <c r="G5556" s="44"/>
      <c r="H5556" s="660">
        <v>41183</v>
      </c>
    </row>
    <row r="5557" spans="1:8" ht="15.75">
      <c r="A5557" s="597"/>
      <c r="B5557" s="594"/>
      <c r="C5557" s="17" t="s">
        <v>1600</v>
      </c>
      <c r="D5557" s="17" t="s">
        <v>1588</v>
      </c>
      <c r="E5557" s="17">
        <v>0.67</v>
      </c>
      <c r="F5557" s="17">
        <v>1700</v>
      </c>
      <c r="G5557" s="44">
        <f>E5557*F5557</f>
        <v>1139</v>
      </c>
      <c r="H5557" s="662"/>
    </row>
    <row r="5558" spans="1:8" ht="63">
      <c r="A5558" s="41">
        <v>51</v>
      </c>
      <c r="B5558" s="17" t="s">
        <v>3339</v>
      </c>
      <c r="C5558" s="16" t="s">
        <v>3340</v>
      </c>
      <c r="D5558" s="598" t="s">
        <v>67</v>
      </c>
      <c r="E5558" s="599"/>
      <c r="F5558" s="600"/>
      <c r="G5558" s="17"/>
      <c r="H5558" s="18">
        <v>41192</v>
      </c>
    </row>
    <row r="5559" spans="1:8" ht="18.75">
      <c r="A5559" s="160"/>
      <c r="B5559" s="161" t="s">
        <v>1598</v>
      </c>
      <c r="C5559" s="160"/>
      <c r="D5559" s="160"/>
      <c r="E5559" s="160"/>
      <c r="F5559" s="160"/>
      <c r="G5559" s="162">
        <f>SUM(G5556:G5558)</f>
        <v>1139</v>
      </c>
      <c r="H5559" s="163"/>
    </row>
    <row r="5560" spans="1:8" ht="15.75">
      <c r="A5560" s="41">
        <v>3</v>
      </c>
      <c r="B5560" s="17" t="s">
        <v>3554</v>
      </c>
      <c r="C5560" s="16" t="s">
        <v>2844</v>
      </c>
      <c r="D5560" s="598" t="s">
        <v>1632</v>
      </c>
      <c r="E5560" s="599"/>
      <c r="F5560" s="600"/>
      <c r="G5560" s="20"/>
      <c r="H5560" s="18">
        <v>41184</v>
      </c>
    </row>
    <row r="5561" spans="1:8" ht="31.5">
      <c r="A5561" s="602">
        <v>27</v>
      </c>
      <c r="B5561" s="592" t="s">
        <v>3442</v>
      </c>
      <c r="C5561" s="16" t="s">
        <v>893</v>
      </c>
      <c r="D5561" s="19"/>
      <c r="E5561" s="19"/>
      <c r="F5561" s="17"/>
      <c r="G5561" s="17"/>
      <c r="H5561" s="595">
        <v>41184</v>
      </c>
    </row>
    <row r="5562" spans="1:8" ht="15.75">
      <c r="A5562" s="597"/>
      <c r="B5562" s="594"/>
      <c r="C5562" s="17" t="s">
        <v>1600</v>
      </c>
      <c r="D5562" s="19" t="s">
        <v>1588</v>
      </c>
      <c r="E5562" s="19">
        <v>0.5</v>
      </c>
      <c r="F5562" s="19">
        <v>1700</v>
      </c>
      <c r="G5562" s="17">
        <f>E5562*F5562</f>
        <v>850</v>
      </c>
      <c r="H5562" s="603"/>
    </row>
    <row r="5563" spans="1:8" ht="78.75">
      <c r="A5563" s="41">
        <v>33</v>
      </c>
      <c r="B5563" s="17" t="s">
        <v>1406</v>
      </c>
      <c r="C5563" s="16" t="s">
        <v>1431</v>
      </c>
      <c r="D5563" s="598" t="s">
        <v>1407</v>
      </c>
      <c r="E5563" s="599"/>
      <c r="F5563" s="600"/>
      <c r="G5563" s="17"/>
      <c r="H5563" s="18">
        <v>41187</v>
      </c>
    </row>
    <row r="5564" spans="1:8" ht="31.5">
      <c r="A5564" s="41">
        <v>67</v>
      </c>
      <c r="B5564" s="17" t="s">
        <v>2757</v>
      </c>
      <c r="C5564" s="16" t="s">
        <v>3230</v>
      </c>
      <c r="D5564" s="598" t="s">
        <v>1050</v>
      </c>
      <c r="E5564" s="599"/>
      <c r="F5564" s="600"/>
      <c r="G5564" s="17"/>
      <c r="H5564" s="18">
        <v>41191</v>
      </c>
    </row>
    <row r="5565" spans="1:8" ht="15.75">
      <c r="A5565" s="41">
        <v>101</v>
      </c>
      <c r="B5565" s="17" t="s">
        <v>2321</v>
      </c>
      <c r="C5565" s="46" t="s">
        <v>1584</v>
      </c>
      <c r="D5565" s="598" t="s">
        <v>67</v>
      </c>
      <c r="E5565" s="599"/>
      <c r="F5565" s="600"/>
      <c r="G5565" s="17"/>
      <c r="H5565" s="18">
        <v>41199</v>
      </c>
    </row>
    <row r="5566" spans="1:8" ht="31.5">
      <c r="A5566" s="41">
        <v>110</v>
      </c>
      <c r="B5566" s="17" t="s">
        <v>3442</v>
      </c>
      <c r="C5566" s="16" t="s">
        <v>2818</v>
      </c>
      <c r="D5566" s="598" t="s">
        <v>1050</v>
      </c>
      <c r="E5566" s="599"/>
      <c r="F5566" s="600"/>
      <c r="G5566" s="17"/>
      <c r="H5566" s="18">
        <v>41198</v>
      </c>
    </row>
    <row r="5567" spans="1:8" ht="31.5">
      <c r="A5567" s="41">
        <v>117</v>
      </c>
      <c r="B5567" s="17" t="s">
        <v>2347</v>
      </c>
      <c r="C5567" s="16" t="s">
        <v>3381</v>
      </c>
      <c r="D5567" s="598" t="s">
        <v>1895</v>
      </c>
      <c r="E5567" s="599"/>
      <c r="F5567" s="600"/>
      <c r="G5567" s="17"/>
      <c r="H5567" s="18">
        <v>41199</v>
      </c>
    </row>
    <row r="5568" spans="1:8" ht="31.5">
      <c r="A5568" s="602">
        <v>129</v>
      </c>
      <c r="B5568" s="592" t="s">
        <v>3442</v>
      </c>
      <c r="C5568" s="46" t="s">
        <v>893</v>
      </c>
      <c r="D5568" s="598"/>
      <c r="E5568" s="599"/>
      <c r="F5568" s="600"/>
      <c r="G5568" s="17"/>
      <c r="H5568" s="595">
        <v>41198</v>
      </c>
    </row>
    <row r="5569" spans="1:8" ht="15.75">
      <c r="A5569" s="597"/>
      <c r="B5569" s="594"/>
      <c r="C5569" s="15" t="s">
        <v>2462</v>
      </c>
      <c r="D5569" s="19" t="s">
        <v>1588</v>
      </c>
      <c r="E5569" s="19">
        <v>0.23</v>
      </c>
      <c r="F5569" s="19">
        <v>1700</v>
      </c>
      <c r="G5569" s="17">
        <f>F5569*E5569</f>
        <v>391</v>
      </c>
      <c r="H5569" s="603"/>
    </row>
    <row r="5570" spans="1:8" ht="63">
      <c r="A5570" s="602">
        <v>145</v>
      </c>
      <c r="B5570" s="592" t="s">
        <v>2806</v>
      </c>
      <c r="C5570" s="36" t="s">
        <v>2807</v>
      </c>
      <c r="D5570" s="17"/>
      <c r="E5570" s="17"/>
      <c r="F5570" s="17"/>
      <c r="G5570" s="17"/>
      <c r="H5570" s="595">
        <v>41200</v>
      </c>
    </row>
    <row r="5571" spans="1:8" ht="15.75">
      <c r="A5571" s="596"/>
      <c r="B5571" s="593"/>
      <c r="C5571" s="15" t="s">
        <v>49</v>
      </c>
      <c r="D5571" s="19" t="s">
        <v>2968</v>
      </c>
      <c r="E5571" s="19">
        <v>1</v>
      </c>
      <c r="F5571" s="19">
        <v>150</v>
      </c>
      <c r="G5571" s="20">
        <f>F5571*E5571</f>
        <v>150</v>
      </c>
      <c r="H5571" s="605"/>
    </row>
    <row r="5572" spans="1:8" ht="15.75">
      <c r="A5572" s="597"/>
      <c r="B5572" s="594"/>
      <c r="C5572" s="17" t="s">
        <v>2293</v>
      </c>
      <c r="D5572" s="19" t="s">
        <v>2968</v>
      </c>
      <c r="E5572" s="17">
        <v>1</v>
      </c>
      <c r="F5572" s="17">
        <v>54</v>
      </c>
      <c r="G5572" s="169">
        <f>E5572*F5572</f>
        <v>54</v>
      </c>
      <c r="H5572" s="603"/>
    </row>
    <row r="5573" spans="1:8" ht="31.5">
      <c r="A5573" s="602">
        <v>151</v>
      </c>
      <c r="B5573" s="592" t="s">
        <v>3699</v>
      </c>
      <c r="C5573" s="16" t="s">
        <v>3527</v>
      </c>
      <c r="D5573" s="29"/>
      <c r="E5573" s="29"/>
      <c r="F5573" s="29"/>
      <c r="G5573" s="17"/>
      <c r="H5573" s="595">
        <v>41205</v>
      </c>
    </row>
    <row r="5574" spans="1:8" ht="15.75">
      <c r="A5574" s="597"/>
      <c r="B5574" s="594"/>
      <c r="C5574" s="28" t="s">
        <v>3430</v>
      </c>
      <c r="D5574" s="29" t="s">
        <v>2968</v>
      </c>
      <c r="E5574" s="29">
        <v>1</v>
      </c>
      <c r="F5574" s="29">
        <v>100</v>
      </c>
      <c r="G5574" s="17">
        <f>E5574*F5574</f>
        <v>100</v>
      </c>
      <c r="H5574" s="603"/>
    </row>
    <row r="5575" spans="1:8" ht="15.75">
      <c r="A5575" s="41">
        <v>166</v>
      </c>
      <c r="B5575" s="17" t="s">
        <v>2199</v>
      </c>
      <c r="C5575" s="16" t="s">
        <v>1584</v>
      </c>
      <c r="D5575" s="598" t="s">
        <v>67</v>
      </c>
      <c r="E5575" s="599"/>
      <c r="F5575" s="600"/>
      <c r="G5575" s="17"/>
      <c r="H5575" s="18">
        <v>41207</v>
      </c>
    </row>
    <row r="5576" spans="1:8" ht="15.75">
      <c r="A5576" s="610">
        <v>192</v>
      </c>
      <c r="B5576" s="606" t="s">
        <v>505</v>
      </c>
      <c r="C5576" s="16" t="s">
        <v>353</v>
      </c>
      <c r="D5576" s="17"/>
      <c r="E5576" s="17"/>
      <c r="F5576" s="17"/>
      <c r="G5576" s="17"/>
      <c r="H5576" s="611">
        <v>41208</v>
      </c>
    </row>
    <row r="5577" spans="1:8" ht="15.75">
      <c r="A5577" s="610"/>
      <c r="B5577" s="606"/>
      <c r="C5577" s="17" t="s">
        <v>1570</v>
      </c>
      <c r="D5577" s="19" t="s">
        <v>2968</v>
      </c>
      <c r="E5577" s="17">
        <v>5</v>
      </c>
      <c r="F5577" s="17">
        <v>82.2</v>
      </c>
      <c r="G5577" s="17">
        <f>E5577*F5577</f>
        <v>411</v>
      </c>
      <c r="H5577" s="611"/>
    </row>
    <row r="5578" spans="1:8" ht="15.75">
      <c r="A5578" s="610"/>
      <c r="B5578" s="606"/>
      <c r="C5578" s="17" t="s">
        <v>1998</v>
      </c>
      <c r="D5578" s="19" t="s">
        <v>2968</v>
      </c>
      <c r="E5578" s="17">
        <v>10</v>
      </c>
      <c r="F5578" s="17">
        <v>33</v>
      </c>
      <c r="G5578" s="17">
        <f>E5578*F5578</f>
        <v>330</v>
      </c>
      <c r="H5578" s="611"/>
    </row>
    <row r="5579" spans="1:8" ht="15.75">
      <c r="A5579" s="610"/>
      <c r="B5579" s="606"/>
      <c r="C5579" s="17" t="s">
        <v>1045</v>
      </c>
      <c r="D5579" s="19" t="s">
        <v>2968</v>
      </c>
      <c r="E5579" s="17">
        <v>1</v>
      </c>
      <c r="F5579" s="17">
        <v>53</v>
      </c>
      <c r="G5579" s="17">
        <f>E5579*F5579</f>
        <v>53</v>
      </c>
      <c r="H5579" s="611"/>
    </row>
    <row r="5580" spans="1:8" ht="31.5">
      <c r="A5580" s="41">
        <v>206</v>
      </c>
      <c r="B5580" s="17" t="s">
        <v>3442</v>
      </c>
      <c r="C5580" s="16" t="s">
        <v>893</v>
      </c>
      <c r="D5580" s="598" t="s">
        <v>3581</v>
      </c>
      <c r="E5580" s="599"/>
      <c r="F5580" s="600"/>
      <c r="G5580" s="17"/>
      <c r="H5580" s="18">
        <v>41212</v>
      </c>
    </row>
    <row r="5581" spans="1:8" ht="18.75">
      <c r="A5581" s="160"/>
      <c r="B5581" s="161" t="s">
        <v>1598</v>
      </c>
      <c r="C5581" s="160"/>
      <c r="D5581" s="160"/>
      <c r="E5581" s="160"/>
      <c r="F5581" s="160"/>
      <c r="G5581" s="162">
        <f>SUM(G5560:G5580)</f>
        <v>2339</v>
      </c>
      <c r="H5581" s="163"/>
    </row>
    <row r="5582" spans="1:8" ht="31.5">
      <c r="A5582" s="41">
        <v>132</v>
      </c>
      <c r="B5582" s="17" t="s">
        <v>308</v>
      </c>
      <c r="C5582" s="16" t="s">
        <v>3819</v>
      </c>
      <c r="D5582" s="598" t="s">
        <v>1895</v>
      </c>
      <c r="E5582" s="599"/>
      <c r="F5582" s="600"/>
      <c r="G5582" s="17"/>
      <c r="H5582" s="18">
        <v>41199</v>
      </c>
    </row>
    <row r="5583" spans="1:8" ht="47.25">
      <c r="A5583" s="41">
        <v>138</v>
      </c>
      <c r="B5583" s="17" t="s">
        <v>1495</v>
      </c>
      <c r="C5583" s="16" t="s">
        <v>1496</v>
      </c>
      <c r="D5583" s="598" t="s">
        <v>1050</v>
      </c>
      <c r="E5583" s="599"/>
      <c r="F5583" s="600"/>
      <c r="G5583" s="17"/>
      <c r="H5583" s="21">
        <v>41204</v>
      </c>
    </row>
    <row r="5584" spans="1:8" ht="15.75">
      <c r="A5584" s="41">
        <v>180</v>
      </c>
      <c r="B5584" s="17" t="s">
        <v>55</v>
      </c>
      <c r="C5584" s="333" t="s">
        <v>56</v>
      </c>
      <c r="D5584" s="880" t="s">
        <v>2312</v>
      </c>
      <c r="E5584" s="881"/>
      <c r="F5584" s="882"/>
      <c r="G5584" s="17"/>
      <c r="H5584" s="18">
        <v>41207</v>
      </c>
    </row>
    <row r="5585" spans="1:8" ht="31.5">
      <c r="A5585" s="602">
        <v>204</v>
      </c>
      <c r="B5585" s="592" t="s">
        <v>1831</v>
      </c>
      <c r="C5585" s="16" t="s">
        <v>1806</v>
      </c>
      <c r="D5585" s="17"/>
      <c r="E5585" s="17"/>
      <c r="F5585" s="17"/>
      <c r="G5585" s="17"/>
      <c r="H5585" s="595">
        <v>41213</v>
      </c>
    </row>
    <row r="5586" spans="1:8" ht="15.75">
      <c r="A5586" s="596"/>
      <c r="B5586" s="593"/>
      <c r="C5586" s="17" t="s">
        <v>1832</v>
      </c>
      <c r="D5586" s="19" t="s">
        <v>1585</v>
      </c>
      <c r="E5586" s="17">
        <v>8.0000000000000002E-3</v>
      </c>
      <c r="F5586" s="17">
        <v>8500</v>
      </c>
      <c r="G5586" s="17">
        <f>E5586*F5586</f>
        <v>68</v>
      </c>
      <c r="H5586" s="605"/>
    </row>
    <row r="5587" spans="1:8" ht="15.75">
      <c r="A5587" s="597"/>
      <c r="B5587" s="594"/>
      <c r="C5587" s="17" t="s">
        <v>1602</v>
      </c>
      <c r="D5587" s="19" t="s">
        <v>1109</v>
      </c>
      <c r="E5587" s="17">
        <v>0.2</v>
      </c>
      <c r="F5587" s="17">
        <v>55</v>
      </c>
      <c r="G5587" s="17">
        <f>E5587*F5587</f>
        <v>11</v>
      </c>
      <c r="H5587" s="603"/>
    </row>
    <row r="5588" spans="1:8" ht="18.75">
      <c r="A5588" s="160"/>
      <c r="B5588" s="161" t="s">
        <v>1598</v>
      </c>
      <c r="C5588" s="160"/>
      <c r="D5588" s="160"/>
      <c r="E5588" s="160"/>
      <c r="F5588" s="160"/>
      <c r="G5588" s="162">
        <f>SUM(G5582:G5587)</f>
        <v>79</v>
      </c>
      <c r="H5588" s="163"/>
    </row>
    <row r="5589" spans="1:8" ht="15.75">
      <c r="A5589" s="41">
        <v>37</v>
      </c>
      <c r="B5589" s="17" t="s">
        <v>834</v>
      </c>
      <c r="C5589" s="16" t="s">
        <v>542</v>
      </c>
      <c r="D5589" s="598" t="s">
        <v>67</v>
      </c>
      <c r="E5589" s="599"/>
      <c r="F5589" s="600"/>
      <c r="G5589" s="17"/>
      <c r="H5589" s="18">
        <v>41186</v>
      </c>
    </row>
    <row r="5590" spans="1:8" ht="18.75">
      <c r="A5590" s="160"/>
      <c r="B5590" s="161" t="s">
        <v>1598</v>
      </c>
      <c r="C5590" s="160"/>
      <c r="D5590" s="160"/>
      <c r="E5590" s="160"/>
      <c r="F5590" s="160"/>
      <c r="G5590" s="162">
        <f>SUM(G5589)</f>
        <v>0</v>
      </c>
      <c r="H5590" s="163"/>
    </row>
    <row r="5591" spans="1:8" ht="31.5">
      <c r="A5591" s="41">
        <v>25</v>
      </c>
      <c r="B5591" s="17" t="s">
        <v>1185</v>
      </c>
      <c r="C5591" s="16" t="s">
        <v>2202</v>
      </c>
      <c r="D5591" s="598" t="s">
        <v>67</v>
      </c>
      <c r="E5591" s="599"/>
      <c r="F5591" s="600"/>
      <c r="G5591" s="17"/>
      <c r="H5591" s="18">
        <v>41186</v>
      </c>
    </row>
    <row r="5592" spans="1:8" ht="31.5">
      <c r="A5592" s="41">
        <v>38</v>
      </c>
      <c r="B5592" s="17" t="s">
        <v>835</v>
      </c>
      <c r="C5592" s="16" t="s">
        <v>2202</v>
      </c>
      <c r="D5592" s="598" t="s">
        <v>67</v>
      </c>
      <c r="E5592" s="599"/>
      <c r="F5592" s="600"/>
      <c r="G5592" s="17"/>
      <c r="H5592" s="18">
        <v>41186</v>
      </c>
    </row>
    <row r="5593" spans="1:8" ht="63">
      <c r="A5593" s="41">
        <v>42</v>
      </c>
      <c r="B5593" s="17" t="s">
        <v>2405</v>
      </c>
      <c r="C5593" s="36" t="s">
        <v>840</v>
      </c>
      <c r="D5593" s="598" t="s">
        <v>67</v>
      </c>
      <c r="E5593" s="599"/>
      <c r="F5593" s="600"/>
      <c r="G5593" s="17"/>
      <c r="H5593" s="18">
        <v>41190</v>
      </c>
    </row>
    <row r="5594" spans="1:8" ht="31.5">
      <c r="A5594" s="41">
        <v>74</v>
      </c>
      <c r="B5594" s="17" t="s">
        <v>1763</v>
      </c>
      <c r="C5594" s="16" t="s">
        <v>3053</v>
      </c>
      <c r="D5594" s="598" t="s">
        <v>3054</v>
      </c>
      <c r="E5594" s="599"/>
      <c r="F5594" s="600"/>
      <c r="G5594" s="17"/>
      <c r="H5594" s="18">
        <v>41192</v>
      </c>
    </row>
    <row r="5595" spans="1:8" ht="78.75">
      <c r="A5595" s="602">
        <v>85</v>
      </c>
      <c r="B5595" s="870" t="s">
        <v>1146</v>
      </c>
      <c r="C5595" s="331" t="s">
        <v>2333</v>
      </c>
      <c r="D5595" s="19"/>
      <c r="E5595" s="17"/>
      <c r="F5595" s="19"/>
      <c r="G5595" s="17"/>
      <c r="H5595" s="595">
        <v>41192</v>
      </c>
    </row>
    <row r="5596" spans="1:8" ht="15.75">
      <c r="A5596" s="596"/>
      <c r="B5596" s="871"/>
      <c r="C5596" s="253" t="s">
        <v>2846</v>
      </c>
      <c r="D5596" s="19" t="s">
        <v>1049</v>
      </c>
      <c r="E5596" s="17">
        <v>60</v>
      </c>
      <c r="F5596" s="19">
        <v>15</v>
      </c>
      <c r="G5596" s="20">
        <f>F5596*E5596</f>
        <v>900</v>
      </c>
      <c r="H5596" s="603"/>
    </row>
    <row r="5597" spans="1:8" ht="15.75">
      <c r="A5597" s="596"/>
      <c r="B5597" s="871"/>
      <c r="C5597" s="253" t="s">
        <v>2856</v>
      </c>
      <c r="D5597" s="19" t="s">
        <v>2968</v>
      </c>
      <c r="E5597" s="17">
        <v>16</v>
      </c>
      <c r="F5597" s="19">
        <v>9</v>
      </c>
      <c r="G5597" s="17">
        <f t="shared" ref="G5597:G5605" si="68">E5597*F5597</f>
        <v>144</v>
      </c>
      <c r="H5597" s="595">
        <v>41194</v>
      </c>
    </row>
    <row r="5598" spans="1:8" ht="15.75">
      <c r="A5598" s="596"/>
      <c r="B5598" s="871"/>
      <c r="C5598" s="253" t="s">
        <v>2979</v>
      </c>
      <c r="D5598" s="19" t="s">
        <v>2968</v>
      </c>
      <c r="E5598" s="17">
        <v>3</v>
      </c>
      <c r="F5598" s="19">
        <v>25</v>
      </c>
      <c r="G5598" s="17">
        <f t="shared" si="68"/>
        <v>75</v>
      </c>
      <c r="H5598" s="605"/>
    </row>
    <row r="5599" spans="1:8" ht="15.75">
      <c r="A5599" s="596"/>
      <c r="B5599" s="871"/>
      <c r="C5599" s="241" t="s">
        <v>2391</v>
      </c>
      <c r="D5599" s="19" t="s">
        <v>2968</v>
      </c>
      <c r="E5599" s="19">
        <v>19</v>
      </c>
      <c r="F5599" s="19">
        <v>170</v>
      </c>
      <c r="G5599" s="17">
        <f t="shared" si="68"/>
        <v>3230</v>
      </c>
      <c r="H5599" s="605"/>
    </row>
    <row r="5600" spans="1:8" ht="15.75">
      <c r="A5600" s="596"/>
      <c r="B5600" s="871"/>
      <c r="C5600" s="241" t="s">
        <v>2855</v>
      </c>
      <c r="D5600" s="19" t="s">
        <v>2968</v>
      </c>
      <c r="E5600" s="17">
        <v>22</v>
      </c>
      <c r="F5600" s="17">
        <v>155</v>
      </c>
      <c r="G5600" s="17">
        <f t="shared" si="68"/>
        <v>3410</v>
      </c>
      <c r="H5600" s="605"/>
    </row>
    <row r="5601" spans="1:8" ht="15.75">
      <c r="A5601" s="596"/>
      <c r="B5601" s="871"/>
      <c r="C5601" s="241" t="s">
        <v>1305</v>
      </c>
      <c r="D5601" s="19" t="s">
        <v>2968</v>
      </c>
      <c r="E5601" s="17">
        <v>5</v>
      </c>
      <c r="F5601" s="19">
        <v>155</v>
      </c>
      <c r="G5601" s="17">
        <f t="shared" si="68"/>
        <v>775</v>
      </c>
      <c r="H5601" s="605"/>
    </row>
    <row r="5602" spans="1:8" ht="15.75">
      <c r="A5602" s="596"/>
      <c r="B5602" s="871"/>
      <c r="C5602" s="332" t="s">
        <v>3619</v>
      </c>
      <c r="D5602" s="19" t="s">
        <v>1049</v>
      </c>
      <c r="E5602" s="17">
        <v>100</v>
      </c>
      <c r="F5602" s="19">
        <v>5</v>
      </c>
      <c r="G5602" s="17">
        <f t="shared" si="68"/>
        <v>500</v>
      </c>
      <c r="H5602" s="605"/>
    </row>
    <row r="5603" spans="1:8" ht="31.5">
      <c r="A5603" s="596"/>
      <c r="B5603" s="871"/>
      <c r="C5603" s="332" t="s">
        <v>2847</v>
      </c>
      <c r="D5603" s="19" t="s">
        <v>2968</v>
      </c>
      <c r="E5603" s="17">
        <v>30</v>
      </c>
      <c r="F5603" s="19">
        <v>18</v>
      </c>
      <c r="G5603" s="17">
        <f t="shared" si="68"/>
        <v>540</v>
      </c>
      <c r="H5603" s="605"/>
    </row>
    <row r="5604" spans="1:8" ht="15.75">
      <c r="A5604" s="596"/>
      <c r="B5604" s="872"/>
      <c r="C5604" s="332" t="s">
        <v>1961</v>
      </c>
      <c r="D5604" s="19" t="s">
        <v>2968</v>
      </c>
      <c r="E5604" s="17">
        <v>1</v>
      </c>
      <c r="F5604" s="19">
        <v>35</v>
      </c>
      <c r="G5604" s="17">
        <f t="shared" si="68"/>
        <v>35</v>
      </c>
      <c r="H5604" s="603"/>
    </row>
    <row r="5605" spans="1:8" ht="31.5">
      <c r="A5605" s="596"/>
      <c r="B5605" s="241" t="s">
        <v>1307</v>
      </c>
      <c r="C5605" s="253" t="s">
        <v>1306</v>
      </c>
      <c r="D5605" s="19" t="s">
        <v>2968</v>
      </c>
      <c r="E5605" s="17">
        <v>2</v>
      </c>
      <c r="F5605" s="19">
        <v>830</v>
      </c>
      <c r="G5605" s="17">
        <f t="shared" si="68"/>
        <v>1660</v>
      </c>
      <c r="H5605" s="18">
        <v>41194</v>
      </c>
    </row>
    <row r="5606" spans="1:8" ht="63">
      <c r="A5606" s="596"/>
      <c r="B5606" s="870" t="s">
        <v>2332</v>
      </c>
      <c r="C5606" s="331" t="s">
        <v>1304</v>
      </c>
      <c r="D5606" s="19"/>
      <c r="E5606" s="17"/>
      <c r="F5606" s="19"/>
      <c r="G5606" s="17"/>
      <c r="H5606" s="595" t="s">
        <v>1492</v>
      </c>
    </row>
    <row r="5607" spans="1:8" ht="15.75">
      <c r="A5607" s="596"/>
      <c r="B5607" s="871"/>
      <c r="C5607" s="241" t="s">
        <v>2391</v>
      </c>
      <c r="D5607" s="19" t="s">
        <v>2968</v>
      </c>
      <c r="E5607" s="19">
        <v>16</v>
      </c>
      <c r="F5607" s="19">
        <v>170</v>
      </c>
      <c r="G5607" s="17">
        <f t="shared" ref="G5607:G5612" si="69">E5607*F5607</f>
        <v>2720</v>
      </c>
      <c r="H5607" s="605"/>
    </row>
    <row r="5608" spans="1:8" ht="15.75">
      <c r="A5608" s="596"/>
      <c r="B5608" s="871"/>
      <c r="C5608" s="241" t="s">
        <v>2855</v>
      </c>
      <c r="D5608" s="19" t="s">
        <v>2968</v>
      </c>
      <c r="E5608" s="17">
        <v>26</v>
      </c>
      <c r="F5608" s="17">
        <v>155</v>
      </c>
      <c r="G5608" s="17">
        <f t="shared" si="69"/>
        <v>4030</v>
      </c>
      <c r="H5608" s="605"/>
    </row>
    <row r="5609" spans="1:8" ht="15.75">
      <c r="A5609" s="596"/>
      <c r="B5609" s="871"/>
      <c r="C5609" s="241" t="s">
        <v>1305</v>
      </c>
      <c r="D5609" s="19" t="s">
        <v>2968</v>
      </c>
      <c r="E5609" s="17">
        <v>5</v>
      </c>
      <c r="F5609" s="19">
        <v>155</v>
      </c>
      <c r="G5609" s="17">
        <f t="shared" si="69"/>
        <v>775</v>
      </c>
      <c r="H5609" s="605"/>
    </row>
    <row r="5610" spans="1:8" ht="15.75">
      <c r="A5610" s="596"/>
      <c r="B5610" s="871"/>
      <c r="C5610" s="332" t="s">
        <v>3619</v>
      </c>
      <c r="D5610" s="19" t="s">
        <v>1049</v>
      </c>
      <c r="E5610" s="17">
        <v>80</v>
      </c>
      <c r="F5610" s="19">
        <v>5</v>
      </c>
      <c r="G5610" s="17">
        <f t="shared" si="69"/>
        <v>400</v>
      </c>
      <c r="H5610" s="605"/>
    </row>
    <row r="5611" spans="1:8" ht="31.5">
      <c r="A5611" s="596"/>
      <c r="B5611" s="871"/>
      <c r="C5611" s="332" t="s">
        <v>2847</v>
      </c>
      <c r="D5611" s="19" t="s">
        <v>2968</v>
      </c>
      <c r="E5611" s="17">
        <v>24</v>
      </c>
      <c r="F5611" s="19">
        <v>18</v>
      </c>
      <c r="G5611" s="17">
        <f t="shared" si="69"/>
        <v>432</v>
      </c>
      <c r="H5611" s="605"/>
    </row>
    <row r="5612" spans="1:8" ht="15.75">
      <c r="A5612" s="596"/>
      <c r="B5612" s="871"/>
      <c r="C5612" s="253" t="s">
        <v>2856</v>
      </c>
      <c r="D5612" s="19" t="s">
        <v>2968</v>
      </c>
      <c r="E5612" s="17">
        <v>16</v>
      </c>
      <c r="F5612" s="19">
        <v>9</v>
      </c>
      <c r="G5612" s="17">
        <f t="shared" si="69"/>
        <v>144</v>
      </c>
      <c r="H5612" s="605"/>
    </row>
    <row r="5613" spans="1:8" ht="15.75">
      <c r="A5613" s="596"/>
      <c r="B5613" s="871"/>
      <c r="C5613" s="253" t="s">
        <v>2846</v>
      </c>
      <c r="D5613" s="19" t="s">
        <v>1049</v>
      </c>
      <c r="E5613" s="17">
        <v>60</v>
      </c>
      <c r="F5613" s="19">
        <v>15</v>
      </c>
      <c r="G5613" s="20">
        <f>F5613*E5613</f>
        <v>900</v>
      </c>
      <c r="H5613" s="605"/>
    </row>
    <row r="5614" spans="1:8" ht="15.75">
      <c r="A5614" s="596"/>
      <c r="B5614" s="871"/>
      <c r="C5614" s="253" t="s">
        <v>2979</v>
      </c>
      <c r="D5614" s="19" t="s">
        <v>2968</v>
      </c>
      <c r="E5614" s="17">
        <v>2</v>
      </c>
      <c r="F5614" s="19">
        <v>25</v>
      </c>
      <c r="G5614" s="17">
        <f>E5614*F5614</f>
        <v>50</v>
      </c>
      <c r="H5614" s="605"/>
    </row>
    <row r="5615" spans="1:8" ht="31.5">
      <c r="A5615" s="596"/>
      <c r="B5615" s="872"/>
      <c r="C5615" s="253" t="s">
        <v>2334</v>
      </c>
      <c r="D5615" s="19" t="s">
        <v>2968</v>
      </c>
      <c r="E5615" s="17">
        <v>4</v>
      </c>
      <c r="F5615" s="19">
        <v>35</v>
      </c>
      <c r="G5615" s="17">
        <f>E5615*F5615</f>
        <v>140</v>
      </c>
      <c r="H5615" s="605"/>
    </row>
    <row r="5616" spans="1:8" ht="31.5">
      <c r="A5616" s="596"/>
      <c r="B5616" s="870" t="s">
        <v>1490</v>
      </c>
      <c r="C5616" s="253" t="s">
        <v>1306</v>
      </c>
      <c r="D5616" s="19" t="s">
        <v>2968</v>
      </c>
      <c r="E5616" s="17">
        <v>6</v>
      </c>
      <c r="F5616" s="19">
        <v>830</v>
      </c>
      <c r="G5616" s="17">
        <f>E5616*F5616</f>
        <v>4980</v>
      </c>
      <c r="H5616" s="605"/>
    </row>
    <row r="5617" spans="1:8" ht="15.75">
      <c r="A5617" s="596"/>
      <c r="B5617" s="871"/>
      <c r="C5617" s="253" t="s">
        <v>1879</v>
      </c>
      <c r="D5617" s="19" t="s">
        <v>2968</v>
      </c>
      <c r="E5617" s="17">
        <v>1</v>
      </c>
      <c r="F5617" s="19">
        <v>170</v>
      </c>
      <c r="G5617" s="17">
        <f>E5617*F5617</f>
        <v>170</v>
      </c>
      <c r="H5617" s="605"/>
    </row>
    <row r="5618" spans="1:8" ht="15.75">
      <c r="A5618" s="597"/>
      <c r="B5618" s="872"/>
      <c r="C5618" s="253" t="s">
        <v>1491</v>
      </c>
      <c r="D5618" s="19" t="s">
        <v>2968</v>
      </c>
      <c r="E5618" s="17">
        <v>1</v>
      </c>
      <c r="F5618" s="19">
        <v>13</v>
      </c>
      <c r="G5618" s="17">
        <f>E5618*F5618</f>
        <v>13</v>
      </c>
      <c r="H5618" s="603"/>
    </row>
    <row r="5619" spans="1:8" ht="31.5">
      <c r="A5619" s="602">
        <v>118</v>
      </c>
      <c r="B5619" s="592" t="s">
        <v>2352</v>
      </c>
      <c r="C5619" s="16" t="s">
        <v>3381</v>
      </c>
      <c r="D5619" s="19"/>
      <c r="E5619" s="19"/>
      <c r="F5619" s="19"/>
      <c r="G5619" s="17"/>
      <c r="H5619" s="595">
        <v>41199</v>
      </c>
    </row>
    <row r="5620" spans="1:8" ht="15.75">
      <c r="A5620" s="596"/>
      <c r="B5620" s="593"/>
      <c r="C5620" s="15" t="s">
        <v>1570</v>
      </c>
      <c r="D5620" s="19" t="s">
        <v>2968</v>
      </c>
      <c r="E5620" s="17">
        <v>2</v>
      </c>
      <c r="F5620" s="19">
        <v>92</v>
      </c>
      <c r="G5620" s="17">
        <f>E5620*F5620</f>
        <v>184</v>
      </c>
      <c r="H5620" s="605"/>
    </row>
    <row r="5621" spans="1:8" ht="15.75">
      <c r="A5621" s="597"/>
      <c r="B5621" s="594"/>
      <c r="C5621" s="17" t="s">
        <v>1462</v>
      </c>
      <c r="D5621" s="19" t="s">
        <v>1049</v>
      </c>
      <c r="E5621" s="19">
        <v>3</v>
      </c>
      <c r="F5621" s="19">
        <v>115.2</v>
      </c>
      <c r="G5621" s="20">
        <f>F5621*E5621</f>
        <v>345.6</v>
      </c>
      <c r="H5621" s="603"/>
    </row>
    <row r="5622" spans="1:8" ht="31.5">
      <c r="A5622" s="602">
        <v>130</v>
      </c>
      <c r="B5622" s="592" t="s">
        <v>1763</v>
      </c>
      <c r="C5622" s="46" t="s">
        <v>893</v>
      </c>
      <c r="D5622" s="598"/>
      <c r="E5622" s="599"/>
      <c r="F5622" s="600"/>
      <c r="G5622" s="17"/>
      <c r="H5622" s="595">
        <v>41198</v>
      </c>
    </row>
    <row r="5623" spans="1:8" ht="15.75">
      <c r="A5623" s="597"/>
      <c r="B5623" s="594"/>
      <c r="C5623" s="15" t="s">
        <v>2462</v>
      </c>
      <c r="D5623" s="19" t="s">
        <v>1588</v>
      </c>
      <c r="E5623" s="19">
        <v>0.23</v>
      </c>
      <c r="F5623" s="19">
        <v>1700</v>
      </c>
      <c r="G5623" s="17">
        <f>F5623*E5623</f>
        <v>391</v>
      </c>
      <c r="H5623" s="603"/>
    </row>
    <row r="5624" spans="1:8" ht="31.5">
      <c r="A5624" s="41">
        <v>207</v>
      </c>
      <c r="B5624" s="17" t="s">
        <v>1763</v>
      </c>
      <c r="C5624" s="16" t="s">
        <v>893</v>
      </c>
      <c r="D5624" s="598" t="s">
        <v>3581</v>
      </c>
      <c r="E5624" s="599"/>
      <c r="F5624" s="600"/>
      <c r="G5624" s="17"/>
      <c r="H5624" s="18">
        <v>41212</v>
      </c>
    </row>
    <row r="5625" spans="1:8" ht="47.25">
      <c r="A5625" s="41">
        <v>103</v>
      </c>
      <c r="B5625" s="17" t="s">
        <v>2323</v>
      </c>
      <c r="C5625" s="331" t="s">
        <v>2324</v>
      </c>
      <c r="D5625" s="940" t="s">
        <v>2325</v>
      </c>
      <c r="E5625" s="941"/>
      <c r="F5625" s="942"/>
      <c r="G5625" s="17"/>
      <c r="H5625" s="18">
        <v>41198</v>
      </c>
    </row>
    <row r="5626" spans="1:8" ht="31.5">
      <c r="A5626" s="602">
        <v>190</v>
      </c>
      <c r="B5626" s="592" t="s">
        <v>1996</v>
      </c>
      <c r="C5626" s="46" t="s">
        <v>692</v>
      </c>
      <c r="D5626" s="19"/>
      <c r="E5626" s="17"/>
      <c r="F5626" s="17"/>
      <c r="G5626" s="17"/>
      <c r="H5626" s="595">
        <v>41208</v>
      </c>
    </row>
    <row r="5627" spans="1:8" ht="15.75">
      <c r="A5627" s="596"/>
      <c r="B5627" s="593"/>
      <c r="C5627" s="17" t="s">
        <v>1570</v>
      </c>
      <c r="D5627" s="19" t="s">
        <v>2968</v>
      </c>
      <c r="E5627" s="17">
        <v>2</v>
      </c>
      <c r="F5627" s="17">
        <v>48.5</v>
      </c>
      <c r="G5627" s="17">
        <f>E5627*F5627</f>
        <v>97</v>
      </c>
      <c r="H5627" s="596"/>
    </row>
    <row r="5628" spans="1:8" ht="15.75">
      <c r="A5628" s="596"/>
      <c r="B5628" s="593"/>
      <c r="C5628" s="17" t="s">
        <v>3144</v>
      </c>
      <c r="D5628" s="19" t="s">
        <v>2968</v>
      </c>
      <c r="E5628" s="17">
        <v>1</v>
      </c>
      <c r="F5628" s="17">
        <v>24</v>
      </c>
      <c r="G5628" s="20">
        <f>F5628*E5628</f>
        <v>24</v>
      </c>
      <c r="H5628" s="596"/>
    </row>
    <row r="5629" spans="1:8" ht="15.75">
      <c r="A5629" s="597"/>
      <c r="B5629" s="594"/>
      <c r="C5629" s="17" t="s">
        <v>2552</v>
      </c>
      <c r="D5629" s="19" t="s">
        <v>2968</v>
      </c>
      <c r="E5629" s="17">
        <v>1</v>
      </c>
      <c r="F5629" s="17">
        <v>32</v>
      </c>
      <c r="G5629" s="173">
        <f>F5629*E5629</f>
        <v>32</v>
      </c>
      <c r="H5629" s="597"/>
    </row>
    <row r="5630" spans="1:8" ht="18.75">
      <c r="A5630" s="160"/>
      <c r="B5630" s="161" t="s">
        <v>1598</v>
      </c>
      <c r="C5630" s="160"/>
      <c r="D5630" s="160"/>
      <c r="E5630" s="160"/>
      <c r="F5630" s="160"/>
      <c r="G5630" s="162">
        <f>SUM(G5591:G5629)</f>
        <v>27096.6</v>
      </c>
      <c r="H5630" s="163"/>
    </row>
    <row r="5631" spans="1:8" ht="31.5">
      <c r="A5631" s="41">
        <v>93</v>
      </c>
      <c r="B5631" s="17" t="s">
        <v>272</v>
      </c>
      <c r="C5631" s="46" t="s">
        <v>3748</v>
      </c>
      <c r="D5631" s="598" t="s">
        <v>1050</v>
      </c>
      <c r="E5631" s="599"/>
      <c r="F5631" s="600"/>
      <c r="G5631" s="17"/>
      <c r="H5631" s="18">
        <v>41197</v>
      </c>
    </row>
    <row r="5632" spans="1:8" ht="31.5">
      <c r="A5632" s="41">
        <v>94</v>
      </c>
      <c r="B5632" s="17" t="s">
        <v>3749</v>
      </c>
      <c r="C5632" s="46" t="s">
        <v>3748</v>
      </c>
      <c r="D5632" s="598" t="s">
        <v>1050</v>
      </c>
      <c r="E5632" s="599"/>
      <c r="F5632" s="600"/>
      <c r="G5632" s="17"/>
      <c r="H5632" s="18">
        <v>41197</v>
      </c>
    </row>
    <row r="5633" spans="1:8" ht="31.5">
      <c r="A5633" s="602">
        <v>109</v>
      </c>
      <c r="B5633" s="592" t="s">
        <v>2338</v>
      </c>
      <c r="C5633" s="16" t="s">
        <v>3381</v>
      </c>
      <c r="D5633" s="19"/>
      <c r="E5633" s="17"/>
      <c r="F5633" s="17"/>
      <c r="G5633" s="17"/>
      <c r="H5633" s="595">
        <v>41198</v>
      </c>
    </row>
    <row r="5634" spans="1:8" ht="15.75">
      <c r="A5634" s="597"/>
      <c r="B5634" s="594"/>
      <c r="C5634" s="15" t="s">
        <v>2721</v>
      </c>
      <c r="D5634" s="19" t="s">
        <v>2968</v>
      </c>
      <c r="E5634" s="17">
        <v>4</v>
      </c>
      <c r="F5634" s="17">
        <v>50</v>
      </c>
      <c r="G5634" s="172">
        <f>F5634*E5634</f>
        <v>200</v>
      </c>
      <c r="H5634" s="603"/>
    </row>
    <row r="5635" spans="1:8" ht="15.75">
      <c r="A5635" s="41">
        <v>229</v>
      </c>
      <c r="B5635" s="17" t="s">
        <v>1845</v>
      </c>
      <c r="C5635" s="16" t="s">
        <v>1085</v>
      </c>
      <c r="D5635" s="598" t="s">
        <v>67</v>
      </c>
      <c r="E5635" s="599"/>
      <c r="F5635" s="600"/>
      <c r="G5635" s="17"/>
      <c r="H5635" s="133">
        <v>41213</v>
      </c>
    </row>
    <row r="5636" spans="1:8" ht="31.5">
      <c r="A5636" s="141">
        <v>233</v>
      </c>
      <c r="B5636" s="134" t="s">
        <v>335</v>
      </c>
      <c r="C5636" s="16" t="s">
        <v>3381</v>
      </c>
      <c r="D5636" s="598" t="s">
        <v>3379</v>
      </c>
      <c r="E5636" s="599"/>
      <c r="F5636" s="600"/>
      <c r="G5636" s="17"/>
      <c r="H5636" s="133">
        <v>41208</v>
      </c>
    </row>
    <row r="5637" spans="1:8" ht="18.75">
      <c r="A5637" s="160"/>
      <c r="B5637" s="161" t="s">
        <v>1598</v>
      </c>
      <c r="C5637" s="160"/>
      <c r="D5637" s="160"/>
      <c r="E5637" s="160"/>
      <c r="F5637" s="160"/>
      <c r="G5637" s="162">
        <f>SUM(G5631:G5636)</f>
        <v>200</v>
      </c>
      <c r="H5637" s="163"/>
    </row>
    <row r="5638" spans="1:8" ht="15.75">
      <c r="A5638" s="41">
        <v>6</v>
      </c>
      <c r="B5638" s="17" t="s">
        <v>1075</v>
      </c>
      <c r="C5638" s="16" t="s">
        <v>1332</v>
      </c>
      <c r="D5638" s="598" t="s">
        <v>1050</v>
      </c>
      <c r="E5638" s="599"/>
      <c r="F5638" s="600"/>
      <c r="G5638" s="44"/>
      <c r="H5638" s="18">
        <v>41183</v>
      </c>
    </row>
    <row r="5639" spans="1:8" ht="15.75">
      <c r="A5639" s="41">
        <v>31</v>
      </c>
      <c r="B5639" s="17" t="s">
        <v>352</v>
      </c>
      <c r="C5639" s="16" t="s">
        <v>340</v>
      </c>
      <c r="D5639" s="598" t="s">
        <v>67</v>
      </c>
      <c r="E5639" s="599"/>
      <c r="F5639" s="600"/>
      <c r="G5639" s="17"/>
      <c r="H5639" s="18">
        <v>41187</v>
      </c>
    </row>
    <row r="5640" spans="1:8" ht="15.75">
      <c r="A5640" s="41">
        <v>34</v>
      </c>
      <c r="B5640" s="17" t="s">
        <v>3234</v>
      </c>
      <c r="C5640" s="16" t="s">
        <v>2270</v>
      </c>
      <c r="D5640" s="598" t="s">
        <v>1408</v>
      </c>
      <c r="E5640" s="599"/>
      <c r="F5640" s="600"/>
      <c r="G5640" s="17"/>
      <c r="H5640" s="18">
        <v>41186</v>
      </c>
    </row>
    <row r="5641" spans="1:8" ht="15.75">
      <c r="A5641" s="41">
        <v>47</v>
      </c>
      <c r="B5641" s="17" t="s">
        <v>3234</v>
      </c>
      <c r="C5641" s="46" t="s">
        <v>660</v>
      </c>
      <c r="D5641" s="880" t="s">
        <v>2549</v>
      </c>
      <c r="E5641" s="881"/>
      <c r="F5641" s="882"/>
      <c r="G5641" s="17"/>
      <c r="H5641" s="18">
        <v>41190</v>
      </c>
    </row>
    <row r="5642" spans="1:8" ht="31.5">
      <c r="A5642" s="602">
        <v>79</v>
      </c>
      <c r="B5642" s="592" t="s">
        <v>885</v>
      </c>
      <c r="C5642" s="16" t="s">
        <v>386</v>
      </c>
      <c r="D5642" s="19"/>
      <c r="E5642" s="17"/>
      <c r="F5642" s="17"/>
      <c r="G5642" s="17"/>
      <c r="H5642" s="595">
        <v>41191</v>
      </c>
    </row>
    <row r="5643" spans="1:8" ht="15.75">
      <c r="A5643" s="596"/>
      <c r="B5643" s="593"/>
      <c r="C5643" s="17" t="s">
        <v>1768</v>
      </c>
      <c r="D5643" s="19" t="s">
        <v>1769</v>
      </c>
      <c r="E5643" s="17">
        <v>0.6</v>
      </c>
      <c r="F5643" s="17">
        <v>400</v>
      </c>
      <c r="G5643" s="17">
        <f>E5643*F5643</f>
        <v>240</v>
      </c>
      <c r="H5643" s="605"/>
    </row>
    <row r="5644" spans="1:8" ht="15.75">
      <c r="A5644" s="597"/>
      <c r="B5644" s="594"/>
      <c r="C5644" s="17" t="s">
        <v>1414</v>
      </c>
      <c r="D5644" s="19" t="s">
        <v>481</v>
      </c>
      <c r="E5644" s="17">
        <v>1</v>
      </c>
      <c r="F5644" s="17">
        <v>30</v>
      </c>
      <c r="G5644" s="17">
        <f>E5644*F5644</f>
        <v>30</v>
      </c>
      <c r="H5644" s="603"/>
    </row>
    <row r="5645" spans="1:8" ht="15.75">
      <c r="A5645" s="41">
        <v>92</v>
      </c>
      <c r="B5645" s="17" t="s">
        <v>1313</v>
      </c>
      <c r="C5645" s="46" t="s">
        <v>1332</v>
      </c>
      <c r="D5645" s="598" t="s">
        <v>1050</v>
      </c>
      <c r="E5645" s="599"/>
      <c r="F5645" s="600"/>
      <c r="G5645" s="17"/>
      <c r="H5645" s="18">
        <v>41197</v>
      </c>
    </row>
    <row r="5646" spans="1:8" ht="15.75">
      <c r="A5646" s="41">
        <v>105</v>
      </c>
      <c r="B5646" s="17" t="s">
        <v>2158</v>
      </c>
      <c r="C5646" s="46" t="s">
        <v>2270</v>
      </c>
      <c r="D5646" s="598" t="s">
        <v>2329</v>
      </c>
      <c r="E5646" s="599"/>
      <c r="F5646" s="600"/>
      <c r="G5646" s="17"/>
      <c r="H5646" s="18">
        <v>41199</v>
      </c>
    </row>
    <row r="5647" spans="1:8" ht="31.5">
      <c r="A5647" s="602">
        <v>131</v>
      </c>
      <c r="B5647" s="592" t="s">
        <v>273</v>
      </c>
      <c r="C5647" s="46" t="s">
        <v>893</v>
      </c>
      <c r="D5647" s="598"/>
      <c r="E5647" s="599"/>
      <c r="F5647" s="600"/>
      <c r="G5647" s="17"/>
      <c r="H5647" s="595">
        <v>41198</v>
      </c>
    </row>
    <row r="5648" spans="1:8" ht="15.75">
      <c r="A5648" s="597"/>
      <c r="B5648" s="594"/>
      <c r="C5648" s="15" t="s">
        <v>2462</v>
      </c>
      <c r="D5648" s="19" t="s">
        <v>1588</v>
      </c>
      <c r="E5648" s="19">
        <v>0.23</v>
      </c>
      <c r="F5648" s="19">
        <v>1700</v>
      </c>
      <c r="G5648" s="17">
        <f>F5648*E5648</f>
        <v>391</v>
      </c>
      <c r="H5648" s="603"/>
    </row>
    <row r="5649" spans="1:8" ht="31.5">
      <c r="A5649" s="602">
        <v>171</v>
      </c>
      <c r="B5649" s="592" t="s">
        <v>2303</v>
      </c>
      <c r="C5649" s="16" t="s">
        <v>1683</v>
      </c>
      <c r="D5649" s="30"/>
      <c r="E5649" s="30"/>
      <c r="F5649" s="30"/>
      <c r="G5649" s="17"/>
      <c r="H5649" s="595">
        <v>41156</v>
      </c>
    </row>
    <row r="5650" spans="1:8" ht="31.5">
      <c r="A5650" s="596"/>
      <c r="B5650" s="593"/>
      <c r="C5650" s="17" t="s">
        <v>1180</v>
      </c>
      <c r="D5650" s="19" t="s">
        <v>1049</v>
      </c>
      <c r="E5650" s="17">
        <v>2</v>
      </c>
      <c r="F5650" s="17">
        <v>155</v>
      </c>
      <c r="G5650" s="17">
        <f>E5650*F5650</f>
        <v>310</v>
      </c>
      <c r="H5650" s="605"/>
    </row>
    <row r="5651" spans="1:8" ht="15.75">
      <c r="A5651" s="597"/>
      <c r="B5651" s="594"/>
      <c r="C5651" s="17" t="s">
        <v>1397</v>
      </c>
      <c r="D5651" s="19" t="s">
        <v>2968</v>
      </c>
      <c r="E5651" s="17">
        <v>1</v>
      </c>
      <c r="F5651" s="17">
        <v>128</v>
      </c>
      <c r="G5651" s="17">
        <f>E5651*F5651</f>
        <v>128</v>
      </c>
      <c r="H5651" s="603"/>
    </row>
    <row r="5652" spans="1:8" ht="15.75">
      <c r="A5652" s="602">
        <v>217</v>
      </c>
      <c r="B5652" s="592" t="s">
        <v>273</v>
      </c>
      <c r="C5652" s="16" t="s">
        <v>2782</v>
      </c>
      <c r="D5652" s="19"/>
      <c r="E5652" s="17"/>
      <c r="F5652" s="17"/>
      <c r="G5652" s="17"/>
      <c r="H5652" s="595">
        <v>41213</v>
      </c>
    </row>
    <row r="5653" spans="1:8" ht="15.75">
      <c r="A5653" s="596"/>
      <c r="B5653" s="593"/>
      <c r="C5653" s="17" t="s">
        <v>32</v>
      </c>
      <c r="D5653" s="19" t="s">
        <v>1588</v>
      </c>
      <c r="E5653" s="17">
        <v>0.25</v>
      </c>
      <c r="F5653" s="17">
        <v>1500</v>
      </c>
      <c r="G5653" s="17">
        <f>E5653*F5653</f>
        <v>375</v>
      </c>
      <c r="H5653" s="596"/>
    </row>
    <row r="5654" spans="1:8" ht="15.75">
      <c r="A5654" s="597"/>
      <c r="B5654" s="594"/>
      <c r="C5654" s="17" t="s">
        <v>2050</v>
      </c>
      <c r="D5654" s="19" t="s">
        <v>1585</v>
      </c>
      <c r="E5654" s="17">
        <v>0.5</v>
      </c>
      <c r="F5654" s="17">
        <v>48.05</v>
      </c>
      <c r="G5654" s="17">
        <f>E5654*F5654</f>
        <v>24.024999999999999</v>
      </c>
      <c r="H5654" s="597"/>
    </row>
    <row r="5655" spans="1:8" ht="63">
      <c r="A5655" s="602">
        <v>221</v>
      </c>
      <c r="B5655" s="592" t="s">
        <v>273</v>
      </c>
      <c r="C5655" s="16" t="s">
        <v>1837</v>
      </c>
      <c r="D5655" s="15"/>
      <c r="E5655" s="15"/>
      <c r="F5655" s="15"/>
      <c r="G5655" s="17"/>
      <c r="H5655" s="595">
        <v>41212</v>
      </c>
    </row>
    <row r="5656" spans="1:8" ht="15.75">
      <c r="A5656" s="597"/>
      <c r="B5656" s="594"/>
      <c r="C5656" s="15" t="s">
        <v>2846</v>
      </c>
      <c r="D5656" s="19" t="s">
        <v>1049</v>
      </c>
      <c r="E5656" s="17">
        <v>20</v>
      </c>
      <c r="F5656" s="19">
        <v>15</v>
      </c>
      <c r="G5656" s="20">
        <f>F5656*E5656</f>
        <v>300</v>
      </c>
      <c r="H5656" s="603"/>
    </row>
    <row r="5657" spans="1:8" ht="15.75">
      <c r="A5657" s="602">
        <v>222</v>
      </c>
      <c r="B5657" s="592" t="s">
        <v>273</v>
      </c>
      <c r="C5657" s="15" t="s">
        <v>2848</v>
      </c>
      <c r="D5657" s="19" t="s">
        <v>2968</v>
      </c>
      <c r="E5657" s="17">
        <v>1</v>
      </c>
      <c r="F5657" s="19">
        <v>9</v>
      </c>
      <c r="G5657" s="20">
        <f>F5657*E5657</f>
        <v>9</v>
      </c>
      <c r="H5657" s="595">
        <v>41212</v>
      </c>
    </row>
    <row r="5658" spans="1:8" ht="15.75">
      <c r="A5658" s="597"/>
      <c r="B5658" s="594"/>
      <c r="C5658" s="17" t="s">
        <v>2856</v>
      </c>
      <c r="D5658" s="19" t="s">
        <v>2968</v>
      </c>
      <c r="E5658" s="19">
        <v>2</v>
      </c>
      <c r="F5658" s="19">
        <v>10</v>
      </c>
      <c r="G5658" s="17">
        <f>E5658*F5658</f>
        <v>20</v>
      </c>
      <c r="H5658" s="603"/>
    </row>
    <row r="5659" spans="1:8" ht="15.75">
      <c r="A5659" s="602">
        <v>225</v>
      </c>
      <c r="B5659" s="592" t="s">
        <v>3604</v>
      </c>
      <c r="C5659" s="16" t="s">
        <v>1842</v>
      </c>
      <c r="D5659" s="19"/>
      <c r="E5659" s="17"/>
      <c r="F5659" s="17"/>
      <c r="G5659" s="17"/>
      <c r="H5659" s="595">
        <v>41212</v>
      </c>
    </row>
    <row r="5660" spans="1:8" ht="15.75">
      <c r="A5660" s="596"/>
      <c r="B5660" s="593"/>
      <c r="C5660" s="17" t="s">
        <v>3144</v>
      </c>
      <c r="D5660" s="19" t="s">
        <v>2968</v>
      </c>
      <c r="E5660" s="17">
        <v>1</v>
      </c>
      <c r="F5660" s="17">
        <v>24</v>
      </c>
      <c r="G5660" s="20">
        <f>F5660*E5660</f>
        <v>24</v>
      </c>
      <c r="H5660" s="596"/>
    </row>
    <row r="5661" spans="1:8" ht="15.75">
      <c r="A5661" s="597"/>
      <c r="B5661" s="594"/>
      <c r="C5661" s="17" t="s">
        <v>2552</v>
      </c>
      <c r="D5661" s="19" t="s">
        <v>2968</v>
      </c>
      <c r="E5661" s="17">
        <v>1</v>
      </c>
      <c r="F5661" s="17">
        <v>32</v>
      </c>
      <c r="G5661" s="173">
        <f>F5661*E5661</f>
        <v>32</v>
      </c>
      <c r="H5661" s="597"/>
    </row>
    <row r="5662" spans="1:8" ht="18.75">
      <c r="A5662" s="160"/>
      <c r="B5662" s="161" t="s">
        <v>1598</v>
      </c>
      <c r="C5662" s="160"/>
      <c r="D5662" s="160"/>
      <c r="E5662" s="160"/>
      <c r="F5662" s="160"/>
      <c r="G5662" s="162">
        <f>SUM(G5638:G5661)</f>
        <v>1883.03</v>
      </c>
      <c r="H5662" s="163"/>
    </row>
    <row r="5663" spans="1:8">
      <c r="G5663" s="42">
        <f>G5662+G5637+G5630+G5590+G5588+G5581+G5559+G5555+G5551+G5545+G5542+G5540+G5536+G5533+G5521+G5510+G5487+G5476+G5448+G5433+G5383+G5345+G5342+G5339+G5336+G5333+G5323+G5285+G5270+G5242+G5228+G5193+G5173</f>
        <v>117473.8</v>
      </c>
    </row>
    <row r="5664" spans="1:8">
      <c r="G5664" s="42">
        <f>G5663-G5521</f>
        <v>117352.8</v>
      </c>
      <c r="H5664" t="s">
        <v>3718</v>
      </c>
    </row>
    <row r="5665" spans="1:8" ht="18.75">
      <c r="A5665" s="869" t="s">
        <v>1044</v>
      </c>
      <c r="B5665" s="869"/>
      <c r="C5665" s="869"/>
      <c r="D5665" s="869"/>
      <c r="E5665" s="869"/>
      <c r="F5665" s="869"/>
      <c r="G5665" s="869"/>
      <c r="H5665" s="869"/>
    </row>
    <row r="5666" spans="1:8" ht="18.75">
      <c r="A5666" s="604" t="s">
        <v>1809</v>
      </c>
      <c r="B5666" s="604"/>
      <c r="C5666" s="2"/>
      <c r="D5666" s="2"/>
      <c r="E5666" s="2"/>
      <c r="F5666" s="2"/>
      <c r="G5666" s="1"/>
      <c r="H5666" s="1"/>
    </row>
    <row r="5667" spans="1:8" ht="37.5">
      <c r="A5667" s="131" t="s">
        <v>1033</v>
      </c>
      <c r="B5667" s="131" t="s">
        <v>1034</v>
      </c>
      <c r="C5667" s="131" t="s">
        <v>1035</v>
      </c>
      <c r="D5667" s="131" t="s">
        <v>1036</v>
      </c>
      <c r="E5667" s="131" t="s">
        <v>1334</v>
      </c>
      <c r="F5667" s="131" t="s">
        <v>1335</v>
      </c>
      <c r="G5667" s="131" t="s">
        <v>1555</v>
      </c>
      <c r="H5667" s="58" t="s">
        <v>1586</v>
      </c>
    </row>
    <row r="5668" spans="1:8" ht="15.75">
      <c r="A5668" s="41">
        <v>7</v>
      </c>
      <c r="B5668" s="17" t="s">
        <v>372</v>
      </c>
      <c r="C5668" s="46" t="s">
        <v>2270</v>
      </c>
      <c r="D5668" s="598" t="s">
        <v>1050</v>
      </c>
      <c r="E5668" s="599"/>
      <c r="F5668" s="600"/>
      <c r="G5668" s="84"/>
      <c r="H5668" s="21">
        <v>41222</v>
      </c>
    </row>
    <row r="5669" spans="1:8" ht="47.25">
      <c r="A5669" s="41">
        <v>8</v>
      </c>
      <c r="B5669" s="17" t="s">
        <v>1120</v>
      </c>
      <c r="C5669" s="46" t="s">
        <v>2708</v>
      </c>
      <c r="D5669" s="598" t="s">
        <v>67</v>
      </c>
      <c r="E5669" s="599"/>
      <c r="F5669" s="600"/>
      <c r="G5669" s="84"/>
      <c r="H5669" s="21">
        <v>41222</v>
      </c>
    </row>
    <row r="5670" spans="1:8" ht="31.5">
      <c r="A5670" s="41">
        <v>21</v>
      </c>
      <c r="B5670" s="17" t="s">
        <v>445</v>
      </c>
      <c r="C5670" s="16" t="s">
        <v>893</v>
      </c>
      <c r="D5670" s="598" t="s">
        <v>446</v>
      </c>
      <c r="E5670" s="599"/>
      <c r="F5670" s="600"/>
      <c r="G5670" s="20"/>
      <c r="H5670" s="21">
        <v>41219</v>
      </c>
    </row>
    <row r="5671" spans="1:8" ht="31.5">
      <c r="A5671" s="602">
        <v>85</v>
      </c>
      <c r="B5671" s="592" t="s">
        <v>1844</v>
      </c>
      <c r="C5671" s="16" t="s">
        <v>1683</v>
      </c>
      <c r="D5671" s="19"/>
      <c r="E5671" s="17"/>
      <c r="F5671" s="17"/>
      <c r="G5671" s="84"/>
      <c r="H5671" s="595">
        <v>41053</v>
      </c>
    </row>
    <row r="5672" spans="1:8" ht="15.75">
      <c r="A5672" s="596"/>
      <c r="B5672" s="593"/>
      <c r="C5672" s="63" t="s">
        <v>1397</v>
      </c>
      <c r="D5672" s="19" t="s">
        <v>2968</v>
      </c>
      <c r="E5672" s="30">
        <v>1</v>
      </c>
      <c r="F5672" s="29">
        <v>126.42</v>
      </c>
      <c r="G5672" s="84">
        <f>F5672*E5672</f>
        <v>126.42</v>
      </c>
      <c r="H5672" s="605"/>
    </row>
    <row r="5673" spans="1:8" ht="15.75">
      <c r="A5673" s="596"/>
      <c r="B5673" s="593"/>
      <c r="C5673" s="17" t="s">
        <v>1506</v>
      </c>
      <c r="D5673" s="19" t="s">
        <v>1049</v>
      </c>
      <c r="E5673" s="17">
        <v>3</v>
      </c>
      <c r="F5673" s="17">
        <v>147</v>
      </c>
      <c r="G5673" s="17">
        <f>E5673*F5673</f>
        <v>441</v>
      </c>
      <c r="H5673" s="605"/>
    </row>
    <row r="5674" spans="1:8" ht="15.75">
      <c r="A5674" s="596"/>
      <c r="B5674" s="593"/>
      <c r="C5674" s="15" t="s">
        <v>1462</v>
      </c>
      <c r="D5674" s="19" t="s">
        <v>1049</v>
      </c>
      <c r="E5674" s="30">
        <v>4</v>
      </c>
      <c r="F5674" s="29">
        <v>49.98</v>
      </c>
      <c r="G5674" s="84">
        <f>F5674*E5674</f>
        <v>199.92</v>
      </c>
      <c r="H5674" s="605"/>
    </row>
    <row r="5675" spans="1:8" ht="15.75">
      <c r="A5675" s="597"/>
      <c r="B5675" s="594"/>
      <c r="C5675" s="17" t="s">
        <v>3035</v>
      </c>
      <c r="D5675" s="19" t="s">
        <v>2968</v>
      </c>
      <c r="E5675" s="17">
        <v>1</v>
      </c>
      <c r="F5675" s="17">
        <v>80.36</v>
      </c>
      <c r="G5675" s="84">
        <f>F5675*E5675</f>
        <v>80.36</v>
      </c>
      <c r="H5675" s="603"/>
    </row>
    <row r="5676" spans="1:8" ht="31.5">
      <c r="A5676" s="602">
        <v>86</v>
      </c>
      <c r="B5676" s="592" t="s">
        <v>3036</v>
      </c>
      <c r="C5676" s="16" t="s">
        <v>1683</v>
      </c>
      <c r="D5676" s="19"/>
      <c r="E5676" s="17"/>
      <c r="F5676" s="17"/>
      <c r="G5676" s="84"/>
      <c r="H5676" s="595">
        <v>41071</v>
      </c>
    </row>
    <row r="5677" spans="1:8" ht="15.75">
      <c r="A5677" s="596"/>
      <c r="B5677" s="593"/>
      <c r="C5677" s="63" t="s">
        <v>1397</v>
      </c>
      <c r="D5677" s="19" t="s">
        <v>2968</v>
      </c>
      <c r="E5677" s="30">
        <v>1</v>
      </c>
      <c r="F5677" s="29">
        <v>129</v>
      </c>
      <c r="G5677" s="84">
        <f>F5677*E5677</f>
        <v>129</v>
      </c>
      <c r="H5677" s="605"/>
    </row>
    <row r="5678" spans="1:8" ht="15.75">
      <c r="A5678" s="596"/>
      <c r="B5678" s="593"/>
      <c r="C5678" s="17" t="s">
        <v>1506</v>
      </c>
      <c r="D5678" s="19" t="s">
        <v>1049</v>
      </c>
      <c r="E5678" s="17">
        <v>3</v>
      </c>
      <c r="F5678" s="17">
        <v>150</v>
      </c>
      <c r="G5678" s="17">
        <f>E5678*F5678</f>
        <v>450</v>
      </c>
      <c r="H5678" s="605"/>
    </row>
    <row r="5679" spans="1:8" ht="15.75">
      <c r="A5679" s="596"/>
      <c r="B5679" s="593"/>
      <c r="C5679" s="15" t="s">
        <v>1462</v>
      </c>
      <c r="D5679" s="19" t="s">
        <v>1049</v>
      </c>
      <c r="E5679" s="30">
        <v>4</v>
      </c>
      <c r="F5679" s="29">
        <v>51</v>
      </c>
      <c r="G5679" s="84">
        <f>F5679*E5679</f>
        <v>204</v>
      </c>
      <c r="H5679" s="605"/>
    </row>
    <row r="5680" spans="1:8" ht="15.75">
      <c r="A5680" s="597"/>
      <c r="B5680" s="594"/>
      <c r="C5680" s="17" t="s">
        <v>3035</v>
      </c>
      <c r="D5680" s="19" t="s">
        <v>2968</v>
      </c>
      <c r="E5680" s="17">
        <v>2</v>
      </c>
      <c r="F5680" s="17">
        <v>82</v>
      </c>
      <c r="G5680" s="84">
        <f>F5680*E5680</f>
        <v>164</v>
      </c>
      <c r="H5680" s="603"/>
    </row>
    <row r="5681" spans="1:8" ht="15.75">
      <c r="A5681" s="41">
        <v>73</v>
      </c>
      <c r="B5681" s="17" t="s">
        <v>2800</v>
      </c>
      <c r="C5681" s="16" t="s">
        <v>2270</v>
      </c>
      <c r="D5681" s="598" t="s">
        <v>1050</v>
      </c>
      <c r="E5681" s="599"/>
      <c r="F5681" s="600"/>
      <c r="G5681" s="84"/>
      <c r="H5681" s="21">
        <v>41229</v>
      </c>
    </row>
    <row r="5682" spans="1:8" ht="15.75">
      <c r="A5682" s="41">
        <v>97</v>
      </c>
      <c r="B5682" s="17" t="s">
        <v>2485</v>
      </c>
      <c r="C5682" s="46" t="s">
        <v>2270</v>
      </c>
      <c r="D5682" s="598" t="s">
        <v>2748</v>
      </c>
      <c r="E5682" s="599"/>
      <c r="F5682" s="600"/>
      <c r="G5682" s="84"/>
      <c r="H5682" s="21">
        <v>41236</v>
      </c>
    </row>
    <row r="5683" spans="1:8" ht="15.75">
      <c r="A5683" s="41">
        <v>117</v>
      </c>
      <c r="B5683" s="17" t="s">
        <v>372</v>
      </c>
      <c r="C5683" s="46" t="s">
        <v>2436</v>
      </c>
      <c r="D5683" s="598" t="s">
        <v>3132</v>
      </c>
      <c r="E5683" s="599"/>
      <c r="F5683" s="600"/>
      <c r="G5683" s="84"/>
      <c r="H5683" s="21">
        <v>41242</v>
      </c>
    </row>
    <row r="5684" spans="1:8" ht="18.75">
      <c r="A5684" s="160"/>
      <c r="B5684" s="161" t="s">
        <v>1598</v>
      </c>
      <c r="C5684" s="160"/>
      <c r="D5684" s="160"/>
      <c r="E5684" s="160"/>
      <c r="F5684" s="160"/>
      <c r="G5684" s="162">
        <f>SUM(G5668:G5683)</f>
        <v>1794.7</v>
      </c>
      <c r="H5684" s="163"/>
    </row>
    <row r="5685" spans="1:8" ht="31.5">
      <c r="A5685" s="41">
        <v>59</v>
      </c>
      <c r="B5685" s="17" t="s">
        <v>3199</v>
      </c>
      <c r="C5685" s="16" t="s">
        <v>1463</v>
      </c>
      <c r="D5685" s="598" t="s">
        <v>67</v>
      </c>
      <c r="E5685" s="599"/>
      <c r="F5685" s="600"/>
      <c r="G5685" s="84"/>
      <c r="H5685" s="21">
        <v>41215</v>
      </c>
    </row>
    <row r="5686" spans="1:8" ht="18.75">
      <c r="A5686" s="160"/>
      <c r="B5686" s="161" t="s">
        <v>1598</v>
      </c>
      <c r="C5686" s="160"/>
      <c r="D5686" s="160"/>
      <c r="E5686" s="160"/>
      <c r="F5686" s="160"/>
      <c r="G5686" s="162">
        <f>SUM(G5685)</f>
        <v>0</v>
      </c>
      <c r="H5686" s="163"/>
    </row>
    <row r="5687" spans="1:8" ht="15.75">
      <c r="A5687" s="41">
        <v>25</v>
      </c>
      <c r="B5687" s="17" t="s">
        <v>1026</v>
      </c>
      <c r="C5687" s="46" t="s">
        <v>353</v>
      </c>
      <c r="D5687" s="598" t="s">
        <v>67</v>
      </c>
      <c r="E5687" s="599"/>
      <c r="F5687" s="600"/>
      <c r="G5687" s="84"/>
      <c r="H5687" s="21">
        <v>41214</v>
      </c>
    </row>
    <row r="5688" spans="1:8" ht="31.5">
      <c r="A5688" s="610">
        <v>77</v>
      </c>
      <c r="B5688" s="606" t="s">
        <v>2774</v>
      </c>
      <c r="C5688" s="46" t="s">
        <v>867</v>
      </c>
      <c r="D5688" s="19"/>
      <c r="E5688" s="19"/>
      <c r="F5688" s="19"/>
      <c r="G5688" s="84"/>
      <c r="H5688" s="611">
        <v>41227</v>
      </c>
    </row>
    <row r="5689" spans="1:8" ht="15.75">
      <c r="A5689" s="610"/>
      <c r="B5689" s="606"/>
      <c r="C5689" s="15" t="s">
        <v>3090</v>
      </c>
      <c r="D5689" s="19" t="s">
        <v>2968</v>
      </c>
      <c r="E5689" s="19">
        <v>2</v>
      </c>
      <c r="F5689" s="19">
        <v>32</v>
      </c>
      <c r="G5689" s="84"/>
      <c r="H5689" s="611"/>
    </row>
    <row r="5690" spans="1:8" ht="15.75">
      <c r="A5690" s="610"/>
      <c r="B5690" s="606"/>
      <c r="C5690" s="15" t="s">
        <v>3120</v>
      </c>
      <c r="D5690" s="19" t="s">
        <v>1109</v>
      </c>
      <c r="E5690" s="19">
        <v>2</v>
      </c>
      <c r="F5690" s="19">
        <v>56</v>
      </c>
      <c r="G5690" s="84"/>
      <c r="H5690" s="611"/>
    </row>
    <row r="5691" spans="1:8" ht="15.75">
      <c r="A5691" s="610"/>
      <c r="B5691" s="606"/>
      <c r="C5691" s="15" t="s">
        <v>2697</v>
      </c>
      <c r="D5691" s="19" t="s">
        <v>2968</v>
      </c>
      <c r="E5691" s="19">
        <v>1</v>
      </c>
      <c r="F5691" s="19">
        <v>450</v>
      </c>
      <c r="G5691" s="84">
        <f>F5691*E5691</f>
        <v>450</v>
      </c>
      <c r="H5691" s="611"/>
    </row>
    <row r="5692" spans="1:8" ht="31.5">
      <c r="A5692" s="602">
        <v>84</v>
      </c>
      <c r="B5692" s="592" t="s">
        <v>3031</v>
      </c>
      <c r="C5692" s="46" t="s">
        <v>3032</v>
      </c>
      <c r="D5692" s="17"/>
      <c r="E5692" s="17"/>
      <c r="F5692" s="17"/>
      <c r="G5692" s="84"/>
      <c r="H5692" s="595">
        <v>41227</v>
      </c>
    </row>
    <row r="5693" spans="1:8" ht="15.75">
      <c r="A5693" s="596"/>
      <c r="B5693" s="593"/>
      <c r="C5693" s="15" t="s">
        <v>3033</v>
      </c>
      <c r="D5693" s="19" t="s">
        <v>2968</v>
      </c>
      <c r="E5693" s="17">
        <v>1</v>
      </c>
      <c r="F5693" s="17">
        <v>43</v>
      </c>
      <c r="G5693" s="84">
        <f>F5693*E5693</f>
        <v>43</v>
      </c>
      <c r="H5693" s="605"/>
    </row>
    <row r="5694" spans="1:8" ht="15.75">
      <c r="A5694" s="597"/>
      <c r="B5694" s="594"/>
      <c r="C5694" s="17" t="s">
        <v>2265</v>
      </c>
      <c r="D5694" s="19" t="s">
        <v>1109</v>
      </c>
      <c r="E5694" s="17">
        <v>0.02</v>
      </c>
      <c r="F5694" s="17">
        <v>178</v>
      </c>
      <c r="G5694" s="172">
        <f>F5694*E5694</f>
        <v>3.6</v>
      </c>
      <c r="H5694" s="603"/>
    </row>
    <row r="5695" spans="1:8" ht="31.5">
      <c r="A5695" s="610">
        <v>75</v>
      </c>
      <c r="B5695" s="606" t="s">
        <v>2801</v>
      </c>
      <c r="C5695" s="16" t="s">
        <v>2802</v>
      </c>
      <c r="D5695" s="17"/>
      <c r="E5695" s="17"/>
      <c r="F5695" s="17"/>
      <c r="G5695" s="84"/>
      <c r="H5695" s="611">
        <v>41232</v>
      </c>
    </row>
    <row r="5696" spans="1:8" ht="15.75">
      <c r="A5696" s="610"/>
      <c r="B5696" s="606"/>
      <c r="C5696" s="17" t="s">
        <v>3619</v>
      </c>
      <c r="D5696" s="19" t="s">
        <v>1049</v>
      </c>
      <c r="E5696" s="17">
        <v>2</v>
      </c>
      <c r="F5696" s="17">
        <v>5</v>
      </c>
      <c r="G5696" s="84">
        <f>F5696*E5696</f>
        <v>10</v>
      </c>
      <c r="H5696" s="611"/>
    </row>
    <row r="5697" spans="1:8" ht="15.75">
      <c r="A5697" s="610"/>
      <c r="B5697" s="606"/>
      <c r="C5697" s="17" t="s">
        <v>3119</v>
      </c>
      <c r="D5697" s="19" t="s">
        <v>2968</v>
      </c>
      <c r="E5697" s="17">
        <v>1</v>
      </c>
      <c r="F5697" s="17">
        <v>18</v>
      </c>
      <c r="G5697" s="84">
        <f>F5697*E5697</f>
        <v>18</v>
      </c>
      <c r="H5697" s="611"/>
    </row>
    <row r="5698" spans="1:8" ht="31.5">
      <c r="A5698" s="602">
        <v>79</v>
      </c>
      <c r="B5698" s="592" t="s">
        <v>804</v>
      </c>
      <c r="C5698" s="16" t="s">
        <v>1806</v>
      </c>
      <c r="D5698" s="19"/>
      <c r="E5698" s="17"/>
      <c r="F5698" s="17"/>
      <c r="G5698" s="84"/>
      <c r="H5698" s="595">
        <v>41233</v>
      </c>
    </row>
    <row r="5699" spans="1:8" ht="15.75">
      <c r="A5699" s="596"/>
      <c r="B5699" s="593"/>
      <c r="C5699" s="17" t="s">
        <v>2701</v>
      </c>
      <c r="D5699" s="19" t="s">
        <v>1109</v>
      </c>
      <c r="E5699" s="17">
        <v>1</v>
      </c>
      <c r="F5699" s="17">
        <v>59</v>
      </c>
      <c r="G5699" s="84"/>
      <c r="H5699" s="605"/>
    </row>
    <row r="5700" spans="1:8" ht="15.75">
      <c r="A5700" s="596"/>
      <c r="B5700" s="593"/>
      <c r="C5700" s="17" t="s">
        <v>1875</v>
      </c>
      <c r="D5700" s="19" t="s">
        <v>2968</v>
      </c>
      <c r="E5700" s="17">
        <v>1</v>
      </c>
      <c r="F5700" s="17">
        <v>32</v>
      </c>
      <c r="G5700" s="20">
        <f>F5700*E5700</f>
        <v>32</v>
      </c>
      <c r="H5700" s="605"/>
    </row>
    <row r="5701" spans="1:8" ht="15.75">
      <c r="A5701" s="597"/>
      <c r="B5701" s="594"/>
      <c r="C5701" s="17" t="s">
        <v>2286</v>
      </c>
      <c r="D5701" s="19" t="s">
        <v>2968</v>
      </c>
      <c r="E5701" s="17">
        <v>1</v>
      </c>
      <c r="F5701" s="17">
        <v>450</v>
      </c>
      <c r="G5701" s="84">
        <f>F5701*E5701</f>
        <v>450</v>
      </c>
      <c r="H5701" s="597"/>
    </row>
    <row r="5702" spans="1:8" ht="15.75">
      <c r="A5702" s="41">
        <v>81</v>
      </c>
      <c r="B5702" s="17" t="s">
        <v>3024</v>
      </c>
      <c r="C5702" s="16" t="s">
        <v>753</v>
      </c>
      <c r="D5702" s="598" t="s">
        <v>754</v>
      </c>
      <c r="E5702" s="599"/>
      <c r="F5702" s="600"/>
      <c r="G5702" s="84"/>
      <c r="H5702" s="21">
        <v>41225</v>
      </c>
    </row>
    <row r="5703" spans="1:8" ht="31.5">
      <c r="A5703" s="610">
        <v>88</v>
      </c>
      <c r="B5703" s="606" t="s">
        <v>3055</v>
      </c>
      <c r="C5703" s="16" t="s">
        <v>1806</v>
      </c>
      <c r="D5703" s="19"/>
      <c r="E5703" s="17"/>
      <c r="F5703" s="17"/>
      <c r="G5703" s="84"/>
      <c r="H5703" s="611">
        <v>41234</v>
      </c>
    </row>
    <row r="5704" spans="1:8" ht="15.75">
      <c r="A5704" s="610"/>
      <c r="B5704" s="606"/>
      <c r="C5704" s="17" t="s">
        <v>2697</v>
      </c>
      <c r="D5704" s="19" t="s">
        <v>2968</v>
      </c>
      <c r="E5704" s="17">
        <v>1</v>
      </c>
      <c r="F5704" s="17">
        <v>450</v>
      </c>
      <c r="G5704" s="84">
        <f>F5704*E5704</f>
        <v>450</v>
      </c>
      <c r="H5704" s="610"/>
    </row>
    <row r="5705" spans="1:8" ht="15.75">
      <c r="A5705" s="610"/>
      <c r="B5705" s="606"/>
      <c r="C5705" s="17" t="s">
        <v>1875</v>
      </c>
      <c r="D5705" s="19" t="s">
        <v>2968</v>
      </c>
      <c r="E5705" s="17">
        <v>1</v>
      </c>
      <c r="F5705" s="17">
        <v>32</v>
      </c>
      <c r="G5705" s="20">
        <f>F5705*E5705</f>
        <v>32</v>
      </c>
      <c r="H5705" s="610"/>
    </row>
    <row r="5706" spans="1:8" ht="15.75">
      <c r="A5706" s="610"/>
      <c r="B5706" s="606"/>
      <c r="C5706" s="17" t="s">
        <v>3108</v>
      </c>
      <c r="D5706" s="19" t="s">
        <v>1109</v>
      </c>
      <c r="E5706" s="17">
        <v>1</v>
      </c>
      <c r="F5706" s="17">
        <v>56</v>
      </c>
      <c r="G5706" s="84">
        <f>F5706*E5706</f>
        <v>56</v>
      </c>
      <c r="H5706" s="610"/>
    </row>
    <row r="5707" spans="1:8" ht="15.75">
      <c r="A5707" s="41">
        <v>99</v>
      </c>
      <c r="B5707" s="17" t="s">
        <v>2750</v>
      </c>
      <c r="C5707" s="16" t="s">
        <v>660</v>
      </c>
      <c r="D5707" s="598" t="s">
        <v>2751</v>
      </c>
      <c r="E5707" s="599"/>
      <c r="F5707" s="600"/>
      <c r="G5707" s="84"/>
      <c r="H5707" s="21">
        <v>41239</v>
      </c>
    </row>
    <row r="5708" spans="1:8" ht="31.5">
      <c r="A5708" s="41">
        <v>131</v>
      </c>
      <c r="B5708" s="17" t="s">
        <v>3685</v>
      </c>
      <c r="C5708" s="50" t="s">
        <v>2681</v>
      </c>
      <c r="D5708" s="598" t="s">
        <v>67</v>
      </c>
      <c r="E5708" s="599"/>
      <c r="F5708" s="600"/>
      <c r="G5708" s="84"/>
      <c r="H5708" s="21">
        <v>41243</v>
      </c>
    </row>
    <row r="5709" spans="1:8" ht="18.75">
      <c r="A5709" s="160"/>
      <c r="B5709" s="161" t="s">
        <v>1598</v>
      </c>
      <c r="C5709" s="160"/>
      <c r="D5709" s="160"/>
      <c r="E5709" s="160"/>
      <c r="F5709" s="160"/>
      <c r="G5709" s="162">
        <f>SUM(G5687:G5708)</f>
        <v>1544.6</v>
      </c>
      <c r="H5709" s="163"/>
    </row>
    <row r="5710" spans="1:8" ht="47.25">
      <c r="A5710" s="41">
        <v>91</v>
      </c>
      <c r="B5710" s="17" t="s">
        <v>681</v>
      </c>
      <c r="C5710" s="46" t="s">
        <v>2221</v>
      </c>
      <c r="D5710" s="606" t="s">
        <v>67</v>
      </c>
      <c r="E5710" s="606"/>
      <c r="F5710" s="606"/>
      <c r="G5710" s="84"/>
      <c r="H5710" s="21">
        <v>41228</v>
      </c>
    </row>
    <row r="5711" spans="1:8" ht="47.25">
      <c r="A5711" s="610">
        <v>93</v>
      </c>
      <c r="B5711" s="606" t="s">
        <v>2429</v>
      </c>
      <c r="C5711" s="272" t="s">
        <v>3044</v>
      </c>
      <c r="D5711" s="606" t="s">
        <v>2428</v>
      </c>
      <c r="E5711" s="606"/>
      <c r="F5711" s="606"/>
      <c r="G5711" s="20"/>
      <c r="H5711" s="611">
        <v>41228</v>
      </c>
    </row>
    <row r="5712" spans="1:8" ht="15.75">
      <c r="A5712" s="610"/>
      <c r="B5712" s="606"/>
      <c r="C5712" s="28" t="s">
        <v>1556</v>
      </c>
      <c r="D5712" s="29" t="s">
        <v>1109</v>
      </c>
      <c r="E5712" s="29">
        <v>0.15</v>
      </c>
      <c r="F5712" s="29">
        <v>59</v>
      </c>
      <c r="G5712" s="20">
        <f>F5712*E5712</f>
        <v>8.85</v>
      </c>
      <c r="H5712" s="610"/>
    </row>
    <row r="5713" spans="1:8" ht="15.75">
      <c r="A5713" s="610"/>
      <c r="B5713" s="606"/>
      <c r="C5713" s="28" t="s">
        <v>2551</v>
      </c>
      <c r="D5713" s="29" t="s">
        <v>1588</v>
      </c>
      <c r="E5713" s="29">
        <v>0.83</v>
      </c>
      <c r="F5713" s="29">
        <v>1500</v>
      </c>
      <c r="G5713" s="20">
        <f>F5713*E5713</f>
        <v>1245</v>
      </c>
      <c r="H5713" s="610"/>
    </row>
    <row r="5714" spans="1:8" ht="15.75">
      <c r="A5714" s="610"/>
      <c r="B5714" s="606"/>
      <c r="C5714" s="15" t="s">
        <v>2697</v>
      </c>
      <c r="D5714" s="19" t="s">
        <v>2968</v>
      </c>
      <c r="E5714" s="19">
        <v>1</v>
      </c>
      <c r="F5714" s="19">
        <v>225</v>
      </c>
      <c r="G5714" s="84">
        <f>F5714*E5714</f>
        <v>225</v>
      </c>
      <c r="H5714" s="21">
        <v>41228</v>
      </c>
    </row>
    <row r="5715" spans="1:8" ht="31.5">
      <c r="A5715" s="602">
        <v>103</v>
      </c>
      <c r="B5715" s="592" t="s">
        <v>3136</v>
      </c>
      <c r="C5715" s="46" t="s">
        <v>2700</v>
      </c>
      <c r="D5715" s="19"/>
      <c r="E5715" s="19"/>
      <c r="F5715" s="19"/>
      <c r="G5715" s="84"/>
      <c r="H5715" s="595">
        <v>41239</v>
      </c>
    </row>
    <row r="5716" spans="1:8" ht="15.75">
      <c r="A5716" s="596"/>
      <c r="B5716" s="593"/>
      <c r="C5716" s="15" t="s">
        <v>1556</v>
      </c>
      <c r="D5716" s="19" t="s">
        <v>1109</v>
      </c>
      <c r="E5716" s="19">
        <v>1</v>
      </c>
      <c r="F5716" s="19">
        <v>56</v>
      </c>
      <c r="G5716" s="84">
        <f>F5716*E5716</f>
        <v>56</v>
      </c>
      <c r="H5716" s="605"/>
    </row>
    <row r="5717" spans="1:8" ht="15.75">
      <c r="A5717" s="596"/>
      <c r="B5717" s="593"/>
      <c r="C5717" s="15" t="s">
        <v>3090</v>
      </c>
      <c r="D5717" s="19" t="s">
        <v>2968</v>
      </c>
      <c r="E5717" s="19">
        <v>2</v>
      </c>
      <c r="F5717" s="19">
        <v>28</v>
      </c>
      <c r="G5717" s="84">
        <f>F5717*E5717</f>
        <v>56</v>
      </c>
      <c r="H5717" s="605"/>
    </row>
    <row r="5718" spans="1:8" ht="15.75">
      <c r="A5718" s="596"/>
      <c r="B5718" s="593"/>
      <c r="C5718" s="15" t="s">
        <v>2726</v>
      </c>
      <c r="D5718" s="19" t="s">
        <v>1049</v>
      </c>
      <c r="E5718" s="19">
        <v>1.5</v>
      </c>
      <c r="F5718" s="19">
        <v>126</v>
      </c>
      <c r="G5718" s="84">
        <f>F5718*E5718</f>
        <v>189</v>
      </c>
      <c r="H5718" s="605"/>
    </row>
    <row r="5719" spans="1:8" ht="15.75">
      <c r="A5719" s="597"/>
      <c r="B5719" s="594"/>
      <c r="C5719" s="28" t="s">
        <v>2286</v>
      </c>
      <c r="D5719" s="29" t="s">
        <v>2968</v>
      </c>
      <c r="E5719" s="29">
        <v>1</v>
      </c>
      <c r="F5719" s="29">
        <v>440</v>
      </c>
      <c r="G5719" s="84">
        <f>F5719*E5719</f>
        <v>440</v>
      </c>
      <c r="H5719" s="603"/>
    </row>
    <row r="5720" spans="1:8" ht="15.75">
      <c r="A5720" s="602">
        <v>110</v>
      </c>
      <c r="B5720" s="592" t="s">
        <v>119</v>
      </c>
      <c r="C5720" s="16" t="s">
        <v>120</v>
      </c>
      <c r="D5720" s="19"/>
      <c r="E5720" s="19"/>
      <c r="F5720" s="19"/>
      <c r="G5720" s="84"/>
      <c r="H5720" s="595">
        <v>41241</v>
      </c>
    </row>
    <row r="5721" spans="1:8" ht="15.75">
      <c r="A5721" s="596"/>
      <c r="B5721" s="593"/>
      <c r="C5721" s="17" t="s">
        <v>3144</v>
      </c>
      <c r="D5721" s="19" t="s">
        <v>2968</v>
      </c>
      <c r="E5721" s="17">
        <v>1</v>
      </c>
      <c r="F5721" s="17">
        <v>24</v>
      </c>
      <c r="G5721" s="20">
        <f>F5721*E5721</f>
        <v>24</v>
      </c>
      <c r="H5721" s="605"/>
    </row>
    <row r="5722" spans="1:8" ht="15.75">
      <c r="A5722" s="596"/>
      <c r="B5722" s="593"/>
      <c r="C5722" s="15" t="s">
        <v>121</v>
      </c>
      <c r="D5722" s="19" t="s">
        <v>1049</v>
      </c>
      <c r="E5722" s="19">
        <v>7</v>
      </c>
      <c r="F5722" s="19">
        <v>33</v>
      </c>
      <c r="G5722" s="84">
        <f>F5722*E5722</f>
        <v>231</v>
      </c>
      <c r="H5722" s="605"/>
    </row>
    <row r="5723" spans="1:8" ht="15.75">
      <c r="A5723" s="596"/>
      <c r="B5723" s="593"/>
      <c r="C5723" s="15" t="s">
        <v>122</v>
      </c>
      <c r="D5723" s="19" t="s">
        <v>2968</v>
      </c>
      <c r="E5723" s="19">
        <v>4</v>
      </c>
      <c r="F5723" s="19">
        <v>53</v>
      </c>
      <c r="G5723" s="84">
        <f>F5723*E5723</f>
        <v>212</v>
      </c>
      <c r="H5723" s="605"/>
    </row>
    <row r="5724" spans="1:8" ht="15.75">
      <c r="A5724" s="596"/>
      <c r="B5724" s="593"/>
      <c r="C5724" s="17" t="s">
        <v>21</v>
      </c>
      <c r="D5724" s="19" t="s">
        <v>2968</v>
      </c>
      <c r="E5724" s="17">
        <v>4</v>
      </c>
      <c r="F5724" s="17">
        <v>23</v>
      </c>
      <c r="G5724" s="84">
        <f>F5724*E5724</f>
        <v>92</v>
      </c>
      <c r="H5724" s="605"/>
    </row>
    <row r="5725" spans="1:8" ht="15.75">
      <c r="A5725" s="597"/>
      <c r="B5725" s="594"/>
      <c r="C5725" s="15" t="s">
        <v>1045</v>
      </c>
      <c r="D5725" s="19" t="s">
        <v>2968</v>
      </c>
      <c r="E5725" s="19">
        <v>1</v>
      </c>
      <c r="F5725" s="19">
        <v>53</v>
      </c>
      <c r="G5725" s="84">
        <f>F5725*E5725</f>
        <v>53</v>
      </c>
      <c r="H5725" s="603"/>
    </row>
    <row r="5726" spans="1:8" ht="15.75">
      <c r="A5726" s="602">
        <v>111</v>
      </c>
      <c r="B5726" s="592" t="s">
        <v>1206</v>
      </c>
      <c r="C5726" s="16" t="s">
        <v>120</v>
      </c>
      <c r="D5726" s="19"/>
      <c r="E5726" s="19"/>
      <c r="F5726" s="19"/>
      <c r="G5726" s="84"/>
      <c r="H5726" s="595">
        <v>41241</v>
      </c>
    </row>
    <row r="5727" spans="1:8" ht="15.75">
      <c r="A5727" s="597"/>
      <c r="B5727" s="594"/>
      <c r="C5727" s="15" t="s">
        <v>123</v>
      </c>
      <c r="D5727" s="19" t="s">
        <v>2968</v>
      </c>
      <c r="E5727" s="19">
        <v>1</v>
      </c>
      <c r="F5727" s="19">
        <v>50</v>
      </c>
      <c r="G5727" s="84">
        <f>F5727*E5727</f>
        <v>50</v>
      </c>
      <c r="H5727" s="603"/>
    </row>
    <row r="5728" spans="1:8" ht="31.5">
      <c r="A5728" s="41">
        <v>112</v>
      </c>
      <c r="B5728" s="17" t="s">
        <v>3750</v>
      </c>
      <c r="C5728" s="16" t="s">
        <v>3751</v>
      </c>
      <c r="D5728" s="598" t="s">
        <v>67</v>
      </c>
      <c r="E5728" s="599"/>
      <c r="F5728" s="600"/>
      <c r="G5728" s="84"/>
      <c r="H5728" s="21">
        <v>41241</v>
      </c>
    </row>
    <row r="5729" spans="1:8" ht="18.75">
      <c r="A5729" s="160"/>
      <c r="B5729" s="161" t="s">
        <v>1598</v>
      </c>
      <c r="C5729" s="160"/>
      <c r="D5729" s="160"/>
      <c r="E5729" s="160"/>
      <c r="F5729" s="160"/>
      <c r="G5729" s="162">
        <f>SUM(G5710:G5728)</f>
        <v>2881.85</v>
      </c>
      <c r="H5729" s="163"/>
    </row>
    <row r="5730" spans="1:8" ht="31.5">
      <c r="A5730" s="41">
        <v>58</v>
      </c>
      <c r="B5730" s="17" t="s">
        <v>2222</v>
      </c>
      <c r="C5730" s="46" t="s">
        <v>3198</v>
      </c>
      <c r="D5730" s="598" t="s">
        <v>1050</v>
      </c>
      <c r="E5730" s="599"/>
      <c r="F5730" s="600"/>
      <c r="G5730" s="84"/>
      <c r="H5730" s="21">
        <v>41215</v>
      </c>
    </row>
    <row r="5731" spans="1:8" ht="15.75">
      <c r="A5731" s="602">
        <v>65</v>
      </c>
      <c r="B5731" s="592" t="s">
        <v>752</v>
      </c>
      <c r="C5731" s="46" t="s">
        <v>3092</v>
      </c>
      <c r="D5731" s="19"/>
      <c r="E5731" s="19"/>
      <c r="F5731" s="19"/>
      <c r="G5731" s="84"/>
      <c r="H5731" s="595">
        <v>41225</v>
      </c>
    </row>
    <row r="5732" spans="1:8" ht="15.75">
      <c r="A5732" s="596"/>
      <c r="B5732" s="593"/>
      <c r="C5732" s="15" t="s">
        <v>3382</v>
      </c>
      <c r="D5732" s="19" t="s">
        <v>1049</v>
      </c>
      <c r="E5732" s="19">
        <v>4</v>
      </c>
      <c r="F5732" s="19">
        <v>55</v>
      </c>
      <c r="G5732" s="84">
        <f>F5732*E5732</f>
        <v>220</v>
      </c>
      <c r="H5732" s="605"/>
    </row>
    <row r="5733" spans="1:8" ht="15.75">
      <c r="A5733" s="596"/>
      <c r="B5733" s="593"/>
      <c r="C5733" s="15" t="s">
        <v>1570</v>
      </c>
      <c r="D5733" s="19" t="s">
        <v>2968</v>
      </c>
      <c r="E5733" s="19">
        <v>3</v>
      </c>
      <c r="F5733" s="19">
        <v>71.67</v>
      </c>
      <c r="G5733" s="84">
        <f>F5733*E5733</f>
        <v>215.01</v>
      </c>
      <c r="H5733" s="605"/>
    </row>
    <row r="5734" spans="1:8" ht="15.75">
      <c r="A5734" s="597"/>
      <c r="B5734" s="594"/>
      <c r="C5734" s="17" t="s">
        <v>1045</v>
      </c>
      <c r="D5734" s="19" t="s">
        <v>2968</v>
      </c>
      <c r="E5734" s="19">
        <v>1</v>
      </c>
      <c r="F5734" s="19">
        <v>80</v>
      </c>
      <c r="G5734" s="84">
        <f>F5734*E5734</f>
        <v>80</v>
      </c>
      <c r="H5734" s="603"/>
    </row>
    <row r="5735" spans="1:8" ht="47.25">
      <c r="A5735" s="602">
        <v>82</v>
      </c>
      <c r="B5735" s="592" t="s">
        <v>3026</v>
      </c>
      <c r="C5735" s="16" t="s">
        <v>3422</v>
      </c>
      <c r="D5735" s="19"/>
      <c r="E5735" s="17"/>
      <c r="F5735" s="17"/>
      <c r="G5735" s="84"/>
      <c r="H5735" s="595">
        <v>41226</v>
      </c>
    </row>
    <row r="5736" spans="1:8" ht="15.75">
      <c r="A5736" s="596"/>
      <c r="B5736" s="593"/>
      <c r="C5736" s="63" t="s">
        <v>3090</v>
      </c>
      <c r="D5736" s="19" t="s">
        <v>2968</v>
      </c>
      <c r="E5736" s="30">
        <v>1</v>
      </c>
      <c r="F5736" s="29">
        <v>36</v>
      </c>
      <c r="G5736" s="17">
        <f>E5736*F5736</f>
        <v>36</v>
      </c>
      <c r="H5736" s="605"/>
    </row>
    <row r="5737" spans="1:8" ht="15.75">
      <c r="A5737" s="596"/>
      <c r="B5737" s="593"/>
      <c r="C5737" s="15" t="s">
        <v>1601</v>
      </c>
      <c r="D5737" s="19" t="s">
        <v>1109</v>
      </c>
      <c r="E5737" s="19">
        <v>4</v>
      </c>
      <c r="F5737" s="19">
        <v>4.7</v>
      </c>
      <c r="G5737" s="20">
        <f>F5737*E5737</f>
        <v>18.8</v>
      </c>
      <c r="H5737" s="605"/>
    </row>
    <row r="5738" spans="1:8" ht="15.75">
      <c r="A5738" s="596"/>
      <c r="B5738" s="593"/>
      <c r="C5738" s="15" t="s">
        <v>1181</v>
      </c>
      <c r="D5738" s="19" t="s">
        <v>2968</v>
      </c>
      <c r="E5738" s="19">
        <v>1</v>
      </c>
      <c r="F5738" s="19">
        <v>90</v>
      </c>
      <c r="G5738" s="84">
        <f>F5738*E5738</f>
        <v>90</v>
      </c>
      <c r="H5738" s="605"/>
    </row>
    <row r="5739" spans="1:8" ht="15.75">
      <c r="A5739" s="597"/>
      <c r="B5739" s="594"/>
      <c r="C5739" s="17" t="s">
        <v>680</v>
      </c>
      <c r="D5739" s="19" t="s">
        <v>2968</v>
      </c>
      <c r="E5739" s="19">
        <v>1</v>
      </c>
      <c r="F5739" s="19">
        <v>60</v>
      </c>
      <c r="G5739" s="84">
        <f>F5739*E5739</f>
        <v>60</v>
      </c>
      <c r="H5739" s="603"/>
    </row>
    <row r="5740" spans="1:8" ht="31.5">
      <c r="A5740" s="610">
        <v>92</v>
      </c>
      <c r="B5740" s="606" t="s">
        <v>2944</v>
      </c>
      <c r="C5740" s="16" t="s">
        <v>3043</v>
      </c>
      <c r="D5740" s="19"/>
      <c r="E5740" s="19"/>
      <c r="F5740" s="19"/>
      <c r="G5740" s="84"/>
      <c r="H5740" s="611">
        <v>41228</v>
      </c>
    </row>
    <row r="5741" spans="1:8" ht="15.75">
      <c r="A5741" s="610"/>
      <c r="B5741" s="606"/>
      <c r="C5741" s="17" t="s">
        <v>1601</v>
      </c>
      <c r="D5741" s="19" t="s">
        <v>1109</v>
      </c>
      <c r="E5741" s="17">
        <v>1.5</v>
      </c>
      <c r="F5741" s="17">
        <v>4.7</v>
      </c>
      <c r="G5741" s="20">
        <f>F5741*E5741</f>
        <v>7.05</v>
      </c>
      <c r="H5741" s="611"/>
    </row>
    <row r="5742" spans="1:8" ht="15.75">
      <c r="A5742" s="610"/>
      <c r="B5742" s="606"/>
      <c r="C5742" s="17" t="s">
        <v>1534</v>
      </c>
      <c r="D5742" s="19" t="s">
        <v>1585</v>
      </c>
      <c r="E5742" s="17">
        <v>3.0000000000000001E-3</v>
      </c>
      <c r="F5742" s="17">
        <v>400</v>
      </c>
      <c r="G5742" s="20">
        <f>F5742*E5742</f>
        <v>1.2</v>
      </c>
      <c r="H5742" s="611"/>
    </row>
    <row r="5743" spans="1:8" ht="47.25">
      <c r="A5743" s="602">
        <v>67</v>
      </c>
      <c r="B5743" s="592" t="s">
        <v>2544</v>
      </c>
      <c r="C5743" s="16" t="s">
        <v>3422</v>
      </c>
      <c r="D5743" s="19"/>
      <c r="E5743" s="19"/>
      <c r="F5743" s="17"/>
      <c r="G5743" s="84"/>
      <c r="H5743" s="595">
        <v>41226</v>
      </c>
    </row>
    <row r="5744" spans="1:8" ht="15.75">
      <c r="A5744" s="596"/>
      <c r="B5744" s="593"/>
      <c r="C5744" s="15" t="s">
        <v>2190</v>
      </c>
      <c r="D5744" s="19" t="s">
        <v>2968</v>
      </c>
      <c r="E5744" s="17">
        <v>1</v>
      </c>
      <c r="F5744" s="17">
        <v>100</v>
      </c>
      <c r="G5744" s="84">
        <f>F5744*E5744</f>
        <v>100</v>
      </c>
      <c r="H5744" s="605"/>
    </row>
    <row r="5745" spans="1:8" ht="15.75">
      <c r="A5745" s="596"/>
      <c r="B5745" s="593"/>
      <c r="C5745" s="15" t="s">
        <v>680</v>
      </c>
      <c r="D5745" s="19" t="s">
        <v>2968</v>
      </c>
      <c r="E5745" s="17">
        <v>1</v>
      </c>
      <c r="F5745" s="17">
        <v>60</v>
      </c>
      <c r="G5745" s="84">
        <f>F5745*E5745</f>
        <v>60</v>
      </c>
      <c r="H5745" s="605"/>
    </row>
    <row r="5746" spans="1:8" ht="15.75">
      <c r="A5746" s="596"/>
      <c r="B5746" s="593"/>
      <c r="C5746" s="15" t="s">
        <v>1669</v>
      </c>
      <c r="D5746" s="19" t="s">
        <v>1049</v>
      </c>
      <c r="E5746" s="17">
        <v>3.75</v>
      </c>
      <c r="F5746" s="17">
        <v>193.34</v>
      </c>
      <c r="G5746" s="84">
        <f>F5746*E5746</f>
        <v>725.03</v>
      </c>
      <c r="H5746" s="605"/>
    </row>
    <row r="5747" spans="1:8" ht="15.75">
      <c r="A5747" s="596"/>
      <c r="B5747" s="593"/>
      <c r="C5747" s="15" t="s">
        <v>1364</v>
      </c>
      <c r="D5747" s="19" t="s">
        <v>2968</v>
      </c>
      <c r="E5747" s="17">
        <v>1</v>
      </c>
      <c r="F5747" s="17">
        <v>40</v>
      </c>
      <c r="G5747" s="84">
        <f>F5747*E5747</f>
        <v>40</v>
      </c>
      <c r="H5747" s="605"/>
    </row>
    <row r="5748" spans="1:8" ht="15.75">
      <c r="A5748" s="597"/>
      <c r="B5748" s="594"/>
      <c r="C5748" s="15" t="s">
        <v>1689</v>
      </c>
      <c r="D5748" s="19" t="s">
        <v>2968</v>
      </c>
      <c r="E5748" s="19">
        <v>1</v>
      </c>
      <c r="F5748" s="19">
        <v>90</v>
      </c>
      <c r="G5748" s="84">
        <f>F5748*E5748</f>
        <v>90</v>
      </c>
      <c r="H5748" s="603"/>
    </row>
    <row r="5749" spans="1:8" ht="31.5">
      <c r="A5749" s="41">
        <v>89</v>
      </c>
      <c r="B5749" s="17" t="s">
        <v>3109</v>
      </c>
      <c r="C5749" s="16" t="s">
        <v>893</v>
      </c>
      <c r="D5749" s="606" t="s">
        <v>3110</v>
      </c>
      <c r="E5749" s="606"/>
      <c r="F5749" s="606"/>
      <c r="G5749" s="84"/>
      <c r="H5749" s="21">
        <v>41235</v>
      </c>
    </row>
    <row r="5750" spans="1:8" ht="47.25">
      <c r="A5750" s="610">
        <v>108</v>
      </c>
      <c r="B5750" s="606" t="s">
        <v>2702</v>
      </c>
      <c r="C5750" s="46" t="s">
        <v>2703</v>
      </c>
      <c r="D5750" s="17"/>
      <c r="E5750" s="17"/>
      <c r="F5750" s="17"/>
      <c r="G5750" s="84"/>
      <c r="H5750" s="611">
        <v>41229</v>
      </c>
    </row>
    <row r="5751" spans="1:8" ht="15.75">
      <c r="A5751" s="610"/>
      <c r="B5751" s="606"/>
      <c r="C5751" s="17" t="s">
        <v>2268</v>
      </c>
      <c r="D5751" s="19" t="s">
        <v>1046</v>
      </c>
      <c r="E5751" s="19">
        <v>1</v>
      </c>
      <c r="F5751" s="19">
        <v>350</v>
      </c>
      <c r="G5751" s="20">
        <f>F5751*E5751</f>
        <v>350</v>
      </c>
      <c r="H5751" s="611"/>
    </row>
    <row r="5752" spans="1:8" ht="15.75">
      <c r="A5752" s="610"/>
      <c r="B5752" s="606"/>
      <c r="C5752" s="17" t="s">
        <v>1047</v>
      </c>
      <c r="D5752" s="19" t="s">
        <v>1517</v>
      </c>
      <c r="E5752" s="19">
        <v>1</v>
      </c>
      <c r="F5752" s="19">
        <v>25</v>
      </c>
      <c r="G5752" s="20">
        <f>F5752*E5752</f>
        <v>25</v>
      </c>
      <c r="H5752" s="611"/>
    </row>
    <row r="5753" spans="1:8" ht="15.75">
      <c r="A5753" s="610"/>
      <c r="B5753" s="606"/>
      <c r="C5753" s="17" t="s">
        <v>1602</v>
      </c>
      <c r="D5753" s="19" t="s">
        <v>1109</v>
      </c>
      <c r="E5753" s="19">
        <v>0.1</v>
      </c>
      <c r="F5753" s="19">
        <v>48</v>
      </c>
      <c r="G5753" s="20">
        <f>F5753*E5753</f>
        <v>4.8</v>
      </c>
      <c r="H5753" s="611"/>
    </row>
    <row r="5754" spans="1:8" ht="15.75">
      <c r="A5754" s="610"/>
      <c r="B5754" s="606"/>
      <c r="C5754" s="17" t="s">
        <v>2704</v>
      </c>
      <c r="D5754" s="19" t="s">
        <v>1585</v>
      </c>
      <c r="E5754" s="19">
        <v>8.0000000000000002E-3</v>
      </c>
      <c r="F5754" s="19">
        <v>8500</v>
      </c>
      <c r="G5754" s="84">
        <f>F5754*E5754</f>
        <v>68</v>
      </c>
      <c r="H5754" s="611"/>
    </row>
    <row r="5755" spans="1:8" ht="15.75">
      <c r="A5755" s="610"/>
      <c r="B5755" s="606"/>
      <c r="C5755" s="15" t="s">
        <v>2205</v>
      </c>
      <c r="D5755" s="19" t="s">
        <v>2968</v>
      </c>
      <c r="E5755" s="19">
        <v>10</v>
      </c>
      <c r="F5755" s="19">
        <v>2</v>
      </c>
      <c r="G5755" s="84">
        <f>F5755*E5755</f>
        <v>20</v>
      </c>
      <c r="H5755" s="611"/>
    </row>
    <row r="5756" spans="1:8" ht="18.75">
      <c r="A5756" s="160"/>
      <c r="B5756" s="161" t="s">
        <v>1598</v>
      </c>
      <c r="C5756" s="160"/>
      <c r="D5756" s="160"/>
      <c r="E5756" s="160"/>
      <c r="F5756" s="160"/>
      <c r="G5756" s="162">
        <f>SUM(G5730:G5755)</f>
        <v>2210.89</v>
      </c>
      <c r="H5756" s="163"/>
    </row>
    <row r="5757" spans="1:8" ht="31.5">
      <c r="A5757" s="17">
        <v>3</v>
      </c>
      <c r="B5757" s="17" t="s">
        <v>68</v>
      </c>
      <c r="C5757" s="46" t="s">
        <v>2844</v>
      </c>
      <c r="D5757" s="598" t="s">
        <v>1928</v>
      </c>
      <c r="E5757" s="599"/>
      <c r="F5757" s="600"/>
      <c r="G5757" s="84"/>
      <c r="H5757" s="21">
        <v>41215</v>
      </c>
    </row>
    <row r="5758" spans="1:8" ht="31.5">
      <c r="A5758" s="41">
        <v>9</v>
      </c>
      <c r="B5758" s="15" t="s">
        <v>3169</v>
      </c>
      <c r="C5758" s="46" t="s">
        <v>373</v>
      </c>
      <c r="D5758" s="598" t="s">
        <v>1050</v>
      </c>
      <c r="E5758" s="599"/>
      <c r="F5758" s="600"/>
      <c r="G5758" s="84"/>
      <c r="H5758" s="21">
        <v>41222</v>
      </c>
    </row>
    <row r="5759" spans="1:8" ht="31.5">
      <c r="A5759" s="41">
        <v>12</v>
      </c>
      <c r="B5759" s="17" t="s">
        <v>433</v>
      </c>
      <c r="C5759" s="16" t="s">
        <v>434</v>
      </c>
      <c r="D5759" s="598" t="s">
        <v>435</v>
      </c>
      <c r="E5759" s="599"/>
      <c r="F5759" s="600"/>
      <c r="G5759" s="84"/>
      <c r="H5759" s="21">
        <v>41214</v>
      </c>
    </row>
    <row r="5760" spans="1:8" ht="47.25">
      <c r="A5760" s="602">
        <v>22</v>
      </c>
      <c r="B5760" s="592" t="s">
        <v>449</v>
      </c>
      <c r="C5760" s="16" t="s">
        <v>797</v>
      </c>
      <c r="D5760" s="598" t="s">
        <v>438</v>
      </c>
      <c r="E5760" s="599"/>
      <c r="F5760" s="600"/>
      <c r="G5760" s="17"/>
      <c r="H5760" s="21">
        <v>41219</v>
      </c>
    </row>
    <row r="5761" spans="1:8" ht="15.75">
      <c r="A5761" s="596"/>
      <c r="B5761" s="593"/>
      <c r="C5761" s="17" t="s">
        <v>439</v>
      </c>
      <c r="D5761" s="19" t="s">
        <v>1049</v>
      </c>
      <c r="E5761" s="17">
        <v>6</v>
      </c>
      <c r="F5761" s="17">
        <v>183</v>
      </c>
      <c r="G5761" s="17">
        <f>E5761*F5761</f>
        <v>1098</v>
      </c>
      <c r="H5761" s="595">
        <v>41220</v>
      </c>
    </row>
    <row r="5762" spans="1:8" ht="15.75">
      <c r="A5762" s="596"/>
      <c r="B5762" s="593"/>
      <c r="C5762" s="17" t="s">
        <v>678</v>
      </c>
      <c r="D5762" s="19" t="s">
        <v>2968</v>
      </c>
      <c r="E5762" s="17">
        <v>4</v>
      </c>
      <c r="F5762" s="17">
        <v>101</v>
      </c>
      <c r="G5762" s="17">
        <f>E5762*F5762</f>
        <v>404</v>
      </c>
      <c r="H5762" s="605"/>
    </row>
    <row r="5763" spans="1:8" ht="15.75">
      <c r="A5763" s="596"/>
      <c r="B5763" s="593"/>
      <c r="C5763" s="63" t="s">
        <v>50</v>
      </c>
      <c r="D5763" s="19" t="s">
        <v>2968</v>
      </c>
      <c r="E5763" s="17">
        <v>7</v>
      </c>
      <c r="F5763" s="19">
        <v>65</v>
      </c>
      <c r="G5763" s="20">
        <f>F5763*E5763</f>
        <v>455</v>
      </c>
      <c r="H5763" s="605"/>
    </row>
    <row r="5764" spans="1:8" ht="15.75">
      <c r="A5764" s="596"/>
      <c r="B5764" s="593"/>
      <c r="C5764" s="17" t="s">
        <v>2293</v>
      </c>
      <c r="D5764" s="29" t="s">
        <v>2968</v>
      </c>
      <c r="E5764" s="19">
        <v>3</v>
      </c>
      <c r="F5764" s="19">
        <v>63</v>
      </c>
      <c r="G5764" s="17">
        <f>E5764*F5764</f>
        <v>189</v>
      </c>
      <c r="H5764" s="605"/>
    </row>
    <row r="5765" spans="1:8" ht="15.75">
      <c r="A5765" s="597"/>
      <c r="B5765" s="594"/>
      <c r="C5765" s="17" t="s">
        <v>49</v>
      </c>
      <c r="D5765" s="19" t="s">
        <v>2968</v>
      </c>
      <c r="E5765" s="17">
        <v>2</v>
      </c>
      <c r="F5765" s="17">
        <v>150</v>
      </c>
      <c r="G5765" s="17">
        <f>E5765*F5765</f>
        <v>300</v>
      </c>
      <c r="H5765" s="603"/>
    </row>
    <row r="5766" spans="1:8" ht="31.5">
      <c r="A5766" s="602">
        <v>70</v>
      </c>
      <c r="B5766" s="592" t="s">
        <v>68</v>
      </c>
      <c r="C5766" s="46" t="s">
        <v>692</v>
      </c>
      <c r="D5766" s="19"/>
      <c r="E5766" s="17"/>
      <c r="F5766" s="17"/>
      <c r="G5766" s="84"/>
      <c r="H5766" s="595">
        <v>41206</v>
      </c>
    </row>
    <row r="5767" spans="1:8" ht="15.75">
      <c r="A5767" s="596"/>
      <c r="B5767" s="593"/>
      <c r="C5767" s="15" t="s">
        <v>1397</v>
      </c>
      <c r="D5767" s="19" t="s">
        <v>2968</v>
      </c>
      <c r="E5767" s="17">
        <v>2</v>
      </c>
      <c r="F5767" s="17">
        <v>70</v>
      </c>
      <c r="G5767" s="84">
        <f>F5767*E5767</f>
        <v>140</v>
      </c>
      <c r="H5767" s="596"/>
    </row>
    <row r="5768" spans="1:8" ht="15.75">
      <c r="A5768" s="596"/>
      <c r="B5768" s="593"/>
      <c r="C5768" s="17" t="s">
        <v>96</v>
      </c>
      <c r="D5768" s="19" t="s">
        <v>2968</v>
      </c>
      <c r="E5768" s="17">
        <v>1</v>
      </c>
      <c r="F5768" s="17">
        <v>24</v>
      </c>
      <c r="G5768" s="84">
        <f>F5768*E5768</f>
        <v>24</v>
      </c>
      <c r="H5768" s="596"/>
    </row>
    <row r="5769" spans="1:8" ht="15.75">
      <c r="A5769" s="596"/>
      <c r="B5769" s="593"/>
      <c r="C5769" s="15" t="s">
        <v>2931</v>
      </c>
      <c r="D5769" s="19" t="s">
        <v>1049</v>
      </c>
      <c r="E5769" s="17">
        <v>4</v>
      </c>
      <c r="F5769" s="17">
        <v>92</v>
      </c>
      <c r="G5769" s="84">
        <f>F5769*E5769</f>
        <v>368</v>
      </c>
      <c r="H5769" s="596"/>
    </row>
    <row r="5770" spans="1:8" ht="15.75">
      <c r="A5770" s="597"/>
      <c r="B5770" s="594"/>
      <c r="C5770" s="17" t="s">
        <v>1963</v>
      </c>
      <c r="D5770" s="19" t="s">
        <v>2968</v>
      </c>
      <c r="E5770" s="17">
        <v>1</v>
      </c>
      <c r="F5770" s="17">
        <v>85</v>
      </c>
      <c r="G5770" s="84">
        <f>F5770*E5770</f>
        <v>85</v>
      </c>
      <c r="H5770" s="597"/>
    </row>
    <row r="5771" spans="1:8" ht="31.5">
      <c r="A5771" s="41">
        <v>78</v>
      </c>
      <c r="B5771" s="17" t="s">
        <v>2129</v>
      </c>
      <c r="C5771" s="16" t="s">
        <v>893</v>
      </c>
      <c r="D5771" s="598" t="s">
        <v>1093</v>
      </c>
      <c r="E5771" s="599"/>
      <c r="F5771" s="600"/>
      <c r="G5771" s="20"/>
      <c r="H5771" s="21">
        <v>41232</v>
      </c>
    </row>
    <row r="5772" spans="1:8" ht="31.5">
      <c r="A5772" s="41">
        <v>90</v>
      </c>
      <c r="B5772" s="17" t="s">
        <v>2129</v>
      </c>
      <c r="C5772" s="16" t="s">
        <v>893</v>
      </c>
      <c r="D5772" s="606" t="s">
        <v>3110</v>
      </c>
      <c r="E5772" s="606"/>
      <c r="F5772" s="606"/>
      <c r="G5772" s="84"/>
      <c r="H5772" s="21">
        <v>41235</v>
      </c>
    </row>
    <row r="5773" spans="1:8" ht="31.5">
      <c r="A5773" s="41">
        <v>115</v>
      </c>
      <c r="B5773" s="17" t="s">
        <v>3320</v>
      </c>
      <c r="C5773" s="46" t="s">
        <v>1193</v>
      </c>
      <c r="D5773" s="598" t="s">
        <v>1050</v>
      </c>
      <c r="E5773" s="599"/>
      <c r="F5773" s="600"/>
      <c r="G5773" s="84"/>
      <c r="H5773" s="21">
        <v>41241</v>
      </c>
    </row>
    <row r="5774" spans="1:8" ht="18.75">
      <c r="A5774" s="160"/>
      <c r="B5774" s="161" t="s">
        <v>1598</v>
      </c>
      <c r="C5774" s="160"/>
      <c r="D5774" s="160"/>
      <c r="E5774" s="160"/>
      <c r="F5774" s="160"/>
      <c r="G5774" s="162">
        <f>SUM(G5757:G5773)</f>
        <v>3063</v>
      </c>
      <c r="H5774" s="163"/>
    </row>
    <row r="5775" spans="1:8" ht="31.5">
      <c r="A5775" s="17">
        <v>1</v>
      </c>
      <c r="B5775" s="17" t="s">
        <v>1922</v>
      </c>
      <c r="C5775" s="46" t="s">
        <v>2015</v>
      </c>
      <c r="D5775" s="598" t="s">
        <v>1050</v>
      </c>
      <c r="E5775" s="599"/>
      <c r="F5775" s="600"/>
      <c r="G5775" s="84"/>
      <c r="H5775" s="21">
        <v>41214</v>
      </c>
    </row>
    <row r="5776" spans="1:8" ht="47.25">
      <c r="A5776" s="610">
        <v>11</v>
      </c>
      <c r="B5776" s="606" t="s">
        <v>431</v>
      </c>
      <c r="C5776" s="16" t="s">
        <v>432</v>
      </c>
      <c r="D5776" s="19"/>
      <c r="E5776" s="19"/>
      <c r="F5776" s="19"/>
      <c r="G5776" s="84"/>
      <c r="H5776" s="611">
        <v>41214</v>
      </c>
    </row>
    <row r="5777" spans="1:8" ht="15.75">
      <c r="A5777" s="610"/>
      <c r="B5777" s="606"/>
      <c r="C5777" s="17" t="s">
        <v>889</v>
      </c>
      <c r="D5777" s="19" t="s">
        <v>1585</v>
      </c>
      <c r="E5777" s="17">
        <v>0.02</v>
      </c>
      <c r="F5777" s="17">
        <v>8500</v>
      </c>
      <c r="G5777" s="17">
        <f>E5777*F5777</f>
        <v>170</v>
      </c>
      <c r="H5777" s="610"/>
    </row>
    <row r="5778" spans="1:8" ht="15.75">
      <c r="A5778" s="610"/>
      <c r="B5778" s="606"/>
      <c r="C5778" s="17" t="s">
        <v>1602</v>
      </c>
      <c r="D5778" s="19" t="s">
        <v>1109</v>
      </c>
      <c r="E5778" s="19">
        <v>0.05</v>
      </c>
      <c r="F5778" s="19">
        <v>48</v>
      </c>
      <c r="G5778" s="17">
        <f>E5778*F5778</f>
        <v>2.4</v>
      </c>
      <c r="H5778" s="610"/>
    </row>
    <row r="5779" spans="1:8" ht="15.75">
      <c r="A5779" s="610"/>
      <c r="B5779" s="606"/>
      <c r="C5779" s="15" t="s">
        <v>2205</v>
      </c>
      <c r="D5779" s="19" t="s">
        <v>2968</v>
      </c>
      <c r="E5779" s="19">
        <v>20</v>
      </c>
      <c r="F5779" s="17">
        <v>0.65</v>
      </c>
      <c r="G5779" s="17">
        <f>E5779*F5779</f>
        <v>13</v>
      </c>
      <c r="H5779" s="610"/>
    </row>
    <row r="5780" spans="1:8" ht="15.75">
      <c r="A5780" s="610"/>
      <c r="B5780" s="606"/>
      <c r="C5780" s="28" t="s">
        <v>2044</v>
      </c>
      <c r="D5780" s="19" t="s">
        <v>2968</v>
      </c>
      <c r="E5780" s="17">
        <v>2</v>
      </c>
      <c r="F5780" s="17">
        <v>40</v>
      </c>
      <c r="G5780" s="17">
        <f>E5780*F5780</f>
        <v>80</v>
      </c>
      <c r="H5780" s="610"/>
    </row>
    <row r="5781" spans="1:8" ht="31.5">
      <c r="A5781" s="41">
        <v>19</v>
      </c>
      <c r="B5781" s="17" t="s">
        <v>164</v>
      </c>
      <c r="C5781" s="16" t="s">
        <v>893</v>
      </c>
      <c r="D5781" s="598" t="s">
        <v>3581</v>
      </c>
      <c r="E5781" s="599"/>
      <c r="F5781" s="600"/>
      <c r="G5781" s="84"/>
      <c r="H5781" s="21">
        <v>41214</v>
      </c>
    </row>
    <row r="5782" spans="1:8" ht="31.5">
      <c r="A5782" s="602">
        <v>66</v>
      </c>
      <c r="B5782" s="592" t="s">
        <v>1686</v>
      </c>
      <c r="C5782" s="46" t="s">
        <v>692</v>
      </c>
      <c r="D5782" s="17"/>
      <c r="E5782" s="17"/>
      <c r="F5782" s="17"/>
      <c r="G5782" s="84"/>
      <c r="H5782" s="595">
        <v>41232</v>
      </c>
    </row>
    <row r="5783" spans="1:8" ht="15.75">
      <c r="A5783" s="596"/>
      <c r="B5783" s="593"/>
      <c r="C5783" s="17" t="s">
        <v>1875</v>
      </c>
      <c r="D5783" s="19" t="s">
        <v>2968</v>
      </c>
      <c r="E5783" s="17">
        <v>2</v>
      </c>
      <c r="F5783" s="17">
        <v>32</v>
      </c>
      <c r="G5783" s="20">
        <f>F5783*E5783</f>
        <v>64</v>
      </c>
      <c r="H5783" s="605"/>
    </row>
    <row r="5784" spans="1:8" ht="15.75">
      <c r="A5784" s="597"/>
      <c r="B5784" s="594"/>
      <c r="C5784" s="17" t="s">
        <v>1048</v>
      </c>
      <c r="D5784" s="19" t="s">
        <v>2968</v>
      </c>
      <c r="E5784" s="17">
        <v>1</v>
      </c>
      <c r="F5784" s="17">
        <v>35</v>
      </c>
      <c r="G5784" s="17">
        <f>F5784*E5784</f>
        <v>35</v>
      </c>
      <c r="H5784" s="603"/>
    </row>
    <row r="5785" spans="1:8" ht="31.5">
      <c r="A5785" s="41">
        <v>80</v>
      </c>
      <c r="B5785" s="17" t="s">
        <v>91</v>
      </c>
      <c r="C5785" s="16" t="s">
        <v>893</v>
      </c>
      <c r="D5785" s="598" t="s">
        <v>805</v>
      </c>
      <c r="E5785" s="599"/>
      <c r="F5785" s="600"/>
      <c r="G5785" s="84"/>
      <c r="H5785" s="21">
        <v>41233</v>
      </c>
    </row>
    <row r="5786" spans="1:8" ht="31.5">
      <c r="A5786" s="41">
        <v>94</v>
      </c>
      <c r="B5786" s="17" t="s">
        <v>2745</v>
      </c>
      <c r="C5786" s="46" t="s">
        <v>2177</v>
      </c>
      <c r="D5786" s="598" t="s">
        <v>67</v>
      </c>
      <c r="E5786" s="599"/>
      <c r="F5786" s="600"/>
      <c r="G5786" s="84"/>
      <c r="H5786" s="21">
        <v>41236</v>
      </c>
    </row>
    <row r="5787" spans="1:8" ht="18.75">
      <c r="A5787" s="160"/>
      <c r="B5787" s="161" t="s">
        <v>1598</v>
      </c>
      <c r="C5787" s="160"/>
      <c r="D5787" s="160"/>
      <c r="E5787" s="160"/>
      <c r="F5787" s="160"/>
      <c r="G5787" s="162">
        <f>SUM(G5776:G5786)</f>
        <v>364.4</v>
      </c>
      <c r="H5787" s="163"/>
    </row>
    <row r="5788" spans="1:8" ht="15.75">
      <c r="A5788" s="41">
        <v>82</v>
      </c>
      <c r="B5788" s="17" t="s">
        <v>1697</v>
      </c>
      <c r="C5788" s="16" t="s">
        <v>542</v>
      </c>
      <c r="D5788" s="598" t="s">
        <v>67</v>
      </c>
      <c r="E5788" s="599"/>
      <c r="F5788" s="600"/>
      <c r="G5788" s="84"/>
      <c r="H5788" s="21">
        <v>41233</v>
      </c>
    </row>
    <row r="5789" spans="1:8" ht="18.75">
      <c r="A5789" s="160"/>
      <c r="B5789" s="161" t="s">
        <v>1598</v>
      </c>
      <c r="C5789" s="160"/>
      <c r="D5789" s="160"/>
      <c r="E5789" s="160"/>
      <c r="F5789" s="160"/>
      <c r="G5789" s="162">
        <f>SUM(G5788)</f>
        <v>0</v>
      </c>
      <c r="H5789" s="163"/>
    </row>
    <row r="5790" spans="1:8" ht="31.5">
      <c r="A5790" s="602">
        <v>113</v>
      </c>
      <c r="B5790" s="592" t="s">
        <v>2718</v>
      </c>
      <c r="C5790" s="46" t="s">
        <v>3712</v>
      </c>
      <c r="D5790" s="17"/>
      <c r="E5790" s="17"/>
      <c r="F5790" s="17"/>
      <c r="G5790" s="84"/>
      <c r="H5790" s="595">
        <v>41241</v>
      </c>
    </row>
    <row r="5791" spans="1:8" ht="15.75">
      <c r="A5791" s="596"/>
      <c r="B5791" s="593"/>
      <c r="C5791" s="15" t="s">
        <v>124</v>
      </c>
      <c r="D5791" s="19" t="s">
        <v>2968</v>
      </c>
      <c r="E5791" s="19">
        <v>1</v>
      </c>
      <c r="F5791" s="19">
        <v>358</v>
      </c>
      <c r="G5791" s="84">
        <f t="shared" ref="G5791:G5799" si="70">F5791*E5791</f>
        <v>358</v>
      </c>
      <c r="H5791" s="605"/>
    </row>
    <row r="5792" spans="1:8" ht="15.75">
      <c r="A5792" s="596"/>
      <c r="B5792" s="593"/>
      <c r="C5792" s="15" t="s">
        <v>1045</v>
      </c>
      <c r="D5792" s="19" t="s">
        <v>2968</v>
      </c>
      <c r="E5792" s="19">
        <v>1</v>
      </c>
      <c r="F5792" s="19">
        <v>98</v>
      </c>
      <c r="G5792" s="84">
        <f>F5792*E5792</f>
        <v>98</v>
      </c>
      <c r="H5792" s="605"/>
    </row>
    <row r="5793" spans="1:8" ht="15.75">
      <c r="A5793" s="596"/>
      <c r="B5793" s="593"/>
      <c r="C5793" s="15" t="s">
        <v>125</v>
      </c>
      <c r="D5793" s="19" t="s">
        <v>1049</v>
      </c>
      <c r="E5793" s="19">
        <v>4</v>
      </c>
      <c r="F5793" s="19">
        <v>175</v>
      </c>
      <c r="G5793" s="84">
        <f t="shared" si="70"/>
        <v>700</v>
      </c>
      <c r="H5793" s="605"/>
    </row>
    <row r="5794" spans="1:8" ht="15.75">
      <c r="A5794" s="596"/>
      <c r="B5794" s="593"/>
      <c r="C5794" s="17" t="s">
        <v>21</v>
      </c>
      <c r="D5794" s="19" t="s">
        <v>2968</v>
      </c>
      <c r="E5794" s="17">
        <v>1</v>
      </c>
      <c r="F5794" s="17">
        <v>161</v>
      </c>
      <c r="G5794" s="84">
        <f t="shared" si="70"/>
        <v>161</v>
      </c>
      <c r="H5794" s="605"/>
    </row>
    <row r="5795" spans="1:8" ht="15.75">
      <c r="A5795" s="596"/>
      <c r="B5795" s="593"/>
      <c r="C5795" s="15" t="s">
        <v>126</v>
      </c>
      <c r="D5795" s="19" t="s">
        <v>2968</v>
      </c>
      <c r="E5795" s="17">
        <v>1</v>
      </c>
      <c r="F5795" s="17">
        <v>50</v>
      </c>
      <c r="G5795" s="84">
        <f t="shared" si="70"/>
        <v>50</v>
      </c>
      <c r="H5795" s="605"/>
    </row>
    <row r="5796" spans="1:8" ht="15.75">
      <c r="A5796" s="596"/>
      <c r="B5796" s="593"/>
      <c r="C5796" s="15" t="s">
        <v>848</v>
      </c>
      <c r="D5796" s="19" t="s">
        <v>2968</v>
      </c>
      <c r="E5796" s="17">
        <v>2</v>
      </c>
      <c r="F5796" s="17">
        <v>121.5</v>
      </c>
      <c r="G5796" s="84">
        <f t="shared" si="70"/>
        <v>243</v>
      </c>
      <c r="H5796" s="605"/>
    </row>
    <row r="5797" spans="1:8" ht="15.75">
      <c r="A5797" s="596"/>
      <c r="B5797" s="593"/>
      <c r="C5797" s="15" t="s">
        <v>127</v>
      </c>
      <c r="D5797" s="19" t="s">
        <v>2968</v>
      </c>
      <c r="E5797" s="19">
        <v>1</v>
      </c>
      <c r="F5797" s="19">
        <v>13</v>
      </c>
      <c r="G5797" s="84">
        <f t="shared" si="70"/>
        <v>13</v>
      </c>
      <c r="H5797" s="605"/>
    </row>
    <row r="5798" spans="1:8" ht="15.75">
      <c r="A5798" s="596"/>
      <c r="B5798" s="593"/>
      <c r="C5798" s="15" t="s">
        <v>128</v>
      </c>
      <c r="D5798" s="19" t="s">
        <v>2968</v>
      </c>
      <c r="E5798" s="19">
        <v>2</v>
      </c>
      <c r="F5798" s="19">
        <v>50</v>
      </c>
      <c r="G5798" s="84">
        <f t="shared" si="70"/>
        <v>100</v>
      </c>
      <c r="H5798" s="605"/>
    </row>
    <row r="5799" spans="1:8" ht="15.75">
      <c r="A5799" s="597"/>
      <c r="B5799" s="594"/>
      <c r="C5799" s="15" t="s">
        <v>129</v>
      </c>
      <c r="D5799" s="19" t="s">
        <v>1049</v>
      </c>
      <c r="E5799" s="17">
        <v>0.6</v>
      </c>
      <c r="F5799" s="17">
        <v>40</v>
      </c>
      <c r="G5799" s="84">
        <f t="shared" si="70"/>
        <v>24</v>
      </c>
      <c r="H5799" s="603"/>
    </row>
    <row r="5800" spans="1:8" ht="18.75">
      <c r="A5800" s="160"/>
      <c r="B5800" s="161" t="s">
        <v>1598</v>
      </c>
      <c r="C5800" s="160"/>
      <c r="D5800" s="160"/>
      <c r="E5800" s="160"/>
      <c r="F5800" s="160"/>
      <c r="G5800" s="162">
        <f>SUM(G5790:G5799)</f>
        <v>1747</v>
      </c>
      <c r="H5800" s="163"/>
    </row>
    <row r="5801" spans="1:8" ht="31.5">
      <c r="A5801" s="610">
        <v>90</v>
      </c>
      <c r="B5801" s="606" t="s">
        <v>3041</v>
      </c>
      <c r="C5801" s="16" t="s">
        <v>1396</v>
      </c>
      <c r="D5801" s="19"/>
      <c r="E5801" s="17"/>
      <c r="F5801" s="17"/>
      <c r="G5801" s="84"/>
      <c r="H5801" s="611">
        <v>41228</v>
      </c>
    </row>
    <row r="5802" spans="1:8" ht="15.75">
      <c r="A5802" s="610"/>
      <c r="B5802" s="606"/>
      <c r="C5802" s="17" t="s">
        <v>3144</v>
      </c>
      <c r="D5802" s="19" t="s">
        <v>2968</v>
      </c>
      <c r="E5802" s="17">
        <v>2</v>
      </c>
      <c r="F5802" s="17">
        <v>24</v>
      </c>
      <c r="G5802" s="20">
        <f>F5802*E5802</f>
        <v>48</v>
      </c>
      <c r="H5802" s="610"/>
    </row>
    <row r="5803" spans="1:8" ht="47.25">
      <c r="A5803" s="41">
        <v>72</v>
      </c>
      <c r="B5803" s="17" t="s">
        <v>1178</v>
      </c>
      <c r="C5803" s="16" t="s">
        <v>2799</v>
      </c>
      <c r="D5803" s="606" t="s">
        <v>1050</v>
      </c>
      <c r="E5803" s="606"/>
      <c r="F5803" s="606"/>
      <c r="G5803" s="84"/>
      <c r="H5803" s="21">
        <v>41229</v>
      </c>
    </row>
    <row r="5804" spans="1:8" ht="31.5">
      <c r="A5804" s="41">
        <v>106</v>
      </c>
      <c r="B5804" s="17" t="s">
        <v>2781</v>
      </c>
      <c r="C5804" s="16" t="s">
        <v>893</v>
      </c>
      <c r="D5804" s="598" t="s">
        <v>1093</v>
      </c>
      <c r="E5804" s="599"/>
      <c r="F5804" s="600"/>
      <c r="G5804" s="84"/>
      <c r="H5804" s="21">
        <v>41239</v>
      </c>
    </row>
    <row r="5805" spans="1:8" ht="18.75">
      <c r="A5805" s="160"/>
      <c r="B5805" s="161" t="s">
        <v>1598</v>
      </c>
      <c r="C5805" s="160"/>
      <c r="D5805" s="160"/>
      <c r="E5805" s="160"/>
      <c r="F5805" s="160"/>
      <c r="G5805" s="162">
        <f>SUM(G5801:G5804)</f>
        <v>48</v>
      </c>
      <c r="H5805" s="163"/>
    </row>
    <row r="5806" spans="1:8" ht="15.75">
      <c r="A5806" s="41">
        <v>23</v>
      </c>
      <c r="B5806" s="17" t="s">
        <v>831</v>
      </c>
      <c r="C5806" s="16" t="s">
        <v>3190</v>
      </c>
      <c r="D5806" s="17"/>
      <c r="E5806" s="17"/>
      <c r="F5806" s="17"/>
      <c r="G5806" s="20">
        <v>4087.4</v>
      </c>
      <c r="H5806" s="21">
        <v>41221</v>
      </c>
    </row>
    <row r="5807" spans="1:8" ht="15.75">
      <c r="A5807" s="41">
        <v>26</v>
      </c>
      <c r="B5807" s="17" t="s">
        <v>584</v>
      </c>
      <c r="C5807" s="46" t="s">
        <v>3196</v>
      </c>
      <c r="D5807" s="598" t="s">
        <v>67</v>
      </c>
      <c r="E5807" s="599"/>
      <c r="F5807" s="600"/>
      <c r="G5807" s="84"/>
      <c r="H5807" s="21">
        <v>41214</v>
      </c>
    </row>
    <row r="5808" spans="1:8" ht="31.5">
      <c r="A5808" s="602">
        <v>60</v>
      </c>
      <c r="B5808" s="592" t="s">
        <v>3517</v>
      </c>
      <c r="C5808" s="46" t="s">
        <v>1396</v>
      </c>
      <c r="D5808" s="19"/>
      <c r="E5808" s="19"/>
      <c r="F5808" s="19"/>
      <c r="G5808" s="84"/>
      <c r="H5808" s="595">
        <v>41215</v>
      </c>
    </row>
    <row r="5809" spans="1:8" ht="15.75">
      <c r="A5809" s="596"/>
      <c r="B5809" s="593"/>
      <c r="C5809" s="17" t="s">
        <v>2797</v>
      </c>
      <c r="D5809" s="19" t="s">
        <v>1109</v>
      </c>
      <c r="E5809" s="19">
        <v>2</v>
      </c>
      <c r="F5809" s="17">
        <v>125.18</v>
      </c>
      <c r="G5809" s="84">
        <f>F5809*E5809</f>
        <v>250.36</v>
      </c>
      <c r="H5809" s="605"/>
    </row>
    <row r="5810" spans="1:8" ht="15.75">
      <c r="A5810" s="597"/>
      <c r="B5810" s="594"/>
      <c r="C5810" s="17" t="s">
        <v>2723</v>
      </c>
      <c r="D5810" s="19" t="s">
        <v>1049</v>
      </c>
      <c r="E5810" s="19">
        <v>2</v>
      </c>
      <c r="F5810" s="17">
        <v>156.16</v>
      </c>
      <c r="G5810" s="20">
        <f>F5810*E5810</f>
        <v>312.32</v>
      </c>
      <c r="H5810" s="603"/>
    </row>
    <row r="5811" spans="1:8" ht="15.75">
      <c r="A5811" s="41">
        <v>64</v>
      </c>
      <c r="B5811" s="17" t="s">
        <v>1577</v>
      </c>
      <c r="C5811" s="46" t="s">
        <v>353</v>
      </c>
      <c r="D5811" s="598" t="s">
        <v>1685</v>
      </c>
      <c r="E5811" s="599"/>
      <c r="F5811" s="600"/>
      <c r="G5811" s="84"/>
      <c r="H5811" s="21"/>
    </row>
    <row r="5812" spans="1:8" ht="31.5">
      <c r="A5812" s="602">
        <v>79</v>
      </c>
      <c r="B5812" s="592" t="s">
        <v>3021</v>
      </c>
      <c r="C5812" s="46" t="s">
        <v>3022</v>
      </c>
      <c r="D5812" s="19"/>
      <c r="E5812" s="19"/>
      <c r="F5812" s="19"/>
      <c r="G5812" s="84"/>
      <c r="H5812" s="595">
        <v>41228</v>
      </c>
    </row>
    <row r="5813" spans="1:8" ht="15.75">
      <c r="A5813" s="596"/>
      <c r="B5813" s="593"/>
      <c r="C5813" s="15" t="s">
        <v>1601</v>
      </c>
      <c r="D5813" s="19" t="s">
        <v>1109</v>
      </c>
      <c r="E5813" s="19">
        <v>15</v>
      </c>
      <c r="F5813" s="19">
        <v>4.7</v>
      </c>
      <c r="G5813" s="20">
        <f>F5813*E5813</f>
        <v>70.5</v>
      </c>
      <c r="H5813" s="605"/>
    </row>
    <row r="5814" spans="1:8" ht="15.75">
      <c r="A5814" s="596"/>
      <c r="B5814" s="593"/>
      <c r="C5814" s="17" t="s">
        <v>1534</v>
      </c>
      <c r="D5814" s="19" t="s">
        <v>1585</v>
      </c>
      <c r="E5814" s="17">
        <v>0.04</v>
      </c>
      <c r="F5814" s="17">
        <v>400</v>
      </c>
      <c r="G5814" s="20">
        <f>F5814*E5814</f>
        <v>16</v>
      </c>
      <c r="H5814" s="605"/>
    </row>
    <row r="5815" spans="1:8" ht="15.75">
      <c r="A5815" s="597"/>
      <c r="B5815" s="594"/>
      <c r="C5815" s="17" t="s">
        <v>1535</v>
      </c>
      <c r="D5815" s="19" t="s">
        <v>2968</v>
      </c>
      <c r="E5815" s="17">
        <v>20</v>
      </c>
      <c r="F5815" s="17">
        <v>8</v>
      </c>
      <c r="G5815" s="20">
        <f>F5815*E5815</f>
        <v>160</v>
      </c>
      <c r="H5815" s="603"/>
    </row>
    <row r="5816" spans="1:8" ht="15.75">
      <c r="A5816" s="41">
        <v>71</v>
      </c>
      <c r="B5816" s="17" t="s">
        <v>1693</v>
      </c>
      <c r="C5816" s="16" t="s">
        <v>2436</v>
      </c>
      <c r="D5816" s="606" t="s">
        <v>1050</v>
      </c>
      <c r="E5816" s="606"/>
      <c r="F5816" s="606"/>
      <c r="G5816" s="84"/>
      <c r="H5816" s="21">
        <v>41229</v>
      </c>
    </row>
    <row r="5817" spans="1:8" ht="31.5">
      <c r="A5817" s="41">
        <v>81</v>
      </c>
      <c r="B5817" s="17" t="s">
        <v>1696</v>
      </c>
      <c r="C5817" s="16" t="s">
        <v>3381</v>
      </c>
      <c r="D5817" s="598" t="s">
        <v>1050</v>
      </c>
      <c r="E5817" s="599"/>
      <c r="F5817" s="600"/>
      <c r="G5817" s="84"/>
      <c r="H5817" s="21">
        <v>41233</v>
      </c>
    </row>
    <row r="5818" spans="1:8" ht="15.75">
      <c r="A5818" s="602">
        <v>84</v>
      </c>
      <c r="B5818" s="592" t="s">
        <v>1700</v>
      </c>
      <c r="C5818" s="16" t="s">
        <v>1701</v>
      </c>
      <c r="D5818" s="19"/>
      <c r="E5818" s="17"/>
      <c r="F5818" s="17"/>
      <c r="G5818" s="84"/>
      <c r="H5818" s="595">
        <v>41234</v>
      </c>
    </row>
    <row r="5819" spans="1:8" ht="15.75">
      <c r="A5819" s="596"/>
      <c r="B5819" s="593"/>
      <c r="C5819" s="17" t="s">
        <v>2797</v>
      </c>
      <c r="D5819" s="19" t="s">
        <v>1109</v>
      </c>
      <c r="E5819" s="17">
        <v>3</v>
      </c>
      <c r="F5819" s="17">
        <v>95</v>
      </c>
      <c r="G5819" s="84">
        <f>F5819*E5819</f>
        <v>285</v>
      </c>
      <c r="H5819" s="596"/>
    </row>
    <row r="5820" spans="1:8" ht="15.75">
      <c r="A5820" s="597"/>
      <c r="B5820" s="594"/>
      <c r="C5820" s="15" t="s">
        <v>2723</v>
      </c>
      <c r="D5820" s="19" t="s">
        <v>1049</v>
      </c>
      <c r="E5820" s="29">
        <v>8</v>
      </c>
      <c r="F5820" s="29">
        <v>156.16</v>
      </c>
      <c r="G5820" s="17">
        <f>E5820*F5820</f>
        <v>1249.28</v>
      </c>
      <c r="H5820" s="597"/>
    </row>
    <row r="5821" spans="1:8" ht="31.5">
      <c r="A5821" s="610">
        <v>91</v>
      </c>
      <c r="B5821" s="606" t="s">
        <v>3111</v>
      </c>
      <c r="C5821" s="46" t="s">
        <v>1160</v>
      </c>
      <c r="D5821" s="19"/>
      <c r="E5821" s="19"/>
      <c r="F5821" s="19"/>
      <c r="G5821" s="84"/>
      <c r="H5821" s="611">
        <v>41228</v>
      </c>
    </row>
    <row r="5822" spans="1:8" ht="15.75">
      <c r="A5822" s="610"/>
      <c r="B5822" s="606"/>
      <c r="C5822" s="15" t="s">
        <v>1175</v>
      </c>
      <c r="D5822" s="19" t="s">
        <v>2968</v>
      </c>
      <c r="E5822" s="84">
        <v>1</v>
      </c>
      <c r="F5822" s="19">
        <v>56</v>
      </c>
      <c r="G5822" s="84">
        <f>F5822*E5822</f>
        <v>56</v>
      </c>
      <c r="H5822" s="611"/>
    </row>
    <row r="5823" spans="1:8" ht="15.75">
      <c r="A5823" s="610"/>
      <c r="B5823" s="606"/>
      <c r="C5823" s="17" t="s">
        <v>2204</v>
      </c>
      <c r="D5823" s="19" t="s">
        <v>2968</v>
      </c>
      <c r="E5823" s="17">
        <v>1</v>
      </c>
      <c r="F5823" s="17">
        <v>13</v>
      </c>
      <c r="G5823" s="84">
        <f>F5823*E5823</f>
        <v>13</v>
      </c>
      <c r="H5823" s="611"/>
    </row>
    <row r="5824" spans="1:8" ht="15.75">
      <c r="A5824" s="602">
        <v>93</v>
      </c>
      <c r="B5824" s="592" t="s">
        <v>2737</v>
      </c>
      <c r="C5824" s="46" t="s">
        <v>2738</v>
      </c>
      <c r="D5824" s="17"/>
      <c r="E5824" s="17"/>
      <c r="F5824" s="17"/>
      <c r="G5824" s="84"/>
      <c r="H5824" s="595">
        <v>41236</v>
      </c>
    </row>
    <row r="5825" spans="1:8" ht="15.75">
      <c r="A5825" s="596"/>
      <c r="B5825" s="593"/>
      <c r="C5825" s="15" t="s">
        <v>2739</v>
      </c>
      <c r="D5825" s="19" t="s">
        <v>2968</v>
      </c>
      <c r="E5825" s="17">
        <v>8</v>
      </c>
      <c r="F5825" s="17">
        <v>57.25</v>
      </c>
      <c r="G5825" s="84">
        <f t="shared" ref="G5825:G5833" si="71">F5825*E5825</f>
        <v>458</v>
      </c>
      <c r="H5825" s="605"/>
    </row>
    <row r="5826" spans="1:8" ht="15.75">
      <c r="A5826" s="596"/>
      <c r="B5826" s="593"/>
      <c r="C5826" s="15" t="s">
        <v>1570</v>
      </c>
      <c r="D5826" s="19" t="s">
        <v>2968</v>
      </c>
      <c r="E5826" s="19">
        <v>1</v>
      </c>
      <c r="F5826" s="19">
        <v>78</v>
      </c>
      <c r="G5826" s="84">
        <f t="shared" si="71"/>
        <v>78</v>
      </c>
      <c r="H5826" s="605"/>
    </row>
    <row r="5827" spans="1:8" ht="15.75">
      <c r="A5827" s="596"/>
      <c r="B5827" s="593"/>
      <c r="C5827" s="15" t="s">
        <v>1570</v>
      </c>
      <c r="D5827" s="19" t="s">
        <v>2968</v>
      </c>
      <c r="E5827" s="19">
        <v>1</v>
      </c>
      <c r="F5827" s="19">
        <v>64</v>
      </c>
      <c r="G5827" s="84">
        <f t="shared" si="71"/>
        <v>64</v>
      </c>
      <c r="H5827" s="605"/>
    </row>
    <row r="5828" spans="1:8" ht="15.75">
      <c r="A5828" s="596"/>
      <c r="B5828" s="593"/>
      <c r="C5828" s="15" t="s">
        <v>1397</v>
      </c>
      <c r="D5828" s="19" t="s">
        <v>2968</v>
      </c>
      <c r="E5828" s="19">
        <v>10</v>
      </c>
      <c r="F5828" s="19">
        <v>92.4</v>
      </c>
      <c r="G5828" s="84">
        <f t="shared" si="71"/>
        <v>924</v>
      </c>
      <c r="H5828" s="605"/>
    </row>
    <row r="5829" spans="1:8" ht="15.75">
      <c r="A5829" s="596"/>
      <c r="B5829" s="593"/>
      <c r="C5829" s="17" t="s">
        <v>3382</v>
      </c>
      <c r="D5829" s="19" t="s">
        <v>1049</v>
      </c>
      <c r="E5829" s="19">
        <v>20</v>
      </c>
      <c r="F5829" s="19">
        <v>33</v>
      </c>
      <c r="G5829" s="84">
        <f t="shared" si="71"/>
        <v>660</v>
      </c>
      <c r="H5829" s="605"/>
    </row>
    <row r="5830" spans="1:8" ht="15.75">
      <c r="A5830" s="596"/>
      <c r="B5830" s="593"/>
      <c r="C5830" s="17" t="s">
        <v>2723</v>
      </c>
      <c r="D5830" s="19" t="s">
        <v>1049</v>
      </c>
      <c r="E5830" s="19">
        <v>2</v>
      </c>
      <c r="F5830" s="17">
        <v>156.16</v>
      </c>
      <c r="G5830" s="84">
        <f t="shared" si="71"/>
        <v>312.32</v>
      </c>
      <c r="H5830" s="605"/>
    </row>
    <row r="5831" spans="1:8" ht="15.75">
      <c r="A5831" s="596"/>
      <c r="B5831" s="593"/>
      <c r="C5831" s="17" t="s">
        <v>2931</v>
      </c>
      <c r="D5831" s="19" t="s">
        <v>1049</v>
      </c>
      <c r="E5831" s="17">
        <v>13</v>
      </c>
      <c r="F5831" s="17">
        <v>52</v>
      </c>
      <c r="G5831" s="84">
        <f t="shared" si="71"/>
        <v>676</v>
      </c>
      <c r="H5831" s="605"/>
    </row>
    <row r="5832" spans="1:8" ht="15.75">
      <c r="A5832" s="596"/>
      <c r="B5832" s="593"/>
      <c r="C5832" s="15" t="s">
        <v>1045</v>
      </c>
      <c r="D5832" s="19" t="s">
        <v>2968</v>
      </c>
      <c r="E5832" s="19">
        <v>3</v>
      </c>
      <c r="F5832" s="19">
        <v>53</v>
      </c>
      <c r="G5832" s="84">
        <f t="shared" si="71"/>
        <v>159</v>
      </c>
      <c r="H5832" s="605"/>
    </row>
    <row r="5833" spans="1:8" ht="15.75">
      <c r="A5833" s="597"/>
      <c r="B5833" s="594"/>
      <c r="C5833" s="15" t="s">
        <v>2797</v>
      </c>
      <c r="D5833" s="19" t="s">
        <v>1109</v>
      </c>
      <c r="E5833" s="19">
        <v>2</v>
      </c>
      <c r="F5833" s="19">
        <v>95</v>
      </c>
      <c r="G5833" s="84">
        <f t="shared" si="71"/>
        <v>190</v>
      </c>
      <c r="H5833" s="603"/>
    </row>
    <row r="5834" spans="1:8" ht="31.5">
      <c r="A5834" s="602">
        <v>100</v>
      </c>
      <c r="B5834" s="592" t="s">
        <v>1846</v>
      </c>
      <c r="C5834" s="46" t="s">
        <v>2753</v>
      </c>
      <c r="D5834" s="19"/>
      <c r="E5834" s="19"/>
      <c r="F5834" s="19"/>
      <c r="G5834" s="84"/>
      <c r="H5834" s="595">
        <v>41235</v>
      </c>
    </row>
    <row r="5835" spans="1:8" ht="15.75">
      <c r="A5835" s="596"/>
      <c r="B5835" s="593"/>
      <c r="C5835" s="17" t="s">
        <v>1087</v>
      </c>
      <c r="D5835" s="19" t="s">
        <v>1109</v>
      </c>
      <c r="E5835" s="17">
        <v>0.2</v>
      </c>
      <c r="F5835" s="17">
        <v>67</v>
      </c>
      <c r="G5835" s="17">
        <f>E5835*F5835</f>
        <v>13.4</v>
      </c>
      <c r="H5835" s="605"/>
    </row>
    <row r="5836" spans="1:8" ht="15.75">
      <c r="A5836" s="597"/>
      <c r="B5836" s="594"/>
      <c r="C5836" s="17" t="s">
        <v>2790</v>
      </c>
      <c r="D5836" s="19" t="s">
        <v>1585</v>
      </c>
      <c r="E5836" s="19">
        <v>7.0000000000000001E-3</v>
      </c>
      <c r="F5836" s="19">
        <v>8500</v>
      </c>
      <c r="G5836" s="84">
        <f>F5836*E5836</f>
        <v>59.5</v>
      </c>
      <c r="H5836" s="603"/>
    </row>
    <row r="5837" spans="1:8" ht="18.75">
      <c r="A5837" s="160"/>
      <c r="B5837" s="161" t="s">
        <v>1598</v>
      </c>
      <c r="C5837" s="160"/>
      <c r="D5837" s="160"/>
      <c r="E5837" s="160"/>
      <c r="F5837" s="160"/>
      <c r="G5837" s="162">
        <f>SUM(G5806:G5836)</f>
        <v>10094.08</v>
      </c>
      <c r="H5837" s="163"/>
    </row>
    <row r="5838" spans="1:8" ht="31.5">
      <c r="A5838" s="41">
        <v>18</v>
      </c>
      <c r="B5838" s="17" t="s">
        <v>2595</v>
      </c>
      <c r="C5838" s="16" t="s">
        <v>893</v>
      </c>
      <c r="D5838" s="598" t="s">
        <v>3581</v>
      </c>
      <c r="E5838" s="599"/>
      <c r="F5838" s="600"/>
      <c r="G5838" s="84"/>
      <c r="H5838" s="21">
        <v>41214</v>
      </c>
    </row>
    <row r="5839" spans="1:8" ht="47.25">
      <c r="A5839" s="602">
        <v>101</v>
      </c>
      <c r="B5839" s="592" t="s">
        <v>2754</v>
      </c>
      <c r="C5839" s="16" t="s">
        <v>2755</v>
      </c>
      <c r="D5839" s="19"/>
      <c r="E5839" s="19"/>
      <c r="F5839" s="19"/>
      <c r="G5839" s="84"/>
      <c r="H5839" s="595">
        <v>41235</v>
      </c>
    </row>
    <row r="5840" spans="1:8" ht="15.75">
      <c r="A5840" s="596"/>
      <c r="B5840" s="593"/>
      <c r="C5840" s="15" t="s">
        <v>1948</v>
      </c>
      <c r="D5840" s="19" t="s">
        <v>1109</v>
      </c>
      <c r="E5840" s="17">
        <v>2</v>
      </c>
      <c r="F5840" s="17">
        <v>22.6</v>
      </c>
      <c r="G5840" s="84">
        <f>F5840*E5840</f>
        <v>45.2</v>
      </c>
      <c r="H5840" s="605"/>
    </row>
    <row r="5841" spans="1:8" ht="15.75">
      <c r="A5841" s="596"/>
      <c r="B5841" s="593"/>
      <c r="C5841" s="15" t="s">
        <v>1601</v>
      </c>
      <c r="D5841" s="19" t="s">
        <v>1109</v>
      </c>
      <c r="E5841" s="19">
        <v>10</v>
      </c>
      <c r="F5841" s="19">
        <v>4.7</v>
      </c>
      <c r="G5841" s="20">
        <f>F5841*E5841</f>
        <v>47</v>
      </c>
      <c r="H5841" s="605"/>
    </row>
    <row r="5842" spans="1:8" ht="15.75">
      <c r="A5842" s="596"/>
      <c r="B5842" s="593"/>
      <c r="C5842" s="17" t="s">
        <v>1534</v>
      </c>
      <c r="D5842" s="19" t="s">
        <v>1585</v>
      </c>
      <c r="E5842" s="17">
        <v>0.3</v>
      </c>
      <c r="F5842" s="17">
        <v>400</v>
      </c>
      <c r="G5842" s="20">
        <f>F5842*E5842</f>
        <v>120</v>
      </c>
      <c r="H5842" s="605"/>
    </row>
    <row r="5843" spans="1:8" ht="15.75">
      <c r="A5843" s="597"/>
      <c r="B5843" s="594"/>
      <c r="C5843" s="15" t="s">
        <v>231</v>
      </c>
      <c r="D5843" s="19" t="s">
        <v>2968</v>
      </c>
      <c r="E5843" s="19">
        <v>1</v>
      </c>
      <c r="F5843" s="19">
        <v>260</v>
      </c>
      <c r="G5843" s="84">
        <f>F5843*E5843</f>
        <v>260</v>
      </c>
      <c r="H5843" s="603"/>
    </row>
    <row r="5844" spans="1:8" ht="47.25">
      <c r="A5844" s="602">
        <v>128</v>
      </c>
      <c r="B5844" s="592" t="s">
        <v>2595</v>
      </c>
      <c r="C5844" s="16" t="s">
        <v>191</v>
      </c>
      <c r="D5844" s="19"/>
      <c r="E5844" s="19"/>
      <c r="F5844" s="19"/>
      <c r="G5844" s="84"/>
      <c r="H5844" s="595">
        <v>41241</v>
      </c>
    </row>
    <row r="5845" spans="1:8" ht="15.75">
      <c r="A5845" s="596"/>
      <c r="B5845" s="593"/>
      <c r="C5845" s="15" t="s">
        <v>391</v>
      </c>
      <c r="D5845" s="19" t="s">
        <v>2968</v>
      </c>
      <c r="E5845" s="19">
        <v>4</v>
      </c>
      <c r="F5845" s="19">
        <v>145</v>
      </c>
      <c r="G5845" s="84">
        <f>F5845*E5845</f>
        <v>580</v>
      </c>
      <c r="H5845" s="596"/>
    </row>
    <row r="5846" spans="1:8" ht="31.5">
      <c r="A5846" s="596"/>
      <c r="B5846" s="593"/>
      <c r="C5846" s="15" t="s">
        <v>1180</v>
      </c>
      <c r="D5846" s="19" t="s">
        <v>1049</v>
      </c>
      <c r="E5846" s="19">
        <v>15</v>
      </c>
      <c r="F5846" s="19">
        <v>178.36</v>
      </c>
      <c r="G5846" s="84">
        <f>F5846*E5846</f>
        <v>2675.4</v>
      </c>
      <c r="H5846" s="596"/>
    </row>
    <row r="5847" spans="1:8" ht="17.25" customHeight="1">
      <c r="A5847" s="596"/>
      <c r="B5847" s="593"/>
      <c r="C5847" s="17" t="s">
        <v>192</v>
      </c>
      <c r="D5847" s="19" t="s">
        <v>2968</v>
      </c>
      <c r="E5847" s="19">
        <v>5</v>
      </c>
      <c r="F5847" s="17">
        <v>46.06</v>
      </c>
      <c r="G5847" s="84">
        <f>F5847*E5847</f>
        <v>230.3</v>
      </c>
      <c r="H5847" s="596"/>
    </row>
    <row r="5848" spans="1:8" ht="15.75">
      <c r="A5848" s="596"/>
      <c r="B5848" s="593"/>
      <c r="C5848" s="17" t="s">
        <v>678</v>
      </c>
      <c r="D5848" s="19" t="s">
        <v>2968</v>
      </c>
      <c r="E5848" s="19">
        <v>4</v>
      </c>
      <c r="F5848" s="17">
        <v>87.22</v>
      </c>
      <c r="G5848" s="84">
        <f>F5848*E5848</f>
        <v>348.88</v>
      </c>
      <c r="H5848" s="596"/>
    </row>
    <row r="5849" spans="1:8" ht="15.75">
      <c r="A5849" s="597"/>
      <c r="B5849" s="594"/>
      <c r="C5849" s="15" t="s">
        <v>2193</v>
      </c>
      <c r="D5849" s="19" t="s">
        <v>2968</v>
      </c>
      <c r="E5849" s="17">
        <v>1</v>
      </c>
      <c r="F5849" s="17">
        <v>16.66</v>
      </c>
      <c r="G5849" s="84">
        <f>F5849*E5849</f>
        <v>16.66</v>
      </c>
      <c r="H5849" s="597"/>
    </row>
    <row r="5850" spans="1:8" ht="18.75">
      <c r="A5850" s="160"/>
      <c r="B5850" s="161" t="s">
        <v>1598</v>
      </c>
      <c r="C5850" s="160"/>
      <c r="D5850" s="160"/>
      <c r="E5850" s="160"/>
      <c r="F5850" s="160"/>
      <c r="G5850" s="162">
        <f>SUM(G5838:G5849)</f>
        <v>4323.4399999999996</v>
      </c>
      <c r="H5850" s="163"/>
    </row>
    <row r="5851" spans="1:8" ht="31.5">
      <c r="A5851" s="41">
        <v>57</v>
      </c>
      <c r="B5851" s="17" t="s">
        <v>3197</v>
      </c>
      <c r="C5851" s="46" t="s">
        <v>692</v>
      </c>
      <c r="D5851" s="598" t="s">
        <v>1050</v>
      </c>
      <c r="E5851" s="599"/>
      <c r="F5851" s="600"/>
      <c r="G5851" s="84"/>
      <c r="H5851" s="21">
        <v>41214</v>
      </c>
    </row>
    <row r="5852" spans="1:8" ht="63">
      <c r="A5852" s="41">
        <v>70</v>
      </c>
      <c r="B5852" s="15" t="s">
        <v>949</v>
      </c>
      <c r="C5852" s="46" t="s">
        <v>2419</v>
      </c>
      <c r="D5852" s="598" t="s">
        <v>67</v>
      </c>
      <c r="E5852" s="599"/>
      <c r="F5852" s="600"/>
      <c r="G5852" s="84"/>
      <c r="H5852" s="21">
        <v>41228</v>
      </c>
    </row>
    <row r="5853" spans="1:8" ht="47.25">
      <c r="A5853" s="41">
        <v>71</v>
      </c>
      <c r="B5853" s="17" t="s">
        <v>2423</v>
      </c>
      <c r="C5853" s="46" t="s">
        <v>2422</v>
      </c>
      <c r="D5853" s="598" t="s">
        <v>630</v>
      </c>
      <c r="E5853" s="599"/>
      <c r="F5853" s="600"/>
      <c r="G5853" s="84"/>
      <c r="H5853" s="21">
        <v>41225</v>
      </c>
    </row>
    <row r="5854" spans="1:8" ht="47.25">
      <c r="A5854" s="602">
        <v>65</v>
      </c>
      <c r="B5854" s="592" t="s">
        <v>1909</v>
      </c>
      <c r="C5854" s="46" t="s">
        <v>913</v>
      </c>
      <c r="D5854" s="19"/>
      <c r="E5854" s="19"/>
      <c r="F5854" s="19"/>
      <c r="G5854" s="84"/>
      <c r="H5854" s="595">
        <v>41229</v>
      </c>
    </row>
    <row r="5855" spans="1:8" ht="15.75">
      <c r="A5855" s="597"/>
      <c r="B5855" s="594"/>
      <c r="C5855" s="17" t="s">
        <v>1875</v>
      </c>
      <c r="D5855" s="19" t="s">
        <v>2968</v>
      </c>
      <c r="E5855" s="17">
        <v>1</v>
      </c>
      <c r="F5855" s="17">
        <v>32</v>
      </c>
      <c r="G5855" s="20">
        <f>F5855*E5855</f>
        <v>32</v>
      </c>
      <c r="H5855" s="603"/>
    </row>
    <row r="5856" spans="1:8" ht="31.5">
      <c r="A5856" s="602">
        <v>85</v>
      </c>
      <c r="B5856" s="592" t="s">
        <v>2845</v>
      </c>
      <c r="C5856" s="16" t="s">
        <v>1702</v>
      </c>
      <c r="D5856" s="19"/>
      <c r="E5856" s="17"/>
      <c r="F5856" s="17"/>
      <c r="G5856" s="84"/>
      <c r="H5856" s="595">
        <v>41234</v>
      </c>
    </row>
    <row r="5857" spans="1:8" ht="15.75">
      <c r="A5857" s="596"/>
      <c r="B5857" s="593"/>
      <c r="C5857" s="17" t="s">
        <v>2623</v>
      </c>
      <c r="D5857" s="19" t="s">
        <v>2968</v>
      </c>
      <c r="E5857" s="17">
        <v>1</v>
      </c>
      <c r="F5857" s="17">
        <v>75</v>
      </c>
      <c r="G5857" s="84">
        <f>F5857*E5857</f>
        <v>75</v>
      </c>
      <c r="H5857" s="596"/>
    </row>
    <row r="5858" spans="1:8" ht="15.75">
      <c r="A5858" s="596"/>
      <c r="B5858" s="593"/>
      <c r="C5858" s="17" t="s">
        <v>1397</v>
      </c>
      <c r="D5858" s="19" t="s">
        <v>2968</v>
      </c>
      <c r="E5858" s="17">
        <v>2</v>
      </c>
      <c r="F5858" s="17">
        <v>73</v>
      </c>
      <c r="G5858" s="84">
        <f>F5858*E5858</f>
        <v>146</v>
      </c>
      <c r="H5858" s="596"/>
    </row>
    <row r="5859" spans="1:8" ht="15.75">
      <c r="A5859" s="596"/>
      <c r="B5859" s="593"/>
      <c r="C5859" s="17" t="s">
        <v>1462</v>
      </c>
      <c r="D5859" s="19" t="s">
        <v>1049</v>
      </c>
      <c r="E5859" s="17">
        <v>5</v>
      </c>
      <c r="F5859" s="17">
        <v>52</v>
      </c>
      <c r="G5859" s="84">
        <f>F5859*E5859</f>
        <v>260</v>
      </c>
      <c r="H5859" s="596"/>
    </row>
    <row r="5860" spans="1:8" ht="15.75">
      <c r="A5860" s="596"/>
      <c r="B5860" s="593"/>
      <c r="C5860" s="17" t="s">
        <v>96</v>
      </c>
      <c r="D5860" s="19" t="s">
        <v>2968</v>
      </c>
      <c r="E5860" s="17">
        <v>1</v>
      </c>
      <c r="F5860" s="17">
        <v>35</v>
      </c>
      <c r="G5860" s="84">
        <f>F5860*E5860</f>
        <v>35</v>
      </c>
      <c r="H5860" s="596"/>
    </row>
    <row r="5861" spans="1:8" ht="15.75">
      <c r="A5861" s="597"/>
      <c r="B5861" s="594"/>
      <c r="C5861" s="17" t="s">
        <v>1045</v>
      </c>
      <c r="D5861" s="19" t="s">
        <v>2968</v>
      </c>
      <c r="E5861" s="17">
        <v>1</v>
      </c>
      <c r="F5861" s="17">
        <v>79</v>
      </c>
      <c r="G5861" s="84">
        <f>F5861*E5861</f>
        <v>79</v>
      </c>
      <c r="H5861" s="597"/>
    </row>
    <row r="5862" spans="1:8" ht="47.25">
      <c r="A5862" s="602">
        <v>87</v>
      </c>
      <c r="B5862" s="592" t="s">
        <v>2845</v>
      </c>
      <c r="C5862" s="16" t="s">
        <v>3106</v>
      </c>
      <c r="D5862" s="17"/>
      <c r="E5862" s="17"/>
      <c r="F5862" s="17"/>
      <c r="G5862" s="84"/>
      <c r="H5862" s="595">
        <v>41233</v>
      </c>
    </row>
    <row r="5863" spans="1:8" ht="15.75">
      <c r="A5863" s="596"/>
      <c r="B5863" s="593"/>
      <c r="C5863" s="17" t="s">
        <v>3107</v>
      </c>
      <c r="D5863" s="19" t="s">
        <v>1109</v>
      </c>
      <c r="E5863" s="17">
        <v>1</v>
      </c>
      <c r="F5863" s="17">
        <v>37</v>
      </c>
      <c r="G5863" s="17">
        <f>E5863*F5863</f>
        <v>37</v>
      </c>
      <c r="H5863" s="605"/>
    </row>
    <row r="5864" spans="1:8" ht="15.75">
      <c r="A5864" s="596"/>
      <c r="B5864" s="593"/>
      <c r="C5864" s="17" t="s">
        <v>1087</v>
      </c>
      <c r="D5864" s="19" t="s">
        <v>1109</v>
      </c>
      <c r="E5864" s="17">
        <v>0.3</v>
      </c>
      <c r="F5864" s="17">
        <v>67</v>
      </c>
      <c r="G5864" s="17">
        <f>E5864*F5864</f>
        <v>20.100000000000001</v>
      </c>
      <c r="H5864" s="605"/>
    </row>
    <row r="5865" spans="1:8" ht="15.75">
      <c r="A5865" s="597"/>
      <c r="B5865" s="594"/>
      <c r="C5865" s="17" t="s">
        <v>889</v>
      </c>
      <c r="D5865" s="19" t="s">
        <v>1585</v>
      </c>
      <c r="E5865" s="17">
        <v>5.0000000000000001E-3</v>
      </c>
      <c r="F5865" s="17">
        <v>8500</v>
      </c>
      <c r="G5865" s="84">
        <f>F5865*E5865</f>
        <v>42.5</v>
      </c>
      <c r="H5865" s="603"/>
    </row>
    <row r="5866" spans="1:8" ht="15.75">
      <c r="A5866" s="41">
        <v>98</v>
      </c>
      <c r="B5866" s="17" t="s">
        <v>7</v>
      </c>
      <c r="C5866" s="46" t="s">
        <v>2270</v>
      </c>
      <c r="D5866" s="598" t="s">
        <v>2749</v>
      </c>
      <c r="E5866" s="599"/>
      <c r="F5866" s="600"/>
      <c r="G5866" s="84"/>
      <c r="H5866" s="21">
        <v>41239</v>
      </c>
    </row>
    <row r="5867" spans="1:8" ht="31.5">
      <c r="A5867" s="41">
        <v>107</v>
      </c>
      <c r="B5867" s="17" t="s">
        <v>3441</v>
      </c>
      <c r="C5867" s="16" t="s">
        <v>893</v>
      </c>
      <c r="D5867" s="606" t="s">
        <v>1093</v>
      </c>
      <c r="E5867" s="606"/>
      <c r="F5867" s="606"/>
      <c r="G5867" s="84"/>
      <c r="H5867" s="21">
        <v>41239</v>
      </c>
    </row>
    <row r="5868" spans="1:8" ht="31.5">
      <c r="A5868" s="602">
        <v>126</v>
      </c>
      <c r="B5868" s="592" t="s">
        <v>453</v>
      </c>
      <c r="C5868" s="46" t="s">
        <v>1248</v>
      </c>
      <c r="D5868" s="19"/>
      <c r="E5868" s="19"/>
      <c r="F5868" s="19"/>
      <c r="G5868" s="84"/>
      <c r="H5868" s="595">
        <v>41243</v>
      </c>
    </row>
    <row r="5869" spans="1:8" ht="15.75">
      <c r="A5869" s="597"/>
      <c r="B5869" s="594"/>
      <c r="C5869" s="15" t="s">
        <v>189</v>
      </c>
      <c r="D5869" s="19" t="s">
        <v>2968</v>
      </c>
      <c r="E5869" s="19">
        <v>1</v>
      </c>
      <c r="F5869" s="19">
        <v>60</v>
      </c>
      <c r="G5869" s="84">
        <f>F5869*E5869</f>
        <v>60</v>
      </c>
      <c r="H5869" s="603"/>
    </row>
    <row r="5870" spans="1:8" ht="18.75">
      <c r="A5870" s="160"/>
      <c r="B5870" s="161" t="s">
        <v>1598</v>
      </c>
      <c r="C5870" s="160"/>
      <c r="D5870" s="160"/>
      <c r="E5870" s="160"/>
      <c r="F5870" s="160"/>
      <c r="G5870" s="162">
        <f>SUM(G5851:G5869)</f>
        <v>786.6</v>
      </c>
      <c r="H5870" s="163"/>
    </row>
    <row r="5871" spans="1:8" ht="15.75">
      <c r="A5871" s="41">
        <v>10</v>
      </c>
      <c r="B5871" s="17" t="s">
        <v>374</v>
      </c>
      <c r="C5871" s="15" t="s">
        <v>375</v>
      </c>
      <c r="D5871" s="606" t="s">
        <v>376</v>
      </c>
      <c r="E5871" s="606"/>
      <c r="F5871" s="606"/>
      <c r="G5871" s="84"/>
      <c r="H5871" s="21">
        <v>41222</v>
      </c>
    </row>
    <row r="5872" spans="1:8" ht="15.75">
      <c r="A5872" s="602">
        <v>15</v>
      </c>
      <c r="B5872" s="592" t="s">
        <v>832</v>
      </c>
      <c r="C5872" s="16" t="s">
        <v>1549</v>
      </c>
      <c r="D5872" s="19"/>
      <c r="E5872" s="17"/>
      <c r="F5872" s="17"/>
      <c r="G5872" s="17"/>
      <c r="H5872" s="595">
        <v>41214</v>
      </c>
    </row>
    <row r="5873" spans="1:8" ht="15.75">
      <c r="A5873" s="596"/>
      <c r="B5873" s="593"/>
      <c r="C5873" s="17" t="s">
        <v>2783</v>
      </c>
      <c r="D5873" s="15" t="s">
        <v>1588</v>
      </c>
      <c r="E5873" s="19">
        <v>1</v>
      </c>
      <c r="F5873" s="19">
        <v>2500</v>
      </c>
      <c r="G5873" s="17">
        <f>E5873*F5873</f>
        <v>2500</v>
      </c>
      <c r="H5873" s="605"/>
    </row>
    <row r="5874" spans="1:8" ht="15.75">
      <c r="A5874" s="597"/>
      <c r="B5874" s="594"/>
      <c r="C5874" s="17" t="s">
        <v>2050</v>
      </c>
      <c r="D5874" s="15" t="s">
        <v>1585</v>
      </c>
      <c r="E5874" s="19">
        <v>0.5</v>
      </c>
      <c r="F5874" s="19">
        <v>48.05</v>
      </c>
      <c r="G5874" s="17">
        <f>E5874*F5874</f>
        <v>24.024999999999999</v>
      </c>
      <c r="H5874" s="603"/>
    </row>
    <row r="5875" spans="1:8" ht="31.5">
      <c r="A5875" s="41">
        <v>67</v>
      </c>
      <c r="B5875" s="17" t="s">
        <v>599</v>
      </c>
      <c r="C5875" s="46" t="s">
        <v>1538</v>
      </c>
      <c r="D5875" s="598" t="s">
        <v>1050</v>
      </c>
      <c r="E5875" s="599"/>
      <c r="F5875" s="600"/>
      <c r="G5875" s="84"/>
      <c r="H5875" s="21">
        <v>41226</v>
      </c>
    </row>
    <row r="5876" spans="1:8" ht="15.75">
      <c r="A5876" s="41">
        <v>88</v>
      </c>
      <c r="B5876" s="17" t="s">
        <v>3506</v>
      </c>
      <c r="C5876" s="46" t="s">
        <v>2860</v>
      </c>
      <c r="D5876" s="598" t="s">
        <v>67</v>
      </c>
      <c r="E5876" s="599"/>
      <c r="F5876" s="600"/>
      <c r="G5876" s="84"/>
      <c r="H5876" s="21">
        <v>41228</v>
      </c>
    </row>
    <row r="5877" spans="1:8" ht="31.5">
      <c r="A5877" s="602">
        <v>68</v>
      </c>
      <c r="B5877" s="592" t="s">
        <v>3711</v>
      </c>
      <c r="C5877" s="16" t="s">
        <v>1797</v>
      </c>
      <c r="D5877" s="19"/>
      <c r="E5877" s="19"/>
      <c r="F5877" s="19"/>
      <c r="G5877" s="84"/>
      <c r="H5877" s="595" t="s">
        <v>1691</v>
      </c>
    </row>
    <row r="5878" spans="1:8" ht="15.75">
      <c r="A5878" s="596"/>
      <c r="B5878" s="593"/>
      <c r="C5878" s="15" t="s">
        <v>345</v>
      </c>
      <c r="D5878" s="19" t="s">
        <v>1049</v>
      </c>
      <c r="E5878" s="17">
        <v>17.7</v>
      </c>
      <c r="F5878" s="17">
        <v>254.52</v>
      </c>
      <c r="G5878" s="84">
        <f>F5878*E5878</f>
        <v>4505</v>
      </c>
      <c r="H5878" s="605"/>
    </row>
    <row r="5879" spans="1:8" ht="15.75">
      <c r="A5879" s="597"/>
      <c r="B5879" s="594"/>
      <c r="C5879" s="17" t="s">
        <v>2797</v>
      </c>
      <c r="D5879" s="19" t="s">
        <v>1109</v>
      </c>
      <c r="E5879" s="17">
        <v>6</v>
      </c>
      <c r="F5879" s="17">
        <v>95</v>
      </c>
      <c r="G5879" s="17">
        <f>E5879*F5879</f>
        <v>570</v>
      </c>
      <c r="H5879" s="603"/>
    </row>
    <row r="5880" spans="1:8" ht="18.75">
      <c r="A5880" s="160"/>
      <c r="B5880" s="161" t="s">
        <v>1598</v>
      </c>
      <c r="C5880" s="160"/>
      <c r="D5880" s="160"/>
      <c r="E5880" s="160"/>
      <c r="F5880" s="160"/>
      <c r="G5880" s="162">
        <f>SUM(G5871:G5879)</f>
        <v>7599.03</v>
      </c>
      <c r="H5880" s="163"/>
    </row>
    <row r="5881" spans="1:8" ht="15.75">
      <c r="A5881" s="41">
        <v>5</v>
      </c>
      <c r="B5881" s="17" t="s">
        <v>363</v>
      </c>
      <c r="C5881" s="46" t="s">
        <v>660</v>
      </c>
      <c r="D5881" s="598" t="s">
        <v>362</v>
      </c>
      <c r="E5881" s="599"/>
      <c r="F5881" s="600"/>
      <c r="G5881" s="84"/>
      <c r="H5881" s="21">
        <v>41219</v>
      </c>
    </row>
    <row r="5882" spans="1:8" ht="63">
      <c r="A5882" s="602">
        <v>24</v>
      </c>
      <c r="B5882" s="592" t="s">
        <v>3192</v>
      </c>
      <c r="C5882" s="46" t="s">
        <v>3193</v>
      </c>
      <c r="D5882" s="598" t="s">
        <v>3194</v>
      </c>
      <c r="E5882" s="599"/>
      <c r="F5882" s="600"/>
      <c r="G5882" s="84"/>
      <c r="H5882" s="595">
        <v>41225</v>
      </c>
    </row>
    <row r="5883" spans="1:8" ht="15.75">
      <c r="A5883" s="596"/>
      <c r="B5883" s="593"/>
      <c r="C5883" s="63" t="s">
        <v>2522</v>
      </c>
      <c r="D5883" s="19" t="s">
        <v>2968</v>
      </c>
      <c r="E5883" s="17">
        <v>1</v>
      </c>
      <c r="F5883" s="19">
        <v>43</v>
      </c>
      <c r="G5883" s="20">
        <f>F5883*E5883</f>
        <v>43</v>
      </c>
      <c r="H5883" s="605"/>
    </row>
    <row r="5884" spans="1:8" ht="15.75">
      <c r="A5884" s="597"/>
      <c r="B5884" s="594"/>
      <c r="C5884" s="17" t="s">
        <v>3195</v>
      </c>
      <c r="D5884" s="29" t="s">
        <v>2968</v>
      </c>
      <c r="E5884" s="19">
        <v>2</v>
      </c>
      <c r="F5884" s="19">
        <v>40</v>
      </c>
      <c r="G5884" s="17">
        <f>E5884*F5884</f>
        <v>80</v>
      </c>
      <c r="H5884" s="603"/>
    </row>
    <row r="5885" spans="1:8" ht="47.25">
      <c r="A5885" s="610">
        <v>78</v>
      </c>
      <c r="B5885" s="653" t="s">
        <v>2966</v>
      </c>
      <c r="C5885" s="246" t="s">
        <v>3019</v>
      </c>
      <c r="D5885" s="19"/>
      <c r="E5885" s="31"/>
      <c r="F5885" s="19"/>
      <c r="G5885" s="84"/>
      <c r="H5885" s="611">
        <v>41227</v>
      </c>
    </row>
    <row r="5886" spans="1:8" ht="15.75">
      <c r="A5886" s="610"/>
      <c r="B5886" s="653"/>
      <c r="C5886" s="17" t="s">
        <v>1366</v>
      </c>
      <c r="D5886" s="19" t="s">
        <v>2968</v>
      </c>
      <c r="E5886" s="19">
        <v>1</v>
      </c>
      <c r="F5886" s="19">
        <v>90</v>
      </c>
      <c r="G5886" s="17">
        <f>F5886*E5886</f>
        <v>90</v>
      </c>
      <c r="H5886" s="611"/>
    </row>
    <row r="5887" spans="1:8" ht="15.75">
      <c r="A5887" s="610"/>
      <c r="B5887" s="653"/>
      <c r="C5887" s="17" t="s">
        <v>2030</v>
      </c>
      <c r="D5887" s="19" t="s">
        <v>2968</v>
      </c>
      <c r="E5887" s="17">
        <v>1</v>
      </c>
      <c r="F5887" s="17">
        <v>28</v>
      </c>
      <c r="G5887" s="47">
        <f>E5887*F5887</f>
        <v>28</v>
      </c>
      <c r="H5887" s="611"/>
    </row>
    <row r="5888" spans="1:8" ht="15.75">
      <c r="A5888" s="610"/>
      <c r="B5888" s="653"/>
      <c r="C5888" s="17" t="s">
        <v>1330</v>
      </c>
      <c r="D5888" s="19" t="s">
        <v>1049</v>
      </c>
      <c r="E5888" s="17">
        <v>0.5</v>
      </c>
      <c r="F5888" s="17">
        <v>92</v>
      </c>
      <c r="G5888" s="20">
        <f>F5888*E5888</f>
        <v>46</v>
      </c>
      <c r="H5888" s="611"/>
    </row>
    <row r="5889" spans="1:8" ht="15.75">
      <c r="A5889" s="610"/>
      <c r="B5889" s="653"/>
      <c r="C5889" s="17" t="s">
        <v>1331</v>
      </c>
      <c r="D5889" s="19" t="s">
        <v>2968</v>
      </c>
      <c r="E5889" s="17">
        <v>1</v>
      </c>
      <c r="F5889" s="17">
        <v>69</v>
      </c>
      <c r="G5889" s="20">
        <f>F5889*E5889</f>
        <v>69</v>
      </c>
      <c r="H5889" s="611"/>
    </row>
    <row r="5890" spans="1:8" ht="15.75">
      <c r="A5890" s="602">
        <v>80</v>
      </c>
      <c r="B5890" s="592" t="s">
        <v>2657</v>
      </c>
      <c r="C5890" s="46" t="s">
        <v>3023</v>
      </c>
      <c r="D5890" s="19"/>
      <c r="E5890" s="19"/>
      <c r="F5890" s="19"/>
      <c r="G5890" s="84"/>
      <c r="H5890" s="595">
        <v>41228</v>
      </c>
    </row>
    <row r="5891" spans="1:8" ht="15.75">
      <c r="A5891" s="596"/>
      <c r="B5891" s="593"/>
      <c r="C5891" s="15" t="s">
        <v>405</v>
      </c>
      <c r="D5891" s="19" t="s">
        <v>1585</v>
      </c>
      <c r="E5891" s="19">
        <v>16</v>
      </c>
      <c r="F5891" s="19">
        <v>350</v>
      </c>
      <c r="G5891" s="84">
        <f>F5891*E5891</f>
        <v>5600</v>
      </c>
      <c r="H5891" s="605"/>
    </row>
    <row r="5892" spans="1:8" ht="15.75">
      <c r="A5892" s="596"/>
      <c r="B5892" s="593"/>
      <c r="C5892" s="30" t="s">
        <v>2049</v>
      </c>
      <c r="D5892" s="19" t="s">
        <v>1588</v>
      </c>
      <c r="E5892" s="19">
        <v>4</v>
      </c>
      <c r="F5892" s="19">
        <v>2000</v>
      </c>
      <c r="G5892" s="84">
        <f>F5892*E5892</f>
        <v>8000</v>
      </c>
      <c r="H5892" s="605"/>
    </row>
    <row r="5893" spans="1:8" ht="15.75">
      <c r="A5893" s="597"/>
      <c r="B5893" s="594"/>
      <c r="C5893" s="15" t="s">
        <v>1158</v>
      </c>
      <c r="D5893" s="19" t="s">
        <v>1588</v>
      </c>
      <c r="E5893" s="19">
        <v>2</v>
      </c>
      <c r="F5893" s="19">
        <v>2500</v>
      </c>
      <c r="G5893" s="84">
        <f>F5893*E5893</f>
        <v>5000</v>
      </c>
      <c r="H5893" s="603"/>
    </row>
    <row r="5894" spans="1:8" ht="31.5">
      <c r="A5894" s="602">
        <v>69</v>
      </c>
      <c r="B5894" s="592" t="s">
        <v>1692</v>
      </c>
      <c r="C5894" s="16" t="s">
        <v>3381</v>
      </c>
      <c r="D5894" s="17"/>
      <c r="E5894" s="17"/>
      <c r="F5894" s="17"/>
      <c r="G5894" s="84"/>
      <c r="H5894" s="595">
        <v>41233</v>
      </c>
    </row>
    <row r="5895" spans="1:8" ht="15.75">
      <c r="A5895" s="596"/>
      <c r="B5895" s="593"/>
      <c r="C5895" s="17" t="s">
        <v>1971</v>
      </c>
      <c r="D5895" s="19" t="s">
        <v>2968</v>
      </c>
      <c r="E5895" s="17">
        <v>1</v>
      </c>
      <c r="F5895" s="17">
        <v>83</v>
      </c>
      <c r="G5895" s="84">
        <f>F5895*E5895</f>
        <v>83</v>
      </c>
      <c r="H5895" s="605"/>
    </row>
    <row r="5896" spans="1:8" ht="15.75">
      <c r="A5896" s="596"/>
      <c r="B5896" s="593"/>
      <c r="C5896" s="17" t="s">
        <v>1570</v>
      </c>
      <c r="D5896" s="19" t="s">
        <v>2968</v>
      </c>
      <c r="E5896" s="17">
        <v>1</v>
      </c>
      <c r="F5896" s="17">
        <v>50</v>
      </c>
      <c r="G5896" s="84">
        <f>F5896*E5896</f>
        <v>50</v>
      </c>
      <c r="H5896" s="605"/>
    </row>
    <row r="5897" spans="1:8" ht="15.75">
      <c r="A5897" s="597"/>
      <c r="B5897" s="594"/>
      <c r="C5897" s="17" t="s">
        <v>1183</v>
      </c>
      <c r="D5897" s="19" t="s">
        <v>2968</v>
      </c>
      <c r="E5897" s="17">
        <v>1</v>
      </c>
      <c r="F5897" s="17">
        <v>35</v>
      </c>
      <c r="G5897" s="84">
        <f>F5897*E5897</f>
        <v>35</v>
      </c>
      <c r="H5897" s="603"/>
    </row>
    <row r="5898" spans="1:8" ht="15.75">
      <c r="A5898" s="610">
        <v>74</v>
      </c>
      <c r="B5898" s="606" t="s">
        <v>3192</v>
      </c>
      <c r="C5898" s="16" t="s">
        <v>3826</v>
      </c>
      <c r="D5898" s="17"/>
      <c r="E5898" s="17"/>
      <c r="F5898" s="17"/>
      <c r="G5898" s="84"/>
      <c r="H5898" s="611">
        <v>41233</v>
      </c>
    </row>
    <row r="5899" spans="1:8" ht="27.75" customHeight="1">
      <c r="A5899" s="610"/>
      <c r="B5899" s="606"/>
      <c r="C5899" s="17" t="s">
        <v>259</v>
      </c>
      <c r="D5899" s="19" t="s">
        <v>1049</v>
      </c>
      <c r="E5899" s="17">
        <v>1.5</v>
      </c>
      <c r="F5899" s="17">
        <v>8</v>
      </c>
      <c r="G5899" s="84">
        <f>F5899*E5899</f>
        <v>12</v>
      </c>
      <c r="H5899" s="611"/>
    </row>
    <row r="5900" spans="1:8" ht="31.5">
      <c r="A5900" s="602">
        <v>76</v>
      </c>
      <c r="B5900" s="592" t="s">
        <v>2657</v>
      </c>
      <c r="C5900" s="16" t="s">
        <v>799</v>
      </c>
      <c r="D5900" s="17"/>
      <c r="E5900" s="17"/>
      <c r="F5900" s="17"/>
      <c r="G5900" s="84"/>
      <c r="H5900" s="595">
        <v>41229</v>
      </c>
    </row>
    <row r="5901" spans="1:8" ht="15.75">
      <c r="A5901" s="596"/>
      <c r="B5901" s="593"/>
      <c r="C5901" s="17" t="s">
        <v>2286</v>
      </c>
      <c r="D5901" s="19" t="s">
        <v>2968</v>
      </c>
      <c r="E5901" s="17">
        <v>1</v>
      </c>
      <c r="F5901" s="17">
        <v>225</v>
      </c>
      <c r="G5901" s="84">
        <f>F5901*E5901</f>
        <v>225</v>
      </c>
      <c r="H5901" s="605"/>
    </row>
    <row r="5902" spans="1:8" ht="15.75">
      <c r="A5902" s="596"/>
      <c r="B5902" s="593"/>
      <c r="C5902" s="17" t="s">
        <v>231</v>
      </c>
      <c r="D5902" s="19" t="s">
        <v>2968</v>
      </c>
      <c r="E5902" s="17">
        <v>1</v>
      </c>
      <c r="F5902" s="17">
        <v>248</v>
      </c>
      <c r="G5902" s="84">
        <f>F5902*E5902</f>
        <v>248</v>
      </c>
      <c r="H5902" s="605"/>
    </row>
    <row r="5903" spans="1:8" ht="15.75">
      <c r="A5903" s="596"/>
      <c r="B5903" s="593"/>
      <c r="C5903" s="28" t="s">
        <v>1556</v>
      </c>
      <c r="D5903" s="29" t="s">
        <v>1109</v>
      </c>
      <c r="E5903" s="29">
        <v>1</v>
      </c>
      <c r="F5903" s="29">
        <v>59</v>
      </c>
      <c r="G5903" s="20">
        <f>F5903*E5903</f>
        <v>59</v>
      </c>
      <c r="H5903" s="605"/>
    </row>
    <row r="5904" spans="1:8" ht="15.75">
      <c r="A5904" s="597"/>
      <c r="B5904" s="594"/>
      <c r="C5904" s="17" t="s">
        <v>2481</v>
      </c>
      <c r="D5904" s="19" t="s">
        <v>2968</v>
      </c>
      <c r="E5904" s="17">
        <v>2</v>
      </c>
      <c r="F5904" s="17">
        <v>45</v>
      </c>
      <c r="G5904" s="84">
        <f>F5904*E5904</f>
        <v>90</v>
      </c>
      <c r="H5904" s="603"/>
    </row>
    <row r="5905" spans="1:8" ht="31.5">
      <c r="A5905" s="41">
        <v>104</v>
      </c>
      <c r="B5905" s="17" t="s">
        <v>2657</v>
      </c>
      <c r="C5905" s="16" t="s">
        <v>893</v>
      </c>
      <c r="D5905" s="606" t="s">
        <v>1093</v>
      </c>
      <c r="E5905" s="606"/>
      <c r="F5905" s="606"/>
      <c r="G5905" s="84"/>
      <c r="H5905" s="21">
        <v>41239</v>
      </c>
    </row>
    <row r="5906" spans="1:8" ht="47.25">
      <c r="A5906" s="602">
        <v>119</v>
      </c>
      <c r="B5906" s="592" t="s">
        <v>983</v>
      </c>
      <c r="C5906" s="46" t="s">
        <v>3135</v>
      </c>
      <c r="D5906" s="598" t="s">
        <v>67</v>
      </c>
      <c r="E5906" s="599"/>
      <c r="F5906" s="600"/>
      <c r="G5906" s="84"/>
      <c r="H5906" s="595">
        <v>41238</v>
      </c>
    </row>
    <row r="5907" spans="1:8" ht="15.75">
      <c r="A5907" s="596"/>
      <c r="B5907" s="593"/>
      <c r="C5907" s="15" t="s">
        <v>2044</v>
      </c>
      <c r="D5907" s="19" t="s">
        <v>2968</v>
      </c>
      <c r="E5907" s="19">
        <v>2</v>
      </c>
      <c r="F5907" s="19">
        <v>55</v>
      </c>
      <c r="G5907" s="84">
        <f>F5907*E5907</f>
        <v>110</v>
      </c>
      <c r="H5907" s="605"/>
    </row>
    <row r="5908" spans="1:8" ht="15.75">
      <c r="A5908" s="597"/>
      <c r="B5908" s="594"/>
      <c r="C5908" s="17" t="s">
        <v>1087</v>
      </c>
      <c r="D5908" s="19" t="s">
        <v>1109</v>
      </c>
      <c r="E5908" s="17">
        <v>0.05</v>
      </c>
      <c r="F5908" s="17">
        <v>67</v>
      </c>
      <c r="G5908" s="17">
        <f>E5908*F5908</f>
        <v>3.35</v>
      </c>
      <c r="H5908" s="603"/>
    </row>
    <row r="5909" spans="1:8" ht="31.5">
      <c r="A5909" s="602">
        <v>120</v>
      </c>
      <c r="B5909" s="592" t="s">
        <v>2657</v>
      </c>
      <c r="C5909" s="46" t="s">
        <v>3022</v>
      </c>
      <c r="D5909" s="19"/>
      <c r="E5909" s="19"/>
      <c r="F5909" s="19"/>
      <c r="G5909" s="84"/>
      <c r="H5909" s="595">
        <v>41242</v>
      </c>
    </row>
    <row r="5910" spans="1:8" ht="15.75">
      <c r="A5910" s="596"/>
      <c r="B5910" s="593"/>
      <c r="C5910" s="17" t="s">
        <v>2460</v>
      </c>
      <c r="D5910" s="19" t="s">
        <v>1517</v>
      </c>
      <c r="E5910" s="17">
        <v>3</v>
      </c>
      <c r="F5910" s="17">
        <v>290</v>
      </c>
      <c r="G5910" s="84">
        <f>F5910*E5910</f>
        <v>870</v>
      </c>
      <c r="H5910" s="605"/>
    </row>
    <row r="5911" spans="1:8" ht="15.75">
      <c r="A5911" s="597"/>
      <c r="B5911" s="594"/>
      <c r="C5911" s="15" t="s">
        <v>1556</v>
      </c>
      <c r="D5911" s="19" t="s">
        <v>1109</v>
      </c>
      <c r="E5911" s="19">
        <v>0.2</v>
      </c>
      <c r="F5911" s="19">
        <v>59</v>
      </c>
      <c r="G5911" s="84">
        <f>F5911*E5911</f>
        <v>11.8</v>
      </c>
      <c r="H5911" s="603"/>
    </row>
    <row r="5912" spans="1:8" ht="18.75">
      <c r="A5912" s="160"/>
      <c r="B5912" s="161" t="s">
        <v>1598</v>
      </c>
      <c r="C5912" s="160"/>
      <c r="D5912" s="160"/>
      <c r="E5912" s="160"/>
      <c r="F5912" s="160"/>
      <c r="G5912" s="162">
        <f>SUM(G5881:G5911)</f>
        <v>20753.150000000001</v>
      </c>
      <c r="H5912" s="163"/>
    </row>
    <row r="5913" spans="1:8" ht="31.5">
      <c r="A5913" s="359">
        <v>16</v>
      </c>
      <c r="B5913" s="360" t="s">
        <v>2658</v>
      </c>
      <c r="C5913" s="361" t="s">
        <v>893</v>
      </c>
      <c r="D5913" s="719" t="s">
        <v>3581</v>
      </c>
      <c r="E5913" s="720"/>
      <c r="F5913" s="721"/>
      <c r="G5913" s="362"/>
      <c r="H5913" s="373">
        <v>41214</v>
      </c>
    </row>
    <row r="5914" spans="1:8" ht="15.75">
      <c r="A5914" s="359">
        <v>89</v>
      </c>
      <c r="B5914" s="360" t="s">
        <v>3040</v>
      </c>
      <c r="C5914" s="363" t="s">
        <v>1675</v>
      </c>
      <c r="D5914" s="719" t="s">
        <v>67</v>
      </c>
      <c r="E5914" s="720"/>
      <c r="F5914" s="721"/>
      <c r="G5914" s="362"/>
      <c r="H5914" s="373">
        <v>41228</v>
      </c>
    </row>
    <row r="5915" spans="1:8" ht="47.25">
      <c r="A5915" s="722">
        <v>94</v>
      </c>
      <c r="B5915" s="725" t="s">
        <v>2658</v>
      </c>
      <c r="C5915" s="364" t="s">
        <v>3044</v>
      </c>
      <c r="D5915" s="879" t="s">
        <v>2428</v>
      </c>
      <c r="E5915" s="879"/>
      <c r="F5915" s="879"/>
      <c r="G5915" s="365"/>
      <c r="H5915" s="751">
        <v>41228</v>
      </c>
    </row>
    <row r="5916" spans="1:8" ht="15.75">
      <c r="A5916" s="723"/>
      <c r="B5916" s="726"/>
      <c r="C5916" s="366" t="s">
        <v>1556</v>
      </c>
      <c r="D5916" s="367" t="s">
        <v>1109</v>
      </c>
      <c r="E5916" s="367">
        <v>0.15</v>
      </c>
      <c r="F5916" s="367">
        <v>59</v>
      </c>
      <c r="G5916" s="365">
        <f>F5916*E5916</f>
        <v>8.85</v>
      </c>
      <c r="H5916" s="723"/>
    </row>
    <row r="5917" spans="1:8" ht="15.75">
      <c r="A5917" s="724"/>
      <c r="B5917" s="727"/>
      <c r="C5917" s="366" t="s">
        <v>2551</v>
      </c>
      <c r="D5917" s="367" t="s">
        <v>1588</v>
      </c>
      <c r="E5917" s="367">
        <v>0.83</v>
      </c>
      <c r="F5917" s="367">
        <v>1500</v>
      </c>
      <c r="G5917" s="365">
        <f>F5917*E5917</f>
        <v>1245</v>
      </c>
      <c r="H5917" s="724"/>
    </row>
    <row r="5918" spans="1:8" ht="31.5">
      <c r="A5918" s="359">
        <v>105</v>
      </c>
      <c r="B5918" s="360" t="s">
        <v>2658</v>
      </c>
      <c r="C5918" s="361" t="s">
        <v>893</v>
      </c>
      <c r="D5918" s="719" t="s">
        <v>1093</v>
      </c>
      <c r="E5918" s="720"/>
      <c r="F5918" s="721"/>
      <c r="G5918" s="362"/>
      <c r="H5918" s="373">
        <v>41239</v>
      </c>
    </row>
    <row r="5919" spans="1:8" ht="31.5">
      <c r="A5919" s="359">
        <v>109</v>
      </c>
      <c r="B5919" s="360" t="s">
        <v>112</v>
      </c>
      <c r="C5919" s="363" t="s">
        <v>1627</v>
      </c>
      <c r="D5919" s="719" t="s">
        <v>113</v>
      </c>
      <c r="E5919" s="720"/>
      <c r="F5919" s="721"/>
      <c r="G5919" s="362"/>
      <c r="H5919" s="373">
        <v>41240</v>
      </c>
    </row>
    <row r="5920" spans="1:8" ht="31.5">
      <c r="A5920" s="359">
        <v>114</v>
      </c>
      <c r="B5920" s="360" t="s">
        <v>134</v>
      </c>
      <c r="C5920" s="363" t="s">
        <v>133</v>
      </c>
      <c r="D5920" s="719" t="s">
        <v>135</v>
      </c>
      <c r="E5920" s="720"/>
      <c r="F5920" s="721"/>
      <c r="G5920" s="362"/>
      <c r="H5920" s="373">
        <v>41240</v>
      </c>
    </row>
    <row r="5921" spans="1:8" ht="15.75">
      <c r="A5921" s="359">
        <v>118</v>
      </c>
      <c r="B5921" s="360" t="s">
        <v>3133</v>
      </c>
      <c r="C5921" s="368" t="s">
        <v>2382</v>
      </c>
      <c r="D5921" s="719" t="s">
        <v>3134</v>
      </c>
      <c r="E5921" s="720"/>
      <c r="F5921" s="721"/>
      <c r="G5921" s="362"/>
      <c r="H5921" s="373">
        <v>41243</v>
      </c>
    </row>
    <row r="5922" spans="1:8" ht="18.75">
      <c r="A5922" s="160"/>
      <c r="B5922" s="161" t="s">
        <v>1598</v>
      </c>
      <c r="C5922" s="160"/>
      <c r="D5922" s="160"/>
      <c r="E5922" s="160"/>
      <c r="F5922" s="160"/>
      <c r="G5922" s="162">
        <f>SUM(G5913:G5921)</f>
        <v>1253.8499999999999</v>
      </c>
      <c r="H5922" s="163"/>
    </row>
    <row r="5923" spans="1:8" ht="31.5">
      <c r="A5923" s="41">
        <v>17</v>
      </c>
      <c r="B5923" s="17" t="s">
        <v>2659</v>
      </c>
      <c r="C5923" s="16" t="s">
        <v>893</v>
      </c>
      <c r="D5923" s="598" t="s">
        <v>3581</v>
      </c>
      <c r="E5923" s="599"/>
      <c r="F5923" s="600"/>
      <c r="G5923" s="84"/>
      <c r="H5923" s="21">
        <v>41214</v>
      </c>
    </row>
    <row r="5924" spans="1:8" ht="31.5">
      <c r="A5924" s="41">
        <v>62</v>
      </c>
      <c r="B5924" s="17" t="s">
        <v>2095</v>
      </c>
      <c r="C5924" s="46" t="s">
        <v>2341</v>
      </c>
      <c r="D5924" s="598" t="s">
        <v>67</v>
      </c>
      <c r="E5924" s="599"/>
      <c r="F5924" s="600"/>
      <c r="G5924" s="20"/>
      <c r="H5924" s="21">
        <v>41221</v>
      </c>
    </row>
    <row r="5925" spans="1:8" ht="31.5">
      <c r="A5925" s="41">
        <v>116</v>
      </c>
      <c r="B5925" s="17" t="s">
        <v>142</v>
      </c>
      <c r="C5925" s="36" t="s">
        <v>143</v>
      </c>
      <c r="D5925" s="598" t="s">
        <v>1050</v>
      </c>
      <c r="E5925" s="599"/>
      <c r="F5925" s="600"/>
      <c r="G5925" s="84"/>
      <c r="H5925" s="21">
        <v>41242</v>
      </c>
    </row>
    <row r="5926" spans="1:8" ht="18.75">
      <c r="A5926" s="160"/>
      <c r="B5926" s="161" t="s">
        <v>1598</v>
      </c>
      <c r="C5926" s="160"/>
      <c r="D5926" s="160"/>
      <c r="E5926" s="160"/>
      <c r="F5926" s="160"/>
      <c r="G5926" s="162">
        <f>SUM(G5923:G5925)</f>
        <v>0</v>
      </c>
      <c r="H5926" s="163"/>
    </row>
    <row r="5927" spans="1:8" ht="31.5">
      <c r="A5927" s="41">
        <v>6</v>
      </c>
      <c r="B5927" s="17" t="s">
        <v>3563</v>
      </c>
      <c r="C5927" s="46" t="s">
        <v>366</v>
      </c>
      <c r="D5927" s="598" t="s">
        <v>67</v>
      </c>
      <c r="E5927" s="599"/>
      <c r="F5927" s="600"/>
      <c r="G5927" s="84"/>
      <c r="H5927" s="21">
        <v>41222</v>
      </c>
    </row>
    <row r="5928" spans="1:8" ht="18.75">
      <c r="A5928" s="160"/>
      <c r="B5928" s="161" t="s">
        <v>1598</v>
      </c>
      <c r="C5928" s="160"/>
      <c r="D5928" s="160"/>
      <c r="E5928" s="160"/>
      <c r="F5928" s="160"/>
      <c r="G5928" s="162">
        <f>SUM(G5927)</f>
        <v>0</v>
      </c>
      <c r="H5928" s="163"/>
    </row>
    <row r="5929" spans="1:8" ht="47.25">
      <c r="A5929" s="41">
        <v>63</v>
      </c>
      <c r="B5929" s="17" t="s">
        <v>2160</v>
      </c>
      <c r="C5929" s="16" t="s">
        <v>2431</v>
      </c>
      <c r="D5929" s="598" t="s">
        <v>1050</v>
      </c>
      <c r="E5929" s="599"/>
      <c r="F5929" s="600"/>
      <c r="G5929" s="84"/>
      <c r="H5929" s="21">
        <v>41228</v>
      </c>
    </row>
    <row r="5930" spans="1:8" ht="31.5">
      <c r="A5930" s="602">
        <v>127</v>
      </c>
      <c r="B5930" s="592" t="s">
        <v>190</v>
      </c>
      <c r="C5930" s="16" t="s">
        <v>893</v>
      </c>
      <c r="D5930" s="19"/>
      <c r="E5930" s="19"/>
      <c r="F5930" s="19"/>
      <c r="G5930" s="84"/>
      <c r="H5930" s="595">
        <v>41241</v>
      </c>
    </row>
    <row r="5931" spans="1:8" ht="15.75">
      <c r="A5931" s="597"/>
      <c r="B5931" s="594"/>
      <c r="C5931" s="15" t="s">
        <v>1600</v>
      </c>
      <c r="D5931" s="19" t="s">
        <v>1588</v>
      </c>
      <c r="E5931" s="19">
        <v>1.5</v>
      </c>
      <c r="F5931" s="19">
        <v>3000</v>
      </c>
      <c r="G5931" s="84">
        <f>F5931*E5931</f>
        <v>4500</v>
      </c>
      <c r="H5931" s="603"/>
    </row>
    <row r="5932" spans="1:8" ht="18.75">
      <c r="A5932" s="160"/>
      <c r="B5932" s="161" t="s">
        <v>1598</v>
      </c>
      <c r="C5932" s="160"/>
      <c r="D5932" s="160"/>
      <c r="E5932" s="160"/>
      <c r="F5932" s="160"/>
      <c r="G5932" s="162">
        <f>SUM(G5929:G5931)</f>
        <v>4500</v>
      </c>
      <c r="H5932" s="163"/>
    </row>
    <row r="5933" spans="1:8" ht="47.25">
      <c r="A5933" s="602">
        <v>77</v>
      </c>
      <c r="B5933" s="592" t="s">
        <v>800</v>
      </c>
      <c r="C5933" s="16" t="s">
        <v>801</v>
      </c>
      <c r="D5933" s="17"/>
      <c r="E5933" s="17"/>
      <c r="F5933" s="17"/>
      <c r="G5933" s="17"/>
      <c r="H5933" s="595">
        <v>41232</v>
      </c>
    </row>
    <row r="5934" spans="1:8" ht="15.75">
      <c r="A5934" s="596"/>
      <c r="B5934" s="593"/>
      <c r="C5934" s="17" t="s">
        <v>802</v>
      </c>
      <c r="D5934" s="19" t="s">
        <v>1046</v>
      </c>
      <c r="E5934" s="17">
        <v>0.48</v>
      </c>
      <c r="F5934" s="17">
        <v>350</v>
      </c>
      <c r="G5934" s="17">
        <f>E5934*F5934</f>
        <v>168</v>
      </c>
      <c r="H5934" s="596"/>
    </row>
    <row r="5935" spans="1:8" ht="15.75">
      <c r="A5935" s="597"/>
      <c r="B5935" s="594"/>
      <c r="C5935" s="17" t="s">
        <v>1087</v>
      </c>
      <c r="D5935" s="19" t="s">
        <v>1109</v>
      </c>
      <c r="E5935" s="17">
        <v>0.05</v>
      </c>
      <c r="F5935" s="17">
        <v>67</v>
      </c>
      <c r="G5935" s="17">
        <f>E5935*F5935</f>
        <v>3.35</v>
      </c>
      <c r="H5935" s="597"/>
    </row>
    <row r="5936" spans="1:8" ht="18.75">
      <c r="A5936" s="160"/>
      <c r="B5936" s="161" t="s">
        <v>1598</v>
      </c>
      <c r="C5936" s="160"/>
      <c r="D5936" s="160"/>
      <c r="E5936" s="160"/>
      <c r="F5936" s="160"/>
      <c r="G5936" s="162">
        <f>SUM(G5933:G5935)</f>
        <v>171.35</v>
      </c>
      <c r="H5936" s="163"/>
    </row>
    <row r="5937" spans="1:8" ht="31.5">
      <c r="A5937" s="602">
        <v>121</v>
      </c>
      <c r="B5937" s="592" t="s">
        <v>3137</v>
      </c>
      <c r="C5937" s="46" t="s">
        <v>3138</v>
      </c>
      <c r="D5937" s="19"/>
      <c r="E5937" s="19"/>
      <c r="F5937" s="19"/>
      <c r="G5937" s="84"/>
      <c r="H5937" s="595">
        <v>41240</v>
      </c>
    </row>
    <row r="5938" spans="1:8" ht="15.75">
      <c r="A5938" s="596"/>
      <c r="B5938" s="593"/>
      <c r="C5938" s="15" t="s">
        <v>1601</v>
      </c>
      <c r="D5938" s="19" t="s">
        <v>1109</v>
      </c>
      <c r="E5938" s="19">
        <v>20</v>
      </c>
      <c r="F5938" s="19">
        <v>4.7</v>
      </c>
      <c r="G5938" s="20">
        <f>F5938*E5938</f>
        <v>94</v>
      </c>
      <c r="H5938" s="605"/>
    </row>
    <row r="5939" spans="1:8" ht="15.75">
      <c r="A5939" s="597"/>
      <c r="B5939" s="594"/>
      <c r="C5939" s="17" t="s">
        <v>1534</v>
      </c>
      <c r="D5939" s="19" t="s">
        <v>1585</v>
      </c>
      <c r="E5939" s="17">
        <v>0.3</v>
      </c>
      <c r="F5939" s="17">
        <v>400</v>
      </c>
      <c r="G5939" s="20">
        <f>F5939*E5939</f>
        <v>120</v>
      </c>
      <c r="H5939" s="603"/>
    </row>
    <row r="5940" spans="1:8" ht="18.75">
      <c r="A5940" s="160"/>
      <c r="B5940" s="161" t="s">
        <v>1598</v>
      </c>
      <c r="C5940" s="160"/>
      <c r="D5940" s="160"/>
      <c r="E5940" s="160"/>
      <c r="F5940" s="160"/>
      <c r="G5940" s="162">
        <f>SUM(G5937:G5939)</f>
        <v>214</v>
      </c>
      <c r="H5940" s="163"/>
    </row>
    <row r="5941" spans="1:8" ht="31.5">
      <c r="A5941" s="602">
        <v>13</v>
      </c>
      <c r="B5941" s="592" t="s">
        <v>1647</v>
      </c>
      <c r="C5941" s="46" t="s">
        <v>1825</v>
      </c>
      <c r="D5941" s="19"/>
      <c r="E5941" s="19"/>
      <c r="F5941" s="19"/>
      <c r="G5941" s="84"/>
      <c r="H5941" s="595">
        <v>41214</v>
      </c>
    </row>
    <row r="5942" spans="1:8" ht="15.75">
      <c r="A5942" s="596"/>
      <c r="B5942" s="593"/>
      <c r="C5942" s="17" t="s">
        <v>1826</v>
      </c>
      <c r="D5942" s="19" t="s">
        <v>1046</v>
      </c>
      <c r="E5942" s="17">
        <v>110</v>
      </c>
      <c r="F5942" s="17">
        <v>150</v>
      </c>
      <c r="G5942" s="17">
        <f>E5942*F5942</f>
        <v>16500</v>
      </c>
      <c r="H5942" s="596"/>
    </row>
    <row r="5943" spans="1:8" ht="15.75">
      <c r="A5943" s="597"/>
      <c r="B5943" s="594"/>
      <c r="C5943" s="17" t="s">
        <v>436</v>
      </c>
      <c r="D5943" s="19" t="s">
        <v>481</v>
      </c>
      <c r="E5943" s="19">
        <v>30</v>
      </c>
      <c r="F5943" s="19">
        <v>32</v>
      </c>
      <c r="G5943" s="84">
        <f>F5943*E5943</f>
        <v>960</v>
      </c>
      <c r="H5943" s="597"/>
    </row>
    <row r="5944" spans="1:8" ht="18.75">
      <c r="A5944" s="160"/>
      <c r="B5944" s="161" t="s">
        <v>1598</v>
      </c>
      <c r="C5944" s="160"/>
      <c r="D5944" s="160"/>
      <c r="E5944" s="160"/>
      <c r="F5944" s="160"/>
      <c r="G5944" s="162">
        <f>SUM(G5941:G5943)</f>
        <v>17460</v>
      </c>
      <c r="H5944" s="163"/>
    </row>
    <row r="5945" spans="1:8" ht="31.5">
      <c r="A5945" s="41">
        <v>61</v>
      </c>
      <c r="B5945" s="15" t="s">
        <v>3339</v>
      </c>
      <c r="C5945" s="46" t="s">
        <v>3201</v>
      </c>
      <c r="D5945" s="598" t="s">
        <v>67</v>
      </c>
      <c r="E5945" s="599"/>
      <c r="F5945" s="600"/>
      <c r="G5945" s="20"/>
      <c r="H5945" s="21">
        <v>41219</v>
      </c>
    </row>
    <row r="5946" spans="1:8" ht="31.5">
      <c r="A5946" s="602">
        <v>74</v>
      </c>
      <c r="B5946" s="592" t="s">
        <v>2836</v>
      </c>
      <c r="C5946" s="16" t="s">
        <v>2965</v>
      </c>
      <c r="D5946" s="19"/>
      <c r="E5946" s="19"/>
      <c r="F5946" s="19"/>
      <c r="G5946" s="84"/>
      <c r="H5946" s="595">
        <v>41225</v>
      </c>
    </row>
    <row r="5947" spans="1:8" ht="15.75">
      <c r="A5947" s="596"/>
      <c r="B5947" s="593"/>
      <c r="C5947" s="15" t="s">
        <v>3814</v>
      </c>
      <c r="D5947" s="19" t="s">
        <v>1585</v>
      </c>
      <c r="E5947" s="19">
        <v>3.5</v>
      </c>
      <c r="F5947" s="19">
        <v>450</v>
      </c>
      <c r="G5947" s="84">
        <f>F5947*E5947</f>
        <v>1575</v>
      </c>
      <c r="H5947" s="605"/>
    </row>
    <row r="5948" spans="1:8" ht="15.75">
      <c r="A5948" s="596"/>
      <c r="B5948" s="593"/>
      <c r="C5948" s="30" t="s">
        <v>2049</v>
      </c>
      <c r="D5948" s="19" t="s">
        <v>1588</v>
      </c>
      <c r="E5948" s="19">
        <v>1.5</v>
      </c>
      <c r="F5948" s="19">
        <v>2000</v>
      </c>
      <c r="G5948" s="84">
        <f>F5948*E5948</f>
        <v>3000</v>
      </c>
      <c r="H5948" s="605"/>
    </row>
    <row r="5949" spans="1:8" ht="15.75">
      <c r="A5949" s="597"/>
      <c r="B5949" s="594"/>
      <c r="C5949" s="15" t="s">
        <v>1158</v>
      </c>
      <c r="D5949" s="19" t="s">
        <v>1588</v>
      </c>
      <c r="E5949" s="19">
        <v>1</v>
      </c>
      <c r="F5949" s="19">
        <v>2500</v>
      </c>
      <c r="G5949" s="84">
        <f>F5949*E5949</f>
        <v>2500</v>
      </c>
      <c r="H5949" s="603"/>
    </row>
    <row r="5950" spans="1:8" ht="18.75">
      <c r="A5950" s="160"/>
      <c r="B5950" s="161" t="s">
        <v>1598</v>
      </c>
      <c r="C5950" s="160"/>
      <c r="D5950" s="160"/>
      <c r="E5950" s="160"/>
      <c r="F5950" s="160"/>
      <c r="G5950" s="162">
        <f>SUM(G5945:G5949)</f>
        <v>7075</v>
      </c>
      <c r="H5950" s="163"/>
    </row>
    <row r="5951" spans="1:8" ht="31.5">
      <c r="A5951" s="41">
        <v>2</v>
      </c>
      <c r="B5951" s="17" t="s">
        <v>1926</v>
      </c>
      <c r="C5951" s="46" t="s">
        <v>1927</v>
      </c>
      <c r="D5951" s="598" t="s">
        <v>1895</v>
      </c>
      <c r="E5951" s="599"/>
      <c r="F5951" s="600"/>
      <c r="G5951" s="84"/>
      <c r="H5951" s="21">
        <v>41215</v>
      </c>
    </row>
    <row r="5952" spans="1:8" ht="31.5">
      <c r="A5952" s="41">
        <v>20</v>
      </c>
      <c r="B5952" s="17" t="s">
        <v>3442</v>
      </c>
      <c r="C5952" s="16" t="s">
        <v>893</v>
      </c>
      <c r="D5952" s="598" t="s">
        <v>3581</v>
      </c>
      <c r="E5952" s="599"/>
      <c r="F5952" s="600"/>
      <c r="G5952" s="84"/>
      <c r="H5952" s="21">
        <v>41214</v>
      </c>
    </row>
    <row r="5953" spans="1:8" ht="15.75">
      <c r="A5953" s="41">
        <v>64</v>
      </c>
      <c r="B5953" s="17" t="s">
        <v>749</v>
      </c>
      <c r="C5953" s="46" t="s">
        <v>696</v>
      </c>
      <c r="D5953" s="598" t="s">
        <v>1050</v>
      </c>
      <c r="E5953" s="599"/>
      <c r="F5953" s="600"/>
      <c r="G5953" s="20"/>
      <c r="H5953" s="21">
        <v>41222</v>
      </c>
    </row>
    <row r="5954" spans="1:8" ht="47.25">
      <c r="A5954" s="41">
        <v>68</v>
      </c>
      <c r="B5954" s="15" t="s">
        <v>1541</v>
      </c>
      <c r="C5954" s="46" t="s">
        <v>1542</v>
      </c>
      <c r="D5954" s="598" t="s">
        <v>1050</v>
      </c>
      <c r="E5954" s="599"/>
      <c r="F5954" s="600"/>
      <c r="G5954" s="84"/>
      <c r="H5954" s="21">
        <v>41226</v>
      </c>
    </row>
    <row r="5955" spans="1:8" ht="15.75">
      <c r="A5955" s="602">
        <v>83</v>
      </c>
      <c r="B5955" s="592" t="s">
        <v>3030</v>
      </c>
      <c r="C5955" s="46" t="s">
        <v>353</v>
      </c>
      <c r="D5955" s="19"/>
      <c r="E5955" s="19"/>
      <c r="F5955" s="19"/>
      <c r="G5955" s="84"/>
      <c r="H5955" s="595">
        <v>41227</v>
      </c>
    </row>
    <row r="5956" spans="1:8" ht="15.75">
      <c r="A5956" s="596"/>
      <c r="B5956" s="593"/>
      <c r="C5956" s="15" t="s">
        <v>1570</v>
      </c>
      <c r="D5956" s="19" t="s">
        <v>2968</v>
      </c>
      <c r="E5956" s="17">
        <v>5</v>
      </c>
      <c r="F5956" s="17">
        <v>66.599999999999994</v>
      </c>
      <c r="G5956" s="84">
        <f>F5956*E5956</f>
        <v>333</v>
      </c>
      <c r="H5956" s="605"/>
    </row>
    <row r="5957" spans="1:8" ht="15.75">
      <c r="A5957" s="596"/>
      <c r="B5957" s="593"/>
      <c r="C5957" s="15" t="s">
        <v>1462</v>
      </c>
      <c r="D5957" s="19" t="s">
        <v>1049</v>
      </c>
      <c r="E5957" s="17">
        <v>10</v>
      </c>
      <c r="F5957" s="17">
        <v>55</v>
      </c>
      <c r="G5957" s="84">
        <f>F5957*E5957</f>
        <v>550</v>
      </c>
      <c r="H5957" s="605"/>
    </row>
    <row r="5958" spans="1:8" ht="15.75">
      <c r="A5958" s="597"/>
      <c r="B5958" s="594"/>
      <c r="C5958" s="15" t="s">
        <v>1045</v>
      </c>
      <c r="D5958" s="19" t="s">
        <v>2968</v>
      </c>
      <c r="E5958" s="17">
        <v>1</v>
      </c>
      <c r="F5958" s="17">
        <v>80</v>
      </c>
      <c r="G5958" s="84">
        <f>F5958*E5958</f>
        <v>80</v>
      </c>
      <c r="H5958" s="603"/>
    </row>
    <row r="5959" spans="1:8" ht="31.5">
      <c r="A5959" s="41">
        <v>96</v>
      </c>
      <c r="B5959" s="17" t="s">
        <v>1759</v>
      </c>
      <c r="C5959" s="46" t="s">
        <v>1160</v>
      </c>
      <c r="D5959" s="598" t="s">
        <v>67</v>
      </c>
      <c r="E5959" s="599"/>
      <c r="F5959" s="600"/>
      <c r="G5959" s="84"/>
      <c r="H5959" s="21">
        <v>41236</v>
      </c>
    </row>
    <row r="5960" spans="1:8" ht="31.5">
      <c r="A5960" s="41">
        <v>122</v>
      </c>
      <c r="B5960" s="15" t="s">
        <v>3442</v>
      </c>
      <c r="C5960" s="16" t="s">
        <v>893</v>
      </c>
      <c r="D5960" s="606" t="s">
        <v>1093</v>
      </c>
      <c r="E5960" s="606"/>
      <c r="F5960" s="606"/>
      <c r="G5960" s="84"/>
      <c r="H5960" s="21">
        <v>41240</v>
      </c>
    </row>
    <row r="5961" spans="1:8" ht="31.5">
      <c r="A5961" s="622" t="s">
        <v>188</v>
      </c>
      <c r="B5961" s="592" t="s">
        <v>3164</v>
      </c>
      <c r="C5961" s="46" t="s">
        <v>1248</v>
      </c>
      <c r="D5961" s="19"/>
      <c r="E5961" s="19"/>
      <c r="F5961" s="19"/>
      <c r="G5961" s="84"/>
      <c r="H5961" s="595">
        <v>41242</v>
      </c>
    </row>
    <row r="5962" spans="1:8" ht="15.75">
      <c r="A5962" s="623"/>
      <c r="B5962" s="593"/>
      <c r="C5962" s="15" t="s">
        <v>189</v>
      </c>
      <c r="D5962" s="19" t="s">
        <v>2968</v>
      </c>
      <c r="E5962" s="19">
        <v>1</v>
      </c>
      <c r="F5962" s="19">
        <v>60</v>
      </c>
      <c r="G5962" s="84">
        <f>F5962*E5962</f>
        <v>60</v>
      </c>
      <c r="H5962" s="605"/>
    </row>
    <row r="5963" spans="1:8" ht="15.75">
      <c r="A5963" s="624"/>
      <c r="B5963" s="594"/>
      <c r="C5963" s="15" t="s">
        <v>2205</v>
      </c>
      <c r="D5963" s="19" t="s">
        <v>2968</v>
      </c>
      <c r="E5963" s="19">
        <v>4</v>
      </c>
      <c r="F5963" s="19">
        <v>2</v>
      </c>
      <c r="G5963" s="84">
        <f>F5963*E5963</f>
        <v>8</v>
      </c>
      <c r="H5963" s="603"/>
    </row>
    <row r="5964" spans="1:8" ht="47.25">
      <c r="A5964" s="602">
        <v>129</v>
      </c>
      <c r="B5964" s="592" t="s">
        <v>3699</v>
      </c>
      <c r="C5964" s="50" t="s">
        <v>193</v>
      </c>
      <c r="D5964" s="17"/>
      <c r="E5964" s="17"/>
      <c r="F5964" s="17"/>
      <c r="G5964" s="84"/>
      <c r="H5964" s="595">
        <v>41242</v>
      </c>
    </row>
    <row r="5965" spans="1:8" ht="15.75">
      <c r="A5965" s="597"/>
      <c r="B5965" s="594"/>
      <c r="C5965" s="63" t="s">
        <v>194</v>
      </c>
      <c r="D5965" s="19" t="s">
        <v>2968</v>
      </c>
      <c r="E5965" s="17">
        <v>1</v>
      </c>
      <c r="F5965" s="17">
        <v>36</v>
      </c>
      <c r="G5965" s="84">
        <f>F5965*E5965</f>
        <v>36</v>
      </c>
      <c r="H5965" s="603"/>
    </row>
    <row r="5966" spans="1:8" ht="18.75">
      <c r="A5966" s="160"/>
      <c r="B5966" s="161" t="s">
        <v>1598</v>
      </c>
      <c r="C5966" s="160"/>
      <c r="D5966" s="160"/>
      <c r="E5966" s="160"/>
      <c r="F5966" s="160"/>
      <c r="G5966" s="162">
        <f>SUM(G5951:G5965)</f>
        <v>1067</v>
      </c>
      <c r="H5966" s="163"/>
    </row>
    <row r="5967" spans="1:8" ht="31.5">
      <c r="A5967" s="602">
        <v>73</v>
      </c>
      <c r="B5967" s="592" t="s">
        <v>2482</v>
      </c>
      <c r="C5967" s="46" t="s">
        <v>858</v>
      </c>
      <c r="D5967" s="19"/>
      <c r="E5967" s="19"/>
      <c r="F5967" s="19"/>
      <c r="G5967" s="84"/>
      <c r="H5967" s="595">
        <v>41227</v>
      </c>
    </row>
    <row r="5968" spans="1:8" ht="15.75">
      <c r="A5968" s="596"/>
      <c r="B5968" s="593"/>
      <c r="C5968" s="15" t="s">
        <v>1601</v>
      </c>
      <c r="D5968" s="19" t="s">
        <v>1109</v>
      </c>
      <c r="E5968" s="19">
        <v>25</v>
      </c>
      <c r="F5968" s="19">
        <v>4.7</v>
      </c>
      <c r="G5968" s="20">
        <f>F5968*E5968</f>
        <v>117.5</v>
      </c>
      <c r="H5968" s="605"/>
    </row>
    <row r="5969" spans="1:8" ht="15.75">
      <c r="A5969" s="596"/>
      <c r="B5969" s="593"/>
      <c r="C5969" s="15" t="s">
        <v>405</v>
      </c>
      <c r="D5969" s="19" t="s">
        <v>1585</v>
      </c>
      <c r="E5969" s="19">
        <v>4.5</v>
      </c>
      <c r="F5969" s="19">
        <v>350</v>
      </c>
      <c r="G5969" s="84">
        <f>F5969*E5969</f>
        <v>1575</v>
      </c>
      <c r="H5969" s="605"/>
    </row>
    <row r="5970" spans="1:8" ht="15.75">
      <c r="A5970" s="597"/>
      <c r="B5970" s="594"/>
      <c r="C5970" s="30" t="s">
        <v>2551</v>
      </c>
      <c r="D5970" s="19" t="s">
        <v>1588</v>
      </c>
      <c r="E5970" s="19">
        <v>0.67</v>
      </c>
      <c r="F5970" s="19">
        <v>1500</v>
      </c>
      <c r="G5970" s="84">
        <f>F5970*E5970</f>
        <v>1005</v>
      </c>
      <c r="H5970" s="603"/>
    </row>
    <row r="5971" spans="1:8" ht="31.5">
      <c r="A5971" s="41">
        <v>130</v>
      </c>
      <c r="B5971" s="15" t="s">
        <v>2482</v>
      </c>
      <c r="C5971" s="50" t="s">
        <v>858</v>
      </c>
      <c r="D5971" s="598" t="s">
        <v>67</v>
      </c>
      <c r="E5971" s="599"/>
      <c r="F5971" s="600"/>
      <c r="G5971" s="84"/>
      <c r="H5971" s="21">
        <v>41242</v>
      </c>
    </row>
    <row r="5972" spans="1:8" ht="18.75">
      <c r="A5972" s="160"/>
      <c r="B5972" s="161" t="s">
        <v>1598</v>
      </c>
      <c r="C5972" s="160"/>
      <c r="D5972" s="160"/>
      <c r="E5972" s="160"/>
      <c r="F5972" s="160"/>
      <c r="G5972" s="162">
        <f>SUM(G5967:G5971)</f>
        <v>2697.5</v>
      </c>
      <c r="H5972" s="163"/>
    </row>
    <row r="5973" spans="1:8" ht="78.75">
      <c r="A5973" s="602">
        <v>4</v>
      </c>
      <c r="B5973" s="873" t="s">
        <v>2046</v>
      </c>
      <c r="C5973" s="210" t="s">
        <v>1929</v>
      </c>
      <c r="D5973" s="29"/>
      <c r="E5973" s="29"/>
      <c r="F5973" s="29"/>
      <c r="G5973" s="84"/>
      <c r="H5973" s="595">
        <v>41215</v>
      </c>
    </row>
    <row r="5974" spans="1:8" ht="15.75">
      <c r="A5974" s="596"/>
      <c r="B5974" s="874"/>
      <c r="C5974" s="209" t="s">
        <v>3619</v>
      </c>
      <c r="D5974" s="19" t="s">
        <v>1049</v>
      </c>
      <c r="E5974" s="17">
        <v>60</v>
      </c>
      <c r="F5974" s="19">
        <v>5</v>
      </c>
      <c r="G5974" s="84">
        <f t="shared" ref="G5974:G5991" si="72">F5974*E5974</f>
        <v>300</v>
      </c>
      <c r="H5974" s="603"/>
    </row>
    <row r="5975" spans="1:8" ht="31.5">
      <c r="A5975" s="596"/>
      <c r="B5975" s="874"/>
      <c r="C5975" s="337" t="s">
        <v>1930</v>
      </c>
      <c r="D5975" s="19" t="s">
        <v>1049</v>
      </c>
      <c r="E5975" s="19">
        <v>10</v>
      </c>
      <c r="F5975" s="19">
        <v>80</v>
      </c>
      <c r="G5975" s="84">
        <f t="shared" si="72"/>
        <v>800</v>
      </c>
      <c r="H5975" s="595">
        <v>41221</v>
      </c>
    </row>
    <row r="5976" spans="1:8" ht="31.5">
      <c r="A5976" s="596"/>
      <c r="B5976" s="874"/>
      <c r="C5976" s="204" t="s">
        <v>360</v>
      </c>
      <c r="D5976" s="19" t="s">
        <v>2968</v>
      </c>
      <c r="E5976" s="19">
        <v>16</v>
      </c>
      <c r="F5976" s="19">
        <v>2.2999999999999998</v>
      </c>
      <c r="G5976" s="84">
        <f t="shared" si="72"/>
        <v>36.799999999999997</v>
      </c>
      <c r="H5976" s="605"/>
    </row>
    <row r="5977" spans="1:8" ht="15.75">
      <c r="A5977" s="596"/>
      <c r="B5977" s="874"/>
      <c r="C5977" s="204" t="s">
        <v>2390</v>
      </c>
      <c r="D5977" s="19" t="s">
        <v>2968</v>
      </c>
      <c r="E5977" s="19">
        <v>49</v>
      </c>
      <c r="F5977" s="19">
        <v>0.6</v>
      </c>
      <c r="G5977" s="84">
        <f t="shared" si="72"/>
        <v>29.4</v>
      </c>
      <c r="H5977" s="605"/>
    </row>
    <row r="5978" spans="1:8" ht="15.75">
      <c r="A5978" s="596"/>
      <c r="B5978" s="874"/>
      <c r="C5978" s="200" t="s">
        <v>3768</v>
      </c>
      <c r="D5978" s="19" t="s">
        <v>2968</v>
      </c>
      <c r="E5978" s="19">
        <v>17</v>
      </c>
      <c r="F5978" s="19">
        <v>0.5</v>
      </c>
      <c r="G5978" s="84">
        <f t="shared" si="72"/>
        <v>8.5</v>
      </c>
      <c r="H5978" s="605"/>
    </row>
    <row r="5979" spans="1:8" ht="15.75">
      <c r="A5979" s="596"/>
      <c r="B5979" s="874"/>
      <c r="C5979" s="200" t="s">
        <v>361</v>
      </c>
      <c r="D5979" s="19" t="s">
        <v>2968</v>
      </c>
      <c r="E5979" s="19">
        <v>20</v>
      </c>
      <c r="F5979" s="19">
        <v>9</v>
      </c>
      <c r="G5979" s="84">
        <f t="shared" si="72"/>
        <v>180</v>
      </c>
      <c r="H5979" s="605"/>
    </row>
    <row r="5980" spans="1:8" ht="15.75">
      <c r="A5980" s="596"/>
      <c r="B5980" s="874"/>
      <c r="C5980" s="200" t="s">
        <v>2854</v>
      </c>
      <c r="D5980" s="19" t="s">
        <v>2968</v>
      </c>
      <c r="E5980" s="17">
        <v>3</v>
      </c>
      <c r="F5980" s="17">
        <v>20</v>
      </c>
      <c r="G5980" s="84">
        <f t="shared" si="72"/>
        <v>60</v>
      </c>
      <c r="H5980" s="605"/>
    </row>
    <row r="5981" spans="1:8" ht="15.75">
      <c r="A5981" s="596"/>
      <c r="B5981" s="874"/>
      <c r="C5981" s="200" t="s">
        <v>973</v>
      </c>
      <c r="D5981" s="19" t="s">
        <v>2968</v>
      </c>
      <c r="E5981" s="17">
        <v>5</v>
      </c>
      <c r="F5981" s="17">
        <v>50</v>
      </c>
      <c r="G5981" s="84">
        <f t="shared" si="72"/>
        <v>250</v>
      </c>
      <c r="H5981" s="605"/>
    </row>
    <row r="5982" spans="1:8" ht="15.75">
      <c r="A5982" s="596"/>
      <c r="B5982" s="874"/>
      <c r="C5982" s="204" t="s">
        <v>2855</v>
      </c>
      <c r="D5982" s="19" t="s">
        <v>2968</v>
      </c>
      <c r="E5982" s="17">
        <v>44</v>
      </c>
      <c r="F5982" s="17">
        <v>155</v>
      </c>
      <c r="G5982" s="17">
        <f>E5982*F5982</f>
        <v>6820</v>
      </c>
      <c r="H5982" s="605"/>
    </row>
    <row r="5983" spans="1:8" ht="31.5">
      <c r="A5983" s="596"/>
      <c r="B5983" s="874"/>
      <c r="C5983" s="200" t="s">
        <v>260</v>
      </c>
      <c r="D5983" s="19" t="s">
        <v>2968</v>
      </c>
      <c r="E5983" s="17">
        <v>1</v>
      </c>
      <c r="F5983" s="17">
        <v>35</v>
      </c>
      <c r="G5983" s="84">
        <f t="shared" si="72"/>
        <v>35</v>
      </c>
      <c r="H5983" s="605"/>
    </row>
    <row r="5984" spans="1:8" ht="15.75">
      <c r="A5984" s="596"/>
      <c r="B5984" s="874"/>
      <c r="C5984" s="204" t="s">
        <v>2391</v>
      </c>
      <c r="D5984" s="19" t="s">
        <v>2968</v>
      </c>
      <c r="E5984" s="19">
        <v>16</v>
      </c>
      <c r="F5984" s="19">
        <v>170</v>
      </c>
      <c r="G5984" s="84">
        <f t="shared" si="72"/>
        <v>2720</v>
      </c>
      <c r="H5984" s="605"/>
    </row>
    <row r="5985" spans="1:8" ht="31.5">
      <c r="A5985" s="596"/>
      <c r="B5985" s="874"/>
      <c r="C5985" s="200" t="s">
        <v>2334</v>
      </c>
      <c r="D5985" s="19" t="s">
        <v>2968</v>
      </c>
      <c r="E5985" s="17">
        <v>5</v>
      </c>
      <c r="F5985" s="19">
        <v>35</v>
      </c>
      <c r="G5985" s="17">
        <f>E5985*F5985</f>
        <v>175</v>
      </c>
      <c r="H5985" s="605"/>
    </row>
    <row r="5986" spans="1:8" ht="15.75">
      <c r="A5986" s="596"/>
      <c r="B5986" s="874"/>
      <c r="C5986" s="200" t="s">
        <v>1879</v>
      </c>
      <c r="D5986" s="19" t="s">
        <v>2968</v>
      </c>
      <c r="E5986" s="17">
        <v>3</v>
      </c>
      <c r="F5986" s="19">
        <v>170</v>
      </c>
      <c r="G5986" s="17">
        <f>E5986*F5986</f>
        <v>510</v>
      </c>
      <c r="H5986" s="605"/>
    </row>
    <row r="5987" spans="1:8" ht="15.75">
      <c r="A5987" s="596"/>
      <c r="B5987" s="874"/>
      <c r="C5987" s="200" t="s">
        <v>1491</v>
      </c>
      <c r="D5987" s="19" t="s">
        <v>2968</v>
      </c>
      <c r="E5987" s="17">
        <v>4</v>
      </c>
      <c r="F5987" s="19">
        <v>13</v>
      </c>
      <c r="G5987" s="17">
        <f>E5987*F5987</f>
        <v>52</v>
      </c>
      <c r="H5987" s="605"/>
    </row>
    <row r="5988" spans="1:8" ht="15.75">
      <c r="A5988" s="596"/>
      <c r="B5988" s="874"/>
      <c r="C5988" s="200" t="s">
        <v>213</v>
      </c>
      <c r="D5988" s="19" t="s">
        <v>2968</v>
      </c>
      <c r="E5988" s="19">
        <v>17</v>
      </c>
      <c r="F5988" s="19">
        <v>5</v>
      </c>
      <c r="G5988" s="17">
        <f>E5988*F5988</f>
        <v>85</v>
      </c>
      <c r="H5988" s="605"/>
    </row>
    <row r="5989" spans="1:8" ht="15.75">
      <c r="A5989" s="596"/>
      <c r="B5989" s="874"/>
      <c r="C5989" s="200" t="s">
        <v>259</v>
      </c>
      <c r="D5989" s="19" t="s">
        <v>1049</v>
      </c>
      <c r="E5989" s="17">
        <v>10</v>
      </c>
      <c r="F5989" s="17">
        <v>8</v>
      </c>
      <c r="G5989" s="17">
        <f>E5989*F5989</f>
        <v>80</v>
      </c>
      <c r="H5989" s="605"/>
    </row>
    <row r="5990" spans="1:8" ht="15.75">
      <c r="A5990" s="596"/>
      <c r="B5990" s="874"/>
      <c r="C5990" s="200" t="s">
        <v>3498</v>
      </c>
      <c r="D5990" s="19" t="s">
        <v>1049</v>
      </c>
      <c r="E5990" s="19">
        <v>10</v>
      </c>
      <c r="F5990" s="19">
        <v>12</v>
      </c>
      <c r="G5990" s="84">
        <f t="shared" si="72"/>
        <v>120</v>
      </c>
      <c r="H5990" s="605"/>
    </row>
    <row r="5991" spans="1:8" ht="31.5">
      <c r="A5991" s="596"/>
      <c r="B5991" s="875"/>
      <c r="C5991" s="209" t="s">
        <v>2847</v>
      </c>
      <c r="D5991" s="19" t="s">
        <v>2968</v>
      </c>
      <c r="E5991" s="17">
        <v>31</v>
      </c>
      <c r="F5991" s="19">
        <v>18</v>
      </c>
      <c r="G5991" s="84">
        <f t="shared" si="72"/>
        <v>558</v>
      </c>
      <c r="H5991" s="603"/>
    </row>
    <row r="5992" spans="1:8" ht="78.75">
      <c r="A5992" s="597"/>
      <c r="B5992" s="144" t="s">
        <v>1173</v>
      </c>
      <c r="C5992" s="876" t="s">
        <v>2707</v>
      </c>
      <c r="D5992" s="877"/>
      <c r="E5992" s="877"/>
      <c r="F5992" s="878"/>
      <c r="G5992" s="355">
        <v>382470.56</v>
      </c>
      <c r="H5992" s="133"/>
    </row>
    <row r="5993" spans="1:8" ht="15.75">
      <c r="A5993" s="602">
        <v>14</v>
      </c>
      <c r="B5993" s="592" t="s">
        <v>1763</v>
      </c>
      <c r="C5993" s="16" t="s">
        <v>1549</v>
      </c>
      <c r="D5993" s="19"/>
      <c r="E5993" s="17"/>
      <c r="F5993" s="17"/>
      <c r="G5993" s="17"/>
      <c r="H5993" s="595">
        <v>41214</v>
      </c>
    </row>
    <row r="5994" spans="1:8" ht="15.75">
      <c r="A5994" s="596"/>
      <c r="B5994" s="593"/>
      <c r="C5994" s="17" t="s">
        <v>2783</v>
      </c>
      <c r="D5994" s="15" t="s">
        <v>1588</v>
      </c>
      <c r="E5994" s="19">
        <v>1</v>
      </c>
      <c r="F5994" s="19">
        <v>2500</v>
      </c>
      <c r="G5994" s="17">
        <f>E5994*F5994</f>
        <v>2500</v>
      </c>
      <c r="H5994" s="605"/>
    </row>
    <row r="5995" spans="1:8" ht="15.75">
      <c r="A5995" s="597"/>
      <c r="B5995" s="594"/>
      <c r="C5995" s="17" t="s">
        <v>2050</v>
      </c>
      <c r="D5995" s="15" t="s">
        <v>1585</v>
      </c>
      <c r="E5995" s="19">
        <v>0.5</v>
      </c>
      <c r="F5995" s="19">
        <v>48.05</v>
      </c>
      <c r="G5995" s="17">
        <f>E5995*F5995</f>
        <v>24.024999999999999</v>
      </c>
      <c r="H5995" s="603"/>
    </row>
    <row r="5996" spans="1:8" ht="94.5">
      <c r="A5996" s="602">
        <v>69</v>
      </c>
      <c r="B5996" s="870" t="s">
        <v>948</v>
      </c>
      <c r="C5996" s="331" t="s">
        <v>241</v>
      </c>
      <c r="D5996" s="17"/>
      <c r="E5996" s="17"/>
      <c r="F5996" s="17"/>
      <c r="G5996" s="84"/>
      <c r="H5996" s="595">
        <v>41227</v>
      </c>
    </row>
    <row r="5997" spans="1:8" ht="15.75">
      <c r="A5997" s="596"/>
      <c r="B5997" s="871"/>
      <c r="C5997" s="253" t="s">
        <v>1680</v>
      </c>
      <c r="D5997" s="19" t="s">
        <v>2968</v>
      </c>
      <c r="E5997" s="17">
        <v>5</v>
      </c>
      <c r="F5997" s="17">
        <v>24</v>
      </c>
      <c r="G5997" s="84">
        <f>F5997*E5997</f>
        <v>120</v>
      </c>
      <c r="H5997" s="605"/>
    </row>
    <row r="5998" spans="1:8" ht="15.75">
      <c r="A5998" s="596"/>
      <c r="B5998" s="871"/>
      <c r="C5998" s="253" t="s">
        <v>2012</v>
      </c>
      <c r="D5998" s="19" t="s">
        <v>2968</v>
      </c>
      <c r="E5998" s="19">
        <v>1</v>
      </c>
      <c r="F5998" s="19">
        <v>260</v>
      </c>
      <c r="G5998" s="84">
        <f>F5998*E5998</f>
        <v>260</v>
      </c>
      <c r="H5998" s="605"/>
    </row>
    <row r="5999" spans="1:8" ht="15.75">
      <c r="A5999" s="596"/>
      <c r="B5999" s="871"/>
      <c r="C5999" s="253" t="s">
        <v>2551</v>
      </c>
      <c r="D5999" s="19" t="s">
        <v>1588</v>
      </c>
      <c r="E5999" s="19">
        <v>1</v>
      </c>
      <c r="F5999" s="19">
        <v>1500</v>
      </c>
      <c r="G5999" s="84">
        <f>F5999*E5999</f>
        <v>1500</v>
      </c>
      <c r="H5999" s="605"/>
    </row>
    <row r="6000" spans="1:8" ht="15.75">
      <c r="A6000" s="597"/>
      <c r="B6000" s="872"/>
      <c r="C6000" s="253" t="s">
        <v>3814</v>
      </c>
      <c r="D6000" s="19" t="s">
        <v>1585</v>
      </c>
      <c r="E6000" s="19">
        <v>1</v>
      </c>
      <c r="F6000" s="19">
        <v>450</v>
      </c>
      <c r="G6000" s="84">
        <f>F6000*E6000</f>
        <v>450</v>
      </c>
      <c r="H6000" s="603"/>
    </row>
    <row r="6001" spans="1:8" ht="31.5">
      <c r="A6001" s="41">
        <v>76</v>
      </c>
      <c r="B6001" s="17" t="s">
        <v>1763</v>
      </c>
      <c r="C6001" s="16" t="s">
        <v>893</v>
      </c>
      <c r="D6001" s="606" t="s">
        <v>14</v>
      </c>
      <c r="E6001" s="606"/>
      <c r="F6001" s="606"/>
      <c r="G6001" s="84"/>
      <c r="H6001" s="21">
        <v>41226</v>
      </c>
    </row>
    <row r="6002" spans="1:8" ht="15.75">
      <c r="A6002" s="41">
        <v>95</v>
      </c>
      <c r="B6002" s="17" t="s">
        <v>2430</v>
      </c>
      <c r="C6002" s="46" t="s">
        <v>2844</v>
      </c>
      <c r="D6002" s="598" t="s">
        <v>238</v>
      </c>
      <c r="E6002" s="599"/>
      <c r="F6002" s="600"/>
      <c r="G6002" s="84"/>
      <c r="H6002" s="21">
        <v>41228</v>
      </c>
    </row>
    <row r="6003" spans="1:8" ht="31.5">
      <c r="A6003" s="602">
        <v>83</v>
      </c>
      <c r="B6003" s="592" t="s">
        <v>1698</v>
      </c>
      <c r="C6003" s="16" t="s">
        <v>692</v>
      </c>
      <c r="D6003" s="17"/>
      <c r="E6003" s="17"/>
      <c r="F6003" s="17"/>
      <c r="G6003" s="84"/>
      <c r="H6003" s="595">
        <v>41233</v>
      </c>
    </row>
    <row r="6004" spans="1:8" ht="15.75">
      <c r="A6004" s="596"/>
      <c r="B6004" s="593"/>
      <c r="C6004" s="17" t="s">
        <v>1048</v>
      </c>
      <c r="D6004" s="19" t="s">
        <v>2968</v>
      </c>
      <c r="E6004" s="17">
        <v>1</v>
      </c>
      <c r="F6004" s="17">
        <v>35</v>
      </c>
      <c r="G6004" s="17">
        <f>F6004*E6004</f>
        <v>35</v>
      </c>
      <c r="H6004" s="605"/>
    </row>
    <row r="6005" spans="1:8" ht="15.75">
      <c r="A6005" s="596"/>
      <c r="B6005" s="593"/>
      <c r="C6005" s="17" t="s">
        <v>3144</v>
      </c>
      <c r="D6005" s="19" t="s">
        <v>2968</v>
      </c>
      <c r="E6005" s="17">
        <v>1</v>
      </c>
      <c r="F6005" s="17">
        <v>24</v>
      </c>
      <c r="G6005" s="20">
        <f>F6005*E6005</f>
        <v>24</v>
      </c>
      <c r="H6005" s="605"/>
    </row>
    <row r="6006" spans="1:8" ht="15.75">
      <c r="A6006" s="41">
        <v>95</v>
      </c>
      <c r="B6006" s="17" t="s">
        <v>558</v>
      </c>
      <c r="C6006" s="46" t="s">
        <v>2844</v>
      </c>
      <c r="D6006" s="598" t="s">
        <v>76</v>
      </c>
      <c r="E6006" s="599"/>
      <c r="F6006" s="600"/>
      <c r="G6006" s="84"/>
      <c r="H6006" s="21">
        <v>41232</v>
      </c>
    </row>
    <row r="6007" spans="1:8" ht="63">
      <c r="A6007" s="602">
        <v>102</v>
      </c>
      <c r="B6007" s="592" t="s">
        <v>1763</v>
      </c>
      <c r="C6007" s="46" t="s">
        <v>2609</v>
      </c>
      <c r="D6007" s="17"/>
      <c r="E6007" s="17"/>
      <c r="F6007" s="17"/>
      <c r="G6007" s="84"/>
      <c r="H6007" s="595">
        <v>41239</v>
      </c>
    </row>
    <row r="6008" spans="1:8" ht="15.75">
      <c r="A6008" s="596"/>
      <c r="B6008" s="593"/>
      <c r="C6008" s="15" t="s">
        <v>1601</v>
      </c>
      <c r="D6008" s="19" t="s">
        <v>1109</v>
      </c>
      <c r="E6008" s="19">
        <v>20</v>
      </c>
      <c r="F6008" s="19">
        <v>4.7</v>
      </c>
      <c r="G6008" s="20">
        <f>F6008*E6008</f>
        <v>94</v>
      </c>
      <c r="H6008" s="605"/>
    </row>
    <row r="6009" spans="1:8" ht="15.75">
      <c r="A6009" s="596"/>
      <c r="B6009" s="593"/>
      <c r="C6009" s="17" t="s">
        <v>1534</v>
      </c>
      <c r="D6009" s="19" t="s">
        <v>1585</v>
      </c>
      <c r="E6009" s="17">
        <v>0.4</v>
      </c>
      <c r="F6009" s="17">
        <v>400</v>
      </c>
      <c r="G6009" s="20">
        <f>F6009*E6009</f>
        <v>160</v>
      </c>
      <c r="H6009" s="605"/>
    </row>
    <row r="6010" spans="1:8" ht="15.75">
      <c r="A6010" s="597"/>
      <c r="B6010" s="594"/>
      <c r="C6010" s="15" t="s">
        <v>1948</v>
      </c>
      <c r="D6010" s="19" t="s">
        <v>1109</v>
      </c>
      <c r="E6010" s="17">
        <v>20</v>
      </c>
      <c r="F6010" s="17">
        <v>22.6</v>
      </c>
      <c r="G6010" s="84">
        <f>F6010*E6010</f>
        <v>452</v>
      </c>
      <c r="H6010" s="603"/>
    </row>
    <row r="6011" spans="1:8" ht="31.5">
      <c r="A6011" s="358" t="s">
        <v>186</v>
      </c>
      <c r="B6011" s="15" t="s">
        <v>1763</v>
      </c>
      <c r="C6011" s="16" t="s">
        <v>893</v>
      </c>
      <c r="D6011" s="606" t="s">
        <v>1093</v>
      </c>
      <c r="E6011" s="606"/>
      <c r="F6011" s="606"/>
      <c r="G6011" s="84"/>
      <c r="H6011" s="21">
        <v>41240</v>
      </c>
    </row>
    <row r="6012" spans="1:8" ht="18.75">
      <c r="A6012" s="160"/>
      <c r="B6012" s="161" t="s">
        <v>1598</v>
      </c>
      <c r="C6012" s="160"/>
      <c r="D6012" s="160"/>
      <c r="E6012" s="160"/>
      <c r="F6012" s="160"/>
      <c r="G6012" s="162">
        <f>SUM(G5973:G6011)</f>
        <v>400909.29</v>
      </c>
      <c r="H6012" s="163"/>
    </row>
    <row r="6013" spans="1:8" ht="31.5">
      <c r="A6013" s="41">
        <v>92</v>
      </c>
      <c r="B6013" s="17" t="s">
        <v>3068</v>
      </c>
      <c r="C6013" s="16" t="s">
        <v>1873</v>
      </c>
      <c r="D6013" s="598" t="s">
        <v>67</v>
      </c>
      <c r="E6013" s="599"/>
      <c r="F6013" s="600"/>
      <c r="G6013" s="84"/>
      <c r="H6013" s="21">
        <v>41235</v>
      </c>
    </row>
    <row r="6014" spans="1:8" ht="18.75">
      <c r="A6014" s="160"/>
      <c r="B6014" s="161" t="s">
        <v>1598</v>
      </c>
      <c r="C6014" s="160"/>
      <c r="D6014" s="160"/>
      <c r="E6014" s="160"/>
      <c r="F6014" s="160"/>
      <c r="G6014" s="162">
        <f>SUM(G6013)</f>
        <v>0</v>
      </c>
      <c r="H6014" s="163"/>
    </row>
    <row r="6015" spans="1:8" ht="15.75">
      <c r="A6015" s="41">
        <v>66</v>
      </c>
      <c r="B6015" s="17" t="s">
        <v>335</v>
      </c>
      <c r="C6015" s="46" t="s">
        <v>753</v>
      </c>
      <c r="D6015" s="598" t="s">
        <v>3025</v>
      </c>
      <c r="E6015" s="599"/>
      <c r="F6015" s="600"/>
      <c r="G6015" s="84"/>
      <c r="H6015" s="21">
        <v>41225</v>
      </c>
    </row>
    <row r="6016" spans="1:8" ht="31.5">
      <c r="A6016" s="602">
        <v>75</v>
      </c>
      <c r="B6016" s="592" t="s">
        <v>3553</v>
      </c>
      <c r="C6016" s="16" t="s">
        <v>893</v>
      </c>
      <c r="D6016" s="17"/>
      <c r="E6016" s="17"/>
      <c r="F6016" s="17"/>
      <c r="G6016" s="17"/>
      <c r="H6016" s="595">
        <v>41226</v>
      </c>
    </row>
    <row r="6017" spans="1:8" ht="15.75">
      <c r="A6017" s="597"/>
      <c r="B6017" s="594"/>
      <c r="C6017" s="17" t="s">
        <v>1600</v>
      </c>
      <c r="D6017" s="19" t="s">
        <v>1588</v>
      </c>
      <c r="E6017" s="17">
        <v>0.67</v>
      </c>
      <c r="F6017" s="17">
        <v>3000</v>
      </c>
      <c r="G6017" s="17">
        <f>E6017*F6017</f>
        <v>2010</v>
      </c>
      <c r="H6017" s="597"/>
    </row>
    <row r="6018" spans="1:8" ht="15.75">
      <c r="A6018" s="602">
        <v>87</v>
      </c>
      <c r="B6018" s="592" t="s">
        <v>3037</v>
      </c>
      <c r="C6018" s="16" t="s">
        <v>3038</v>
      </c>
      <c r="D6018" s="19"/>
      <c r="E6018" s="17"/>
      <c r="F6018" s="17"/>
      <c r="G6018" s="84"/>
      <c r="H6018" s="595">
        <v>41071</v>
      </c>
    </row>
    <row r="6019" spans="1:8" ht="15.75">
      <c r="A6019" s="597"/>
      <c r="B6019" s="594"/>
      <c r="C6019" s="17" t="s">
        <v>3144</v>
      </c>
      <c r="D6019" s="19" t="s">
        <v>2968</v>
      </c>
      <c r="E6019" s="17">
        <v>2</v>
      </c>
      <c r="F6019" s="17">
        <v>24</v>
      </c>
      <c r="G6019" s="20">
        <f>F6019*E6019</f>
        <v>48</v>
      </c>
      <c r="H6019" s="597"/>
    </row>
    <row r="6020" spans="1:8" ht="18.75">
      <c r="A6020" s="160"/>
      <c r="B6020" s="161" t="s">
        <v>1598</v>
      </c>
      <c r="C6020" s="160"/>
      <c r="D6020" s="160"/>
      <c r="E6020" s="160"/>
      <c r="F6020" s="160"/>
      <c r="G6020" s="162">
        <f>SUM(G6015:G6019)</f>
        <v>2058</v>
      </c>
      <c r="H6020" s="163"/>
    </row>
    <row r="6021" spans="1:8" ht="31.5">
      <c r="A6021" s="602">
        <v>63</v>
      </c>
      <c r="B6021" s="592" t="s">
        <v>3208</v>
      </c>
      <c r="C6021" s="46" t="s">
        <v>489</v>
      </c>
      <c r="D6021" s="598" t="s">
        <v>1050</v>
      </c>
      <c r="E6021" s="599"/>
      <c r="F6021" s="600"/>
      <c r="G6021" s="20"/>
      <c r="H6021" s="595">
        <v>41220</v>
      </c>
    </row>
    <row r="6022" spans="1:8" ht="15.75">
      <c r="A6022" s="596"/>
      <c r="B6022" s="593"/>
      <c r="C6022" s="17" t="s">
        <v>3144</v>
      </c>
      <c r="D6022" s="19" t="s">
        <v>2968</v>
      </c>
      <c r="E6022" s="17">
        <v>1</v>
      </c>
      <c r="F6022" s="17">
        <v>24</v>
      </c>
      <c r="G6022" s="20">
        <f>F6022*E6022</f>
        <v>24</v>
      </c>
      <c r="H6022" s="605"/>
    </row>
    <row r="6023" spans="1:8" ht="15.75">
      <c r="A6023" s="596"/>
      <c r="B6023" s="593"/>
      <c r="C6023" s="15" t="s">
        <v>2192</v>
      </c>
      <c r="D6023" s="15" t="s">
        <v>2968</v>
      </c>
      <c r="E6023" s="15">
        <v>1</v>
      </c>
      <c r="F6023" s="19">
        <v>25</v>
      </c>
      <c r="G6023" s="20">
        <f>F6023*E6023</f>
        <v>25</v>
      </c>
      <c r="H6023" s="605"/>
    </row>
    <row r="6024" spans="1:8" ht="15.75">
      <c r="A6024" s="596"/>
      <c r="B6024" s="593"/>
      <c r="C6024" s="15" t="s">
        <v>439</v>
      </c>
      <c r="D6024" s="15" t="s">
        <v>2968</v>
      </c>
      <c r="E6024" s="15">
        <v>2</v>
      </c>
      <c r="F6024" s="15">
        <v>257</v>
      </c>
      <c r="G6024" s="20">
        <f>F6024*E6024</f>
        <v>514</v>
      </c>
      <c r="H6024" s="605"/>
    </row>
    <row r="6025" spans="1:8" ht="15.75">
      <c r="A6025" s="597"/>
      <c r="B6025" s="594"/>
      <c r="C6025" s="15" t="s">
        <v>678</v>
      </c>
      <c r="D6025" s="15" t="s">
        <v>2968</v>
      </c>
      <c r="E6025" s="336">
        <v>2</v>
      </c>
      <c r="F6025" s="335">
        <v>118</v>
      </c>
      <c r="G6025" s="20">
        <f>F6025*E6025</f>
        <v>236</v>
      </c>
      <c r="H6025" s="603"/>
    </row>
    <row r="6026" spans="1:8" ht="31.5">
      <c r="A6026" s="41">
        <v>72</v>
      </c>
      <c r="B6026" s="17" t="s">
        <v>273</v>
      </c>
      <c r="C6026" s="16" t="s">
        <v>893</v>
      </c>
      <c r="D6026" s="598" t="s">
        <v>3811</v>
      </c>
      <c r="E6026" s="599"/>
      <c r="F6026" s="600"/>
      <c r="G6026" s="84"/>
      <c r="H6026" s="21">
        <v>41225</v>
      </c>
    </row>
    <row r="6027" spans="1:8" ht="31.5">
      <c r="A6027" s="358" t="s">
        <v>187</v>
      </c>
      <c r="B6027" s="15" t="s">
        <v>273</v>
      </c>
      <c r="C6027" s="16" t="s">
        <v>893</v>
      </c>
      <c r="D6027" s="606" t="s">
        <v>1093</v>
      </c>
      <c r="E6027" s="606"/>
      <c r="F6027" s="606"/>
      <c r="G6027" s="84"/>
      <c r="H6027" s="21">
        <v>41240</v>
      </c>
    </row>
    <row r="6028" spans="1:8" ht="18.75">
      <c r="A6028" s="160"/>
      <c r="B6028" s="161" t="s">
        <v>1598</v>
      </c>
      <c r="C6028" s="160"/>
      <c r="D6028" s="160"/>
      <c r="E6028" s="160"/>
      <c r="F6028" s="160"/>
      <c r="G6028" s="162">
        <f>SUM(G6021:G6027)</f>
        <v>799</v>
      </c>
      <c r="H6028" s="163"/>
    </row>
    <row r="6029" spans="1:8" ht="15.75">
      <c r="A6029" s="602">
        <v>86</v>
      </c>
      <c r="B6029" s="592" t="s">
        <v>3140</v>
      </c>
      <c r="C6029" s="16" t="s">
        <v>3386</v>
      </c>
      <c r="D6029" s="19"/>
      <c r="E6029" s="17"/>
      <c r="F6029" s="17"/>
      <c r="G6029" s="84"/>
      <c r="H6029" s="595">
        <v>41234</v>
      </c>
    </row>
    <row r="6030" spans="1:8" ht="15.75">
      <c r="A6030" s="597"/>
      <c r="B6030" s="594"/>
      <c r="C6030" s="17" t="s">
        <v>3558</v>
      </c>
      <c r="D6030" s="19" t="s">
        <v>2968</v>
      </c>
      <c r="E6030" s="17">
        <v>1</v>
      </c>
      <c r="F6030" s="17">
        <v>26</v>
      </c>
      <c r="G6030" s="84">
        <f>F6030*E6030</f>
        <v>26</v>
      </c>
      <c r="H6030" s="597"/>
    </row>
    <row r="6031" spans="1:8" ht="18.75">
      <c r="A6031" s="160"/>
      <c r="B6031" s="161" t="s">
        <v>1598</v>
      </c>
      <c r="C6031" s="160"/>
      <c r="D6031" s="160"/>
      <c r="E6031" s="160"/>
      <c r="F6031" s="160"/>
      <c r="G6031" s="162">
        <f>SUM(G6029:G6030)</f>
        <v>26</v>
      </c>
      <c r="H6031" s="163"/>
    </row>
    <row r="6032" spans="1:8">
      <c r="G6032" s="42">
        <f>SUM(G6031+G6028+G6020+G6014+G6012+G5972+G5966+G5950+G5944+G5940+G5936+G5932+G5928+G5926+G5922+G5912+G5880+G5870+G5850+G5837+G5805+G5800+G5789+G5774+G5756+G5729+G5709+G5686+G5684+G5787)</f>
        <v>495441.73</v>
      </c>
    </row>
    <row r="6033" spans="7:7">
      <c r="G6033" s="370">
        <f>G6032-G5922</f>
        <v>494187.88</v>
      </c>
    </row>
    <row r="6113" spans="1:8" ht="18.75">
      <c r="A6113" s="869" t="s">
        <v>1044</v>
      </c>
      <c r="B6113" s="869"/>
      <c r="C6113" s="869"/>
      <c r="D6113" s="869"/>
      <c r="E6113" s="869"/>
      <c r="F6113" s="869"/>
      <c r="G6113" s="869"/>
      <c r="H6113" s="869"/>
    </row>
    <row r="6114" spans="1:8" ht="18.75">
      <c r="A6114" s="604" t="s">
        <v>921</v>
      </c>
      <c r="B6114" s="604"/>
      <c r="C6114" s="2"/>
      <c r="D6114" s="2"/>
      <c r="E6114" s="2"/>
      <c r="F6114" s="2"/>
      <c r="G6114" s="1"/>
      <c r="H6114" s="1"/>
    </row>
    <row r="6115" spans="1:8" ht="37.5">
      <c r="A6115" s="131" t="s">
        <v>1033</v>
      </c>
      <c r="B6115" s="131" t="s">
        <v>1034</v>
      </c>
      <c r="C6115" s="131" t="s">
        <v>1035</v>
      </c>
      <c r="D6115" s="131" t="s">
        <v>1036</v>
      </c>
      <c r="E6115" s="131" t="s">
        <v>1334</v>
      </c>
      <c r="F6115" s="131" t="s">
        <v>1335</v>
      </c>
      <c r="G6115" s="131" t="s">
        <v>1555</v>
      </c>
      <c r="H6115" s="58" t="s">
        <v>1586</v>
      </c>
    </row>
    <row r="6116" spans="1:8" ht="15.75">
      <c r="A6116" s="943">
        <v>5</v>
      </c>
      <c r="B6116" s="946" t="s">
        <v>929</v>
      </c>
      <c r="C6116" s="378" t="s">
        <v>1675</v>
      </c>
      <c r="D6116" s="852" t="s">
        <v>67</v>
      </c>
      <c r="E6116" s="853"/>
      <c r="F6116" s="854"/>
      <c r="G6116" s="379"/>
      <c r="H6116" s="949">
        <v>41246</v>
      </c>
    </row>
    <row r="6117" spans="1:8" ht="15.75">
      <c r="A6117" s="945"/>
      <c r="B6117" s="948"/>
      <c r="C6117" s="380" t="s">
        <v>1601</v>
      </c>
      <c r="D6117" s="381" t="s">
        <v>1109</v>
      </c>
      <c r="E6117" s="381">
        <v>3</v>
      </c>
      <c r="F6117" s="381">
        <v>4.7</v>
      </c>
      <c r="G6117" s="379">
        <f>E6117*F6117</f>
        <v>14.1</v>
      </c>
      <c r="H6117" s="952"/>
    </row>
    <row r="6118" spans="1:8" ht="47.25">
      <c r="A6118" s="943">
        <v>25</v>
      </c>
      <c r="B6118" s="946" t="s">
        <v>338</v>
      </c>
      <c r="C6118" s="16" t="s">
        <v>707</v>
      </c>
      <c r="D6118" s="17"/>
      <c r="E6118" s="17"/>
      <c r="F6118" s="17"/>
      <c r="G6118" s="17"/>
      <c r="H6118" s="611" t="s">
        <v>313</v>
      </c>
    </row>
    <row r="6119" spans="1:8" ht="31.5">
      <c r="A6119" s="945"/>
      <c r="B6119" s="948"/>
      <c r="C6119" s="17" t="s">
        <v>314</v>
      </c>
      <c r="D6119" s="19" t="s">
        <v>1588</v>
      </c>
      <c r="E6119" s="17">
        <v>0.4</v>
      </c>
      <c r="F6119" s="17">
        <v>2500</v>
      </c>
      <c r="G6119" s="17">
        <f>F6119*E6119</f>
        <v>1000</v>
      </c>
      <c r="H6119" s="611"/>
    </row>
    <row r="6120" spans="1:8" ht="31.5">
      <c r="A6120" s="943">
        <v>39</v>
      </c>
      <c r="B6120" s="946" t="s">
        <v>3582</v>
      </c>
      <c r="C6120" s="286" t="s">
        <v>1986</v>
      </c>
      <c r="D6120" s="380"/>
      <c r="E6120" s="380"/>
      <c r="F6120" s="380"/>
      <c r="G6120" s="285"/>
      <c r="H6120" s="949">
        <v>41248</v>
      </c>
    </row>
    <row r="6121" spans="1:8" ht="15.75">
      <c r="A6121" s="944"/>
      <c r="B6121" s="947"/>
      <c r="C6121" s="284" t="s">
        <v>2268</v>
      </c>
      <c r="D6121" s="381" t="s">
        <v>1046</v>
      </c>
      <c r="E6121" s="381">
        <v>0.5</v>
      </c>
      <c r="F6121" s="381">
        <v>117</v>
      </c>
      <c r="G6121" s="285">
        <f>F6121*E6121</f>
        <v>58.5</v>
      </c>
      <c r="H6121" s="950"/>
    </row>
    <row r="6122" spans="1:8" ht="15.75">
      <c r="A6122" s="944"/>
      <c r="B6122" s="947"/>
      <c r="C6122" s="284" t="s">
        <v>1047</v>
      </c>
      <c r="D6122" s="381" t="s">
        <v>1517</v>
      </c>
      <c r="E6122" s="381">
        <v>0.5</v>
      </c>
      <c r="F6122" s="381">
        <v>25</v>
      </c>
      <c r="G6122" s="285">
        <f>F6122*E6122</f>
        <v>12.5</v>
      </c>
      <c r="H6122" s="950"/>
    </row>
    <row r="6123" spans="1:8" ht="15.75">
      <c r="A6123" s="945"/>
      <c r="B6123" s="948"/>
      <c r="C6123" s="284" t="s">
        <v>1602</v>
      </c>
      <c r="D6123" s="381" t="s">
        <v>1109</v>
      </c>
      <c r="E6123" s="381">
        <v>0.1</v>
      </c>
      <c r="F6123" s="381">
        <v>48</v>
      </c>
      <c r="G6123" s="285">
        <f>F6123*E6123</f>
        <v>4.8</v>
      </c>
      <c r="H6123" s="951"/>
    </row>
    <row r="6124" spans="1:8" ht="33.75" customHeight="1">
      <c r="A6124" s="567">
        <v>40</v>
      </c>
      <c r="B6124" s="380" t="s">
        <v>1120</v>
      </c>
      <c r="C6124" s="378" t="s">
        <v>712</v>
      </c>
      <c r="D6124" s="852" t="s">
        <v>67</v>
      </c>
      <c r="E6124" s="853"/>
      <c r="F6124" s="854"/>
      <c r="G6124" s="379"/>
      <c r="H6124" s="382">
        <v>41246</v>
      </c>
    </row>
    <row r="6125" spans="1:8" ht="31.5">
      <c r="A6125" s="567">
        <v>93</v>
      </c>
      <c r="B6125" s="380" t="s">
        <v>2118</v>
      </c>
      <c r="C6125" s="378" t="s">
        <v>2119</v>
      </c>
      <c r="D6125" s="852" t="s">
        <v>67</v>
      </c>
      <c r="E6125" s="853"/>
      <c r="F6125" s="854"/>
      <c r="G6125" s="379"/>
      <c r="H6125" s="382">
        <v>41257</v>
      </c>
    </row>
    <row r="6126" spans="1:8" ht="31.5">
      <c r="A6126" s="567">
        <v>101</v>
      </c>
      <c r="B6126" s="380" t="s">
        <v>338</v>
      </c>
      <c r="C6126" s="378" t="s">
        <v>893</v>
      </c>
      <c r="D6126" s="852" t="s">
        <v>3581</v>
      </c>
      <c r="E6126" s="853"/>
      <c r="F6126" s="854"/>
      <c r="G6126" s="379"/>
      <c r="H6126" s="382">
        <v>41256</v>
      </c>
    </row>
    <row r="6127" spans="1:8" ht="47.25">
      <c r="A6127" s="943">
        <v>103</v>
      </c>
      <c r="B6127" s="946" t="s">
        <v>3250</v>
      </c>
      <c r="C6127" s="378" t="s">
        <v>3677</v>
      </c>
      <c r="D6127" s="381"/>
      <c r="E6127" s="284"/>
      <c r="F6127" s="284"/>
      <c r="G6127" s="379"/>
      <c r="H6127" s="949">
        <v>41257</v>
      </c>
    </row>
    <row r="6128" spans="1:8" ht="15.75">
      <c r="A6128" s="944"/>
      <c r="B6128" s="947"/>
      <c r="C6128" s="380" t="s">
        <v>231</v>
      </c>
      <c r="D6128" s="381" t="s">
        <v>2968</v>
      </c>
      <c r="E6128" s="284">
        <v>1</v>
      </c>
      <c r="F6128" s="284">
        <v>185</v>
      </c>
      <c r="G6128" s="379">
        <f>E6128*F6128</f>
        <v>185</v>
      </c>
      <c r="H6128" s="960"/>
    </row>
    <row r="6129" spans="1:8" ht="15.75">
      <c r="A6129" s="944"/>
      <c r="B6129" s="947"/>
      <c r="C6129" s="284" t="s">
        <v>3678</v>
      </c>
      <c r="D6129" s="381" t="s">
        <v>2968</v>
      </c>
      <c r="E6129" s="284">
        <v>2</v>
      </c>
      <c r="F6129" s="284">
        <v>380</v>
      </c>
      <c r="G6129" s="285">
        <f>F6129*E6129</f>
        <v>760</v>
      </c>
      <c r="H6129" s="960"/>
    </row>
    <row r="6130" spans="1:8" ht="15.75">
      <c r="A6130" s="945"/>
      <c r="B6130" s="948"/>
      <c r="C6130" s="380" t="s">
        <v>1602</v>
      </c>
      <c r="D6130" s="381" t="s">
        <v>1109</v>
      </c>
      <c r="E6130" s="284">
        <v>0.1</v>
      </c>
      <c r="F6130" s="284">
        <v>47</v>
      </c>
      <c r="G6130" s="379">
        <f>E6130*F6130</f>
        <v>4.7</v>
      </c>
      <c r="H6130" s="952"/>
    </row>
    <row r="6131" spans="1:8" ht="15.75">
      <c r="A6131" s="943">
        <v>115</v>
      </c>
      <c r="B6131" s="946" t="s">
        <v>338</v>
      </c>
      <c r="C6131" s="286" t="s">
        <v>2782</v>
      </c>
      <c r="D6131" s="284"/>
      <c r="E6131" s="284"/>
      <c r="F6131" s="284"/>
      <c r="G6131" s="284"/>
      <c r="H6131" s="949">
        <v>41263</v>
      </c>
    </row>
    <row r="6132" spans="1:8" ht="15.75">
      <c r="A6132" s="961"/>
      <c r="B6132" s="947"/>
      <c r="C6132" s="284" t="s">
        <v>2783</v>
      </c>
      <c r="D6132" s="380" t="s">
        <v>1588</v>
      </c>
      <c r="E6132" s="381">
        <v>0.2</v>
      </c>
      <c r="F6132" s="381">
        <v>2000</v>
      </c>
      <c r="G6132" s="284">
        <f>E6132*F6132</f>
        <v>400</v>
      </c>
      <c r="H6132" s="960"/>
    </row>
    <row r="6133" spans="1:8" ht="15.75">
      <c r="A6133" s="962"/>
      <c r="B6133" s="948"/>
      <c r="C6133" s="284" t="s">
        <v>2050</v>
      </c>
      <c r="D6133" s="380" t="s">
        <v>1585</v>
      </c>
      <c r="E6133" s="381">
        <v>0.3</v>
      </c>
      <c r="F6133" s="381">
        <v>48.05</v>
      </c>
      <c r="G6133" s="284">
        <f>E6133*F6133</f>
        <v>14.414999999999999</v>
      </c>
      <c r="H6133" s="952"/>
    </row>
    <row r="6134" spans="1:8" ht="15.75">
      <c r="A6134" s="567">
        <v>171</v>
      </c>
      <c r="B6134" s="380" t="s">
        <v>459</v>
      </c>
      <c r="C6134" s="378" t="s">
        <v>2844</v>
      </c>
      <c r="D6134" s="852" t="s">
        <v>2768</v>
      </c>
      <c r="E6134" s="853"/>
      <c r="F6134" s="854"/>
      <c r="G6134" s="379"/>
      <c r="H6134" s="382">
        <v>41270</v>
      </c>
    </row>
    <row r="6135" spans="1:8" ht="18.75">
      <c r="A6135" s="160"/>
      <c r="B6135" s="161" t="s">
        <v>1598</v>
      </c>
      <c r="C6135" s="160"/>
      <c r="D6135" s="160"/>
      <c r="E6135" s="160"/>
      <c r="F6135" s="160"/>
      <c r="G6135" s="162">
        <f>SUM(G6116:G6134)</f>
        <v>2454.02</v>
      </c>
      <c r="H6135" s="163"/>
    </row>
    <row r="6136" spans="1:8" ht="31.5">
      <c r="A6136" s="568">
        <v>37</v>
      </c>
      <c r="B6136" s="38" t="s">
        <v>708</v>
      </c>
      <c r="C6136" s="383" t="s">
        <v>709</v>
      </c>
      <c r="D6136" s="953" t="s">
        <v>67</v>
      </c>
      <c r="E6136" s="954"/>
      <c r="F6136" s="955"/>
      <c r="G6136" s="38"/>
      <c r="H6136" s="384">
        <v>41248</v>
      </c>
    </row>
    <row r="6137" spans="1:8" ht="47.25">
      <c r="A6137" s="956">
        <v>52</v>
      </c>
      <c r="B6137" s="958" t="s">
        <v>2660</v>
      </c>
      <c r="C6137" s="16" t="s">
        <v>707</v>
      </c>
      <c r="D6137" s="17"/>
      <c r="E6137" s="17"/>
      <c r="F6137" s="17"/>
      <c r="G6137" s="17"/>
      <c r="H6137" s="595" t="s">
        <v>315</v>
      </c>
    </row>
    <row r="6138" spans="1:8" ht="31.5">
      <c r="A6138" s="957"/>
      <c r="B6138" s="959"/>
      <c r="C6138" s="17" t="s">
        <v>314</v>
      </c>
      <c r="D6138" s="19" t="s">
        <v>1588</v>
      </c>
      <c r="E6138" s="17">
        <v>0.62</v>
      </c>
      <c r="F6138" s="17">
        <v>2500</v>
      </c>
      <c r="G6138" s="17">
        <f>F6138*E6138</f>
        <v>1550</v>
      </c>
      <c r="H6138" s="597"/>
    </row>
    <row r="6139" spans="1:8" ht="31.5">
      <c r="A6139" s="956">
        <v>89</v>
      </c>
      <c r="B6139" s="958" t="s">
        <v>3412</v>
      </c>
      <c r="C6139" s="383" t="s">
        <v>2581</v>
      </c>
      <c r="D6139" s="385"/>
      <c r="E6139" s="38"/>
      <c r="F6139" s="38"/>
      <c r="G6139" s="386"/>
      <c r="H6139" s="963">
        <v>41255</v>
      </c>
    </row>
    <row r="6140" spans="1:8" ht="15.75">
      <c r="A6140" s="965"/>
      <c r="B6140" s="966"/>
      <c r="C6140" s="38" t="s">
        <v>1570</v>
      </c>
      <c r="D6140" s="385" t="s">
        <v>2968</v>
      </c>
      <c r="E6140" s="38">
        <v>2</v>
      </c>
      <c r="F6140" s="38">
        <v>56</v>
      </c>
      <c r="G6140" s="386">
        <f>E6140*F6140</f>
        <v>112</v>
      </c>
      <c r="H6140" s="967"/>
    </row>
    <row r="6141" spans="1:8" ht="15.75">
      <c r="A6141" s="965"/>
      <c r="B6141" s="966"/>
      <c r="C6141" s="38" t="s">
        <v>1462</v>
      </c>
      <c r="D6141" s="385" t="s">
        <v>1049</v>
      </c>
      <c r="E6141" s="38">
        <v>1</v>
      </c>
      <c r="F6141" s="38">
        <v>48.88</v>
      </c>
      <c r="G6141" s="38">
        <f>F6141*E6141</f>
        <v>48.88</v>
      </c>
      <c r="H6141" s="967"/>
    </row>
    <row r="6142" spans="1:8" ht="15.75">
      <c r="A6142" s="957"/>
      <c r="B6142" s="959"/>
      <c r="C6142" s="38" t="s">
        <v>3144</v>
      </c>
      <c r="D6142" s="385" t="s">
        <v>2968</v>
      </c>
      <c r="E6142" s="38">
        <v>1</v>
      </c>
      <c r="F6142" s="38">
        <v>24</v>
      </c>
      <c r="G6142" s="287">
        <f>F6142*E6142</f>
        <v>24</v>
      </c>
      <c r="H6142" s="964"/>
    </row>
    <row r="6143" spans="1:8" ht="31.5">
      <c r="A6143" s="568">
        <v>94</v>
      </c>
      <c r="B6143" s="387" t="s">
        <v>2120</v>
      </c>
      <c r="C6143" s="383" t="s">
        <v>331</v>
      </c>
      <c r="D6143" s="953" t="s">
        <v>2121</v>
      </c>
      <c r="E6143" s="954"/>
      <c r="F6143" s="955"/>
      <c r="G6143" s="386"/>
      <c r="H6143" s="384">
        <v>41257</v>
      </c>
    </row>
    <row r="6144" spans="1:8" ht="31.5">
      <c r="A6144" s="956">
        <v>143</v>
      </c>
      <c r="B6144" s="958" t="s">
        <v>171</v>
      </c>
      <c r="C6144" s="383" t="s">
        <v>2818</v>
      </c>
      <c r="D6144" s="385"/>
      <c r="E6144" s="38"/>
      <c r="F6144" s="38"/>
      <c r="G6144" s="386"/>
      <c r="H6144" s="963">
        <v>41264</v>
      </c>
    </row>
    <row r="6145" spans="1:8" ht="15.75">
      <c r="A6145" s="957"/>
      <c r="B6145" s="959"/>
      <c r="C6145" s="387" t="s">
        <v>357</v>
      </c>
      <c r="D6145" s="385" t="s">
        <v>2968</v>
      </c>
      <c r="E6145" s="38">
        <v>1</v>
      </c>
      <c r="F6145" s="38">
        <v>24</v>
      </c>
      <c r="G6145" s="386">
        <f>E6145*F6145</f>
        <v>24</v>
      </c>
      <c r="H6145" s="964"/>
    </row>
    <row r="6146" spans="1:8" ht="31.5">
      <c r="A6146" s="956">
        <v>175</v>
      </c>
      <c r="B6146" s="958" t="s">
        <v>952</v>
      </c>
      <c r="C6146" s="383" t="s">
        <v>1986</v>
      </c>
      <c r="D6146" s="38"/>
      <c r="E6146" s="38"/>
      <c r="F6146" s="38"/>
      <c r="G6146" s="386"/>
      <c r="H6146" s="968">
        <v>41269</v>
      </c>
    </row>
    <row r="6147" spans="1:8" ht="15.75">
      <c r="A6147" s="965"/>
      <c r="B6147" s="966"/>
      <c r="C6147" s="38" t="s">
        <v>2268</v>
      </c>
      <c r="D6147" s="385" t="s">
        <v>1046</v>
      </c>
      <c r="E6147" s="385">
        <v>1</v>
      </c>
      <c r="F6147" s="385">
        <v>117</v>
      </c>
      <c r="G6147" s="287">
        <f>F6147*E6147</f>
        <v>117</v>
      </c>
      <c r="H6147" s="968"/>
    </row>
    <row r="6148" spans="1:8" ht="15.75">
      <c r="A6148" s="965"/>
      <c r="B6148" s="966"/>
      <c r="C6148" s="38" t="s">
        <v>1047</v>
      </c>
      <c r="D6148" s="385" t="s">
        <v>1517</v>
      </c>
      <c r="E6148" s="385">
        <v>1</v>
      </c>
      <c r="F6148" s="385">
        <v>25</v>
      </c>
      <c r="G6148" s="287">
        <f>F6148*E6148</f>
        <v>25</v>
      </c>
      <c r="H6148" s="968"/>
    </row>
    <row r="6149" spans="1:8" ht="15.75">
      <c r="A6149" s="957"/>
      <c r="B6149" s="959"/>
      <c r="C6149" s="38" t="s">
        <v>1602</v>
      </c>
      <c r="D6149" s="385" t="s">
        <v>1109</v>
      </c>
      <c r="E6149" s="385">
        <v>0.05</v>
      </c>
      <c r="F6149" s="385">
        <v>48</v>
      </c>
      <c r="G6149" s="287">
        <f>F6149*E6149</f>
        <v>2.4</v>
      </c>
      <c r="H6149" s="968"/>
    </row>
    <row r="6150" spans="1:8" ht="18.75">
      <c r="A6150" s="160"/>
      <c r="B6150" s="161" t="s">
        <v>1598</v>
      </c>
      <c r="C6150" s="160"/>
      <c r="D6150" s="160"/>
      <c r="E6150" s="160"/>
      <c r="F6150" s="160"/>
      <c r="G6150" s="162">
        <f>SUM(G6136:G6149)</f>
        <v>1903.28</v>
      </c>
      <c r="H6150" s="163"/>
    </row>
    <row r="6151" spans="1:8" ht="15.75">
      <c r="A6151" s="969">
        <v>4</v>
      </c>
      <c r="B6151" s="972" t="s">
        <v>928</v>
      </c>
      <c r="C6151" s="290" t="s">
        <v>3240</v>
      </c>
      <c r="D6151" s="388"/>
      <c r="E6151" s="388"/>
      <c r="F6151" s="388"/>
      <c r="G6151" s="389"/>
      <c r="H6151" s="975">
        <v>41248</v>
      </c>
    </row>
    <row r="6152" spans="1:8" ht="15.75">
      <c r="A6152" s="970"/>
      <c r="B6152" s="973"/>
      <c r="C6152" s="8" t="s">
        <v>1397</v>
      </c>
      <c r="D6152" s="390" t="s">
        <v>2968</v>
      </c>
      <c r="E6152" s="8">
        <v>4</v>
      </c>
      <c r="F6152" s="8">
        <v>92</v>
      </c>
      <c r="G6152" s="8">
        <f>F6152*E6152</f>
        <v>368</v>
      </c>
      <c r="H6152" s="976"/>
    </row>
    <row r="6153" spans="1:8" ht="15.75">
      <c r="A6153" s="970"/>
      <c r="B6153" s="973"/>
      <c r="C6153" s="8" t="s">
        <v>95</v>
      </c>
      <c r="D6153" s="390" t="s">
        <v>2968</v>
      </c>
      <c r="E6153" s="8">
        <v>1</v>
      </c>
      <c r="F6153" s="8">
        <v>155</v>
      </c>
      <c r="G6153" s="8">
        <f>F6153*E6153</f>
        <v>155</v>
      </c>
      <c r="H6153" s="976"/>
    </row>
    <row r="6154" spans="1:8" ht="15.75">
      <c r="A6154" s="970"/>
      <c r="B6154" s="973"/>
      <c r="C6154" s="388" t="s">
        <v>1462</v>
      </c>
      <c r="D6154" s="390" t="s">
        <v>1049</v>
      </c>
      <c r="E6154" s="390">
        <v>4</v>
      </c>
      <c r="F6154" s="390">
        <v>60</v>
      </c>
      <c r="G6154" s="389">
        <f>E6154*F6154</f>
        <v>240</v>
      </c>
      <c r="H6154" s="976"/>
    </row>
    <row r="6155" spans="1:8" ht="15.75">
      <c r="A6155" s="971"/>
      <c r="B6155" s="974"/>
      <c r="C6155" s="8" t="s">
        <v>1045</v>
      </c>
      <c r="D6155" s="390" t="s">
        <v>2968</v>
      </c>
      <c r="E6155" s="8">
        <v>1</v>
      </c>
      <c r="F6155" s="8">
        <v>35</v>
      </c>
      <c r="G6155" s="8">
        <f>F6155*E6155</f>
        <v>35</v>
      </c>
      <c r="H6155" s="977"/>
    </row>
    <row r="6156" spans="1:8" ht="31.5">
      <c r="A6156" s="1086">
        <v>8</v>
      </c>
      <c r="B6156" s="972" t="s">
        <v>264</v>
      </c>
      <c r="C6156" s="391" t="s">
        <v>2581</v>
      </c>
      <c r="D6156" s="388"/>
      <c r="E6156" s="388"/>
      <c r="F6156" s="388"/>
      <c r="G6156" s="389"/>
      <c r="H6156" s="975">
        <v>41247</v>
      </c>
    </row>
    <row r="6157" spans="1:8" ht="15.75">
      <c r="A6157" s="978"/>
      <c r="B6157" s="973"/>
      <c r="C6157" s="388" t="s">
        <v>2263</v>
      </c>
      <c r="D6157" s="390" t="s">
        <v>2968</v>
      </c>
      <c r="E6157" s="390">
        <v>3</v>
      </c>
      <c r="F6157" s="390">
        <v>204</v>
      </c>
      <c r="G6157" s="389">
        <f>E6157*F6157</f>
        <v>612</v>
      </c>
      <c r="H6157" s="976"/>
    </row>
    <row r="6158" spans="1:8" ht="15.75">
      <c r="A6158" s="978"/>
      <c r="B6158" s="973"/>
      <c r="C6158" s="388" t="s">
        <v>1212</v>
      </c>
      <c r="D6158" s="390" t="s">
        <v>2968</v>
      </c>
      <c r="E6158" s="390">
        <v>3</v>
      </c>
      <c r="F6158" s="390">
        <v>146</v>
      </c>
      <c r="G6158" s="389">
        <f>E6158*F6158</f>
        <v>438</v>
      </c>
      <c r="H6158" s="976"/>
    </row>
    <row r="6159" spans="1:8" ht="15.75">
      <c r="A6159" s="978"/>
      <c r="B6159" s="973"/>
      <c r="C6159" s="8" t="s">
        <v>1048</v>
      </c>
      <c r="D6159" s="390" t="s">
        <v>2968</v>
      </c>
      <c r="E6159" s="8">
        <v>3</v>
      </c>
      <c r="F6159" s="8">
        <v>35</v>
      </c>
      <c r="G6159" s="8">
        <f>F6159*E6159</f>
        <v>105</v>
      </c>
      <c r="H6159" s="976"/>
    </row>
    <row r="6160" spans="1:8" ht="15.75">
      <c r="A6160" s="978"/>
      <c r="B6160" s="973"/>
      <c r="C6160" s="8" t="s">
        <v>2552</v>
      </c>
      <c r="D6160" s="390" t="s">
        <v>2968</v>
      </c>
      <c r="E6160" s="8">
        <v>2</v>
      </c>
      <c r="F6160" s="8">
        <v>32</v>
      </c>
      <c r="G6160" s="577">
        <f>F6160*E6160</f>
        <v>64</v>
      </c>
      <c r="H6160" s="976"/>
    </row>
    <row r="6161" spans="1:8" ht="15.75">
      <c r="A6161" s="979"/>
      <c r="B6161" s="974"/>
      <c r="C6161" s="388" t="s">
        <v>2797</v>
      </c>
      <c r="D6161" s="390" t="s">
        <v>932</v>
      </c>
      <c r="E6161" s="390">
        <v>3</v>
      </c>
      <c r="F6161" s="390">
        <v>95</v>
      </c>
      <c r="G6161" s="389">
        <f>E6161*F6161</f>
        <v>285</v>
      </c>
      <c r="H6161" s="977"/>
    </row>
    <row r="6162" spans="1:8" ht="15.75">
      <c r="A6162" s="969">
        <v>43</v>
      </c>
      <c r="B6162" s="972" t="s">
        <v>1811</v>
      </c>
      <c r="C6162" s="391" t="s">
        <v>3826</v>
      </c>
      <c r="D6162" s="390"/>
      <c r="E6162" s="8"/>
      <c r="F6162" s="8"/>
      <c r="G6162" s="389"/>
      <c r="H6162" s="975">
        <v>41248</v>
      </c>
    </row>
    <row r="6163" spans="1:8" ht="15.75">
      <c r="A6163" s="970"/>
      <c r="B6163" s="973"/>
      <c r="C6163" s="392" t="s">
        <v>1879</v>
      </c>
      <c r="D6163" s="390" t="s">
        <v>2968</v>
      </c>
      <c r="E6163" s="8">
        <v>1</v>
      </c>
      <c r="F6163" s="390">
        <v>180</v>
      </c>
      <c r="G6163" s="8">
        <f>E6163*F6163</f>
        <v>180</v>
      </c>
      <c r="H6163" s="978"/>
    </row>
    <row r="6164" spans="1:8" ht="15.75">
      <c r="A6164" s="970"/>
      <c r="B6164" s="973"/>
      <c r="C6164" s="392" t="s">
        <v>1491</v>
      </c>
      <c r="D6164" s="390" t="s">
        <v>2968</v>
      </c>
      <c r="E6164" s="8">
        <v>1</v>
      </c>
      <c r="F6164" s="390">
        <v>13</v>
      </c>
      <c r="G6164" s="8">
        <f>E6164*F6164</f>
        <v>13</v>
      </c>
      <c r="H6164" s="978"/>
    </row>
    <row r="6165" spans="1:8" ht="15.75">
      <c r="A6165" s="970"/>
      <c r="B6165" s="973"/>
      <c r="C6165" s="392" t="s">
        <v>3768</v>
      </c>
      <c r="D6165" s="390" t="s">
        <v>2968</v>
      </c>
      <c r="E6165" s="390">
        <v>4</v>
      </c>
      <c r="F6165" s="390">
        <v>0.5</v>
      </c>
      <c r="G6165" s="389">
        <f>F6165*E6165</f>
        <v>2</v>
      </c>
      <c r="H6165" s="978"/>
    </row>
    <row r="6166" spans="1:8" ht="15.75">
      <c r="A6166" s="970"/>
      <c r="B6166" s="973"/>
      <c r="C6166" s="392" t="s">
        <v>259</v>
      </c>
      <c r="D6166" s="390" t="s">
        <v>1049</v>
      </c>
      <c r="E6166" s="8">
        <v>2.5</v>
      </c>
      <c r="F6166" s="8">
        <v>8</v>
      </c>
      <c r="G6166" s="8">
        <f>E6166*F6166</f>
        <v>20</v>
      </c>
      <c r="H6166" s="978"/>
    </row>
    <row r="6167" spans="1:8" ht="15.75">
      <c r="A6167" s="970"/>
      <c r="B6167" s="973"/>
      <c r="C6167" s="392" t="s">
        <v>3498</v>
      </c>
      <c r="D6167" s="390" t="s">
        <v>1049</v>
      </c>
      <c r="E6167" s="390">
        <v>1.5</v>
      </c>
      <c r="F6167" s="390">
        <v>12</v>
      </c>
      <c r="G6167" s="389">
        <f>F6167*E6167</f>
        <v>18</v>
      </c>
      <c r="H6167" s="978"/>
    </row>
    <row r="6168" spans="1:8" ht="15.75">
      <c r="A6168" s="971"/>
      <c r="B6168" s="974"/>
      <c r="C6168" s="393" t="s">
        <v>2390</v>
      </c>
      <c r="D6168" s="390" t="s">
        <v>2968</v>
      </c>
      <c r="E6168" s="390">
        <v>2</v>
      </c>
      <c r="F6168" s="390">
        <v>0.6</v>
      </c>
      <c r="G6168" s="389">
        <f>F6168*E6168</f>
        <v>1.2</v>
      </c>
      <c r="H6168" s="979"/>
    </row>
    <row r="6169" spans="1:8" ht="47.25">
      <c r="A6169" s="969">
        <v>53</v>
      </c>
      <c r="B6169" s="972" t="s">
        <v>1761</v>
      </c>
      <c r="C6169" s="16" t="s">
        <v>707</v>
      </c>
      <c r="D6169" s="17"/>
      <c r="E6169" s="17"/>
      <c r="F6169" s="17"/>
      <c r="G6169" s="17"/>
      <c r="H6169" s="595" t="s">
        <v>315</v>
      </c>
    </row>
    <row r="6170" spans="1:8" ht="31.5">
      <c r="A6170" s="971"/>
      <c r="B6170" s="974"/>
      <c r="C6170" s="17" t="s">
        <v>314</v>
      </c>
      <c r="D6170" s="19" t="s">
        <v>1588</v>
      </c>
      <c r="E6170" s="17">
        <v>0.62</v>
      </c>
      <c r="F6170" s="17">
        <v>2500</v>
      </c>
      <c r="G6170" s="17">
        <f>F6170*E6170</f>
        <v>1550</v>
      </c>
      <c r="H6170" s="597"/>
    </row>
    <row r="6171" spans="1:8" ht="31.5">
      <c r="A6171" s="569">
        <v>107</v>
      </c>
      <c r="B6171" s="388" t="s">
        <v>2905</v>
      </c>
      <c r="C6171" s="391" t="s">
        <v>2906</v>
      </c>
      <c r="D6171" s="980" t="s">
        <v>1050</v>
      </c>
      <c r="E6171" s="981"/>
      <c r="F6171" s="982"/>
      <c r="G6171" s="389"/>
      <c r="H6171" s="394">
        <v>41261</v>
      </c>
    </row>
    <row r="6172" spans="1:8" ht="15.75">
      <c r="A6172" s="969">
        <v>116</v>
      </c>
      <c r="B6172" s="972" t="s">
        <v>1761</v>
      </c>
      <c r="C6172" s="290" t="s">
        <v>2782</v>
      </c>
      <c r="D6172" s="8"/>
      <c r="E6172" s="8"/>
      <c r="F6172" s="8"/>
      <c r="G6172" s="8"/>
      <c r="H6172" s="975">
        <v>41263</v>
      </c>
    </row>
    <row r="6173" spans="1:8" ht="15.75">
      <c r="A6173" s="983"/>
      <c r="B6173" s="973"/>
      <c r="C6173" s="8" t="s">
        <v>2783</v>
      </c>
      <c r="D6173" s="388" t="s">
        <v>1588</v>
      </c>
      <c r="E6173" s="390">
        <v>0.2</v>
      </c>
      <c r="F6173" s="390">
        <v>2000</v>
      </c>
      <c r="G6173" s="8">
        <f>E6173*F6173</f>
        <v>400</v>
      </c>
      <c r="H6173" s="976"/>
    </row>
    <row r="6174" spans="1:8" ht="15.75">
      <c r="A6174" s="984"/>
      <c r="B6174" s="974"/>
      <c r="C6174" s="8" t="s">
        <v>2050</v>
      </c>
      <c r="D6174" s="388" t="s">
        <v>1585</v>
      </c>
      <c r="E6174" s="390">
        <v>0.3</v>
      </c>
      <c r="F6174" s="390">
        <v>48.05</v>
      </c>
      <c r="G6174" s="8">
        <f>E6174*F6174</f>
        <v>14.414999999999999</v>
      </c>
      <c r="H6174" s="977"/>
    </row>
    <row r="6175" spans="1:8" ht="15.75">
      <c r="A6175" s="569">
        <v>148</v>
      </c>
      <c r="B6175" s="388" t="s">
        <v>3125</v>
      </c>
      <c r="C6175" s="395" t="s">
        <v>2270</v>
      </c>
      <c r="D6175" s="980" t="s">
        <v>3126</v>
      </c>
      <c r="E6175" s="981"/>
      <c r="F6175" s="982"/>
      <c r="G6175" s="389"/>
      <c r="H6175" s="314">
        <v>41264</v>
      </c>
    </row>
    <row r="6176" spans="1:8" ht="15.75">
      <c r="A6176" s="569">
        <v>165</v>
      </c>
      <c r="B6176" s="388" t="s">
        <v>2761</v>
      </c>
      <c r="C6176" s="391" t="s">
        <v>863</v>
      </c>
      <c r="D6176" s="980" t="s">
        <v>1050</v>
      </c>
      <c r="E6176" s="981"/>
      <c r="F6176" s="982"/>
      <c r="G6176" s="389"/>
      <c r="H6176" s="394">
        <v>41268</v>
      </c>
    </row>
    <row r="6177" spans="1:8" ht="31.5">
      <c r="A6177" s="569">
        <v>173</v>
      </c>
      <c r="B6177" s="388" t="s">
        <v>2771</v>
      </c>
      <c r="C6177" s="391" t="s">
        <v>2978</v>
      </c>
      <c r="D6177" s="980" t="s">
        <v>1050</v>
      </c>
      <c r="E6177" s="981"/>
      <c r="F6177" s="982"/>
      <c r="G6177" s="389"/>
      <c r="H6177" s="394">
        <v>41270</v>
      </c>
    </row>
    <row r="6178" spans="1:8" ht="31.5">
      <c r="A6178" s="969">
        <v>174</v>
      </c>
      <c r="B6178" s="972" t="s">
        <v>3055</v>
      </c>
      <c r="C6178" s="391" t="s">
        <v>950</v>
      </c>
      <c r="D6178" s="390"/>
      <c r="E6178" s="8"/>
      <c r="F6178" s="8"/>
      <c r="G6178" s="389"/>
      <c r="H6178" s="975">
        <v>41269</v>
      </c>
    </row>
    <row r="6179" spans="1:8" ht="15.75">
      <c r="A6179" s="971"/>
      <c r="B6179" s="974"/>
      <c r="C6179" s="388" t="s">
        <v>951</v>
      </c>
      <c r="D6179" s="390" t="s">
        <v>2968</v>
      </c>
      <c r="E6179" s="8">
        <v>1</v>
      </c>
      <c r="F6179" s="8">
        <v>62</v>
      </c>
      <c r="G6179" s="389">
        <f>E6179*F6179</f>
        <v>62</v>
      </c>
      <c r="H6179" s="977"/>
    </row>
    <row r="6180" spans="1:8" ht="18.75">
      <c r="A6180" s="160"/>
      <c r="B6180" s="161" t="s">
        <v>1598</v>
      </c>
      <c r="C6180" s="160"/>
      <c r="D6180" s="160"/>
      <c r="E6180" s="160"/>
      <c r="F6180" s="160"/>
      <c r="G6180" s="162">
        <f>SUM(G6151:G6179)</f>
        <v>4562.62</v>
      </c>
      <c r="H6180" s="163"/>
    </row>
    <row r="6181" spans="1:8" ht="47.25">
      <c r="A6181" s="985">
        <v>2</v>
      </c>
      <c r="B6181" s="987" t="s">
        <v>923</v>
      </c>
      <c r="C6181" s="396" t="s">
        <v>924</v>
      </c>
      <c r="D6181" s="665" t="s">
        <v>3117</v>
      </c>
      <c r="E6181" s="666"/>
      <c r="F6181" s="667"/>
      <c r="G6181" s="397"/>
      <c r="H6181" s="989">
        <v>41244</v>
      </c>
    </row>
    <row r="6182" spans="1:8" ht="15.75">
      <c r="A6182" s="986"/>
      <c r="B6182" s="988"/>
      <c r="C6182" s="398" t="s">
        <v>1600</v>
      </c>
      <c r="D6182" s="398" t="s">
        <v>1588</v>
      </c>
      <c r="E6182" s="398">
        <v>1.5</v>
      </c>
      <c r="F6182" s="398">
        <v>3000</v>
      </c>
      <c r="G6182" s="399">
        <f>E6182*F6182</f>
        <v>4500</v>
      </c>
      <c r="H6182" s="990"/>
    </row>
    <row r="6183" spans="1:8" ht="31.5">
      <c r="A6183" s="570">
        <v>9</v>
      </c>
      <c r="B6183" s="398" t="s">
        <v>3323</v>
      </c>
      <c r="C6183" s="396" t="s">
        <v>3381</v>
      </c>
      <c r="D6183" s="665" t="s">
        <v>934</v>
      </c>
      <c r="E6183" s="666"/>
      <c r="F6183" s="667"/>
      <c r="G6183" s="399"/>
      <c r="H6183" s="400">
        <v>41247</v>
      </c>
    </row>
    <row r="6184" spans="1:8" ht="47.25">
      <c r="A6184" s="985">
        <v>54</v>
      </c>
      <c r="B6184" s="987" t="s">
        <v>2128</v>
      </c>
      <c r="C6184" s="16" t="s">
        <v>707</v>
      </c>
      <c r="D6184" s="17"/>
      <c r="E6184" s="17"/>
      <c r="F6184" s="17"/>
      <c r="G6184" s="17"/>
      <c r="H6184" s="595" t="s">
        <v>315</v>
      </c>
    </row>
    <row r="6185" spans="1:8" ht="31.5">
      <c r="A6185" s="986"/>
      <c r="B6185" s="988"/>
      <c r="C6185" s="17" t="s">
        <v>314</v>
      </c>
      <c r="D6185" s="19" t="s">
        <v>1588</v>
      </c>
      <c r="E6185" s="17">
        <v>0.62</v>
      </c>
      <c r="F6185" s="17">
        <v>2500</v>
      </c>
      <c r="G6185" s="17">
        <f>F6185*E6185</f>
        <v>1550</v>
      </c>
      <c r="H6185" s="597"/>
    </row>
    <row r="6186" spans="1:8" ht="15.75">
      <c r="A6186" s="570">
        <v>79</v>
      </c>
      <c r="B6186" s="398" t="s">
        <v>2870</v>
      </c>
      <c r="C6186" s="396" t="s">
        <v>2184</v>
      </c>
      <c r="D6186" s="665" t="s">
        <v>3743</v>
      </c>
      <c r="E6186" s="666"/>
      <c r="F6186" s="667"/>
      <c r="G6186" s="399"/>
      <c r="H6186" s="400" t="s">
        <v>1237</v>
      </c>
    </row>
    <row r="6187" spans="1:8" ht="47.25">
      <c r="A6187" s="985">
        <v>90</v>
      </c>
      <c r="B6187" s="987" t="s">
        <v>2870</v>
      </c>
      <c r="C6187" s="396" t="s">
        <v>913</v>
      </c>
      <c r="D6187" s="401"/>
      <c r="E6187" s="323"/>
      <c r="F6187" s="323"/>
      <c r="G6187" s="399"/>
      <c r="H6187" s="989">
        <v>41254</v>
      </c>
    </row>
    <row r="6188" spans="1:8" ht="15.75">
      <c r="A6188" s="986"/>
      <c r="B6188" s="988"/>
      <c r="C6188" s="398" t="s">
        <v>1875</v>
      </c>
      <c r="D6188" s="401" t="s">
        <v>2968</v>
      </c>
      <c r="E6188" s="323">
        <v>1</v>
      </c>
      <c r="F6188" s="323">
        <v>42</v>
      </c>
      <c r="G6188" s="399">
        <f>E6188*F6188</f>
        <v>42</v>
      </c>
      <c r="H6188" s="990"/>
    </row>
    <row r="6189" spans="1:8" ht="15.75">
      <c r="A6189" s="570">
        <v>132</v>
      </c>
      <c r="B6189" s="398" t="s">
        <v>2128</v>
      </c>
      <c r="C6189" s="396" t="s">
        <v>515</v>
      </c>
      <c r="D6189" s="665" t="s">
        <v>1775</v>
      </c>
      <c r="E6189" s="666"/>
      <c r="F6189" s="667"/>
      <c r="G6189" s="399"/>
      <c r="H6189" s="400">
        <v>41263</v>
      </c>
    </row>
    <row r="6190" spans="1:8" ht="31.5">
      <c r="A6190" s="985">
        <v>147</v>
      </c>
      <c r="B6190" s="987" t="s">
        <v>2128</v>
      </c>
      <c r="C6190" s="402" t="s">
        <v>3425</v>
      </c>
      <c r="D6190" s="401"/>
      <c r="E6190" s="323"/>
      <c r="F6190" s="323"/>
      <c r="G6190" s="399"/>
      <c r="H6190" s="993">
        <v>41264</v>
      </c>
    </row>
    <row r="6191" spans="1:8" ht="15.75">
      <c r="A6191" s="991"/>
      <c r="B6191" s="992"/>
      <c r="C6191" s="403" t="s">
        <v>84</v>
      </c>
      <c r="D6191" s="401" t="s">
        <v>1585</v>
      </c>
      <c r="E6191" s="323">
        <v>2.1999999999999999E-2</v>
      </c>
      <c r="F6191" s="323">
        <v>8500</v>
      </c>
      <c r="G6191" s="399">
        <f>E6191*F6191</f>
        <v>187</v>
      </c>
      <c r="H6191" s="994"/>
    </row>
    <row r="6192" spans="1:8" ht="15.75">
      <c r="A6192" s="991"/>
      <c r="B6192" s="992"/>
      <c r="C6192" s="403" t="s">
        <v>84</v>
      </c>
      <c r="D6192" s="401" t="s">
        <v>1585</v>
      </c>
      <c r="E6192" s="323">
        <v>0.01</v>
      </c>
      <c r="F6192" s="323">
        <v>8500</v>
      </c>
      <c r="G6192" s="399">
        <f>E6192*F6192</f>
        <v>85</v>
      </c>
      <c r="H6192" s="994"/>
    </row>
    <row r="6193" spans="1:8" ht="15.75">
      <c r="A6193" s="991"/>
      <c r="B6193" s="992"/>
      <c r="C6193" s="398" t="s">
        <v>3107</v>
      </c>
      <c r="D6193" s="401" t="s">
        <v>1109</v>
      </c>
      <c r="E6193" s="323">
        <v>6</v>
      </c>
      <c r="F6193" s="323">
        <v>33.4</v>
      </c>
      <c r="G6193" s="399">
        <f>E6193*F6193</f>
        <v>200.4</v>
      </c>
      <c r="H6193" s="994"/>
    </row>
    <row r="6194" spans="1:8" ht="15.75">
      <c r="A6194" s="986"/>
      <c r="B6194" s="988"/>
      <c r="C6194" s="398" t="s">
        <v>3790</v>
      </c>
      <c r="D6194" s="401" t="s">
        <v>1109</v>
      </c>
      <c r="E6194" s="323">
        <v>0.05</v>
      </c>
      <c r="F6194" s="323">
        <v>45</v>
      </c>
      <c r="G6194" s="399">
        <f>E6194*F6194</f>
        <v>2.25</v>
      </c>
      <c r="H6194" s="995"/>
    </row>
    <row r="6195" spans="1:8" ht="31.5">
      <c r="A6195" s="985">
        <v>158</v>
      </c>
      <c r="B6195" s="987" t="s">
        <v>2128</v>
      </c>
      <c r="C6195" s="402" t="s">
        <v>2626</v>
      </c>
      <c r="D6195" s="401"/>
      <c r="E6195" s="323"/>
      <c r="F6195" s="323"/>
      <c r="G6195" s="399"/>
      <c r="H6195" s="989">
        <v>41264</v>
      </c>
    </row>
    <row r="6196" spans="1:8" ht="15.75">
      <c r="A6196" s="986"/>
      <c r="B6196" s="988"/>
      <c r="C6196" s="398" t="s">
        <v>1779</v>
      </c>
      <c r="D6196" s="401" t="s">
        <v>2480</v>
      </c>
      <c r="E6196" s="323">
        <v>1</v>
      </c>
      <c r="F6196" s="323">
        <v>34</v>
      </c>
      <c r="G6196" s="399">
        <f>E6196*F6196</f>
        <v>34</v>
      </c>
      <c r="H6196" s="990"/>
    </row>
    <row r="6197" spans="1:8" ht="18.75">
      <c r="A6197" s="160"/>
      <c r="B6197" s="161" t="s">
        <v>1598</v>
      </c>
      <c r="C6197" s="160"/>
      <c r="D6197" s="160"/>
      <c r="E6197" s="160"/>
      <c r="F6197" s="160"/>
      <c r="G6197" s="162">
        <f>SUM(G6181:G6196)</f>
        <v>6600.65</v>
      </c>
      <c r="H6197" s="163"/>
    </row>
    <row r="6198" spans="1:8" ht="15.75">
      <c r="A6198" s="571">
        <v>1</v>
      </c>
      <c r="B6198" s="405" t="s">
        <v>1192</v>
      </c>
      <c r="C6198" s="406" t="s">
        <v>1567</v>
      </c>
      <c r="D6198" s="996" t="s">
        <v>1050</v>
      </c>
      <c r="E6198" s="997"/>
      <c r="F6198" s="998"/>
      <c r="G6198" s="407"/>
      <c r="H6198" s="408">
        <v>41246</v>
      </c>
    </row>
    <row r="6199" spans="1:8" ht="15.75">
      <c r="A6199" s="728">
        <v>7</v>
      </c>
      <c r="B6199" s="730" t="s">
        <v>263</v>
      </c>
      <c r="C6199" s="406" t="s">
        <v>1981</v>
      </c>
      <c r="D6199" s="405"/>
      <c r="E6199" s="405"/>
      <c r="F6199" s="405"/>
      <c r="G6199" s="409"/>
      <c r="H6199" s="855">
        <v>41244</v>
      </c>
    </row>
    <row r="6200" spans="1:8" ht="15.75">
      <c r="A6200" s="729"/>
      <c r="B6200" s="731"/>
      <c r="C6200" s="405" t="s">
        <v>3382</v>
      </c>
      <c r="D6200" s="412" t="s">
        <v>1049</v>
      </c>
      <c r="E6200" s="412">
        <v>3</v>
      </c>
      <c r="F6200" s="412">
        <v>55</v>
      </c>
      <c r="G6200" s="409">
        <f>F6200*E6200</f>
        <v>165</v>
      </c>
      <c r="H6200" s="856"/>
    </row>
    <row r="6201" spans="1:8" ht="31.5">
      <c r="A6201" s="571">
        <v>11</v>
      </c>
      <c r="B6201" s="405" t="s">
        <v>3750</v>
      </c>
      <c r="C6201" s="406" t="s">
        <v>3751</v>
      </c>
      <c r="D6201" s="996" t="s">
        <v>1050</v>
      </c>
      <c r="E6201" s="997"/>
      <c r="F6201" s="998"/>
      <c r="G6201" s="409"/>
      <c r="H6201" s="408">
        <v>41248</v>
      </c>
    </row>
    <row r="6202" spans="1:8" ht="47.25">
      <c r="A6202" s="728">
        <v>26</v>
      </c>
      <c r="B6202" s="999" t="s">
        <v>1762</v>
      </c>
      <c r="C6202" s="16" t="s">
        <v>707</v>
      </c>
      <c r="D6202" s="17"/>
      <c r="E6202" s="17"/>
      <c r="F6202" s="17"/>
      <c r="G6202" s="17"/>
      <c r="H6202" s="611" t="s">
        <v>313</v>
      </c>
    </row>
    <row r="6203" spans="1:8" ht="31.5">
      <c r="A6203" s="729"/>
      <c r="B6203" s="1000"/>
      <c r="C6203" s="17" t="s">
        <v>314</v>
      </c>
      <c r="D6203" s="19" t="s">
        <v>1588</v>
      </c>
      <c r="E6203" s="17">
        <v>0.4</v>
      </c>
      <c r="F6203" s="17">
        <v>2500</v>
      </c>
      <c r="G6203" s="17">
        <f>F6203*E6203</f>
        <v>1000</v>
      </c>
      <c r="H6203" s="611"/>
    </row>
    <row r="6204" spans="1:8" ht="31.5">
      <c r="A6204" s="1001">
        <v>48</v>
      </c>
      <c r="B6204" s="1002" t="s">
        <v>2429</v>
      </c>
      <c r="C6204" s="410" t="s">
        <v>3827</v>
      </c>
      <c r="D6204" s="412"/>
      <c r="E6204" s="411"/>
      <c r="F6204" s="411"/>
      <c r="G6204" s="411"/>
      <c r="H6204" s="1003">
        <v>41249</v>
      </c>
    </row>
    <row r="6205" spans="1:8" ht="15.75">
      <c r="A6205" s="1001"/>
      <c r="B6205" s="1002"/>
      <c r="C6205" s="411" t="s">
        <v>2286</v>
      </c>
      <c r="D6205" s="412" t="s">
        <v>2968</v>
      </c>
      <c r="E6205" s="411">
        <v>1</v>
      </c>
      <c r="F6205" s="411">
        <v>72</v>
      </c>
      <c r="G6205" s="411"/>
      <c r="H6205" s="1003"/>
    </row>
    <row r="6206" spans="1:8" ht="15.75">
      <c r="A6206" s="1001"/>
      <c r="B6206" s="1002"/>
      <c r="C6206" s="411" t="s">
        <v>2286</v>
      </c>
      <c r="D6206" s="412" t="s">
        <v>2968</v>
      </c>
      <c r="E6206" s="412">
        <v>1</v>
      </c>
      <c r="F6206" s="411">
        <v>98</v>
      </c>
      <c r="G6206" s="411">
        <f>F6206*E6206</f>
        <v>98</v>
      </c>
      <c r="H6206" s="1004"/>
    </row>
    <row r="6207" spans="1:8" ht="47.25">
      <c r="A6207" s="571">
        <v>63</v>
      </c>
      <c r="B6207" s="405" t="s">
        <v>1216</v>
      </c>
      <c r="C6207" s="406" t="s">
        <v>1217</v>
      </c>
      <c r="D6207" s="1002" t="s">
        <v>67</v>
      </c>
      <c r="E6207" s="1002"/>
      <c r="F6207" s="1002"/>
      <c r="G6207" s="409"/>
      <c r="H6207" s="408">
        <v>41250</v>
      </c>
    </row>
    <row r="6208" spans="1:8" ht="31.5">
      <c r="A6208" s="571">
        <v>70</v>
      </c>
      <c r="B6208" s="405" t="s">
        <v>1229</v>
      </c>
      <c r="C6208" s="406" t="s">
        <v>3488</v>
      </c>
      <c r="D6208" s="996" t="s">
        <v>1230</v>
      </c>
      <c r="E6208" s="997"/>
      <c r="F6208" s="998"/>
      <c r="G6208" s="409"/>
      <c r="H6208" s="408">
        <v>41250</v>
      </c>
    </row>
    <row r="6209" spans="1:8" ht="31.5">
      <c r="A6209" s="728">
        <v>106</v>
      </c>
      <c r="B6209" s="999" t="s">
        <v>2904</v>
      </c>
      <c r="C6209" s="406" t="s">
        <v>3381</v>
      </c>
      <c r="D6209" s="412"/>
      <c r="E6209" s="411"/>
      <c r="F6209" s="411"/>
      <c r="G6209" s="409"/>
      <c r="H6209" s="855">
        <v>41261</v>
      </c>
    </row>
    <row r="6210" spans="1:8" ht="15.75">
      <c r="A6210" s="729"/>
      <c r="B6210" s="1000"/>
      <c r="C6210" s="411" t="s">
        <v>1462</v>
      </c>
      <c r="D6210" s="412" t="s">
        <v>1049</v>
      </c>
      <c r="E6210" s="411">
        <v>1</v>
      </c>
      <c r="F6210" s="411">
        <v>55</v>
      </c>
      <c r="G6210" s="411">
        <f>F6210*E6210</f>
        <v>55</v>
      </c>
      <c r="H6210" s="856"/>
    </row>
    <row r="6211" spans="1:8" ht="31.5">
      <c r="A6211" s="728">
        <v>109</v>
      </c>
      <c r="B6211" s="999" t="s">
        <v>681</v>
      </c>
      <c r="C6211" s="406" t="s">
        <v>2015</v>
      </c>
      <c r="D6211" s="412"/>
      <c r="E6211" s="411"/>
      <c r="F6211" s="411"/>
      <c r="G6211" s="409"/>
      <c r="H6211" s="855">
        <v>41260</v>
      </c>
    </row>
    <row r="6212" spans="1:8" ht="15.75">
      <c r="A6212" s="1010"/>
      <c r="B6212" s="1000"/>
      <c r="C6212" s="405" t="s">
        <v>2204</v>
      </c>
      <c r="D6212" s="412" t="s">
        <v>2968</v>
      </c>
      <c r="E6212" s="411">
        <v>1</v>
      </c>
      <c r="F6212" s="411">
        <v>13</v>
      </c>
      <c r="G6212" s="409">
        <f>E6212*F6212</f>
        <v>13</v>
      </c>
      <c r="H6212" s="1009"/>
    </row>
    <row r="6213" spans="1:8" ht="15.75">
      <c r="A6213" s="729"/>
      <c r="B6213" s="412" t="s">
        <v>2907</v>
      </c>
      <c r="C6213" s="405" t="s">
        <v>2908</v>
      </c>
      <c r="D6213" s="996" t="s">
        <v>1050</v>
      </c>
      <c r="E6213" s="997"/>
      <c r="F6213" s="998"/>
      <c r="G6213" s="409"/>
      <c r="H6213" s="856"/>
    </row>
    <row r="6214" spans="1:8" ht="31.5">
      <c r="A6214" s="571">
        <v>156</v>
      </c>
      <c r="B6214" s="405" t="s">
        <v>1857</v>
      </c>
      <c r="C6214" s="406" t="s">
        <v>1538</v>
      </c>
      <c r="D6214" s="996" t="s">
        <v>1856</v>
      </c>
      <c r="E6214" s="997"/>
      <c r="F6214" s="998"/>
      <c r="G6214" s="409"/>
      <c r="H6214" s="408">
        <v>41268</v>
      </c>
    </row>
    <row r="6215" spans="1:8" ht="15.75" customHeight="1">
      <c r="A6215" s="728">
        <v>159</v>
      </c>
      <c r="B6215" s="999" t="s">
        <v>2364</v>
      </c>
      <c r="C6215" s="406" t="s">
        <v>403</v>
      </c>
      <c r="D6215" s="412"/>
      <c r="E6215" s="411"/>
      <c r="F6215" s="411"/>
      <c r="G6215" s="409"/>
      <c r="H6215" s="855">
        <v>41267</v>
      </c>
    </row>
    <row r="6216" spans="1:8" ht="15.75">
      <c r="A6216" s="1010"/>
      <c r="B6216" s="1008"/>
      <c r="C6216" s="405" t="s">
        <v>2263</v>
      </c>
      <c r="D6216" s="412" t="s">
        <v>2968</v>
      </c>
      <c r="E6216" s="411">
        <v>1</v>
      </c>
      <c r="F6216" s="411">
        <v>204</v>
      </c>
      <c r="G6216" s="409">
        <f>E6216*F6216</f>
        <v>204</v>
      </c>
      <c r="H6216" s="1009"/>
    </row>
    <row r="6217" spans="1:8" ht="15.75">
      <c r="A6217" s="1010"/>
      <c r="B6217" s="1008"/>
      <c r="C6217" s="405" t="s">
        <v>2627</v>
      </c>
      <c r="D6217" s="412" t="s">
        <v>2968</v>
      </c>
      <c r="E6217" s="411">
        <v>2</v>
      </c>
      <c r="F6217" s="411">
        <v>77</v>
      </c>
      <c r="G6217" s="409">
        <f>E6217*F6217</f>
        <v>154</v>
      </c>
      <c r="H6217" s="1009"/>
    </row>
    <row r="6218" spans="1:8" ht="15.75">
      <c r="A6218" s="1010"/>
      <c r="B6218" s="1008"/>
      <c r="C6218" s="405" t="s">
        <v>2797</v>
      </c>
      <c r="D6218" s="412" t="s">
        <v>1109</v>
      </c>
      <c r="E6218" s="411">
        <v>2</v>
      </c>
      <c r="F6218" s="411">
        <v>95</v>
      </c>
      <c r="G6218" s="409">
        <f>E6218*F6218</f>
        <v>190</v>
      </c>
      <c r="H6218" s="1009"/>
    </row>
    <row r="6219" spans="1:8" ht="15.75">
      <c r="A6219" s="729"/>
      <c r="B6219" s="1000"/>
      <c r="C6219" s="405" t="s">
        <v>1045</v>
      </c>
      <c r="D6219" s="412" t="s">
        <v>2968</v>
      </c>
      <c r="E6219" s="411">
        <v>1</v>
      </c>
      <c r="F6219" s="411">
        <v>65</v>
      </c>
      <c r="G6219" s="409">
        <f>E6219*F6219</f>
        <v>65</v>
      </c>
      <c r="H6219" s="856"/>
    </row>
    <row r="6220" spans="1:8" ht="31.5">
      <c r="A6220" s="571">
        <v>168</v>
      </c>
      <c r="B6220" s="405" t="s">
        <v>1501</v>
      </c>
      <c r="C6220" s="406" t="s">
        <v>3281</v>
      </c>
      <c r="D6220" s="996" t="s">
        <v>1895</v>
      </c>
      <c r="E6220" s="997"/>
      <c r="F6220" s="998"/>
      <c r="G6220" s="409"/>
      <c r="H6220" s="408">
        <v>41269</v>
      </c>
    </row>
    <row r="6221" spans="1:8" ht="31.5">
      <c r="A6221" s="571">
        <v>186</v>
      </c>
      <c r="B6221" s="405" t="s">
        <v>1762</v>
      </c>
      <c r="C6221" s="410" t="s">
        <v>893</v>
      </c>
      <c r="D6221" s="996" t="s">
        <v>965</v>
      </c>
      <c r="E6221" s="997"/>
      <c r="F6221" s="998"/>
      <c r="G6221" s="409"/>
      <c r="H6221" s="408">
        <v>41271</v>
      </c>
    </row>
    <row r="6222" spans="1:8" ht="77.25" customHeight="1">
      <c r="A6222" s="728">
        <v>111</v>
      </c>
      <c r="B6222" s="405" t="s">
        <v>2910</v>
      </c>
      <c r="C6222" s="421" t="s">
        <v>2911</v>
      </c>
      <c r="D6222" s="412"/>
      <c r="E6222" s="411"/>
      <c r="F6222" s="411"/>
      <c r="G6222" s="409"/>
      <c r="H6222" s="855">
        <v>41253</v>
      </c>
    </row>
    <row r="6223" spans="1:8" ht="15.75">
      <c r="A6223" s="729"/>
      <c r="B6223" s="857" t="s">
        <v>2912</v>
      </c>
      <c r="C6223" s="858"/>
      <c r="D6223" s="422"/>
      <c r="E6223" s="423"/>
      <c r="F6223" s="423"/>
      <c r="G6223" s="424">
        <v>669851.17000000004</v>
      </c>
      <c r="H6223" s="856"/>
    </row>
    <row r="6224" spans="1:8" ht="31.5">
      <c r="A6224" s="728">
        <v>195</v>
      </c>
      <c r="B6224" s="999" t="s">
        <v>2364</v>
      </c>
      <c r="C6224" s="406" t="s">
        <v>1396</v>
      </c>
      <c r="D6224" s="412"/>
      <c r="E6224" s="411"/>
      <c r="F6224" s="411"/>
      <c r="G6224" s="409"/>
      <c r="H6224" s="855">
        <v>41274</v>
      </c>
    </row>
    <row r="6225" spans="1:8" ht="15.75">
      <c r="A6225" s="1010"/>
      <c r="B6225" s="1008"/>
      <c r="C6225" s="411" t="s">
        <v>1462</v>
      </c>
      <c r="D6225" s="412" t="s">
        <v>1049</v>
      </c>
      <c r="E6225" s="411">
        <v>1</v>
      </c>
      <c r="F6225" s="411">
        <v>55</v>
      </c>
      <c r="G6225" s="411">
        <f>F6225*E6225</f>
        <v>55</v>
      </c>
      <c r="H6225" s="1009"/>
    </row>
    <row r="6226" spans="1:8" ht="15.75">
      <c r="A6226" s="1010"/>
      <c r="B6226" s="1008"/>
      <c r="C6226" s="411" t="s">
        <v>1570</v>
      </c>
      <c r="D6226" s="412" t="s">
        <v>2968</v>
      </c>
      <c r="E6226" s="411">
        <v>1</v>
      </c>
      <c r="F6226" s="411">
        <v>59</v>
      </c>
      <c r="G6226" s="409">
        <f>E6226*F6226</f>
        <v>59</v>
      </c>
      <c r="H6226" s="1009"/>
    </row>
    <row r="6227" spans="1:8" ht="15.75">
      <c r="A6227" s="729"/>
      <c r="B6227" s="1000"/>
      <c r="C6227" s="411" t="s">
        <v>2967</v>
      </c>
      <c r="D6227" s="412" t="s">
        <v>2968</v>
      </c>
      <c r="E6227" s="412">
        <v>1</v>
      </c>
      <c r="F6227" s="411">
        <v>221</v>
      </c>
      <c r="G6227" s="409">
        <f>E6227*F6227</f>
        <v>221</v>
      </c>
      <c r="H6227" s="856"/>
    </row>
    <row r="6228" spans="1:8" ht="18.75">
      <c r="A6228" s="160"/>
      <c r="B6228" s="161" t="s">
        <v>1598</v>
      </c>
      <c r="C6228" s="160"/>
      <c r="D6228" s="160"/>
      <c r="E6228" s="160"/>
      <c r="F6228" s="160"/>
      <c r="G6228" s="162">
        <f>SUM(G6198:G6227)</f>
        <v>672130.17</v>
      </c>
      <c r="H6228" s="163"/>
    </row>
    <row r="6229" spans="1:8" ht="47.25">
      <c r="A6229" s="862">
        <v>27</v>
      </c>
      <c r="B6229" s="865" t="s">
        <v>1401</v>
      </c>
      <c r="C6229" s="16" t="s">
        <v>707</v>
      </c>
      <c r="D6229" s="17"/>
      <c r="E6229" s="17"/>
      <c r="F6229" s="17"/>
      <c r="G6229" s="17"/>
      <c r="H6229" s="611" t="s">
        <v>313</v>
      </c>
    </row>
    <row r="6230" spans="1:8" ht="31.5">
      <c r="A6230" s="864"/>
      <c r="B6230" s="867"/>
      <c r="C6230" s="17" t="s">
        <v>314</v>
      </c>
      <c r="D6230" s="19" t="s">
        <v>1588</v>
      </c>
      <c r="E6230" s="17">
        <v>0.4</v>
      </c>
      <c r="F6230" s="17">
        <v>2500</v>
      </c>
      <c r="G6230" s="17">
        <f>F6230*E6230</f>
        <v>1000</v>
      </c>
      <c r="H6230" s="611"/>
    </row>
    <row r="6231" spans="1:8" ht="63">
      <c r="A6231" s="862">
        <v>41</v>
      </c>
      <c r="B6231" s="865" t="s">
        <v>713</v>
      </c>
      <c r="C6231" s="415" t="s">
        <v>714</v>
      </c>
      <c r="D6231" s="414"/>
      <c r="E6231" s="413"/>
      <c r="F6231" s="413"/>
      <c r="G6231" s="416"/>
      <c r="H6231" s="850">
        <v>41248</v>
      </c>
    </row>
    <row r="6232" spans="1:8" ht="15.75">
      <c r="A6232" s="864"/>
      <c r="B6232" s="867"/>
      <c r="C6232" s="417" t="s">
        <v>3619</v>
      </c>
      <c r="D6232" s="414" t="s">
        <v>1049</v>
      </c>
      <c r="E6232" s="413">
        <v>3</v>
      </c>
      <c r="F6232" s="413">
        <v>6</v>
      </c>
      <c r="G6232" s="416">
        <f>E6232*F6232</f>
        <v>18</v>
      </c>
      <c r="H6232" s="868"/>
    </row>
    <row r="6233" spans="1:8" ht="31.5">
      <c r="A6233" s="572">
        <v>75</v>
      </c>
      <c r="B6233" s="417" t="s">
        <v>1401</v>
      </c>
      <c r="C6233" s="415" t="s">
        <v>893</v>
      </c>
      <c r="D6233" s="859" t="s">
        <v>3581</v>
      </c>
      <c r="E6233" s="860"/>
      <c r="F6233" s="861"/>
      <c r="G6233" s="416"/>
      <c r="H6233" s="419">
        <v>41250</v>
      </c>
    </row>
    <row r="6234" spans="1:8" ht="47.25">
      <c r="A6234" s="862">
        <v>91</v>
      </c>
      <c r="B6234" s="865" t="s">
        <v>2107</v>
      </c>
      <c r="C6234" s="415" t="s">
        <v>1445</v>
      </c>
      <c r="D6234" s="414"/>
      <c r="E6234" s="413"/>
      <c r="F6234" s="413"/>
      <c r="G6234" s="416"/>
      <c r="H6234" s="850">
        <v>41256</v>
      </c>
    </row>
    <row r="6235" spans="1:8" ht="15.75">
      <c r="A6235" s="863"/>
      <c r="B6235" s="866"/>
      <c r="C6235" s="413" t="s">
        <v>1570</v>
      </c>
      <c r="D6235" s="414" t="s">
        <v>2968</v>
      </c>
      <c r="E6235" s="413">
        <v>2</v>
      </c>
      <c r="F6235" s="413">
        <v>56</v>
      </c>
      <c r="G6235" s="416">
        <f>E6235*F6235</f>
        <v>112</v>
      </c>
      <c r="H6235" s="1014"/>
    </row>
    <row r="6236" spans="1:8" ht="15.75">
      <c r="A6236" s="863"/>
      <c r="B6236" s="866"/>
      <c r="C6236" s="413" t="s">
        <v>1462</v>
      </c>
      <c r="D6236" s="414" t="s">
        <v>1049</v>
      </c>
      <c r="E6236" s="413">
        <v>1</v>
      </c>
      <c r="F6236" s="413">
        <v>48.88</v>
      </c>
      <c r="G6236" s="413">
        <f>F6236*E6236</f>
        <v>48.88</v>
      </c>
      <c r="H6236" s="1014"/>
    </row>
    <row r="6237" spans="1:8" ht="15.75">
      <c r="A6237" s="864"/>
      <c r="B6237" s="867"/>
      <c r="C6237" s="413" t="s">
        <v>3144</v>
      </c>
      <c r="D6237" s="414" t="s">
        <v>2968</v>
      </c>
      <c r="E6237" s="413">
        <v>1</v>
      </c>
      <c r="F6237" s="413">
        <v>24</v>
      </c>
      <c r="G6237" s="420">
        <f>F6237*E6237</f>
        <v>24</v>
      </c>
      <c r="H6237" s="851"/>
    </row>
    <row r="6238" spans="1:8" ht="31.5">
      <c r="A6238" s="862">
        <v>113</v>
      </c>
      <c r="B6238" s="865" t="s">
        <v>2606</v>
      </c>
      <c r="C6238" s="415" t="s">
        <v>2605</v>
      </c>
      <c r="D6238" s="414"/>
      <c r="E6238" s="413"/>
      <c r="F6238" s="413"/>
      <c r="G6238" s="416"/>
      <c r="H6238" s="850">
        <v>41262</v>
      </c>
    </row>
    <row r="6239" spans="1:8" ht="15.75">
      <c r="A6239" s="864"/>
      <c r="B6239" s="867"/>
      <c r="C6239" s="417" t="s">
        <v>166</v>
      </c>
      <c r="D6239" s="414" t="s">
        <v>1588</v>
      </c>
      <c r="E6239" s="413">
        <v>0.75</v>
      </c>
      <c r="F6239" s="413">
        <v>3000</v>
      </c>
      <c r="G6239" s="416">
        <f>E6239*F6239</f>
        <v>2250</v>
      </c>
      <c r="H6239" s="851"/>
    </row>
    <row r="6240" spans="1:8" ht="31.5">
      <c r="A6240" s="572">
        <v>154</v>
      </c>
      <c r="B6240" s="417" t="s">
        <v>1853</v>
      </c>
      <c r="C6240" s="415" t="s">
        <v>2403</v>
      </c>
      <c r="D6240" s="859" t="s">
        <v>1050</v>
      </c>
      <c r="E6240" s="860"/>
      <c r="F6240" s="861"/>
      <c r="G6240" s="416"/>
      <c r="H6240" s="425">
        <v>41268</v>
      </c>
    </row>
    <row r="6241" spans="1:8" ht="18.75">
      <c r="A6241" s="160"/>
      <c r="B6241" s="161" t="s">
        <v>1598</v>
      </c>
      <c r="C6241" s="160"/>
      <c r="D6241" s="160"/>
      <c r="E6241" s="160"/>
      <c r="F6241" s="160"/>
      <c r="G6241" s="162">
        <f>SUM(G6229:G6240)</f>
        <v>3452.88</v>
      </c>
      <c r="H6241" s="163"/>
    </row>
    <row r="6242" spans="1:8" ht="31.5">
      <c r="A6242" s="839">
        <v>12</v>
      </c>
      <c r="B6242" s="842" t="s">
        <v>939</v>
      </c>
      <c r="C6242" s="426" t="s">
        <v>1797</v>
      </c>
      <c r="D6242" s="427"/>
      <c r="E6242" s="427"/>
      <c r="F6242" s="427"/>
      <c r="G6242" s="428"/>
      <c r="H6242" s="845">
        <v>41249</v>
      </c>
    </row>
    <row r="6243" spans="1:8" ht="15.75">
      <c r="A6243" s="840"/>
      <c r="B6243" s="843"/>
      <c r="C6243" s="427" t="s">
        <v>473</v>
      </c>
      <c r="D6243" s="429" t="s">
        <v>1049</v>
      </c>
      <c r="E6243" s="430">
        <v>8</v>
      </c>
      <c r="F6243" s="430">
        <v>256</v>
      </c>
      <c r="G6243" s="428">
        <f>E6243*F6243</f>
        <v>2048</v>
      </c>
      <c r="H6243" s="848"/>
    </row>
    <row r="6244" spans="1:8" ht="15.75">
      <c r="A6244" s="841"/>
      <c r="B6244" s="844"/>
      <c r="C6244" s="427" t="s">
        <v>2797</v>
      </c>
      <c r="D6244" s="429" t="s">
        <v>1109</v>
      </c>
      <c r="E6244" s="430">
        <v>3</v>
      </c>
      <c r="F6244" s="430">
        <v>95</v>
      </c>
      <c r="G6244" s="428">
        <f>E6244*F6244</f>
        <v>285</v>
      </c>
      <c r="H6244" s="849"/>
    </row>
    <row r="6245" spans="1:8" ht="47.25">
      <c r="A6245" s="839">
        <v>28</v>
      </c>
      <c r="B6245" s="842" t="s">
        <v>2129</v>
      </c>
      <c r="C6245" s="16" t="s">
        <v>707</v>
      </c>
      <c r="D6245" s="17"/>
      <c r="E6245" s="17"/>
      <c r="F6245" s="17"/>
      <c r="G6245" s="17"/>
      <c r="H6245" s="611" t="s">
        <v>313</v>
      </c>
    </row>
    <row r="6246" spans="1:8" ht="31.5">
      <c r="A6246" s="841"/>
      <c r="B6246" s="844"/>
      <c r="C6246" s="17" t="s">
        <v>314</v>
      </c>
      <c r="D6246" s="19" t="s">
        <v>1588</v>
      </c>
      <c r="E6246" s="17">
        <v>0.4</v>
      </c>
      <c r="F6246" s="17">
        <v>2500</v>
      </c>
      <c r="G6246" s="17">
        <f>F6246*E6246</f>
        <v>1000</v>
      </c>
      <c r="H6246" s="611"/>
    </row>
    <row r="6247" spans="1:8" ht="31.5">
      <c r="A6247" s="839">
        <v>66</v>
      </c>
      <c r="B6247" s="842" t="s">
        <v>3229</v>
      </c>
      <c r="C6247" s="426" t="s">
        <v>1560</v>
      </c>
      <c r="D6247" s="429"/>
      <c r="E6247" s="430"/>
      <c r="F6247" s="430"/>
      <c r="G6247" s="428"/>
      <c r="H6247" s="845">
        <v>41250</v>
      </c>
    </row>
    <row r="6248" spans="1:8" ht="15.75">
      <c r="A6248" s="840"/>
      <c r="B6248" s="843"/>
      <c r="C6248" s="427" t="s">
        <v>1397</v>
      </c>
      <c r="D6248" s="429" t="s">
        <v>2968</v>
      </c>
      <c r="E6248" s="430">
        <v>5</v>
      </c>
      <c r="F6248" s="430">
        <v>89.2</v>
      </c>
      <c r="G6248" s="428">
        <f t="shared" ref="G6248:G6254" si="73">E6248*F6248</f>
        <v>446</v>
      </c>
      <c r="H6248" s="846"/>
    </row>
    <row r="6249" spans="1:8" ht="15.75">
      <c r="A6249" s="840"/>
      <c r="B6249" s="843"/>
      <c r="C6249" s="427" t="s">
        <v>680</v>
      </c>
      <c r="D6249" s="429" t="s">
        <v>2968</v>
      </c>
      <c r="E6249" s="430">
        <v>2</v>
      </c>
      <c r="F6249" s="430">
        <v>47</v>
      </c>
      <c r="G6249" s="428">
        <f t="shared" si="73"/>
        <v>94</v>
      </c>
      <c r="H6249" s="846"/>
    </row>
    <row r="6250" spans="1:8" ht="15.75">
      <c r="A6250" s="840"/>
      <c r="B6250" s="843"/>
      <c r="C6250" s="427" t="s">
        <v>678</v>
      </c>
      <c r="D6250" s="429" t="s">
        <v>2968</v>
      </c>
      <c r="E6250" s="430">
        <v>2</v>
      </c>
      <c r="F6250" s="430">
        <v>96</v>
      </c>
      <c r="G6250" s="428">
        <f t="shared" si="73"/>
        <v>192</v>
      </c>
      <c r="H6250" s="846"/>
    </row>
    <row r="6251" spans="1:8" ht="15.75">
      <c r="A6251" s="840"/>
      <c r="B6251" s="843"/>
      <c r="C6251" s="427" t="s">
        <v>1045</v>
      </c>
      <c r="D6251" s="429" t="s">
        <v>2968</v>
      </c>
      <c r="E6251" s="430">
        <v>1</v>
      </c>
      <c r="F6251" s="430">
        <v>98</v>
      </c>
      <c r="G6251" s="428">
        <f t="shared" si="73"/>
        <v>98</v>
      </c>
      <c r="H6251" s="846"/>
    </row>
    <row r="6252" spans="1:8" ht="15.75">
      <c r="A6252" s="840"/>
      <c r="B6252" s="843"/>
      <c r="C6252" s="427" t="s">
        <v>1462</v>
      </c>
      <c r="D6252" s="429" t="s">
        <v>1049</v>
      </c>
      <c r="E6252" s="430">
        <v>7</v>
      </c>
      <c r="F6252" s="430">
        <v>52</v>
      </c>
      <c r="G6252" s="428">
        <f t="shared" si="73"/>
        <v>364</v>
      </c>
      <c r="H6252" s="846"/>
    </row>
    <row r="6253" spans="1:8" ht="15.75">
      <c r="A6253" s="840"/>
      <c r="B6253" s="843"/>
      <c r="C6253" s="427" t="s">
        <v>677</v>
      </c>
      <c r="D6253" s="429" t="s">
        <v>1049</v>
      </c>
      <c r="E6253" s="430">
        <v>3</v>
      </c>
      <c r="F6253" s="430">
        <v>190</v>
      </c>
      <c r="G6253" s="428">
        <f t="shared" si="73"/>
        <v>570</v>
      </c>
      <c r="H6253" s="846"/>
    </row>
    <row r="6254" spans="1:8" ht="31.5">
      <c r="A6254" s="841"/>
      <c r="B6254" s="844"/>
      <c r="C6254" s="427" t="s">
        <v>679</v>
      </c>
      <c r="D6254" s="429" t="s">
        <v>2968</v>
      </c>
      <c r="E6254" s="430">
        <v>2</v>
      </c>
      <c r="F6254" s="430">
        <v>136</v>
      </c>
      <c r="G6254" s="428">
        <f t="shared" si="73"/>
        <v>272</v>
      </c>
      <c r="H6254" s="847"/>
    </row>
    <row r="6255" spans="1:8" ht="31.5">
      <c r="A6255" s="839">
        <v>74</v>
      </c>
      <c r="B6255" s="842" t="s">
        <v>3744</v>
      </c>
      <c r="C6255" s="426" t="s">
        <v>1236</v>
      </c>
      <c r="D6255" s="429"/>
      <c r="E6255" s="430"/>
      <c r="F6255" s="430"/>
      <c r="G6255" s="428"/>
      <c r="H6255" s="845">
        <v>41250</v>
      </c>
    </row>
    <row r="6256" spans="1:8" ht="15.75">
      <c r="A6256" s="840"/>
      <c r="B6256" s="843"/>
      <c r="C6256" s="427" t="s">
        <v>3188</v>
      </c>
      <c r="D6256" s="429" t="s">
        <v>2968</v>
      </c>
      <c r="E6256" s="430">
        <v>2</v>
      </c>
      <c r="F6256" s="430">
        <v>280</v>
      </c>
      <c r="G6256" s="428">
        <f>E6256*F6256</f>
        <v>560</v>
      </c>
      <c r="H6256" s="846"/>
    </row>
    <row r="6257" spans="1:8" ht="15.75">
      <c r="A6257" s="841"/>
      <c r="B6257" s="844"/>
      <c r="C6257" s="427" t="s">
        <v>1437</v>
      </c>
      <c r="D6257" s="429" t="s">
        <v>1585</v>
      </c>
      <c r="E6257" s="430">
        <v>5.0000000000000001E-4</v>
      </c>
      <c r="F6257" s="430">
        <v>8500</v>
      </c>
      <c r="G6257" s="428">
        <f>E6257*F6257</f>
        <v>4.25</v>
      </c>
      <c r="H6257" s="847"/>
    </row>
    <row r="6258" spans="1:8" ht="31.5">
      <c r="A6258" s="573">
        <v>76</v>
      </c>
      <c r="B6258" s="427" t="s">
        <v>2129</v>
      </c>
      <c r="C6258" s="426" t="s">
        <v>893</v>
      </c>
      <c r="D6258" s="1005" t="s">
        <v>3581</v>
      </c>
      <c r="E6258" s="1006"/>
      <c r="F6258" s="1007"/>
      <c r="G6258" s="428"/>
      <c r="H6258" s="433">
        <v>41250</v>
      </c>
    </row>
    <row r="6259" spans="1:8" ht="31.5">
      <c r="A6259" s="573">
        <v>178</v>
      </c>
      <c r="B6259" s="427" t="s">
        <v>962</v>
      </c>
      <c r="C6259" s="426" t="s">
        <v>1332</v>
      </c>
      <c r="D6259" s="1005" t="s">
        <v>1050</v>
      </c>
      <c r="E6259" s="1006"/>
      <c r="F6259" s="1007"/>
      <c r="G6259" s="428"/>
      <c r="H6259" s="433">
        <v>41270</v>
      </c>
    </row>
    <row r="6260" spans="1:8" ht="31.5">
      <c r="A6260" s="573">
        <v>185</v>
      </c>
      <c r="B6260" s="427" t="s">
        <v>2129</v>
      </c>
      <c r="C6260" s="431" t="s">
        <v>893</v>
      </c>
      <c r="D6260" s="1005" t="s">
        <v>965</v>
      </c>
      <c r="E6260" s="1006"/>
      <c r="F6260" s="1007"/>
      <c r="G6260" s="428"/>
      <c r="H6260" s="433">
        <v>41271</v>
      </c>
    </row>
    <row r="6261" spans="1:8" ht="18.75">
      <c r="A6261" s="160"/>
      <c r="B6261" s="161" t="s">
        <v>1598</v>
      </c>
      <c r="C6261" s="160"/>
      <c r="D6261" s="160"/>
      <c r="E6261" s="160"/>
      <c r="F6261" s="160"/>
      <c r="G6261" s="162">
        <f>SUM(G6242:G6260)</f>
        <v>5933.25</v>
      </c>
      <c r="H6261" s="163"/>
    </row>
    <row r="6262" spans="1:8" ht="47.25">
      <c r="A6262" s="828">
        <v>14</v>
      </c>
      <c r="B6262" s="831" t="s">
        <v>25</v>
      </c>
      <c r="C6262" s="434" t="s">
        <v>3047</v>
      </c>
      <c r="D6262" s="435"/>
      <c r="E6262" s="436"/>
      <c r="F6262" s="436"/>
      <c r="G6262" s="437"/>
      <c r="H6262" s="834">
        <v>41246</v>
      </c>
    </row>
    <row r="6263" spans="1:8" ht="15.75">
      <c r="A6263" s="829"/>
      <c r="B6263" s="832"/>
      <c r="C6263" s="438" t="s">
        <v>2205</v>
      </c>
      <c r="D6263" s="435" t="s">
        <v>2968</v>
      </c>
      <c r="E6263" s="436">
        <v>4</v>
      </c>
      <c r="F6263" s="436">
        <v>2</v>
      </c>
      <c r="G6263" s="437">
        <f>E6263*F6263</f>
        <v>8</v>
      </c>
      <c r="H6263" s="835"/>
    </row>
    <row r="6264" spans="1:8" ht="15.75">
      <c r="A6264" s="830"/>
      <c r="B6264" s="833"/>
      <c r="C6264" s="438" t="s">
        <v>3048</v>
      </c>
      <c r="D6264" s="435" t="s">
        <v>3049</v>
      </c>
      <c r="E6264" s="436">
        <v>1.0999999999999999E-2</v>
      </c>
      <c r="F6264" s="436">
        <v>8500</v>
      </c>
      <c r="G6264" s="437">
        <f>E6264*F6264</f>
        <v>93.5</v>
      </c>
      <c r="H6264" s="836"/>
    </row>
    <row r="6265" spans="1:8" ht="47.25">
      <c r="A6265" s="837">
        <v>29</v>
      </c>
      <c r="B6265" s="838" t="s">
        <v>164</v>
      </c>
      <c r="C6265" s="16" t="s">
        <v>707</v>
      </c>
      <c r="D6265" s="17"/>
      <c r="E6265" s="17"/>
      <c r="F6265" s="17"/>
      <c r="G6265" s="17"/>
      <c r="H6265" s="611" t="s">
        <v>313</v>
      </c>
    </row>
    <row r="6266" spans="1:8" ht="31.5">
      <c r="A6266" s="837"/>
      <c r="B6266" s="838"/>
      <c r="C6266" s="17" t="s">
        <v>314</v>
      </c>
      <c r="D6266" s="19" t="s">
        <v>1588</v>
      </c>
      <c r="E6266" s="17">
        <v>0.4</v>
      </c>
      <c r="F6266" s="17">
        <v>2500</v>
      </c>
      <c r="G6266" s="17">
        <f>F6266*E6266</f>
        <v>1000</v>
      </c>
      <c r="H6266" s="611"/>
    </row>
    <row r="6267" spans="1:8" ht="31.5">
      <c r="A6267" s="574">
        <v>71</v>
      </c>
      <c r="B6267" s="438" t="s">
        <v>1686</v>
      </c>
      <c r="C6267" s="434" t="s">
        <v>2844</v>
      </c>
      <c r="D6267" s="821" t="s">
        <v>1231</v>
      </c>
      <c r="E6267" s="822"/>
      <c r="F6267" s="823"/>
      <c r="G6267" s="437"/>
      <c r="H6267" s="440">
        <v>41253</v>
      </c>
    </row>
    <row r="6268" spans="1:8" ht="31.5">
      <c r="A6268" s="574">
        <v>73</v>
      </c>
      <c r="B6268" s="438" t="s">
        <v>1233</v>
      </c>
      <c r="C6268" s="434" t="s">
        <v>1584</v>
      </c>
      <c r="D6268" s="821" t="s">
        <v>67</v>
      </c>
      <c r="E6268" s="822"/>
      <c r="F6268" s="823"/>
      <c r="G6268" s="437"/>
      <c r="H6268" s="440">
        <v>41253</v>
      </c>
    </row>
    <row r="6269" spans="1:8" ht="31.5">
      <c r="A6269" s="574">
        <v>77</v>
      </c>
      <c r="B6269" s="438" t="s">
        <v>164</v>
      </c>
      <c r="C6269" s="434" t="s">
        <v>893</v>
      </c>
      <c r="D6269" s="821" t="s">
        <v>3581</v>
      </c>
      <c r="E6269" s="822"/>
      <c r="F6269" s="823"/>
      <c r="G6269" s="437"/>
      <c r="H6269" s="440">
        <v>41250</v>
      </c>
    </row>
    <row r="6270" spans="1:8" ht="31.5">
      <c r="A6270" s="574">
        <v>169</v>
      </c>
      <c r="B6270" s="438" t="s">
        <v>1686</v>
      </c>
      <c r="C6270" s="434" t="s">
        <v>2844</v>
      </c>
      <c r="D6270" s="821" t="s">
        <v>2766</v>
      </c>
      <c r="E6270" s="822"/>
      <c r="F6270" s="823"/>
      <c r="G6270" s="437"/>
      <c r="H6270" s="440">
        <v>41269</v>
      </c>
    </row>
    <row r="6271" spans="1:8" ht="18.75">
      <c r="A6271" s="160"/>
      <c r="B6271" s="161" t="s">
        <v>1598</v>
      </c>
      <c r="C6271" s="160"/>
      <c r="D6271" s="160"/>
      <c r="E6271" s="160"/>
      <c r="F6271" s="160"/>
      <c r="G6271" s="162">
        <f>SUM(G6262:G6270)</f>
        <v>1101.5</v>
      </c>
      <c r="H6271" s="163"/>
    </row>
    <row r="6272" spans="1:8" ht="47.25">
      <c r="A6272" s="824">
        <v>55</v>
      </c>
      <c r="B6272" s="826" t="s">
        <v>3700</v>
      </c>
      <c r="C6272" s="16" t="s">
        <v>707</v>
      </c>
      <c r="D6272" s="17"/>
      <c r="E6272" s="17"/>
      <c r="F6272" s="17"/>
      <c r="G6272" s="17"/>
      <c r="H6272" s="595" t="s">
        <v>315</v>
      </c>
    </row>
    <row r="6273" spans="1:8" ht="31.5">
      <c r="A6273" s="825"/>
      <c r="B6273" s="827"/>
      <c r="C6273" s="17" t="s">
        <v>314</v>
      </c>
      <c r="D6273" s="19" t="s">
        <v>1588</v>
      </c>
      <c r="E6273" s="17">
        <v>0.62</v>
      </c>
      <c r="F6273" s="17">
        <v>2500</v>
      </c>
      <c r="G6273" s="17">
        <f>F6273*E6273</f>
        <v>1550</v>
      </c>
      <c r="H6273" s="597"/>
    </row>
    <row r="6274" spans="1:8" ht="18.75">
      <c r="A6274" s="160"/>
      <c r="B6274" s="161" t="s">
        <v>1598</v>
      </c>
      <c r="C6274" s="160"/>
      <c r="D6274" s="160"/>
      <c r="E6274" s="160"/>
      <c r="F6274" s="160"/>
      <c r="G6274" s="162">
        <f>SUM(G6272:G6273)</f>
        <v>1550</v>
      </c>
      <c r="H6274" s="163"/>
    </row>
    <row r="6275" spans="1:8" ht="47.25">
      <c r="A6275" s="810">
        <v>30</v>
      </c>
      <c r="B6275" s="811" t="s">
        <v>3738</v>
      </c>
      <c r="C6275" s="16" t="s">
        <v>707</v>
      </c>
      <c r="D6275" s="17"/>
      <c r="E6275" s="17"/>
      <c r="F6275" s="17"/>
      <c r="G6275" s="17"/>
      <c r="H6275" s="611" t="s">
        <v>313</v>
      </c>
    </row>
    <row r="6276" spans="1:8" ht="31.5">
      <c r="A6276" s="810"/>
      <c r="B6276" s="811"/>
      <c r="C6276" s="17" t="s">
        <v>314</v>
      </c>
      <c r="D6276" s="19" t="s">
        <v>1588</v>
      </c>
      <c r="E6276" s="17">
        <v>0.4</v>
      </c>
      <c r="F6276" s="17">
        <v>2500</v>
      </c>
      <c r="G6276" s="17">
        <f>F6276*E6276</f>
        <v>1000</v>
      </c>
      <c r="H6276" s="611"/>
    </row>
    <row r="6277" spans="1:8" ht="47.25">
      <c r="A6277" s="575">
        <v>114</v>
      </c>
      <c r="B6277" s="441" t="s">
        <v>2025</v>
      </c>
      <c r="C6277" s="445" t="s">
        <v>2607</v>
      </c>
      <c r="D6277" s="812" t="s">
        <v>2608</v>
      </c>
      <c r="E6277" s="813"/>
      <c r="F6277" s="814"/>
      <c r="G6277" s="446"/>
      <c r="H6277" s="443"/>
    </row>
    <row r="6278" spans="1:8" ht="31.5">
      <c r="A6278" s="815">
        <v>183</v>
      </c>
      <c r="B6278" s="817" t="s">
        <v>3738</v>
      </c>
      <c r="C6278" s="445" t="s">
        <v>964</v>
      </c>
      <c r="D6278" s="444"/>
      <c r="E6278" s="442"/>
      <c r="F6278" s="442"/>
      <c r="G6278" s="446"/>
      <c r="H6278" s="819">
        <v>41271</v>
      </c>
    </row>
    <row r="6279" spans="1:8" ht="15.75">
      <c r="A6279" s="816"/>
      <c r="B6279" s="818"/>
      <c r="C6279" s="441" t="s">
        <v>2286</v>
      </c>
      <c r="D6279" s="444" t="s">
        <v>2968</v>
      </c>
      <c r="E6279" s="442">
        <v>1</v>
      </c>
      <c r="F6279" s="442">
        <v>440</v>
      </c>
      <c r="G6279" s="446">
        <f>E6279*F6279</f>
        <v>440</v>
      </c>
      <c r="H6279" s="820"/>
    </row>
    <row r="6280" spans="1:8" ht="18.75">
      <c r="A6280" s="160"/>
      <c r="B6280" s="161" t="s">
        <v>1598</v>
      </c>
      <c r="C6280" s="160"/>
      <c r="D6280" s="160"/>
      <c r="E6280" s="160"/>
      <c r="F6280" s="160"/>
      <c r="G6280" s="162">
        <f>SUM(G6275:G6279)</f>
        <v>1440</v>
      </c>
      <c r="H6280" s="163"/>
    </row>
    <row r="6281" spans="1:8" ht="31.5">
      <c r="A6281" s="576">
        <v>10</v>
      </c>
      <c r="B6281" s="447" t="s">
        <v>933</v>
      </c>
      <c r="C6281" s="448" t="s">
        <v>3381</v>
      </c>
      <c r="D6281" s="799" t="s">
        <v>1050</v>
      </c>
      <c r="E6281" s="800"/>
      <c r="F6281" s="801"/>
      <c r="G6281" s="449"/>
      <c r="H6281" s="450">
        <v>41248</v>
      </c>
    </row>
    <row r="6282" spans="1:8" ht="47.25">
      <c r="A6282" s="802">
        <v>31</v>
      </c>
      <c r="B6282" s="804" t="s">
        <v>1960</v>
      </c>
      <c r="C6282" s="16" t="s">
        <v>707</v>
      </c>
      <c r="D6282" s="17"/>
      <c r="E6282" s="17"/>
      <c r="F6282" s="17"/>
      <c r="G6282" s="17"/>
      <c r="H6282" s="611" t="s">
        <v>313</v>
      </c>
    </row>
    <row r="6283" spans="1:8" ht="31.5">
      <c r="A6283" s="803"/>
      <c r="B6283" s="805"/>
      <c r="C6283" s="17" t="s">
        <v>314</v>
      </c>
      <c r="D6283" s="19" t="s">
        <v>1588</v>
      </c>
      <c r="E6283" s="17">
        <v>0.4</v>
      </c>
      <c r="F6283" s="17">
        <v>2500</v>
      </c>
      <c r="G6283" s="17">
        <f>F6283*E6283</f>
        <v>1000</v>
      </c>
      <c r="H6283" s="611"/>
    </row>
    <row r="6284" spans="1:8" ht="18.75">
      <c r="A6284" s="160"/>
      <c r="B6284" s="161" t="s">
        <v>1598</v>
      </c>
      <c r="C6284" s="160"/>
      <c r="D6284" s="160"/>
      <c r="E6284" s="160"/>
      <c r="F6284" s="160"/>
      <c r="G6284" s="162">
        <f>SUM(G6281:G6283)</f>
        <v>1000</v>
      </c>
      <c r="H6284" s="163"/>
    </row>
    <row r="6285" spans="1:8" ht="15.75">
      <c r="A6285" s="806">
        <v>117</v>
      </c>
      <c r="B6285" s="808" t="s">
        <v>2785</v>
      </c>
      <c r="C6285" s="452" t="s">
        <v>2782</v>
      </c>
      <c r="D6285" s="453"/>
      <c r="E6285" s="453"/>
      <c r="F6285" s="453"/>
      <c r="G6285" s="453"/>
      <c r="H6285" s="809">
        <v>41263</v>
      </c>
    </row>
    <row r="6286" spans="1:8" ht="15.75">
      <c r="A6286" s="807"/>
      <c r="B6286" s="808"/>
      <c r="C6286" s="453" t="s">
        <v>2783</v>
      </c>
      <c r="D6286" s="451" t="s">
        <v>1588</v>
      </c>
      <c r="E6286" s="454">
        <v>0.2</v>
      </c>
      <c r="F6286" s="454">
        <v>2000</v>
      </c>
      <c r="G6286" s="453">
        <f>E6286*F6286</f>
        <v>400</v>
      </c>
      <c r="H6286" s="809"/>
    </row>
    <row r="6287" spans="1:8" ht="15.75">
      <c r="A6287" s="807"/>
      <c r="B6287" s="808"/>
      <c r="C6287" s="453" t="s">
        <v>2050</v>
      </c>
      <c r="D6287" s="451" t="s">
        <v>1585</v>
      </c>
      <c r="E6287" s="454">
        <v>0.3</v>
      </c>
      <c r="F6287" s="454">
        <v>48.05</v>
      </c>
      <c r="G6287" s="453">
        <f>E6287*F6287</f>
        <v>14.414999999999999</v>
      </c>
      <c r="H6287" s="809"/>
    </row>
    <row r="6288" spans="1:8" ht="31.5">
      <c r="A6288" s="793">
        <v>194</v>
      </c>
      <c r="B6288" s="795" t="s">
        <v>2888</v>
      </c>
      <c r="C6288" s="455" t="s">
        <v>3381</v>
      </c>
      <c r="D6288" s="454"/>
      <c r="E6288" s="453"/>
      <c r="F6288" s="453"/>
      <c r="G6288" s="456"/>
      <c r="H6288" s="797">
        <v>41272</v>
      </c>
    </row>
    <row r="6289" spans="1:8" ht="15.75">
      <c r="A6289" s="794"/>
      <c r="B6289" s="796"/>
      <c r="C6289" s="453" t="s">
        <v>2889</v>
      </c>
      <c r="D6289" s="454" t="s">
        <v>2968</v>
      </c>
      <c r="E6289" s="453">
        <v>1</v>
      </c>
      <c r="F6289" s="453">
        <v>126</v>
      </c>
      <c r="G6289" s="453">
        <f>F6289*E6289</f>
        <v>126</v>
      </c>
      <c r="H6289" s="798"/>
    </row>
    <row r="6290" spans="1:8" ht="18.75">
      <c r="A6290" s="160"/>
      <c r="B6290" s="161" t="s">
        <v>1598</v>
      </c>
      <c r="C6290" s="160"/>
      <c r="D6290" s="160"/>
      <c r="E6290" s="160"/>
      <c r="F6290" s="160"/>
      <c r="G6290" s="162">
        <f>SUM(G6285:G6289)</f>
        <v>540.41999999999996</v>
      </c>
      <c r="H6290" s="163"/>
    </row>
    <row r="6291" spans="1:8" ht="47.25">
      <c r="A6291" s="778">
        <v>20</v>
      </c>
      <c r="B6291" s="781" t="s">
        <v>2781</v>
      </c>
      <c r="C6291" s="16" t="s">
        <v>707</v>
      </c>
      <c r="D6291" s="17"/>
      <c r="E6291" s="17"/>
      <c r="F6291" s="17"/>
      <c r="G6291" s="17"/>
      <c r="H6291" s="611" t="s">
        <v>313</v>
      </c>
    </row>
    <row r="6292" spans="1:8" ht="31.5">
      <c r="A6292" s="780"/>
      <c r="B6292" s="783"/>
      <c r="C6292" s="17" t="s">
        <v>314</v>
      </c>
      <c r="D6292" s="19" t="s">
        <v>1588</v>
      </c>
      <c r="E6292" s="17">
        <v>0.4</v>
      </c>
      <c r="F6292" s="17">
        <v>2500</v>
      </c>
      <c r="G6292" s="17">
        <f>F6292*E6292</f>
        <v>1000</v>
      </c>
      <c r="H6292" s="611"/>
    </row>
    <row r="6293" spans="1:8" ht="31.5">
      <c r="A6293" s="778">
        <v>85</v>
      </c>
      <c r="B6293" s="781" t="s">
        <v>3374</v>
      </c>
      <c r="C6293" s="460" t="s">
        <v>3402</v>
      </c>
      <c r="D6293" s="459"/>
      <c r="E6293" s="458"/>
      <c r="F6293" s="458"/>
      <c r="G6293" s="461"/>
      <c r="H6293" s="784">
        <v>41254</v>
      </c>
    </row>
    <row r="6294" spans="1:8" ht="15.75">
      <c r="A6294" s="780"/>
      <c r="B6294" s="783"/>
      <c r="C6294" s="462" t="s">
        <v>194</v>
      </c>
      <c r="D6294" s="459" t="s">
        <v>2968</v>
      </c>
      <c r="E6294" s="458">
        <v>1</v>
      </c>
      <c r="F6294" s="458">
        <v>60</v>
      </c>
      <c r="G6294" s="461">
        <f>E6294*F6294</f>
        <v>60</v>
      </c>
      <c r="H6294" s="787"/>
    </row>
    <row r="6295" spans="1:8" ht="31.5">
      <c r="A6295" s="578">
        <v>95</v>
      </c>
      <c r="B6295" s="462" t="s">
        <v>2326</v>
      </c>
      <c r="C6295" s="460" t="s">
        <v>2124</v>
      </c>
      <c r="D6295" s="788" t="s">
        <v>1895</v>
      </c>
      <c r="E6295" s="788"/>
      <c r="F6295" s="788"/>
      <c r="G6295" s="461"/>
      <c r="H6295" s="463">
        <v>41257</v>
      </c>
    </row>
    <row r="6296" spans="1:8" ht="15.75">
      <c r="A6296" s="1108">
        <v>118</v>
      </c>
      <c r="B6296" s="788" t="s">
        <v>2781</v>
      </c>
      <c r="C6296" s="457" t="s">
        <v>2782</v>
      </c>
      <c r="D6296" s="458"/>
      <c r="E6296" s="458"/>
      <c r="F6296" s="458"/>
      <c r="G6296" s="458"/>
      <c r="H6296" s="1110">
        <v>41263</v>
      </c>
    </row>
    <row r="6297" spans="1:8" ht="15.75">
      <c r="A6297" s="1109"/>
      <c r="B6297" s="788"/>
      <c r="C6297" s="458" t="s">
        <v>2783</v>
      </c>
      <c r="D6297" s="462" t="s">
        <v>1588</v>
      </c>
      <c r="E6297" s="459">
        <v>0.2</v>
      </c>
      <c r="F6297" s="459">
        <v>2000</v>
      </c>
      <c r="G6297" s="458">
        <f>E6297*F6297</f>
        <v>400</v>
      </c>
      <c r="H6297" s="1110"/>
    </row>
    <row r="6298" spans="1:8" ht="15.75">
      <c r="A6298" s="1109"/>
      <c r="B6298" s="788"/>
      <c r="C6298" s="458" t="s">
        <v>2050</v>
      </c>
      <c r="D6298" s="462" t="s">
        <v>1585</v>
      </c>
      <c r="E6298" s="459">
        <v>0.3</v>
      </c>
      <c r="F6298" s="459">
        <v>48.05</v>
      </c>
      <c r="G6298" s="458">
        <f>E6298*F6298</f>
        <v>14.414999999999999</v>
      </c>
      <c r="H6298" s="1110"/>
    </row>
    <row r="6299" spans="1:8" ht="31.5">
      <c r="A6299" s="778">
        <v>151</v>
      </c>
      <c r="B6299" s="789" t="s">
        <v>1297</v>
      </c>
      <c r="C6299" s="460" t="s">
        <v>1850</v>
      </c>
      <c r="D6299" s="459"/>
      <c r="E6299" s="458"/>
      <c r="F6299" s="458"/>
      <c r="G6299" s="461"/>
      <c r="H6299" s="791">
        <v>41264</v>
      </c>
    </row>
    <row r="6300" spans="1:8" ht="15.75">
      <c r="A6300" s="780"/>
      <c r="B6300" s="790"/>
      <c r="C6300" s="462" t="s">
        <v>2204</v>
      </c>
      <c r="D6300" s="459" t="s">
        <v>2968</v>
      </c>
      <c r="E6300" s="458">
        <v>1</v>
      </c>
      <c r="F6300" s="458">
        <v>13</v>
      </c>
      <c r="G6300" s="461">
        <f>E6300*F6300</f>
        <v>13</v>
      </c>
      <c r="H6300" s="792"/>
    </row>
    <row r="6301" spans="1:8" ht="15.75">
      <c r="A6301" s="578">
        <v>153</v>
      </c>
      <c r="B6301" s="462" t="s">
        <v>1943</v>
      </c>
      <c r="C6301" s="460" t="s">
        <v>2844</v>
      </c>
      <c r="D6301" s="775" t="s">
        <v>2641</v>
      </c>
      <c r="E6301" s="776"/>
      <c r="F6301" s="777"/>
      <c r="G6301" s="461"/>
      <c r="H6301" s="464">
        <v>41267</v>
      </c>
    </row>
    <row r="6302" spans="1:8" ht="31.5">
      <c r="A6302" s="578">
        <v>160</v>
      </c>
      <c r="B6302" s="462" t="s">
        <v>269</v>
      </c>
      <c r="C6302" s="460" t="s">
        <v>1617</v>
      </c>
      <c r="D6302" s="775" t="s">
        <v>67</v>
      </c>
      <c r="E6302" s="776"/>
      <c r="F6302" s="777"/>
      <c r="G6302" s="461"/>
      <c r="H6302" s="463">
        <v>41267</v>
      </c>
    </row>
    <row r="6303" spans="1:8" ht="31.5">
      <c r="A6303" s="778">
        <v>170</v>
      </c>
      <c r="B6303" s="781" t="s">
        <v>1134</v>
      </c>
      <c r="C6303" s="460" t="s">
        <v>1396</v>
      </c>
      <c r="D6303" s="459"/>
      <c r="E6303" s="458"/>
      <c r="F6303" s="458"/>
      <c r="G6303" s="461"/>
      <c r="H6303" s="784">
        <v>41270</v>
      </c>
    </row>
    <row r="6304" spans="1:8" ht="15.75">
      <c r="A6304" s="779"/>
      <c r="B6304" s="782"/>
      <c r="C6304" s="458" t="s">
        <v>1570</v>
      </c>
      <c r="D6304" s="459" t="s">
        <v>2968</v>
      </c>
      <c r="E6304" s="458">
        <v>2</v>
      </c>
      <c r="F6304" s="458">
        <v>59</v>
      </c>
      <c r="G6304" s="461">
        <f>E6304*F6304</f>
        <v>118</v>
      </c>
      <c r="H6304" s="785"/>
    </row>
    <row r="6305" spans="1:8" ht="15.75">
      <c r="A6305" s="780"/>
      <c r="B6305" s="783"/>
      <c r="C6305" s="458" t="s">
        <v>1462</v>
      </c>
      <c r="D6305" s="459" t="s">
        <v>1049</v>
      </c>
      <c r="E6305" s="458">
        <v>0.5</v>
      </c>
      <c r="F6305" s="458">
        <v>55</v>
      </c>
      <c r="G6305" s="458">
        <f>F6305*E6305</f>
        <v>27.5</v>
      </c>
      <c r="H6305" s="786"/>
    </row>
    <row r="6306" spans="1:8" ht="15.75">
      <c r="A6306" s="778">
        <v>182</v>
      </c>
      <c r="B6306" s="781" t="s">
        <v>1134</v>
      </c>
      <c r="C6306" s="460" t="s">
        <v>3819</v>
      </c>
      <c r="D6306" s="459"/>
      <c r="E6306" s="458"/>
      <c r="F6306" s="458"/>
      <c r="G6306" s="461"/>
      <c r="H6306" s="784">
        <v>41270</v>
      </c>
    </row>
    <row r="6307" spans="1:8" ht="31.5">
      <c r="A6307" s="780"/>
      <c r="B6307" s="783"/>
      <c r="C6307" s="458" t="s">
        <v>893</v>
      </c>
      <c r="D6307" s="775" t="s">
        <v>963</v>
      </c>
      <c r="E6307" s="776"/>
      <c r="F6307" s="777"/>
      <c r="G6307" s="461"/>
      <c r="H6307" s="786"/>
    </row>
    <row r="6308" spans="1:8" ht="18.75">
      <c r="A6308" s="160"/>
      <c r="B6308" s="161" t="s">
        <v>1598</v>
      </c>
      <c r="C6308" s="160"/>
      <c r="D6308" s="160"/>
      <c r="E6308" s="160"/>
      <c r="F6308" s="160"/>
      <c r="G6308" s="162">
        <f>SUM(G6291:G6307)</f>
        <v>1632.92</v>
      </c>
      <c r="H6308" s="163"/>
    </row>
    <row r="6309" spans="1:8" ht="31.5">
      <c r="A6309" s="762">
        <v>3</v>
      </c>
      <c r="B6309" s="765" t="s">
        <v>927</v>
      </c>
      <c r="C6309" s="466" t="s">
        <v>1396</v>
      </c>
      <c r="D6309" s="467"/>
      <c r="E6309" s="467"/>
      <c r="F6309" s="467"/>
      <c r="G6309" s="468"/>
      <c r="H6309" s="768">
        <v>41246</v>
      </c>
    </row>
    <row r="6310" spans="1:8" ht="15.75">
      <c r="A6310" s="763"/>
      <c r="B6310" s="766"/>
      <c r="C6310" s="470" t="s">
        <v>1397</v>
      </c>
      <c r="D6310" s="471" t="s">
        <v>2968</v>
      </c>
      <c r="E6310" s="470">
        <v>4</v>
      </c>
      <c r="F6310" s="470">
        <v>92</v>
      </c>
      <c r="G6310" s="470">
        <f>F6310*E6310</f>
        <v>368</v>
      </c>
      <c r="H6310" s="769"/>
    </row>
    <row r="6311" spans="1:8" ht="15.75">
      <c r="A6311" s="763"/>
      <c r="B6311" s="766"/>
      <c r="C6311" s="470" t="s">
        <v>95</v>
      </c>
      <c r="D6311" s="471" t="s">
        <v>2968</v>
      </c>
      <c r="E6311" s="470">
        <v>1</v>
      </c>
      <c r="F6311" s="470">
        <v>155</v>
      </c>
      <c r="G6311" s="470">
        <f>F6311*E6311</f>
        <v>155</v>
      </c>
      <c r="H6311" s="769"/>
    </row>
    <row r="6312" spans="1:8" ht="15.75">
      <c r="A6312" s="763"/>
      <c r="B6312" s="766"/>
      <c r="C6312" s="467" t="s">
        <v>1462</v>
      </c>
      <c r="D6312" s="471" t="s">
        <v>1049</v>
      </c>
      <c r="E6312" s="471">
        <v>4</v>
      </c>
      <c r="F6312" s="471">
        <v>60</v>
      </c>
      <c r="G6312" s="468">
        <f>E6312*F6312</f>
        <v>240</v>
      </c>
      <c r="H6312" s="769"/>
    </row>
    <row r="6313" spans="1:8" ht="15.75">
      <c r="A6313" s="764"/>
      <c r="B6313" s="767"/>
      <c r="C6313" s="470" t="s">
        <v>1045</v>
      </c>
      <c r="D6313" s="471" t="s">
        <v>2968</v>
      </c>
      <c r="E6313" s="470">
        <v>1</v>
      </c>
      <c r="F6313" s="470">
        <v>35</v>
      </c>
      <c r="G6313" s="470">
        <f>F6313*E6313</f>
        <v>35</v>
      </c>
      <c r="H6313" s="770"/>
    </row>
    <row r="6314" spans="1:8" ht="47.25">
      <c r="A6314" s="762">
        <v>21</v>
      </c>
      <c r="B6314" s="765" t="s">
        <v>831</v>
      </c>
      <c r="C6314" s="16" t="s">
        <v>707</v>
      </c>
      <c r="D6314" s="17"/>
      <c r="E6314" s="17"/>
      <c r="F6314" s="17"/>
      <c r="G6314" s="17"/>
      <c r="H6314" s="611" t="s">
        <v>313</v>
      </c>
    </row>
    <row r="6315" spans="1:8" ht="31.5">
      <c r="A6315" s="764"/>
      <c r="B6315" s="767"/>
      <c r="C6315" s="17" t="s">
        <v>314</v>
      </c>
      <c r="D6315" s="19" t="s">
        <v>1588</v>
      </c>
      <c r="E6315" s="17">
        <v>0.4</v>
      </c>
      <c r="F6315" s="17">
        <v>2500</v>
      </c>
      <c r="G6315" s="17">
        <f>F6315*E6315</f>
        <v>1000</v>
      </c>
      <c r="H6315" s="611"/>
    </row>
    <row r="6316" spans="1:8" ht="31.5">
      <c r="A6316" s="762">
        <v>72</v>
      </c>
      <c r="B6316" s="765" t="s">
        <v>1232</v>
      </c>
      <c r="C6316" s="472" t="s">
        <v>813</v>
      </c>
      <c r="D6316" s="471"/>
      <c r="E6316" s="470"/>
      <c r="F6316" s="470"/>
      <c r="G6316" s="468"/>
      <c r="H6316" s="768">
        <v>41253</v>
      </c>
    </row>
    <row r="6317" spans="1:8" ht="15.75">
      <c r="A6317" s="764"/>
      <c r="B6317" s="767"/>
      <c r="C6317" s="467" t="s">
        <v>2204</v>
      </c>
      <c r="D6317" s="471" t="s">
        <v>2968</v>
      </c>
      <c r="E6317" s="470">
        <v>1</v>
      </c>
      <c r="F6317" s="470">
        <v>13</v>
      </c>
      <c r="G6317" s="468">
        <f>E6317*F6317</f>
        <v>13</v>
      </c>
      <c r="H6317" s="772"/>
    </row>
    <row r="6318" spans="1:8" ht="31.5">
      <c r="A6318" s="773">
        <v>80</v>
      </c>
      <c r="B6318" s="771" t="s">
        <v>2832</v>
      </c>
      <c r="C6318" s="472" t="s">
        <v>1986</v>
      </c>
      <c r="D6318" s="470"/>
      <c r="E6318" s="470"/>
      <c r="F6318" s="470"/>
      <c r="G6318" s="468"/>
      <c r="H6318" s="774">
        <v>41253</v>
      </c>
    </row>
    <row r="6319" spans="1:8" ht="15.75">
      <c r="A6319" s="773"/>
      <c r="B6319" s="771"/>
      <c r="C6319" s="470" t="s">
        <v>2268</v>
      </c>
      <c r="D6319" s="471" t="s">
        <v>1046</v>
      </c>
      <c r="E6319" s="471">
        <v>0.25</v>
      </c>
      <c r="F6319" s="471">
        <v>117</v>
      </c>
      <c r="G6319" s="474">
        <f>F6319*E6319</f>
        <v>29.25</v>
      </c>
      <c r="H6319" s="774"/>
    </row>
    <row r="6320" spans="1:8" ht="15.75">
      <c r="A6320" s="773"/>
      <c r="B6320" s="771"/>
      <c r="C6320" s="470" t="s">
        <v>1047</v>
      </c>
      <c r="D6320" s="471" t="s">
        <v>1517</v>
      </c>
      <c r="E6320" s="471">
        <v>0.25</v>
      </c>
      <c r="F6320" s="471">
        <v>25</v>
      </c>
      <c r="G6320" s="474">
        <f>F6320*E6320</f>
        <v>6.25</v>
      </c>
      <c r="H6320" s="774"/>
    </row>
    <row r="6321" spans="1:8" ht="15.75">
      <c r="A6321" s="773"/>
      <c r="B6321" s="771"/>
      <c r="C6321" s="470" t="s">
        <v>1602</v>
      </c>
      <c r="D6321" s="471" t="s">
        <v>1109</v>
      </c>
      <c r="E6321" s="471">
        <v>0.03</v>
      </c>
      <c r="F6321" s="471">
        <v>48</v>
      </c>
      <c r="G6321" s="474">
        <f>F6321*E6321</f>
        <v>1.44</v>
      </c>
      <c r="H6321" s="774"/>
    </row>
    <row r="6322" spans="1:8" ht="31.5">
      <c r="A6322" s="762">
        <v>86</v>
      </c>
      <c r="B6322" s="765" t="s">
        <v>3403</v>
      </c>
      <c r="C6322" s="472" t="s">
        <v>3404</v>
      </c>
      <c r="D6322" s="471"/>
      <c r="E6322" s="470"/>
      <c r="F6322" s="470"/>
      <c r="G6322" s="468"/>
      <c r="H6322" s="768">
        <v>41255</v>
      </c>
    </row>
    <row r="6323" spans="1:8" ht="15.75">
      <c r="A6323" s="764"/>
      <c r="B6323" s="767"/>
      <c r="C6323" s="467" t="s">
        <v>2012</v>
      </c>
      <c r="D6323" s="471" t="s">
        <v>2968</v>
      </c>
      <c r="E6323" s="470">
        <v>1</v>
      </c>
      <c r="F6323" s="470">
        <v>220</v>
      </c>
      <c r="G6323" s="468">
        <f>E6323*F6323</f>
        <v>220</v>
      </c>
      <c r="H6323" s="770"/>
    </row>
    <row r="6324" spans="1:8" ht="31.5">
      <c r="A6324" s="580">
        <v>98</v>
      </c>
      <c r="B6324" s="467" t="s">
        <v>3674</v>
      </c>
      <c r="C6324" s="472" t="s">
        <v>893</v>
      </c>
      <c r="D6324" s="771" t="s">
        <v>3581</v>
      </c>
      <c r="E6324" s="771"/>
      <c r="F6324" s="771"/>
      <c r="G6324" s="468"/>
      <c r="H6324" s="473">
        <v>41256</v>
      </c>
    </row>
    <row r="6325" spans="1:8" ht="15.75">
      <c r="A6325" s="762">
        <v>140</v>
      </c>
      <c r="B6325" s="765" t="s">
        <v>356</v>
      </c>
      <c r="C6325" s="472" t="s">
        <v>2006</v>
      </c>
      <c r="D6325" s="471"/>
      <c r="E6325" s="470"/>
      <c r="F6325" s="470"/>
      <c r="G6325" s="468"/>
      <c r="H6325" s="768">
        <v>41263</v>
      </c>
    </row>
    <row r="6326" spans="1:8" ht="15.75">
      <c r="A6326" s="763"/>
      <c r="B6326" s="766"/>
      <c r="C6326" s="470" t="s">
        <v>2967</v>
      </c>
      <c r="D6326" s="471" t="s">
        <v>2968</v>
      </c>
      <c r="E6326" s="470">
        <v>2</v>
      </c>
      <c r="F6326" s="470">
        <v>221</v>
      </c>
      <c r="G6326" s="470">
        <f>E6326*F6326</f>
        <v>442</v>
      </c>
      <c r="H6326" s="769"/>
    </row>
    <row r="6327" spans="1:8" ht="15.75">
      <c r="A6327" s="764"/>
      <c r="B6327" s="767"/>
      <c r="C6327" s="467" t="s">
        <v>2797</v>
      </c>
      <c r="D6327" s="471" t="s">
        <v>1109</v>
      </c>
      <c r="E6327" s="470">
        <v>3</v>
      </c>
      <c r="F6327" s="470">
        <v>95</v>
      </c>
      <c r="G6327" s="468">
        <f>E6327*F6327</f>
        <v>285</v>
      </c>
      <c r="H6327" s="770"/>
    </row>
    <row r="6328" spans="1:8" ht="31.5">
      <c r="A6328" s="580">
        <v>155</v>
      </c>
      <c r="B6328" s="467" t="s">
        <v>1854</v>
      </c>
      <c r="C6328" s="472" t="s">
        <v>1855</v>
      </c>
      <c r="D6328" s="759" t="s">
        <v>1856</v>
      </c>
      <c r="E6328" s="760"/>
      <c r="F6328" s="761"/>
      <c r="G6328" s="468"/>
      <c r="H6328" s="473">
        <v>41268</v>
      </c>
    </row>
    <row r="6329" spans="1:8" ht="31.5">
      <c r="A6329" s="579">
        <v>164</v>
      </c>
      <c r="B6329" s="465" t="s">
        <v>831</v>
      </c>
      <c r="C6329" s="466" t="s">
        <v>893</v>
      </c>
      <c r="D6329" s="759" t="s">
        <v>412</v>
      </c>
      <c r="E6329" s="760"/>
      <c r="F6329" s="761"/>
      <c r="G6329" s="468"/>
      <c r="H6329" s="469">
        <v>41268</v>
      </c>
    </row>
    <row r="6330" spans="1:8" ht="31.5">
      <c r="A6330" s="762">
        <v>184</v>
      </c>
      <c r="B6330" s="765" t="s">
        <v>831</v>
      </c>
      <c r="C6330" s="472" t="s">
        <v>955</v>
      </c>
      <c r="D6330" s="471"/>
      <c r="E6330" s="470"/>
      <c r="F6330" s="470"/>
      <c r="G6330" s="468"/>
      <c r="H6330" s="768">
        <v>41270</v>
      </c>
    </row>
    <row r="6331" spans="1:8" ht="15.75">
      <c r="A6331" s="763"/>
      <c r="B6331" s="766"/>
      <c r="C6331" s="467" t="s">
        <v>956</v>
      </c>
      <c r="D6331" s="471" t="s">
        <v>1585</v>
      </c>
      <c r="E6331" s="470">
        <v>0.48</v>
      </c>
      <c r="F6331" s="470">
        <v>8500</v>
      </c>
      <c r="G6331" s="468">
        <f t="shared" ref="G6331:G6336" si="74">E6331*F6331</f>
        <v>4080</v>
      </c>
      <c r="H6331" s="769"/>
    </row>
    <row r="6332" spans="1:8" ht="15.75">
      <c r="A6332" s="763"/>
      <c r="B6332" s="766"/>
      <c r="C6332" s="467" t="s">
        <v>957</v>
      </c>
      <c r="D6332" s="471" t="s">
        <v>1585</v>
      </c>
      <c r="E6332" s="470">
        <v>0.06</v>
      </c>
      <c r="F6332" s="470">
        <v>8500</v>
      </c>
      <c r="G6332" s="468">
        <f t="shared" si="74"/>
        <v>510</v>
      </c>
      <c r="H6332" s="769"/>
    </row>
    <row r="6333" spans="1:8" ht="15.75">
      <c r="A6333" s="763"/>
      <c r="B6333" s="766"/>
      <c r="C6333" s="467" t="s">
        <v>958</v>
      </c>
      <c r="D6333" s="471" t="s">
        <v>1585</v>
      </c>
      <c r="E6333" s="470">
        <v>0.09</v>
      </c>
      <c r="F6333" s="470">
        <v>8500</v>
      </c>
      <c r="G6333" s="468">
        <f t="shared" si="74"/>
        <v>765</v>
      </c>
      <c r="H6333" s="769"/>
    </row>
    <row r="6334" spans="1:8" ht="15.75">
      <c r="A6334" s="763"/>
      <c r="B6334" s="766"/>
      <c r="C6334" s="467" t="s">
        <v>959</v>
      </c>
      <c r="D6334" s="471" t="s">
        <v>2968</v>
      </c>
      <c r="E6334" s="470">
        <v>300</v>
      </c>
      <c r="F6334" s="470">
        <v>0.7</v>
      </c>
      <c r="G6334" s="468">
        <f t="shared" si="74"/>
        <v>210</v>
      </c>
      <c r="H6334" s="769"/>
    </row>
    <row r="6335" spans="1:8" ht="15.75">
      <c r="A6335" s="763"/>
      <c r="B6335" s="766"/>
      <c r="C6335" s="467" t="s">
        <v>960</v>
      </c>
      <c r="D6335" s="471" t="s">
        <v>2968</v>
      </c>
      <c r="E6335" s="470">
        <v>250</v>
      </c>
      <c r="F6335" s="470">
        <v>0.7</v>
      </c>
      <c r="G6335" s="468">
        <f t="shared" si="74"/>
        <v>175</v>
      </c>
      <c r="H6335" s="769"/>
    </row>
    <row r="6336" spans="1:8" ht="15.75">
      <c r="A6336" s="764"/>
      <c r="B6336" s="767"/>
      <c r="C6336" s="467" t="s">
        <v>961</v>
      </c>
      <c r="D6336" s="471" t="s">
        <v>2968</v>
      </c>
      <c r="E6336" s="470">
        <v>120</v>
      </c>
      <c r="F6336" s="470">
        <v>0.8</v>
      </c>
      <c r="G6336" s="468">
        <f t="shared" si="74"/>
        <v>96</v>
      </c>
      <c r="H6336" s="770"/>
    </row>
    <row r="6337" spans="1:8" ht="18.75">
      <c r="A6337" s="160"/>
      <c r="B6337" s="161" t="s">
        <v>1598</v>
      </c>
      <c r="C6337" s="160"/>
      <c r="D6337" s="160"/>
      <c r="E6337" s="160"/>
      <c r="F6337" s="160"/>
      <c r="G6337" s="162">
        <f>SUM(G6309:G6336)</f>
        <v>8630.94</v>
      </c>
      <c r="H6337" s="163"/>
    </row>
    <row r="6338" spans="1:8" ht="47.25">
      <c r="A6338" s="754">
        <v>22</v>
      </c>
      <c r="B6338" s="745" t="s">
        <v>2595</v>
      </c>
      <c r="C6338" s="16" t="s">
        <v>707</v>
      </c>
      <c r="D6338" s="17"/>
      <c r="E6338" s="17"/>
      <c r="F6338" s="17"/>
      <c r="G6338" s="17"/>
      <c r="H6338" s="611" t="s">
        <v>313</v>
      </c>
    </row>
    <row r="6339" spans="1:8" ht="31.5">
      <c r="A6339" s="756"/>
      <c r="B6339" s="747"/>
      <c r="C6339" s="17" t="s">
        <v>314</v>
      </c>
      <c r="D6339" s="19" t="s">
        <v>1588</v>
      </c>
      <c r="E6339" s="17">
        <v>0.4</v>
      </c>
      <c r="F6339" s="17">
        <v>2500</v>
      </c>
      <c r="G6339" s="17">
        <f>F6339*E6339</f>
        <v>1000</v>
      </c>
      <c r="H6339" s="611"/>
    </row>
    <row r="6340" spans="1:8" ht="15.75">
      <c r="A6340" s="754">
        <v>38</v>
      </c>
      <c r="B6340" s="745" t="s">
        <v>710</v>
      </c>
      <c r="C6340" s="478" t="s">
        <v>711</v>
      </c>
      <c r="D6340" s="477"/>
      <c r="E6340" s="476"/>
      <c r="F6340" s="476"/>
      <c r="G6340" s="476"/>
      <c r="H6340" s="748">
        <v>41248</v>
      </c>
    </row>
    <row r="6341" spans="1:8" ht="15.75">
      <c r="A6341" s="755"/>
      <c r="B6341" s="746"/>
      <c r="C6341" s="479" t="s">
        <v>1014</v>
      </c>
      <c r="D6341" s="477" t="s">
        <v>1049</v>
      </c>
      <c r="E6341" s="476">
        <v>12</v>
      </c>
      <c r="F6341" s="476">
        <v>58.2</v>
      </c>
      <c r="G6341" s="476">
        <f>F6341*E6341</f>
        <v>698.4</v>
      </c>
      <c r="H6341" s="749"/>
    </row>
    <row r="6342" spans="1:8" ht="15.75">
      <c r="A6342" s="755"/>
      <c r="B6342" s="746"/>
      <c r="C6342" s="479" t="s">
        <v>1535</v>
      </c>
      <c r="D6342" s="477" t="s">
        <v>2968</v>
      </c>
      <c r="E6342" s="476">
        <v>150</v>
      </c>
      <c r="F6342" s="476">
        <v>8</v>
      </c>
      <c r="G6342" s="480">
        <f>E6342*F6342</f>
        <v>1200</v>
      </c>
      <c r="H6342" s="743"/>
    </row>
    <row r="6343" spans="1:8" ht="15.75">
      <c r="A6343" s="756"/>
      <c r="B6343" s="747"/>
      <c r="C6343" s="479" t="s">
        <v>1601</v>
      </c>
      <c r="D6343" s="477" t="s">
        <v>1109</v>
      </c>
      <c r="E6343" s="476">
        <v>10</v>
      </c>
      <c r="F6343" s="476">
        <v>4.7</v>
      </c>
      <c r="G6343" s="480">
        <f>E6343*F6343</f>
        <v>47</v>
      </c>
      <c r="H6343" s="744"/>
    </row>
    <row r="6344" spans="1:8" ht="78.75">
      <c r="A6344" s="581">
        <v>81</v>
      </c>
      <c r="B6344" s="482" t="s">
        <v>1848</v>
      </c>
      <c r="C6344" s="483" t="s">
        <v>1847</v>
      </c>
      <c r="D6344" s="484"/>
      <c r="E6344" s="484"/>
      <c r="F6344" s="484"/>
      <c r="G6344" s="485">
        <v>118338.14</v>
      </c>
      <c r="H6344" s="486" t="s">
        <v>1012</v>
      </c>
    </row>
    <row r="6345" spans="1:8" ht="15.75">
      <c r="A6345" s="754">
        <v>119</v>
      </c>
      <c r="B6345" s="745" t="s">
        <v>2595</v>
      </c>
      <c r="C6345" s="475" t="s">
        <v>2782</v>
      </c>
      <c r="D6345" s="476"/>
      <c r="E6345" s="476"/>
      <c r="F6345" s="476"/>
      <c r="G6345" s="476"/>
      <c r="H6345" s="748">
        <v>41263</v>
      </c>
    </row>
    <row r="6346" spans="1:8" ht="15.75">
      <c r="A6346" s="757"/>
      <c r="B6346" s="746"/>
      <c r="C6346" s="476" t="s">
        <v>2783</v>
      </c>
      <c r="D6346" s="479" t="s">
        <v>1588</v>
      </c>
      <c r="E6346" s="477">
        <v>0.2</v>
      </c>
      <c r="F6346" s="477">
        <v>2000</v>
      </c>
      <c r="G6346" s="476">
        <f>E6346*F6346</f>
        <v>400</v>
      </c>
      <c r="H6346" s="749"/>
    </row>
    <row r="6347" spans="1:8" ht="15.75">
      <c r="A6347" s="758"/>
      <c r="B6347" s="747"/>
      <c r="C6347" s="476" t="s">
        <v>2050</v>
      </c>
      <c r="D6347" s="479" t="s">
        <v>1585</v>
      </c>
      <c r="E6347" s="477">
        <v>0.3</v>
      </c>
      <c r="F6347" s="477">
        <v>48.05</v>
      </c>
      <c r="G6347" s="476">
        <f>E6347*F6347</f>
        <v>14.414999999999999</v>
      </c>
      <c r="H6347" s="750"/>
    </row>
    <row r="6348" spans="1:8" ht="15.75">
      <c r="A6348" s="481">
        <v>129</v>
      </c>
      <c r="B6348" s="479" t="s">
        <v>912</v>
      </c>
      <c r="C6348" s="478" t="s">
        <v>515</v>
      </c>
      <c r="D6348" s="739" t="s">
        <v>1774</v>
      </c>
      <c r="E6348" s="740"/>
      <c r="F6348" s="741"/>
      <c r="G6348" s="480"/>
      <c r="H6348" s="486">
        <v>41263</v>
      </c>
    </row>
    <row r="6349" spans="1:8" ht="15.75">
      <c r="A6349" s="481">
        <v>135</v>
      </c>
      <c r="B6349" s="479" t="s">
        <v>2595</v>
      </c>
      <c r="C6349" s="478" t="s">
        <v>515</v>
      </c>
      <c r="D6349" s="739" t="s">
        <v>1776</v>
      </c>
      <c r="E6349" s="740"/>
      <c r="F6349" s="741"/>
      <c r="G6349" s="480"/>
      <c r="H6349" s="486">
        <v>41263</v>
      </c>
    </row>
    <row r="6350" spans="1:8" ht="31.5">
      <c r="A6350" s="742">
        <v>192</v>
      </c>
      <c r="B6350" s="745" t="s">
        <v>966</v>
      </c>
      <c r="C6350" s="478" t="s">
        <v>692</v>
      </c>
      <c r="D6350" s="477"/>
      <c r="E6350" s="476"/>
      <c r="F6350" s="476"/>
      <c r="G6350" s="480"/>
      <c r="H6350" s="748">
        <v>41272</v>
      </c>
    </row>
    <row r="6351" spans="1:8" ht="15.75">
      <c r="A6351" s="743"/>
      <c r="B6351" s="746"/>
      <c r="C6351" s="476" t="s">
        <v>1570</v>
      </c>
      <c r="D6351" s="477" t="s">
        <v>2968</v>
      </c>
      <c r="E6351" s="476">
        <v>2</v>
      </c>
      <c r="F6351" s="476">
        <v>59</v>
      </c>
      <c r="G6351" s="480">
        <f>E6351*F6351</f>
        <v>118</v>
      </c>
      <c r="H6351" s="749"/>
    </row>
    <row r="6352" spans="1:8" ht="15.75">
      <c r="A6352" s="744"/>
      <c r="B6352" s="747"/>
      <c r="C6352" s="476" t="s">
        <v>1462</v>
      </c>
      <c r="D6352" s="477" t="s">
        <v>1049</v>
      </c>
      <c r="E6352" s="476">
        <v>1</v>
      </c>
      <c r="F6352" s="476">
        <v>55</v>
      </c>
      <c r="G6352" s="476">
        <f>F6352*E6352</f>
        <v>55</v>
      </c>
      <c r="H6352" s="750"/>
    </row>
    <row r="6353" spans="1:8" ht="15.75">
      <c r="A6353" s="481">
        <v>197</v>
      </c>
      <c r="B6353" s="479" t="s">
        <v>2892</v>
      </c>
      <c r="C6353" s="478" t="s">
        <v>1584</v>
      </c>
      <c r="D6353" s="739" t="s">
        <v>67</v>
      </c>
      <c r="E6353" s="740"/>
      <c r="F6353" s="741"/>
      <c r="G6353" s="480"/>
      <c r="H6353" s="486">
        <v>41272</v>
      </c>
    </row>
    <row r="6354" spans="1:8" ht="18.75">
      <c r="A6354" s="160"/>
      <c r="B6354" s="161" t="s">
        <v>1598</v>
      </c>
      <c r="C6354" s="160"/>
      <c r="D6354" s="160"/>
      <c r="E6354" s="160"/>
      <c r="F6354" s="160"/>
      <c r="G6354" s="162">
        <f>SUM(G6338:G6353)</f>
        <v>121870.96</v>
      </c>
      <c r="H6354" s="163"/>
    </row>
    <row r="6355" spans="1:8" ht="47.25">
      <c r="A6355" s="722">
        <v>23</v>
      </c>
      <c r="B6355" s="725" t="s">
        <v>3441</v>
      </c>
      <c r="C6355" s="16" t="s">
        <v>707</v>
      </c>
      <c r="D6355" s="17"/>
      <c r="E6355" s="17"/>
      <c r="F6355" s="17"/>
      <c r="G6355" s="17"/>
      <c r="H6355" s="611" t="s">
        <v>313</v>
      </c>
    </row>
    <row r="6356" spans="1:8" ht="31.5">
      <c r="A6356" s="724"/>
      <c r="B6356" s="727"/>
      <c r="C6356" s="17" t="s">
        <v>314</v>
      </c>
      <c r="D6356" s="19" t="s">
        <v>1588</v>
      </c>
      <c r="E6356" s="17">
        <v>0.4</v>
      </c>
      <c r="F6356" s="17">
        <v>2500</v>
      </c>
      <c r="G6356" s="17">
        <f>F6356*E6356</f>
        <v>1000</v>
      </c>
      <c r="H6356" s="611"/>
    </row>
    <row r="6357" spans="1:8" ht="15.75">
      <c r="A6357" s="722">
        <v>92</v>
      </c>
      <c r="B6357" s="725" t="s">
        <v>2115</v>
      </c>
      <c r="C6357" s="363" t="s">
        <v>2116</v>
      </c>
      <c r="D6357" s="487"/>
      <c r="E6357" s="360"/>
      <c r="F6357" s="360"/>
      <c r="G6357" s="362"/>
      <c r="H6357" s="751">
        <v>41258</v>
      </c>
    </row>
    <row r="6358" spans="1:8" ht="15.75">
      <c r="A6358" s="723"/>
      <c r="B6358" s="726"/>
      <c r="C6358" s="360" t="s">
        <v>1462</v>
      </c>
      <c r="D6358" s="487" t="s">
        <v>1049</v>
      </c>
      <c r="E6358" s="360">
        <v>0.5</v>
      </c>
      <c r="F6358" s="360">
        <v>48.88</v>
      </c>
      <c r="G6358" s="360">
        <f>F6358*E6358</f>
        <v>24.44</v>
      </c>
      <c r="H6358" s="752"/>
    </row>
    <row r="6359" spans="1:8" ht="15.75">
      <c r="A6359" s="723"/>
      <c r="B6359" s="726"/>
      <c r="C6359" s="360" t="s">
        <v>2967</v>
      </c>
      <c r="D6359" s="487" t="s">
        <v>2968</v>
      </c>
      <c r="E6359" s="360">
        <v>1</v>
      </c>
      <c r="F6359" s="360">
        <v>221</v>
      </c>
      <c r="G6359" s="360">
        <f>E6359*F6359</f>
        <v>221</v>
      </c>
      <c r="H6359" s="752"/>
    </row>
    <row r="6360" spans="1:8" ht="15.75">
      <c r="A6360" s="724"/>
      <c r="B6360" s="727"/>
      <c r="C6360" s="377" t="s">
        <v>2117</v>
      </c>
      <c r="D6360" s="487" t="s">
        <v>2968</v>
      </c>
      <c r="E6360" s="487">
        <v>2</v>
      </c>
      <c r="F6360" s="487">
        <v>43</v>
      </c>
      <c r="G6360" s="365">
        <f>F6360*E6360</f>
        <v>86</v>
      </c>
      <c r="H6360" s="753"/>
    </row>
    <row r="6361" spans="1:8" ht="15.75">
      <c r="A6361" s="359">
        <v>128</v>
      </c>
      <c r="B6361" s="377" t="s">
        <v>1022</v>
      </c>
      <c r="C6361" s="363" t="s">
        <v>2844</v>
      </c>
      <c r="D6361" s="719" t="s">
        <v>1050</v>
      </c>
      <c r="E6361" s="720"/>
      <c r="F6361" s="721"/>
      <c r="G6361" s="362"/>
      <c r="H6361" s="373">
        <v>41263</v>
      </c>
    </row>
    <row r="6362" spans="1:8" ht="15.75">
      <c r="A6362" s="359">
        <v>138</v>
      </c>
      <c r="B6362" s="377" t="s">
        <v>1022</v>
      </c>
      <c r="C6362" s="363" t="s">
        <v>2844</v>
      </c>
      <c r="D6362" s="719" t="s">
        <v>1783</v>
      </c>
      <c r="E6362" s="720"/>
      <c r="F6362" s="721"/>
      <c r="G6362" s="362"/>
      <c r="H6362" s="373">
        <v>41263</v>
      </c>
    </row>
    <row r="6363" spans="1:8" ht="15.75">
      <c r="A6363" s="359">
        <v>149</v>
      </c>
      <c r="B6363" s="377" t="s">
        <v>3372</v>
      </c>
      <c r="C6363" s="488" t="s">
        <v>2270</v>
      </c>
      <c r="D6363" s="719" t="s">
        <v>1503</v>
      </c>
      <c r="E6363" s="720"/>
      <c r="F6363" s="721"/>
      <c r="G6363" s="362"/>
      <c r="H6363" s="489">
        <v>41264</v>
      </c>
    </row>
    <row r="6364" spans="1:8" ht="31.5">
      <c r="A6364" s="375">
        <v>163</v>
      </c>
      <c r="B6364" s="376" t="s">
        <v>3441</v>
      </c>
      <c r="C6364" s="361" t="s">
        <v>893</v>
      </c>
      <c r="D6364" s="719" t="s">
        <v>412</v>
      </c>
      <c r="E6364" s="720"/>
      <c r="F6364" s="721"/>
      <c r="G6364" s="362"/>
      <c r="H6364" s="374">
        <v>41268</v>
      </c>
    </row>
    <row r="6365" spans="1:8" ht="18.75">
      <c r="A6365" s="160"/>
      <c r="B6365" s="161" t="s">
        <v>1598</v>
      </c>
      <c r="C6365" s="160"/>
      <c r="D6365" s="160"/>
      <c r="E6365" s="160"/>
      <c r="F6365" s="160"/>
      <c r="G6365" s="162">
        <f>SUM(G6355:G6364)</f>
        <v>1331.44</v>
      </c>
      <c r="H6365" s="163"/>
    </row>
    <row r="6366" spans="1:8" ht="47.25">
      <c r="A6366" s="732">
        <v>56</v>
      </c>
      <c r="B6366" s="735" t="s">
        <v>832</v>
      </c>
      <c r="C6366" s="16" t="s">
        <v>707</v>
      </c>
      <c r="D6366" s="17"/>
      <c r="E6366" s="17"/>
      <c r="F6366" s="17"/>
      <c r="G6366" s="17"/>
      <c r="H6366" s="595" t="s">
        <v>315</v>
      </c>
    </row>
    <row r="6367" spans="1:8" ht="31.5">
      <c r="A6367" s="734"/>
      <c r="B6367" s="737"/>
      <c r="C6367" s="17" t="s">
        <v>314</v>
      </c>
      <c r="D6367" s="19" t="s">
        <v>1588</v>
      </c>
      <c r="E6367" s="17">
        <v>0.62</v>
      </c>
      <c r="F6367" s="17">
        <v>2500</v>
      </c>
      <c r="G6367" s="17">
        <f>F6367*E6367</f>
        <v>1550</v>
      </c>
      <c r="H6367" s="597"/>
    </row>
    <row r="6368" spans="1:8" ht="31.5">
      <c r="A6368" s="493">
        <v>187</v>
      </c>
      <c r="B6368" s="494" t="s">
        <v>832</v>
      </c>
      <c r="C6368" s="490" t="s">
        <v>893</v>
      </c>
      <c r="D6368" s="1011" t="s">
        <v>965</v>
      </c>
      <c r="E6368" s="1012"/>
      <c r="F6368" s="1013"/>
      <c r="G6368" s="495"/>
      <c r="H6368" s="496">
        <v>41271</v>
      </c>
    </row>
    <row r="6369" spans="1:8" ht="15.75">
      <c r="A6369" s="493">
        <v>198</v>
      </c>
      <c r="B6369" s="494" t="s">
        <v>3432</v>
      </c>
      <c r="C6369" s="497" t="s">
        <v>2270</v>
      </c>
      <c r="D6369" s="1011" t="s">
        <v>2893</v>
      </c>
      <c r="E6369" s="1012"/>
      <c r="F6369" s="1013"/>
      <c r="G6369" s="495"/>
      <c r="H6369" s="496">
        <v>41272</v>
      </c>
    </row>
    <row r="6370" spans="1:8" ht="31.5">
      <c r="A6370" s="493">
        <v>199</v>
      </c>
      <c r="B6370" s="494" t="s">
        <v>1159</v>
      </c>
      <c r="C6370" s="497" t="s">
        <v>2895</v>
      </c>
      <c r="D6370" s="1011" t="s">
        <v>412</v>
      </c>
      <c r="E6370" s="1012"/>
      <c r="F6370" s="1013"/>
      <c r="G6370" s="495"/>
      <c r="H6370" s="496">
        <v>41272</v>
      </c>
    </row>
    <row r="6371" spans="1:8" ht="15.75">
      <c r="A6371" s="732">
        <v>200</v>
      </c>
      <c r="B6371" s="735" t="s">
        <v>2896</v>
      </c>
      <c r="C6371" s="497" t="s">
        <v>2897</v>
      </c>
      <c r="D6371" s="492"/>
      <c r="E6371" s="491"/>
      <c r="F6371" s="491"/>
      <c r="G6371" s="495"/>
      <c r="H6371" s="1024">
        <v>41272</v>
      </c>
    </row>
    <row r="6372" spans="1:8" ht="15.75">
      <c r="A6372" s="733"/>
      <c r="B6372" s="736"/>
      <c r="C6372" s="494" t="s">
        <v>49</v>
      </c>
      <c r="D6372" s="492" t="s">
        <v>2968</v>
      </c>
      <c r="E6372" s="492">
        <v>1</v>
      </c>
      <c r="F6372" s="492">
        <v>150</v>
      </c>
      <c r="G6372" s="499">
        <f>F6372*E6372</f>
        <v>150</v>
      </c>
      <c r="H6372" s="1025"/>
    </row>
    <row r="6373" spans="1:8" ht="15.75">
      <c r="A6373" s="733"/>
      <c r="B6373" s="736"/>
      <c r="C6373" s="491" t="s">
        <v>2293</v>
      </c>
      <c r="D6373" s="492" t="s">
        <v>2968</v>
      </c>
      <c r="E6373" s="491">
        <v>1</v>
      </c>
      <c r="F6373" s="491">
        <v>60</v>
      </c>
      <c r="G6373" s="500">
        <f>E6373*F6373</f>
        <v>60</v>
      </c>
      <c r="H6373" s="1025"/>
    </row>
    <row r="6374" spans="1:8" ht="15.75">
      <c r="A6374" s="733"/>
      <c r="B6374" s="736"/>
      <c r="C6374" s="491" t="s">
        <v>2192</v>
      </c>
      <c r="D6374" s="492" t="s">
        <v>2968</v>
      </c>
      <c r="E6374" s="491">
        <v>1</v>
      </c>
      <c r="F6374" s="491">
        <v>20</v>
      </c>
      <c r="G6374" s="495">
        <f>E6374*F6374</f>
        <v>20</v>
      </c>
      <c r="H6374" s="1025"/>
    </row>
    <row r="6375" spans="1:8" ht="15.75">
      <c r="A6375" s="734"/>
      <c r="B6375" s="737"/>
      <c r="C6375" s="494" t="s">
        <v>2898</v>
      </c>
      <c r="D6375" s="492" t="s">
        <v>2968</v>
      </c>
      <c r="E6375" s="491">
        <v>1</v>
      </c>
      <c r="F6375" s="491">
        <v>96</v>
      </c>
      <c r="G6375" s="495">
        <f>E6375*F6375</f>
        <v>96</v>
      </c>
      <c r="H6375" s="1026"/>
    </row>
    <row r="6376" spans="1:8" ht="18.75">
      <c r="A6376" s="160"/>
      <c r="B6376" s="161" t="s">
        <v>1598</v>
      </c>
      <c r="C6376" s="160"/>
      <c r="D6376" s="160"/>
      <c r="E6376" s="160"/>
      <c r="F6376" s="160"/>
      <c r="G6376" s="162">
        <f>SUM(G6366:G6375)</f>
        <v>1876</v>
      </c>
      <c r="H6376" s="163"/>
    </row>
    <row r="6377" spans="1:8" ht="31.5">
      <c r="A6377" s="715">
        <v>15</v>
      </c>
      <c r="B6377" s="710" t="s">
        <v>706</v>
      </c>
      <c r="C6377" s="187" t="s">
        <v>1986</v>
      </c>
      <c r="D6377" s="502"/>
      <c r="E6377" s="502"/>
      <c r="F6377" s="502"/>
      <c r="G6377" s="190"/>
      <c r="H6377" s="717">
        <v>41248</v>
      </c>
    </row>
    <row r="6378" spans="1:8" ht="15.75">
      <c r="A6378" s="738"/>
      <c r="B6378" s="910"/>
      <c r="C6378" s="186" t="s">
        <v>2268</v>
      </c>
      <c r="D6378" s="189" t="s">
        <v>1046</v>
      </c>
      <c r="E6378" s="189">
        <v>0.5</v>
      </c>
      <c r="F6378" s="189">
        <v>350</v>
      </c>
      <c r="G6378" s="190">
        <f>F6378*E6378</f>
        <v>175</v>
      </c>
      <c r="H6378" s="911"/>
    </row>
    <row r="6379" spans="1:8" ht="15.75">
      <c r="A6379" s="738"/>
      <c r="B6379" s="910"/>
      <c r="C6379" s="186" t="s">
        <v>1047</v>
      </c>
      <c r="D6379" s="189" t="s">
        <v>1517</v>
      </c>
      <c r="E6379" s="189">
        <v>0.5</v>
      </c>
      <c r="F6379" s="189">
        <v>25</v>
      </c>
      <c r="G6379" s="190">
        <f>F6379*E6379</f>
        <v>12.5</v>
      </c>
      <c r="H6379" s="911"/>
    </row>
    <row r="6380" spans="1:8" ht="15.75">
      <c r="A6380" s="716"/>
      <c r="B6380" s="711"/>
      <c r="C6380" s="186" t="s">
        <v>1602</v>
      </c>
      <c r="D6380" s="189" t="s">
        <v>1109</v>
      </c>
      <c r="E6380" s="189">
        <v>0.12</v>
      </c>
      <c r="F6380" s="189">
        <v>48</v>
      </c>
      <c r="G6380" s="190">
        <f>F6380*E6380</f>
        <v>5.76</v>
      </c>
      <c r="H6380" s="718"/>
    </row>
    <row r="6381" spans="1:8" ht="15.75">
      <c r="A6381" s="501">
        <v>42</v>
      </c>
      <c r="B6381" s="502" t="s">
        <v>561</v>
      </c>
      <c r="C6381" s="503" t="s">
        <v>715</v>
      </c>
      <c r="D6381" s="712" t="s">
        <v>1102</v>
      </c>
      <c r="E6381" s="713"/>
      <c r="F6381" s="714"/>
      <c r="G6381" s="504"/>
      <c r="H6381" s="188">
        <v>41246</v>
      </c>
    </row>
    <row r="6382" spans="1:8" ht="47.25">
      <c r="A6382" s="715">
        <v>57</v>
      </c>
      <c r="B6382" s="710" t="s">
        <v>2657</v>
      </c>
      <c r="C6382" s="16" t="s">
        <v>707</v>
      </c>
      <c r="D6382" s="17"/>
      <c r="E6382" s="17"/>
      <c r="F6382" s="17"/>
      <c r="G6382" s="17"/>
      <c r="H6382" s="595" t="s">
        <v>315</v>
      </c>
    </row>
    <row r="6383" spans="1:8" ht="31.5">
      <c r="A6383" s="716"/>
      <c r="B6383" s="711"/>
      <c r="C6383" s="17" t="s">
        <v>314</v>
      </c>
      <c r="D6383" s="19" t="s">
        <v>1588</v>
      </c>
      <c r="E6383" s="17">
        <v>0.62</v>
      </c>
      <c r="F6383" s="17">
        <v>2500</v>
      </c>
      <c r="G6383" s="17">
        <f>F6383*E6383</f>
        <v>1550</v>
      </c>
      <c r="H6383" s="597"/>
    </row>
    <row r="6384" spans="1:8" ht="31.5">
      <c r="A6384" s="501">
        <v>150</v>
      </c>
      <c r="B6384" s="502" t="s">
        <v>1849</v>
      </c>
      <c r="C6384" s="503" t="s">
        <v>2015</v>
      </c>
      <c r="D6384" s="712" t="s">
        <v>1050</v>
      </c>
      <c r="E6384" s="713"/>
      <c r="F6384" s="714"/>
      <c r="G6384" s="504"/>
      <c r="H6384" s="505">
        <v>41268</v>
      </c>
    </row>
    <row r="6385" spans="1:8" ht="15.75">
      <c r="A6385" s="501">
        <v>110</v>
      </c>
      <c r="B6385" s="502" t="s">
        <v>2909</v>
      </c>
      <c r="C6385" s="503" t="s">
        <v>340</v>
      </c>
      <c r="D6385" s="712" t="s">
        <v>1102</v>
      </c>
      <c r="E6385" s="713"/>
      <c r="F6385" s="714"/>
      <c r="G6385" s="504"/>
      <c r="H6385" s="188">
        <v>41261</v>
      </c>
    </row>
    <row r="6386" spans="1:8" ht="15.75">
      <c r="A6386" s="715">
        <v>123</v>
      </c>
      <c r="B6386" s="710" t="s">
        <v>2657</v>
      </c>
      <c r="C6386" s="187" t="s">
        <v>2782</v>
      </c>
      <c r="D6386" s="186"/>
      <c r="E6386" s="186"/>
      <c r="F6386" s="186"/>
      <c r="G6386" s="186"/>
      <c r="H6386" s="717">
        <v>41263</v>
      </c>
    </row>
    <row r="6387" spans="1:8" ht="15.75">
      <c r="A6387" s="1087"/>
      <c r="B6387" s="910"/>
      <c r="C6387" s="186" t="s">
        <v>2783</v>
      </c>
      <c r="D6387" s="502" t="s">
        <v>1588</v>
      </c>
      <c r="E6387" s="189">
        <v>0.2</v>
      </c>
      <c r="F6387" s="189">
        <v>2000</v>
      </c>
      <c r="G6387" s="186">
        <f>E6387*F6387</f>
        <v>400</v>
      </c>
      <c r="H6387" s="911"/>
    </row>
    <row r="6388" spans="1:8" ht="15.75">
      <c r="A6388" s="1088"/>
      <c r="B6388" s="711"/>
      <c r="C6388" s="186" t="s">
        <v>2050</v>
      </c>
      <c r="D6388" s="502" t="s">
        <v>1585</v>
      </c>
      <c r="E6388" s="189">
        <v>0.3</v>
      </c>
      <c r="F6388" s="189">
        <v>48.05</v>
      </c>
      <c r="G6388" s="186">
        <f>E6388*F6388</f>
        <v>14.414999999999999</v>
      </c>
      <c r="H6388" s="718"/>
    </row>
    <row r="6389" spans="1:8" ht="15.75">
      <c r="A6389" s="501">
        <v>104</v>
      </c>
      <c r="B6389" s="502" t="s">
        <v>3679</v>
      </c>
      <c r="C6389" s="503" t="s">
        <v>694</v>
      </c>
      <c r="D6389" s="712" t="s">
        <v>1050</v>
      </c>
      <c r="E6389" s="713"/>
      <c r="F6389" s="714"/>
      <c r="G6389" s="504"/>
      <c r="H6389" s="188">
        <v>41257</v>
      </c>
    </row>
    <row r="6390" spans="1:8" ht="15.75">
      <c r="A6390" s="715">
        <v>179</v>
      </c>
      <c r="B6390" s="710" t="s">
        <v>2657</v>
      </c>
      <c r="C6390" s="503" t="s">
        <v>3819</v>
      </c>
      <c r="D6390" s="189"/>
      <c r="E6390" s="186"/>
      <c r="F6390" s="186"/>
      <c r="G6390" s="504"/>
      <c r="H6390" s="717">
        <v>41270</v>
      </c>
    </row>
    <row r="6391" spans="1:8" ht="31.5">
      <c r="A6391" s="716"/>
      <c r="B6391" s="711"/>
      <c r="C6391" s="186" t="s">
        <v>893</v>
      </c>
      <c r="D6391" s="712" t="s">
        <v>963</v>
      </c>
      <c r="E6391" s="713"/>
      <c r="F6391" s="714"/>
      <c r="G6391" s="504"/>
      <c r="H6391" s="718"/>
    </row>
    <row r="6392" spans="1:8" ht="18.75">
      <c r="A6392" s="160"/>
      <c r="B6392" s="161" t="s">
        <v>1598</v>
      </c>
      <c r="C6392" s="160"/>
      <c r="D6392" s="160"/>
      <c r="E6392" s="160"/>
      <c r="F6392" s="160"/>
      <c r="G6392" s="162">
        <f>SUM(G6377:G6391)</f>
        <v>2157.6799999999998</v>
      </c>
      <c r="H6392" s="163"/>
    </row>
    <row r="6393" spans="1:8" ht="47.25">
      <c r="A6393" s="698">
        <v>16</v>
      </c>
      <c r="B6393" s="700" t="s">
        <v>2658</v>
      </c>
      <c r="C6393" s="16" t="s">
        <v>707</v>
      </c>
      <c r="D6393" s="17"/>
      <c r="E6393" s="17"/>
      <c r="F6393" s="17"/>
      <c r="G6393" s="17"/>
      <c r="H6393" s="611" t="s">
        <v>313</v>
      </c>
    </row>
    <row r="6394" spans="1:8" ht="31.5">
      <c r="A6394" s="699"/>
      <c r="B6394" s="701"/>
      <c r="C6394" s="17" t="s">
        <v>314</v>
      </c>
      <c r="D6394" s="19" t="s">
        <v>1588</v>
      </c>
      <c r="E6394" s="17">
        <v>0.4</v>
      </c>
      <c r="F6394" s="17">
        <v>2500</v>
      </c>
      <c r="G6394" s="17">
        <f>F6394*E6394</f>
        <v>1000</v>
      </c>
      <c r="H6394" s="611"/>
    </row>
    <row r="6395" spans="1:8" ht="31.5">
      <c r="A6395" s="698">
        <v>127</v>
      </c>
      <c r="B6395" s="700" t="s">
        <v>1020</v>
      </c>
      <c r="C6395" s="258" t="s">
        <v>1021</v>
      </c>
      <c r="D6395" s="256"/>
      <c r="E6395" s="257"/>
      <c r="F6395" s="257"/>
      <c r="G6395" s="506"/>
      <c r="H6395" s="702">
        <v>41263</v>
      </c>
    </row>
    <row r="6396" spans="1:8" ht="15.75">
      <c r="A6396" s="707"/>
      <c r="B6396" s="708"/>
      <c r="C6396" s="255" t="s">
        <v>1016</v>
      </c>
      <c r="D6396" s="256" t="s">
        <v>2968</v>
      </c>
      <c r="E6396" s="257">
        <v>3</v>
      </c>
      <c r="F6396" s="257">
        <v>270</v>
      </c>
      <c r="G6396" s="506">
        <f>E6396*F6396</f>
        <v>810</v>
      </c>
      <c r="H6396" s="709"/>
    </row>
    <row r="6397" spans="1:8" ht="15.75">
      <c r="A6397" s="699"/>
      <c r="B6397" s="701"/>
      <c r="C6397" s="255" t="s">
        <v>2204</v>
      </c>
      <c r="D6397" s="256" t="s">
        <v>2968</v>
      </c>
      <c r="E6397" s="257">
        <v>3</v>
      </c>
      <c r="F6397" s="257">
        <v>10</v>
      </c>
      <c r="G6397" s="506">
        <f>E6397*F6397</f>
        <v>30</v>
      </c>
      <c r="H6397" s="703"/>
    </row>
    <row r="6398" spans="1:8" ht="31.5">
      <c r="A6398" s="698">
        <v>157</v>
      </c>
      <c r="B6398" s="700" t="s">
        <v>2624</v>
      </c>
      <c r="C6398" s="258" t="s">
        <v>2625</v>
      </c>
      <c r="D6398" s="256"/>
      <c r="E6398" s="257"/>
      <c r="F6398" s="257"/>
      <c r="G6398" s="506"/>
      <c r="H6398" s="702">
        <v>41266</v>
      </c>
    </row>
    <row r="6399" spans="1:8" ht="15.75">
      <c r="A6399" s="707"/>
      <c r="B6399" s="708"/>
      <c r="C6399" s="257" t="s">
        <v>2967</v>
      </c>
      <c r="D6399" s="256" t="s">
        <v>2968</v>
      </c>
      <c r="E6399" s="257">
        <v>1</v>
      </c>
      <c r="F6399" s="257">
        <v>221</v>
      </c>
      <c r="G6399" s="257">
        <f>E6399*F6399</f>
        <v>221</v>
      </c>
      <c r="H6399" s="709"/>
    </row>
    <row r="6400" spans="1:8" ht="15.75">
      <c r="A6400" s="707"/>
      <c r="B6400" s="708"/>
      <c r="C6400" s="257" t="s">
        <v>1570</v>
      </c>
      <c r="D6400" s="256" t="s">
        <v>2968</v>
      </c>
      <c r="E6400" s="257">
        <v>2</v>
      </c>
      <c r="F6400" s="257">
        <v>59</v>
      </c>
      <c r="G6400" s="506">
        <f>E6400*F6400</f>
        <v>118</v>
      </c>
      <c r="H6400" s="709"/>
    </row>
    <row r="6401" spans="1:8" ht="15.75">
      <c r="A6401" s="699"/>
      <c r="B6401" s="701"/>
      <c r="C6401" s="257" t="s">
        <v>1462</v>
      </c>
      <c r="D6401" s="256" t="s">
        <v>1049</v>
      </c>
      <c r="E6401" s="257">
        <v>1</v>
      </c>
      <c r="F6401" s="257">
        <v>55</v>
      </c>
      <c r="G6401" s="257">
        <f>F6401*E6401</f>
        <v>55</v>
      </c>
      <c r="H6401" s="703"/>
    </row>
    <row r="6402" spans="1:8" ht="31.5">
      <c r="A6402" s="698">
        <v>162</v>
      </c>
      <c r="B6402" s="700" t="s">
        <v>2629</v>
      </c>
      <c r="C6402" s="258" t="s">
        <v>692</v>
      </c>
      <c r="D6402" s="256"/>
      <c r="E6402" s="257"/>
      <c r="F6402" s="257"/>
      <c r="G6402" s="506"/>
      <c r="H6402" s="702">
        <v>41268</v>
      </c>
    </row>
    <row r="6403" spans="1:8" ht="15.75">
      <c r="A6403" s="707"/>
      <c r="B6403" s="708"/>
      <c r="C6403" s="257" t="s">
        <v>1570</v>
      </c>
      <c r="D6403" s="256" t="s">
        <v>2968</v>
      </c>
      <c r="E6403" s="257">
        <v>2</v>
      </c>
      <c r="F6403" s="257">
        <v>59</v>
      </c>
      <c r="G6403" s="506">
        <f>E6403*F6403</f>
        <v>118</v>
      </c>
      <c r="H6403" s="709"/>
    </row>
    <row r="6404" spans="1:8" ht="15.75">
      <c r="A6404" s="707"/>
      <c r="B6404" s="708"/>
      <c r="C6404" s="257" t="s">
        <v>1462</v>
      </c>
      <c r="D6404" s="256" t="s">
        <v>1049</v>
      </c>
      <c r="E6404" s="257">
        <v>2</v>
      </c>
      <c r="F6404" s="257">
        <v>55</v>
      </c>
      <c r="G6404" s="257">
        <f>F6404*E6404</f>
        <v>110</v>
      </c>
      <c r="H6404" s="709"/>
    </row>
    <row r="6405" spans="1:8" ht="15.75">
      <c r="A6405" s="698">
        <v>180</v>
      </c>
      <c r="B6405" s="700" t="s">
        <v>2658</v>
      </c>
      <c r="C6405" s="258" t="s">
        <v>3819</v>
      </c>
      <c r="D6405" s="256"/>
      <c r="E6405" s="257"/>
      <c r="F6405" s="257"/>
      <c r="G6405" s="506"/>
      <c r="H6405" s="702">
        <v>41270</v>
      </c>
    </row>
    <row r="6406" spans="1:8" ht="31.5">
      <c r="A6406" s="699"/>
      <c r="B6406" s="701"/>
      <c r="C6406" s="257" t="s">
        <v>893</v>
      </c>
      <c r="D6406" s="704" t="s">
        <v>963</v>
      </c>
      <c r="E6406" s="705"/>
      <c r="F6406" s="706"/>
      <c r="G6406" s="506"/>
      <c r="H6406" s="703"/>
    </row>
    <row r="6407" spans="1:8" ht="18.75">
      <c r="A6407" s="160"/>
      <c r="B6407" s="161" t="s">
        <v>1598</v>
      </c>
      <c r="C6407" s="160"/>
      <c r="D6407" s="160"/>
      <c r="E6407" s="160"/>
      <c r="F6407" s="160"/>
      <c r="G6407" s="162">
        <f>SUM(G6393:G6406)</f>
        <v>2462</v>
      </c>
      <c r="H6407" s="163"/>
    </row>
    <row r="6408" spans="1:8" ht="47.25">
      <c r="A6408" s="689">
        <v>17</v>
      </c>
      <c r="B6408" s="691" t="s">
        <v>2659</v>
      </c>
      <c r="C6408" s="16" t="s">
        <v>707</v>
      </c>
      <c r="D6408" s="17"/>
      <c r="E6408" s="17"/>
      <c r="F6408" s="17"/>
      <c r="G6408" s="17"/>
      <c r="H6408" s="611" t="s">
        <v>313</v>
      </c>
    </row>
    <row r="6409" spans="1:8" ht="31.5">
      <c r="A6409" s="690"/>
      <c r="B6409" s="692"/>
      <c r="C6409" s="17" t="s">
        <v>314</v>
      </c>
      <c r="D6409" s="19" t="s">
        <v>1588</v>
      </c>
      <c r="E6409" s="17">
        <v>0.4</v>
      </c>
      <c r="F6409" s="17">
        <v>2500</v>
      </c>
      <c r="G6409" s="17">
        <f>F6409*E6409</f>
        <v>1000</v>
      </c>
      <c r="H6409" s="611"/>
    </row>
    <row r="6410" spans="1:8" ht="31.5">
      <c r="A6410" s="510">
        <v>125</v>
      </c>
      <c r="B6410" s="511" t="s">
        <v>1013</v>
      </c>
      <c r="C6410" s="507" t="s">
        <v>893</v>
      </c>
      <c r="D6410" s="686" t="s">
        <v>14</v>
      </c>
      <c r="E6410" s="687"/>
      <c r="F6410" s="688"/>
      <c r="G6410" s="508"/>
      <c r="H6410" s="512">
        <v>41262</v>
      </c>
    </row>
    <row r="6411" spans="1:8" ht="15.75">
      <c r="A6411" s="695">
        <v>145</v>
      </c>
      <c r="B6411" s="696" t="s">
        <v>359</v>
      </c>
      <c r="C6411" s="513" t="s">
        <v>1193</v>
      </c>
      <c r="D6411" s="509"/>
      <c r="E6411" s="508"/>
      <c r="F6411" s="508"/>
      <c r="G6411" s="514"/>
      <c r="H6411" s="697">
        <v>41264</v>
      </c>
    </row>
    <row r="6412" spans="1:8" ht="15.75">
      <c r="A6412" s="695"/>
      <c r="B6412" s="696"/>
      <c r="C6412" s="508" t="s">
        <v>1933</v>
      </c>
      <c r="D6412" s="509" t="s">
        <v>2968</v>
      </c>
      <c r="E6412" s="509">
        <v>1</v>
      </c>
      <c r="F6412" s="508">
        <v>162.5</v>
      </c>
      <c r="G6412" s="515">
        <f>F6412*E6412</f>
        <v>162.5</v>
      </c>
      <c r="H6412" s="697"/>
    </row>
    <row r="6413" spans="1:8" ht="47.25">
      <c r="A6413" s="695">
        <v>146</v>
      </c>
      <c r="B6413" s="696" t="s">
        <v>1013</v>
      </c>
      <c r="C6413" s="513" t="s">
        <v>3424</v>
      </c>
      <c r="D6413" s="509"/>
      <c r="E6413" s="508"/>
      <c r="F6413" s="508"/>
      <c r="G6413" s="514"/>
      <c r="H6413" s="697">
        <v>41263</v>
      </c>
    </row>
    <row r="6414" spans="1:8" ht="15.75">
      <c r="A6414" s="695"/>
      <c r="B6414" s="696"/>
      <c r="C6414" s="516" t="s">
        <v>231</v>
      </c>
      <c r="D6414" s="509" t="s">
        <v>2968</v>
      </c>
      <c r="E6414" s="508">
        <v>1</v>
      </c>
      <c r="F6414" s="508">
        <v>187</v>
      </c>
      <c r="G6414" s="514">
        <f>E6414*F6414</f>
        <v>187</v>
      </c>
      <c r="H6414" s="697"/>
    </row>
    <row r="6415" spans="1:8" ht="15.75">
      <c r="A6415" s="510">
        <v>152</v>
      </c>
      <c r="B6415" s="511" t="s">
        <v>1852</v>
      </c>
      <c r="C6415" s="517" t="s">
        <v>1851</v>
      </c>
      <c r="D6415" s="686" t="s">
        <v>1050</v>
      </c>
      <c r="E6415" s="687"/>
      <c r="F6415" s="688"/>
      <c r="G6415" s="514"/>
      <c r="H6415" s="518">
        <v>41267</v>
      </c>
    </row>
    <row r="6416" spans="1:8" ht="15.75">
      <c r="A6416" s="689">
        <v>181</v>
      </c>
      <c r="B6416" s="691" t="s">
        <v>2659</v>
      </c>
      <c r="C6416" s="517" t="s">
        <v>3819</v>
      </c>
      <c r="D6416" s="509"/>
      <c r="E6416" s="508"/>
      <c r="F6416" s="508"/>
      <c r="G6416" s="514"/>
      <c r="H6416" s="693">
        <v>41270</v>
      </c>
    </row>
    <row r="6417" spans="1:8" ht="31.5">
      <c r="A6417" s="690"/>
      <c r="B6417" s="692"/>
      <c r="C6417" s="508" t="s">
        <v>893</v>
      </c>
      <c r="D6417" s="686" t="s">
        <v>963</v>
      </c>
      <c r="E6417" s="687"/>
      <c r="F6417" s="688"/>
      <c r="G6417" s="514"/>
      <c r="H6417" s="694"/>
    </row>
    <row r="6418" spans="1:8" ht="31.5">
      <c r="A6418" s="510">
        <v>190</v>
      </c>
      <c r="B6418" s="511" t="s">
        <v>2095</v>
      </c>
      <c r="C6418" s="517" t="s">
        <v>692</v>
      </c>
      <c r="D6418" s="686" t="s">
        <v>1050</v>
      </c>
      <c r="E6418" s="687"/>
      <c r="F6418" s="688"/>
      <c r="G6418" s="514"/>
      <c r="H6418" s="512">
        <v>41271</v>
      </c>
    </row>
    <row r="6419" spans="1:8" ht="18.75">
      <c r="A6419" s="160"/>
      <c r="B6419" s="161" t="s">
        <v>1598</v>
      </c>
      <c r="C6419" s="160"/>
      <c r="D6419" s="160"/>
      <c r="E6419" s="160"/>
      <c r="F6419" s="160"/>
      <c r="G6419" s="162">
        <f>SUM(G6408:G6418)</f>
        <v>1349.5</v>
      </c>
      <c r="H6419" s="163"/>
    </row>
    <row r="6420" spans="1:8" ht="47.25">
      <c r="A6420" s="1015">
        <v>60</v>
      </c>
      <c r="B6420" s="1018" t="s">
        <v>3443</v>
      </c>
      <c r="C6420" s="16" t="s">
        <v>707</v>
      </c>
      <c r="D6420" s="17"/>
      <c r="E6420" s="17"/>
      <c r="F6420" s="17"/>
      <c r="G6420" s="17"/>
      <c r="H6420" s="595" t="s">
        <v>315</v>
      </c>
    </row>
    <row r="6421" spans="1:8" ht="31.5">
      <c r="A6421" s="1034"/>
      <c r="B6421" s="1020"/>
      <c r="C6421" s="17" t="s">
        <v>314</v>
      </c>
      <c r="D6421" s="19" t="s">
        <v>1588</v>
      </c>
      <c r="E6421" s="17">
        <v>0.62</v>
      </c>
      <c r="F6421" s="17">
        <v>2500</v>
      </c>
      <c r="G6421" s="17">
        <f>F6421*E6421</f>
        <v>1550</v>
      </c>
      <c r="H6421" s="597"/>
    </row>
    <row r="6422" spans="1:8" ht="15.75">
      <c r="A6422" s="1015">
        <v>124</v>
      </c>
      <c r="B6422" s="1018" t="s">
        <v>3443</v>
      </c>
      <c r="C6422" s="519" t="s">
        <v>2782</v>
      </c>
      <c r="D6422" s="520"/>
      <c r="E6422" s="520"/>
      <c r="F6422" s="520"/>
      <c r="G6422" s="520"/>
      <c r="H6422" s="1021">
        <v>41263</v>
      </c>
    </row>
    <row r="6423" spans="1:8" ht="15.75">
      <c r="A6423" s="1016"/>
      <c r="B6423" s="1019"/>
      <c r="C6423" s="520" t="s">
        <v>2783</v>
      </c>
      <c r="D6423" s="522" t="s">
        <v>1588</v>
      </c>
      <c r="E6423" s="521">
        <v>0.2</v>
      </c>
      <c r="F6423" s="521">
        <v>2000</v>
      </c>
      <c r="G6423" s="520">
        <f>E6423*F6423</f>
        <v>400</v>
      </c>
      <c r="H6423" s="1022"/>
    </row>
    <row r="6424" spans="1:8" ht="15.75">
      <c r="A6424" s="1017"/>
      <c r="B6424" s="1020"/>
      <c r="C6424" s="520" t="s">
        <v>2050</v>
      </c>
      <c r="D6424" s="522" t="s">
        <v>1585</v>
      </c>
      <c r="E6424" s="521">
        <v>0.3</v>
      </c>
      <c r="F6424" s="521">
        <v>48.05</v>
      </c>
      <c r="G6424" s="520">
        <f>E6424*F6424</f>
        <v>14.414999999999999</v>
      </c>
      <c r="H6424" s="1023"/>
    </row>
    <row r="6425" spans="1:8" ht="15.75">
      <c r="A6425" s="523">
        <v>133</v>
      </c>
      <c r="B6425" s="522" t="s">
        <v>3443</v>
      </c>
      <c r="C6425" s="524" t="s">
        <v>515</v>
      </c>
      <c r="D6425" s="1027" t="s">
        <v>1775</v>
      </c>
      <c r="E6425" s="1028"/>
      <c r="F6425" s="1029"/>
      <c r="G6425" s="525"/>
      <c r="H6425" s="526">
        <v>41263</v>
      </c>
    </row>
    <row r="6426" spans="1:8" ht="15.75">
      <c r="A6426" s="523">
        <v>172</v>
      </c>
      <c r="B6426" s="522" t="s">
        <v>2769</v>
      </c>
      <c r="C6426" s="524" t="s">
        <v>355</v>
      </c>
      <c r="D6426" s="1027" t="s">
        <v>2770</v>
      </c>
      <c r="E6426" s="1028"/>
      <c r="F6426" s="1029"/>
      <c r="G6426" s="525"/>
      <c r="H6426" s="526">
        <v>41270</v>
      </c>
    </row>
    <row r="6427" spans="1:8" ht="18.75">
      <c r="A6427" s="160"/>
      <c r="B6427" s="161" t="s">
        <v>1598</v>
      </c>
      <c r="C6427" s="160"/>
      <c r="D6427" s="160"/>
      <c r="E6427" s="160"/>
      <c r="F6427" s="160"/>
      <c r="G6427" s="162">
        <f>SUM(G6420:G6426)</f>
        <v>1964.42</v>
      </c>
      <c r="H6427" s="163"/>
    </row>
    <row r="6428" spans="1:8" ht="15.75">
      <c r="A6428" s="527">
        <v>46</v>
      </c>
      <c r="B6428" s="528" t="s">
        <v>717</v>
      </c>
      <c r="C6428" s="529" t="s">
        <v>2844</v>
      </c>
      <c r="D6428" s="1030" t="s">
        <v>718</v>
      </c>
      <c r="E6428" s="1030"/>
      <c r="F6428" s="1030"/>
      <c r="G6428" s="530"/>
      <c r="H6428" s="531">
        <v>41248</v>
      </c>
    </row>
    <row r="6429" spans="1:8" ht="47.25">
      <c r="A6429" s="1035">
        <v>61</v>
      </c>
      <c r="B6429" s="1038" t="s">
        <v>821</v>
      </c>
      <c r="C6429" s="16" t="s">
        <v>707</v>
      </c>
      <c r="D6429" s="17"/>
      <c r="E6429" s="17"/>
      <c r="F6429" s="17"/>
      <c r="G6429" s="17"/>
      <c r="H6429" s="595" t="s">
        <v>315</v>
      </c>
    </row>
    <row r="6430" spans="1:8" ht="31.5">
      <c r="A6430" s="1037"/>
      <c r="B6430" s="1040"/>
      <c r="C6430" s="17" t="s">
        <v>314</v>
      </c>
      <c r="D6430" s="19" t="s">
        <v>1588</v>
      </c>
      <c r="E6430" s="17">
        <v>0.62</v>
      </c>
      <c r="F6430" s="17">
        <v>2500</v>
      </c>
      <c r="G6430" s="17">
        <f>F6430*E6430</f>
        <v>1550</v>
      </c>
      <c r="H6430" s="597"/>
    </row>
    <row r="6431" spans="1:8" ht="15.75">
      <c r="A6431" s="527">
        <v>134</v>
      </c>
      <c r="B6431" s="528" t="s">
        <v>821</v>
      </c>
      <c r="C6431" s="529" t="s">
        <v>515</v>
      </c>
      <c r="D6431" s="1031" t="s">
        <v>1775</v>
      </c>
      <c r="E6431" s="1032"/>
      <c r="F6431" s="1033"/>
      <c r="G6431" s="530"/>
      <c r="H6431" s="531">
        <v>41263</v>
      </c>
    </row>
    <row r="6432" spans="1:8" ht="15.75">
      <c r="A6432" s="1035">
        <v>166</v>
      </c>
      <c r="B6432" s="1038" t="s">
        <v>2763</v>
      </c>
      <c r="C6432" s="529" t="s">
        <v>2764</v>
      </c>
      <c r="D6432" s="533"/>
      <c r="E6432" s="532"/>
      <c r="F6432" s="532"/>
      <c r="G6432" s="530"/>
      <c r="H6432" s="1041">
        <v>41269</v>
      </c>
    </row>
    <row r="6433" spans="1:8" ht="15.75">
      <c r="A6433" s="1036"/>
      <c r="B6433" s="1039"/>
      <c r="C6433" s="532" t="s">
        <v>1462</v>
      </c>
      <c r="D6433" s="533" t="s">
        <v>1049</v>
      </c>
      <c r="E6433" s="532">
        <v>4</v>
      </c>
      <c r="F6433" s="532">
        <v>55</v>
      </c>
      <c r="G6433" s="532">
        <f>F6433*E6433</f>
        <v>220</v>
      </c>
      <c r="H6433" s="1042"/>
    </row>
    <row r="6434" spans="1:8" ht="15.75">
      <c r="A6434" s="1036"/>
      <c r="B6434" s="1039"/>
      <c r="C6434" s="532" t="s">
        <v>3144</v>
      </c>
      <c r="D6434" s="533" t="s">
        <v>2968</v>
      </c>
      <c r="E6434" s="532">
        <v>1</v>
      </c>
      <c r="F6434" s="532">
        <v>24</v>
      </c>
      <c r="G6434" s="534">
        <f>F6434*E6434</f>
        <v>24</v>
      </c>
      <c r="H6434" s="1042"/>
    </row>
    <row r="6435" spans="1:8" ht="15.75">
      <c r="A6435" s="1036"/>
      <c r="B6435" s="1039"/>
      <c r="C6435" s="532" t="s">
        <v>1570</v>
      </c>
      <c r="D6435" s="533" t="s">
        <v>2968</v>
      </c>
      <c r="E6435" s="532">
        <v>2</v>
      </c>
      <c r="F6435" s="532">
        <v>59</v>
      </c>
      <c r="G6435" s="530">
        <f>E6435*F6435</f>
        <v>118</v>
      </c>
      <c r="H6435" s="1042"/>
    </row>
    <row r="6436" spans="1:8" ht="15.75">
      <c r="A6436" s="1037"/>
      <c r="B6436" s="1040"/>
      <c r="C6436" s="532" t="s">
        <v>2722</v>
      </c>
      <c r="D6436" s="533" t="s">
        <v>2968</v>
      </c>
      <c r="E6436" s="532">
        <v>1</v>
      </c>
      <c r="F6436" s="532">
        <v>42</v>
      </c>
      <c r="G6436" s="535">
        <f>F6436*E6436</f>
        <v>42</v>
      </c>
      <c r="H6436" s="1043"/>
    </row>
    <row r="6437" spans="1:8" ht="15.75">
      <c r="A6437" s="1035">
        <v>191</v>
      </c>
      <c r="B6437" s="1038" t="s">
        <v>2763</v>
      </c>
      <c r="C6437" s="529" t="s">
        <v>1193</v>
      </c>
      <c r="D6437" s="533"/>
      <c r="E6437" s="532"/>
      <c r="F6437" s="532"/>
      <c r="G6437" s="530"/>
      <c r="H6437" s="1041">
        <v>41272</v>
      </c>
    </row>
    <row r="6438" spans="1:8" ht="15.75">
      <c r="A6438" s="1037"/>
      <c r="B6438" s="1040"/>
      <c r="C6438" s="532" t="s">
        <v>2967</v>
      </c>
      <c r="D6438" s="533" t="s">
        <v>2968</v>
      </c>
      <c r="E6438" s="532">
        <v>1</v>
      </c>
      <c r="F6438" s="532">
        <v>221</v>
      </c>
      <c r="G6438" s="532">
        <f>E6438*F6438</f>
        <v>221</v>
      </c>
      <c r="H6438" s="1043"/>
    </row>
    <row r="6439" spans="1:8" ht="18.75">
      <c r="A6439" s="160"/>
      <c r="B6439" s="161" t="s">
        <v>1598</v>
      </c>
      <c r="C6439" s="160"/>
      <c r="D6439" s="160"/>
      <c r="E6439" s="160"/>
      <c r="F6439" s="160"/>
      <c r="G6439" s="162">
        <f>SUM(G6428:G6438)</f>
        <v>2175</v>
      </c>
      <c r="H6439" s="163"/>
    </row>
    <row r="6440" spans="1:8" ht="47.25">
      <c r="A6440" s="1044">
        <v>58</v>
      </c>
      <c r="B6440" s="1046" t="s">
        <v>1647</v>
      </c>
      <c r="C6440" s="16" t="s">
        <v>707</v>
      </c>
      <c r="D6440" s="17"/>
      <c r="E6440" s="17"/>
      <c r="F6440" s="17"/>
      <c r="G6440" s="17"/>
      <c r="H6440" s="595" t="s">
        <v>315</v>
      </c>
    </row>
    <row r="6441" spans="1:8" ht="31.5">
      <c r="A6441" s="1045"/>
      <c r="B6441" s="1047"/>
      <c r="C6441" s="17" t="s">
        <v>314</v>
      </c>
      <c r="D6441" s="19" t="s">
        <v>1588</v>
      </c>
      <c r="E6441" s="17">
        <v>0.62</v>
      </c>
      <c r="F6441" s="17">
        <v>2500</v>
      </c>
      <c r="G6441" s="17">
        <f>F6441*E6441</f>
        <v>1550</v>
      </c>
      <c r="H6441" s="597"/>
    </row>
    <row r="6442" spans="1:8" ht="31.5">
      <c r="A6442" s="1044">
        <v>136</v>
      </c>
      <c r="B6442" s="1046" t="s">
        <v>1777</v>
      </c>
      <c r="C6442" s="538" t="s">
        <v>1778</v>
      </c>
      <c r="D6442" s="1048" t="s">
        <v>1869</v>
      </c>
      <c r="E6442" s="1049"/>
      <c r="F6442" s="1050"/>
      <c r="G6442" s="539"/>
      <c r="H6442" s="1051">
        <v>41263</v>
      </c>
    </row>
    <row r="6443" spans="1:8" ht="15.75">
      <c r="A6443" s="1045"/>
      <c r="B6443" s="1047"/>
      <c r="C6443" s="540" t="s">
        <v>1779</v>
      </c>
      <c r="D6443" s="537" t="s">
        <v>2480</v>
      </c>
      <c r="E6443" s="536">
        <v>1</v>
      </c>
      <c r="F6443" s="536">
        <v>30</v>
      </c>
      <c r="G6443" s="539">
        <f>E6443*F6443</f>
        <v>30</v>
      </c>
      <c r="H6443" s="1052"/>
    </row>
    <row r="6444" spans="1:8" ht="18.75">
      <c r="A6444" s="160"/>
      <c r="B6444" s="161" t="s">
        <v>1598</v>
      </c>
      <c r="C6444" s="160"/>
      <c r="D6444" s="160"/>
      <c r="E6444" s="160"/>
      <c r="F6444" s="160"/>
      <c r="G6444" s="162">
        <f>SUM(G6440:G6443)</f>
        <v>1580</v>
      </c>
      <c r="H6444" s="163"/>
    </row>
    <row r="6445" spans="1:8" ht="47.25">
      <c r="A6445" s="1053">
        <v>18</v>
      </c>
      <c r="B6445" s="1055" t="s">
        <v>3061</v>
      </c>
      <c r="C6445" s="16" t="s">
        <v>707</v>
      </c>
      <c r="D6445" s="17"/>
      <c r="E6445" s="17"/>
      <c r="F6445" s="17"/>
      <c r="G6445" s="17"/>
      <c r="H6445" s="611" t="s">
        <v>313</v>
      </c>
    </row>
    <row r="6446" spans="1:8" ht="31.5">
      <c r="A6446" s="1054"/>
      <c r="B6446" s="1056"/>
      <c r="C6446" s="17" t="s">
        <v>314</v>
      </c>
      <c r="D6446" s="19" t="s">
        <v>1588</v>
      </c>
      <c r="E6446" s="17">
        <v>0.4</v>
      </c>
      <c r="F6446" s="17">
        <v>2500</v>
      </c>
      <c r="G6446" s="17">
        <f>F6446*E6446</f>
        <v>1000</v>
      </c>
      <c r="H6446" s="611"/>
    </row>
    <row r="6447" spans="1:8" ht="31.5">
      <c r="A6447" s="1057">
        <v>97</v>
      </c>
      <c r="B6447" s="1058" t="s">
        <v>3672</v>
      </c>
      <c r="C6447" s="544" t="s">
        <v>3673</v>
      </c>
      <c r="D6447" s="542"/>
      <c r="E6447" s="541"/>
      <c r="F6447" s="541"/>
      <c r="G6447" s="545"/>
      <c r="H6447" s="1059">
        <v>41256</v>
      </c>
    </row>
    <row r="6448" spans="1:8" ht="15.75">
      <c r="A6448" s="1057"/>
      <c r="B6448" s="1058"/>
      <c r="C6448" s="543" t="s">
        <v>1599</v>
      </c>
      <c r="D6448" s="542" t="s">
        <v>1588</v>
      </c>
      <c r="E6448" s="541">
        <v>0.5</v>
      </c>
      <c r="F6448" s="541">
        <v>2500</v>
      </c>
      <c r="G6448" s="545">
        <f>E6448*F6448</f>
        <v>1250</v>
      </c>
      <c r="H6448" s="1059"/>
    </row>
    <row r="6449" spans="1:8" ht="15.75">
      <c r="A6449" s="1057"/>
      <c r="B6449" s="1058"/>
      <c r="C6449" s="543" t="s">
        <v>3107</v>
      </c>
      <c r="D6449" s="542" t="s">
        <v>1109</v>
      </c>
      <c r="E6449" s="541">
        <v>25</v>
      </c>
      <c r="F6449" s="541">
        <v>33.4</v>
      </c>
      <c r="G6449" s="545">
        <f>E6449*F6449</f>
        <v>835</v>
      </c>
      <c r="H6449" s="1059"/>
    </row>
    <row r="6450" spans="1:8" ht="18.75">
      <c r="A6450" s="160"/>
      <c r="B6450" s="161" t="s">
        <v>1598</v>
      </c>
      <c r="C6450" s="160"/>
      <c r="D6450" s="160"/>
      <c r="E6450" s="160"/>
      <c r="F6450" s="160"/>
      <c r="G6450" s="162">
        <f>SUM(G6445:G6449)</f>
        <v>3085</v>
      </c>
      <c r="H6450" s="163"/>
    </row>
    <row r="6451" spans="1:8" ht="47.25">
      <c r="A6451" s="1060">
        <v>19</v>
      </c>
      <c r="B6451" s="1062" t="s">
        <v>3575</v>
      </c>
      <c r="C6451" s="16" t="s">
        <v>707</v>
      </c>
      <c r="D6451" s="17"/>
      <c r="E6451" s="17"/>
      <c r="F6451" s="17"/>
      <c r="G6451" s="17"/>
      <c r="H6451" s="611" t="s">
        <v>313</v>
      </c>
    </row>
    <row r="6452" spans="1:8" ht="31.5">
      <c r="A6452" s="1061"/>
      <c r="B6452" s="1063"/>
      <c r="C6452" s="17" t="s">
        <v>314</v>
      </c>
      <c r="D6452" s="19" t="s">
        <v>1588</v>
      </c>
      <c r="E6452" s="17">
        <v>0.4</v>
      </c>
      <c r="F6452" s="17">
        <v>2500</v>
      </c>
      <c r="G6452" s="17">
        <f>F6452*E6452</f>
        <v>1000</v>
      </c>
      <c r="H6452" s="611"/>
    </row>
    <row r="6453" spans="1:8" ht="18.75">
      <c r="A6453" s="160"/>
      <c r="B6453" s="161" t="s">
        <v>1598</v>
      </c>
      <c r="C6453" s="160"/>
      <c r="D6453" s="160"/>
      <c r="E6453" s="160"/>
      <c r="F6453" s="160"/>
      <c r="G6453" s="162">
        <f>SUM(G6451:G6452)</f>
        <v>1000</v>
      </c>
      <c r="H6453" s="163"/>
    </row>
    <row r="6454" spans="1:8" ht="47.25">
      <c r="A6454" s="1064">
        <v>59</v>
      </c>
      <c r="B6454" s="1066" t="s">
        <v>1648</v>
      </c>
      <c r="C6454" s="16" t="s">
        <v>707</v>
      </c>
      <c r="D6454" s="17"/>
      <c r="E6454" s="17"/>
      <c r="F6454" s="17"/>
      <c r="G6454" s="17"/>
      <c r="H6454" s="595" t="s">
        <v>315</v>
      </c>
    </row>
    <row r="6455" spans="1:8" ht="31.5">
      <c r="A6455" s="1065"/>
      <c r="B6455" s="1067"/>
      <c r="C6455" s="17" t="s">
        <v>314</v>
      </c>
      <c r="D6455" s="19" t="s">
        <v>1588</v>
      </c>
      <c r="E6455" s="17">
        <v>0.62</v>
      </c>
      <c r="F6455" s="17">
        <v>2500</v>
      </c>
      <c r="G6455" s="17">
        <f>F6455*E6455</f>
        <v>1550</v>
      </c>
      <c r="H6455" s="597"/>
    </row>
    <row r="6456" spans="1:8" ht="31.5">
      <c r="A6456" s="1064">
        <v>68</v>
      </c>
      <c r="B6456" s="1066" t="s">
        <v>1225</v>
      </c>
      <c r="C6456" s="548" t="s">
        <v>3381</v>
      </c>
      <c r="D6456" s="547"/>
      <c r="E6456" s="546"/>
      <c r="F6456" s="546"/>
      <c r="G6456" s="549"/>
      <c r="H6456" s="1073">
        <v>41254</v>
      </c>
    </row>
    <row r="6457" spans="1:8" ht="15.75">
      <c r="A6457" s="1065"/>
      <c r="B6457" s="1067"/>
      <c r="C6457" s="546" t="s">
        <v>2722</v>
      </c>
      <c r="D6457" s="547" t="s">
        <v>2968</v>
      </c>
      <c r="E6457" s="546">
        <v>2</v>
      </c>
      <c r="F6457" s="546">
        <v>42</v>
      </c>
      <c r="G6457" s="550">
        <f>F6457*E6457</f>
        <v>84</v>
      </c>
      <c r="H6457" s="1065"/>
    </row>
    <row r="6458" spans="1:8" ht="15.75">
      <c r="A6458" s="551">
        <v>78</v>
      </c>
      <c r="B6458" s="552" t="s">
        <v>2984</v>
      </c>
      <c r="C6458" s="548" t="s">
        <v>2184</v>
      </c>
      <c r="D6458" s="1074" t="s">
        <v>3743</v>
      </c>
      <c r="E6458" s="1075"/>
      <c r="F6458" s="1076"/>
      <c r="G6458" s="549"/>
      <c r="H6458" s="553">
        <v>41253</v>
      </c>
    </row>
    <row r="6459" spans="1:8" ht="18.75">
      <c r="A6459" s="160"/>
      <c r="B6459" s="161" t="s">
        <v>1598</v>
      </c>
      <c r="C6459" s="160"/>
      <c r="D6459" s="160"/>
      <c r="E6459" s="160"/>
      <c r="F6459" s="160"/>
      <c r="G6459" s="162">
        <f>SUM(G6454:G6458)</f>
        <v>1634</v>
      </c>
      <c r="H6459" s="163"/>
    </row>
    <row r="6460" spans="1:8" ht="47.25">
      <c r="A6460" s="1068">
        <v>32</v>
      </c>
      <c r="B6460" s="1070" t="s">
        <v>2836</v>
      </c>
      <c r="C6460" s="16" t="s">
        <v>707</v>
      </c>
      <c r="D6460" s="17"/>
      <c r="E6460" s="17"/>
      <c r="F6460" s="17"/>
      <c r="G6460" s="17"/>
      <c r="H6460" s="611" t="s">
        <v>313</v>
      </c>
    </row>
    <row r="6461" spans="1:8" ht="31.5">
      <c r="A6461" s="1069"/>
      <c r="B6461" s="1071"/>
      <c r="C6461" s="17" t="s">
        <v>314</v>
      </c>
      <c r="D6461" s="19" t="s">
        <v>1588</v>
      </c>
      <c r="E6461" s="17">
        <v>0.4</v>
      </c>
      <c r="F6461" s="17">
        <v>2500</v>
      </c>
      <c r="G6461" s="17">
        <f>F6461*E6461</f>
        <v>1000</v>
      </c>
      <c r="H6461" s="611"/>
    </row>
    <row r="6462" spans="1:8" ht="31.5">
      <c r="A6462" s="557">
        <v>47</v>
      </c>
      <c r="B6462" s="558" t="s">
        <v>719</v>
      </c>
      <c r="C6462" s="558" t="s">
        <v>813</v>
      </c>
      <c r="D6462" s="1072" t="s">
        <v>1050</v>
      </c>
      <c r="E6462" s="1072"/>
      <c r="F6462" s="1072"/>
      <c r="G6462" s="559"/>
      <c r="H6462" s="560">
        <v>41249</v>
      </c>
    </row>
    <row r="6463" spans="1:8" ht="15.75">
      <c r="A6463" s="1068">
        <v>120</v>
      </c>
      <c r="B6463" s="1070" t="s">
        <v>2836</v>
      </c>
      <c r="C6463" s="554" t="s">
        <v>2782</v>
      </c>
      <c r="D6463" s="555"/>
      <c r="E6463" s="555"/>
      <c r="F6463" s="555"/>
      <c r="G6463" s="555"/>
      <c r="H6463" s="1080">
        <v>41263</v>
      </c>
    </row>
    <row r="6464" spans="1:8" ht="15.75">
      <c r="A6464" s="1077"/>
      <c r="B6464" s="1079"/>
      <c r="C6464" s="555" t="s">
        <v>2783</v>
      </c>
      <c r="D6464" s="558" t="s">
        <v>1588</v>
      </c>
      <c r="E6464" s="556">
        <v>0.2</v>
      </c>
      <c r="F6464" s="556">
        <v>2000</v>
      </c>
      <c r="G6464" s="555">
        <f>E6464*F6464</f>
        <v>400</v>
      </c>
      <c r="H6464" s="1081"/>
    </row>
    <row r="6465" spans="1:8" ht="15.75">
      <c r="A6465" s="1078"/>
      <c r="B6465" s="1071"/>
      <c r="C6465" s="555" t="s">
        <v>2050</v>
      </c>
      <c r="D6465" s="558" t="s">
        <v>1585</v>
      </c>
      <c r="E6465" s="556">
        <v>0.3</v>
      </c>
      <c r="F6465" s="556">
        <v>48.05</v>
      </c>
      <c r="G6465" s="555">
        <f>E6465*F6465</f>
        <v>14.414999999999999</v>
      </c>
      <c r="H6465" s="1082"/>
    </row>
    <row r="6466" spans="1:8" ht="18.75">
      <c r="A6466" s="160"/>
      <c r="B6466" s="161" t="s">
        <v>1598</v>
      </c>
      <c r="C6466" s="160"/>
      <c r="D6466" s="160"/>
      <c r="E6466" s="160"/>
      <c r="F6466" s="160"/>
      <c r="G6466" s="162">
        <f>SUM(G6460:G6465)</f>
        <v>1414.42</v>
      </c>
      <c r="H6466" s="163"/>
    </row>
    <row r="6467" spans="1:8" ht="31.5">
      <c r="A6467" s="1083">
        <v>6</v>
      </c>
      <c r="B6467" s="958" t="s">
        <v>930</v>
      </c>
      <c r="C6467" s="383" t="s">
        <v>3381</v>
      </c>
      <c r="D6467" s="387"/>
      <c r="E6467" s="387"/>
      <c r="F6467" s="387"/>
      <c r="G6467" s="386"/>
      <c r="H6467" s="963">
        <v>41247</v>
      </c>
    </row>
    <row r="6468" spans="1:8" ht="15.75">
      <c r="A6468" s="1084"/>
      <c r="B6468" s="966"/>
      <c r="C6468" s="387" t="s">
        <v>1462</v>
      </c>
      <c r="D6468" s="385" t="s">
        <v>1049</v>
      </c>
      <c r="E6468" s="385">
        <v>4</v>
      </c>
      <c r="F6468" s="385">
        <v>60</v>
      </c>
      <c r="G6468" s="386">
        <f>E6468*F6468</f>
        <v>240</v>
      </c>
      <c r="H6468" s="967"/>
    </row>
    <row r="6469" spans="1:8" ht="15.75">
      <c r="A6469" s="1084"/>
      <c r="B6469" s="966"/>
      <c r="C6469" s="38" t="s">
        <v>1570</v>
      </c>
      <c r="D6469" s="385" t="s">
        <v>2968</v>
      </c>
      <c r="E6469" s="385">
        <v>2</v>
      </c>
      <c r="F6469" s="385">
        <v>48.5</v>
      </c>
      <c r="G6469" s="287">
        <f>F6469*E6469</f>
        <v>97</v>
      </c>
      <c r="H6469" s="967"/>
    </row>
    <row r="6470" spans="1:8" ht="15.75">
      <c r="A6470" s="1085"/>
      <c r="B6470" s="959"/>
      <c r="C6470" s="387" t="s">
        <v>931</v>
      </c>
      <c r="D6470" s="385" t="s">
        <v>1049</v>
      </c>
      <c r="E6470" s="385">
        <v>2</v>
      </c>
      <c r="F6470" s="385">
        <v>80</v>
      </c>
      <c r="G6470" s="386">
        <f>E6470*F6470</f>
        <v>160</v>
      </c>
      <c r="H6470" s="964"/>
    </row>
    <row r="6471" spans="1:8" ht="47.25">
      <c r="A6471" s="1083">
        <v>33</v>
      </c>
      <c r="B6471" s="958" t="s">
        <v>3442</v>
      </c>
      <c r="C6471" s="16" t="s">
        <v>707</v>
      </c>
      <c r="D6471" s="17"/>
      <c r="E6471" s="17"/>
      <c r="F6471" s="17"/>
      <c r="G6471" s="17"/>
      <c r="H6471" s="611" t="s">
        <v>313</v>
      </c>
    </row>
    <row r="6472" spans="1:8" ht="31.5">
      <c r="A6472" s="1085"/>
      <c r="B6472" s="959"/>
      <c r="C6472" s="17" t="s">
        <v>314</v>
      </c>
      <c r="D6472" s="19" t="s">
        <v>1588</v>
      </c>
      <c r="E6472" s="17">
        <v>0.4</v>
      </c>
      <c r="F6472" s="17">
        <v>2500</v>
      </c>
      <c r="G6472" s="17">
        <f>F6472*E6472</f>
        <v>1000</v>
      </c>
      <c r="H6472" s="611"/>
    </row>
    <row r="6473" spans="1:8" ht="31.5">
      <c r="A6473" s="1083">
        <v>67</v>
      </c>
      <c r="B6473" s="958" t="s">
        <v>1220</v>
      </c>
      <c r="C6473" s="383" t="s">
        <v>692</v>
      </c>
      <c r="D6473" s="385"/>
      <c r="E6473" s="38"/>
      <c r="F6473" s="38"/>
      <c r="G6473" s="386"/>
      <c r="H6473" s="963">
        <v>41252</v>
      </c>
    </row>
    <row r="6474" spans="1:8" ht="15.75">
      <c r="A6474" s="1084"/>
      <c r="B6474" s="966"/>
      <c r="C6474" s="387" t="s">
        <v>1462</v>
      </c>
      <c r="D6474" s="385" t="s">
        <v>1049</v>
      </c>
      <c r="E6474" s="38">
        <v>4</v>
      </c>
      <c r="F6474" s="38">
        <v>48.88</v>
      </c>
      <c r="G6474" s="386">
        <f>E6474*F6474</f>
        <v>195.52</v>
      </c>
      <c r="H6474" s="1084"/>
    </row>
    <row r="6475" spans="1:8" ht="15.75">
      <c r="A6475" s="1085"/>
      <c r="B6475" s="959"/>
      <c r="C6475" s="387" t="s">
        <v>1397</v>
      </c>
      <c r="D6475" s="385" t="s">
        <v>2968</v>
      </c>
      <c r="E6475" s="38">
        <v>7</v>
      </c>
      <c r="F6475" s="38">
        <v>85.01</v>
      </c>
      <c r="G6475" s="386">
        <f>E6475*F6475</f>
        <v>595.07000000000005</v>
      </c>
      <c r="H6475" s="1085"/>
    </row>
    <row r="6476" spans="1:8" ht="31.5">
      <c r="A6476" s="1083">
        <v>161</v>
      </c>
      <c r="B6476" s="958" t="s">
        <v>220</v>
      </c>
      <c r="C6476" s="383" t="s">
        <v>692</v>
      </c>
      <c r="D6476" s="385"/>
      <c r="E6476" s="38"/>
      <c r="F6476" s="38"/>
      <c r="G6476" s="386"/>
      <c r="H6476" s="963">
        <v>41268</v>
      </c>
    </row>
    <row r="6477" spans="1:8" ht="15.75">
      <c r="A6477" s="1085"/>
      <c r="B6477" s="959"/>
      <c r="C6477" s="38" t="s">
        <v>3144</v>
      </c>
      <c r="D6477" s="385" t="s">
        <v>2968</v>
      </c>
      <c r="E6477" s="38">
        <v>1</v>
      </c>
      <c r="F6477" s="38">
        <v>24</v>
      </c>
      <c r="G6477" s="287">
        <f>F6477*E6477</f>
        <v>24</v>
      </c>
      <c r="H6477" s="1085"/>
    </row>
    <row r="6478" spans="1:8" ht="15.75">
      <c r="A6478" s="1083">
        <v>121</v>
      </c>
      <c r="B6478" s="958" t="s">
        <v>3442</v>
      </c>
      <c r="C6478" s="288" t="s">
        <v>2782</v>
      </c>
      <c r="D6478" s="38"/>
      <c r="E6478" s="38"/>
      <c r="F6478" s="38"/>
      <c r="G6478" s="38"/>
      <c r="H6478" s="963">
        <v>41263</v>
      </c>
    </row>
    <row r="6479" spans="1:8" ht="15.75">
      <c r="A6479" s="1089"/>
      <c r="B6479" s="966"/>
      <c r="C6479" s="38" t="s">
        <v>2783</v>
      </c>
      <c r="D6479" s="387" t="s">
        <v>1588</v>
      </c>
      <c r="E6479" s="385">
        <v>0.2</v>
      </c>
      <c r="F6479" s="385">
        <v>2000</v>
      </c>
      <c r="G6479" s="38">
        <f>E6479*F6479</f>
        <v>400</v>
      </c>
      <c r="H6479" s="967"/>
    </row>
    <row r="6480" spans="1:8" ht="15.75">
      <c r="A6480" s="1090"/>
      <c r="B6480" s="959"/>
      <c r="C6480" s="38" t="s">
        <v>2050</v>
      </c>
      <c r="D6480" s="387" t="s">
        <v>1585</v>
      </c>
      <c r="E6480" s="385">
        <v>0.3</v>
      </c>
      <c r="F6480" s="385">
        <v>48.05</v>
      </c>
      <c r="G6480" s="38">
        <f>E6480*F6480</f>
        <v>14.414999999999999</v>
      </c>
      <c r="H6480" s="964"/>
    </row>
    <row r="6481" spans="1:8" ht="78.75">
      <c r="A6481" s="1083">
        <v>167</v>
      </c>
      <c r="B6481" s="958" t="s">
        <v>215</v>
      </c>
      <c r="C6481" s="383" t="s">
        <v>2765</v>
      </c>
      <c r="D6481" s="385"/>
      <c r="E6481" s="38"/>
      <c r="F6481" s="38"/>
      <c r="G6481" s="386"/>
      <c r="H6481" s="963">
        <v>41269</v>
      </c>
    </row>
    <row r="6482" spans="1:8" ht="15.75">
      <c r="A6482" s="1085"/>
      <c r="B6482" s="959"/>
      <c r="C6482" s="387" t="s">
        <v>231</v>
      </c>
      <c r="D6482" s="385" t="s">
        <v>2968</v>
      </c>
      <c r="E6482" s="38">
        <v>1</v>
      </c>
      <c r="F6482" s="38">
        <v>185</v>
      </c>
      <c r="G6482" s="386">
        <f>E6482*F6482</f>
        <v>185</v>
      </c>
      <c r="H6482" s="964"/>
    </row>
    <row r="6483" spans="1:8" ht="18.75">
      <c r="A6483" s="160"/>
      <c r="B6483" s="161" t="s">
        <v>1598</v>
      </c>
      <c r="C6483" s="160"/>
      <c r="D6483" s="160"/>
      <c r="E6483" s="160"/>
      <c r="F6483" s="160"/>
      <c r="G6483" s="162">
        <f>SUM(G6467:G6482)</f>
        <v>2911.01</v>
      </c>
      <c r="H6483" s="163"/>
    </row>
    <row r="6484" spans="1:8" ht="47.25">
      <c r="A6484" s="1086">
        <v>49</v>
      </c>
      <c r="B6484" s="972" t="s">
        <v>274</v>
      </c>
      <c r="C6484" s="16" t="s">
        <v>707</v>
      </c>
      <c r="D6484" s="17"/>
      <c r="E6484" s="17"/>
      <c r="F6484" s="17"/>
      <c r="G6484" s="17"/>
      <c r="H6484" s="595" t="s">
        <v>315</v>
      </c>
    </row>
    <row r="6485" spans="1:8" ht="31.5">
      <c r="A6485" s="979"/>
      <c r="B6485" s="974"/>
      <c r="C6485" s="17" t="s">
        <v>314</v>
      </c>
      <c r="D6485" s="19" t="s">
        <v>1588</v>
      </c>
      <c r="E6485" s="17">
        <v>0.62</v>
      </c>
      <c r="F6485" s="17">
        <v>2500</v>
      </c>
      <c r="G6485" s="17">
        <f>F6485*E6485</f>
        <v>1550</v>
      </c>
      <c r="H6485" s="597"/>
    </row>
    <row r="6486" spans="1:8" ht="31.5">
      <c r="A6486" s="1086">
        <v>62</v>
      </c>
      <c r="B6486" s="972" t="s">
        <v>1430</v>
      </c>
      <c r="C6486" s="290" t="s">
        <v>1627</v>
      </c>
      <c r="D6486" s="390"/>
      <c r="E6486" s="8"/>
      <c r="F6486" s="8"/>
      <c r="G6486" s="8"/>
      <c r="H6486" s="975">
        <v>41249</v>
      </c>
    </row>
    <row r="6487" spans="1:8" ht="15.75">
      <c r="A6487" s="978"/>
      <c r="B6487" s="973"/>
      <c r="C6487" s="388" t="s">
        <v>1570</v>
      </c>
      <c r="D6487" s="390" t="s">
        <v>2968</v>
      </c>
      <c r="E6487" s="390">
        <v>2</v>
      </c>
      <c r="F6487" s="390">
        <v>54</v>
      </c>
      <c r="G6487" s="289">
        <f>F6487*E6487</f>
        <v>108</v>
      </c>
      <c r="H6487" s="976"/>
    </row>
    <row r="6488" spans="1:8" ht="15.75">
      <c r="A6488" s="978"/>
      <c r="B6488" s="973"/>
      <c r="C6488" s="388" t="s">
        <v>1462</v>
      </c>
      <c r="D6488" s="390" t="s">
        <v>1049</v>
      </c>
      <c r="E6488" s="8">
        <v>1</v>
      </c>
      <c r="F6488" s="8">
        <v>55</v>
      </c>
      <c r="G6488" s="389">
        <f>F6488*E6488</f>
        <v>55</v>
      </c>
      <c r="H6488" s="976"/>
    </row>
    <row r="6489" spans="1:8" ht="15.75">
      <c r="A6489" s="979"/>
      <c r="B6489" s="974"/>
      <c r="C6489" s="8" t="s">
        <v>3144</v>
      </c>
      <c r="D6489" s="390" t="s">
        <v>2968</v>
      </c>
      <c r="E6489" s="8">
        <v>2</v>
      </c>
      <c r="F6489" s="8">
        <v>24</v>
      </c>
      <c r="G6489" s="289">
        <f>F6489*E6489</f>
        <v>48</v>
      </c>
      <c r="H6489" s="977"/>
    </row>
    <row r="6490" spans="1:8" ht="31.5">
      <c r="A6490" s="1086">
        <v>87</v>
      </c>
      <c r="B6490" s="972" t="s">
        <v>3405</v>
      </c>
      <c r="C6490" s="391" t="s">
        <v>1806</v>
      </c>
      <c r="D6490" s="390"/>
      <c r="E6490" s="8"/>
      <c r="F6490" s="8"/>
      <c r="G6490" s="389"/>
      <c r="H6490" s="975">
        <v>41254</v>
      </c>
    </row>
    <row r="6491" spans="1:8" ht="15.75">
      <c r="A6491" s="978"/>
      <c r="B6491" s="973"/>
      <c r="C6491" s="388" t="s">
        <v>2413</v>
      </c>
      <c r="D6491" s="390" t="s">
        <v>1585</v>
      </c>
      <c r="E6491" s="8">
        <v>1.4999999999999999E-2</v>
      </c>
      <c r="F6491" s="8">
        <v>8500</v>
      </c>
      <c r="G6491" s="389">
        <f>E6491*F6491</f>
        <v>127.5</v>
      </c>
      <c r="H6491" s="976"/>
    </row>
    <row r="6492" spans="1:8" ht="15.75">
      <c r="A6492" s="978"/>
      <c r="B6492" s="973"/>
      <c r="C6492" s="388" t="s">
        <v>1602</v>
      </c>
      <c r="D6492" s="390" t="s">
        <v>1109</v>
      </c>
      <c r="E6492" s="8">
        <v>0.05</v>
      </c>
      <c r="F6492" s="8">
        <v>48</v>
      </c>
      <c r="G6492" s="389">
        <f>E6492*F6492</f>
        <v>2.4</v>
      </c>
      <c r="H6492" s="976"/>
    </row>
    <row r="6493" spans="1:8" ht="15.75">
      <c r="A6493" s="979"/>
      <c r="B6493" s="974"/>
      <c r="C6493" s="388" t="s">
        <v>2414</v>
      </c>
      <c r="D6493" s="390" t="s">
        <v>2968</v>
      </c>
      <c r="E6493" s="8">
        <v>1</v>
      </c>
      <c r="F6493" s="8">
        <v>55</v>
      </c>
      <c r="G6493" s="389">
        <f>E6493*F6493</f>
        <v>55</v>
      </c>
      <c r="H6493" s="977"/>
    </row>
    <row r="6494" spans="1:8" ht="31.5">
      <c r="A6494" s="1086">
        <v>112</v>
      </c>
      <c r="B6494" s="972" t="s">
        <v>972</v>
      </c>
      <c r="C6494" s="391" t="s">
        <v>2605</v>
      </c>
      <c r="D6494" s="390"/>
      <c r="E6494" s="8"/>
      <c r="F6494" s="8"/>
      <c r="G6494" s="389"/>
      <c r="H6494" s="975">
        <v>41262</v>
      </c>
    </row>
    <row r="6495" spans="1:8" ht="15.75">
      <c r="A6495" s="979"/>
      <c r="B6495" s="974"/>
      <c r="C6495" s="388" t="s">
        <v>166</v>
      </c>
      <c r="D6495" s="390" t="s">
        <v>1588</v>
      </c>
      <c r="E6495" s="8">
        <v>0.75</v>
      </c>
      <c r="F6495" s="8">
        <v>3000</v>
      </c>
      <c r="G6495" s="389">
        <f>E6495*F6495</f>
        <v>2250</v>
      </c>
      <c r="H6495" s="977"/>
    </row>
    <row r="6496" spans="1:8" ht="31.5">
      <c r="A6496" s="1086">
        <v>126</v>
      </c>
      <c r="B6496" s="972" t="s">
        <v>1015</v>
      </c>
      <c r="C6496" s="391" t="s">
        <v>813</v>
      </c>
      <c r="D6496" s="390"/>
      <c r="E6496" s="8"/>
      <c r="F6496" s="8"/>
      <c r="G6496" s="389"/>
      <c r="H6496" s="975">
        <v>41263</v>
      </c>
    </row>
    <row r="6497" spans="1:8" ht="15.75">
      <c r="A6497" s="978"/>
      <c r="B6497" s="973"/>
      <c r="C6497" s="388" t="s">
        <v>1016</v>
      </c>
      <c r="D6497" s="390" t="s">
        <v>2968</v>
      </c>
      <c r="E6497" s="8">
        <v>1</v>
      </c>
      <c r="F6497" s="8">
        <v>270</v>
      </c>
      <c r="G6497" s="389">
        <f>E6497*F6497</f>
        <v>270</v>
      </c>
      <c r="H6497" s="976"/>
    </row>
    <row r="6498" spans="1:8" ht="15.75">
      <c r="A6498" s="979"/>
      <c r="B6498" s="974"/>
      <c r="C6498" s="388" t="s">
        <v>2204</v>
      </c>
      <c r="D6498" s="390" t="s">
        <v>2968</v>
      </c>
      <c r="E6498" s="8">
        <v>1</v>
      </c>
      <c r="F6498" s="8">
        <v>10</v>
      </c>
      <c r="G6498" s="389">
        <f>E6498*F6498</f>
        <v>10</v>
      </c>
      <c r="H6498" s="977"/>
    </row>
    <row r="6499" spans="1:8" ht="18.75">
      <c r="A6499" s="160"/>
      <c r="B6499" s="161" t="s">
        <v>1598</v>
      </c>
      <c r="C6499" s="160"/>
      <c r="D6499" s="160"/>
      <c r="E6499" s="160"/>
      <c r="F6499" s="160"/>
      <c r="G6499" s="162">
        <f>SUM(G6484:G6498)</f>
        <v>4475.8999999999996</v>
      </c>
      <c r="H6499" s="163"/>
    </row>
    <row r="6500" spans="1:8" ht="63">
      <c r="A6500" s="1091">
        <v>13</v>
      </c>
      <c r="B6500" s="987" t="s">
        <v>330</v>
      </c>
      <c r="C6500" s="396" t="s">
        <v>1515</v>
      </c>
      <c r="D6500" s="401"/>
      <c r="E6500" s="323"/>
      <c r="F6500" s="323"/>
      <c r="G6500" s="399"/>
      <c r="H6500" s="989">
        <v>41249</v>
      </c>
    </row>
    <row r="6501" spans="1:8" ht="15.75">
      <c r="A6501" s="1092"/>
      <c r="B6501" s="988"/>
      <c r="C6501" s="561" t="s">
        <v>1056</v>
      </c>
      <c r="D6501" s="562"/>
      <c r="E6501" s="563"/>
      <c r="F6501" s="563"/>
      <c r="G6501" s="564">
        <v>14162.6</v>
      </c>
      <c r="H6501" s="1092"/>
    </row>
    <row r="6502" spans="1:8" ht="47.25">
      <c r="A6502" s="1091">
        <v>34</v>
      </c>
      <c r="B6502" s="987" t="s">
        <v>1402</v>
      </c>
      <c r="C6502" s="16" t="s">
        <v>707</v>
      </c>
      <c r="D6502" s="17"/>
      <c r="E6502" s="17"/>
      <c r="F6502" s="17"/>
      <c r="G6502" s="17"/>
      <c r="H6502" s="611" t="s">
        <v>313</v>
      </c>
    </row>
    <row r="6503" spans="1:8" ht="31.5">
      <c r="A6503" s="1092"/>
      <c r="B6503" s="988"/>
      <c r="C6503" s="17" t="s">
        <v>314</v>
      </c>
      <c r="D6503" s="19" t="s">
        <v>1588</v>
      </c>
      <c r="E6503" s="17">
        <v>0.4</v>
      </c>
      <c r="F6503" s="17">
        <v>2500</v>
      </c>
      <c r="G6503" s="17">
        <f>F6503*E6503</f>
        <v>1000</v>
      </c>
      <c r="H6503" s="611"/>
    </row>
    <row r="6504" spans="1:8" ht="31.5">
      <c r="A6504" s="1093">
        <v>83</v>
      </c>
      <c r="B6504" s="1094" t="s">
        <v>1919</v>
      </c>
      <c r="C6504" s="396" t="s">
        <v>3398</v>
      </c>
      <c r="D6504" s="401"/>
      <c r="E6504" s="323"/>
      <c r="F6504" s="323"/>
      <c r="G6504" s="399"/>
      <c r="H6504" s="1095">
        <v>41256</v>
      </c>
    </row>
    <row r="6505" spans="1:8" ht="15.75">
      <c r="A6505" s="1093"/>
      <c r="B6505" s="1094"/>
      <c r="C6505" s="398" t="s">
        <v>3399</v>
      </c>
      <c r="D6505" s="401" t="s">
        <v>2968</v>
      </c>
      <c r="E6505" s="323">
        <v>2</v>
      </c>
      <c r="F6505" s="323">
        <v>186</v>
      </c>
      <c r="G6505" s="399">
        <f>E6505*F6505</f>
        <v>372</v>
      </c>
      <c r="H6505" s="1095"/>
    </row>
    <row r="6506" spans="1:8" ht="31.5">
      <c r="A6506" s="1093">
        <v>96</v>
      </c>
      <c r="B6506" s="1094" t="s">
        <v>2125</v>
      </c>
      <c r="C6506" s="396" t="s">
        <v>2126</v>
      </c>
      <c r="D6506" s="401"/>
      <c r="E6506" s="323"/>
      <c r="F6506" s="323"/>
      <c r="G6506" s="399"/>
      <c r="H6506" s="1095"/>
    </row>
    <row r="6507" spans="1:8" ht="15.75">
      <c r="A6507" s="1093"/>
      <c r="B6507" s="1094"/>
      <c r="C6507" s="398" t="s">
        <v>3668</v>
      </c>
      <c r="D6507" s="401" t="s">
        <v>2968</v>
      </c>
      <c r="E6507" s="323">
        <v>1</v>
      </c>
      <c r="F6507" s="323">
        <v>150</v>
      </c>
      <c r="G6507" s="399">
        <f>E6507*F6507</f>
        <v>150</v>
      </c>
      <c r="H6507" s="1095"/>
    </row>
    <row r="6508" spans="1:8" ht="15.75">
      <c r="A6508" s="1093"/>
      <c r="B6508" s="1094"/>
      <c r="C6508" s="398" t="s">
        <v>3669</v>
      </c>
      <c r="D6508" s="401" t="s">
        <v>2968</v>
      </c>
      <c r="E6508" s="323">
        <v>1</v>
      </c>
      <c r="F6508" s="323">
        <v>150</v>
      </c>
      <c r="G6508" s="399">
        <f>E6508*F6508</f>
        <v>150</v>
      </c>
      <c r="H6508" s="1095"/>
    </row>
    <row r="6509" spans="1:8" ht="15.75">
      <c r="A6509" s="1093"/>
      <c r="B6509" s="1094"/>
      <c r="C6509" s="398" t="s">
        <v>3670</v>
      </c>
      <c r="D6509" s="401" t="s">
        <v>1049</v>
      </c>
      <c r="E6509" s="323">
        <v>5</v>
      </c>
      <c r="F6509" s="323">
        <v>19</v>
      </c>
      <c r="G6509" s="399">
        <f>E6509*F6509</f>
        <v>95</v>
      </c>
      <c r="H6509" s="1095"/>
    </row>
    <row r="6510" spans="1:8" ht="15.75">
      <c r="A6510" s="1093"/>
      <c r="B6510" s="1094"/>
      <c r="C6510" s="398" t="s">
        <v>3671</v>
      </c>
      <c r="D6510" s="401" t="s">
        <v>2968</v>
      </c>
      <c r="E6510" s="323">
        <v>1</v>
      </c>
      <c r="F6510" s="323">
        <v>10</v>
      </c>
      <c r="G6510" s="399">
        <f>E6510*F6510</f>
        <v>10</v>
      </c>
      <c r="H6510" s="1095"/>
    </row>
    <row r="6511" spans="1:8" ht="15.75">
      <c r="A6511" s="330">
        <v>130</v>
      </c>
      <c r="B6511" s="398" t="s">
        <v>1402</v>
      </c>
      <c r="C6511" s="396" t="s">
        <v>515</v>
      </c>
      <c r="D6511" s="665" t="s">
        <v>1774</v>
      </c>
      <c r="E6511" s="666"/>
      <c r="F6511" s="667"/>
      <c r="G6511" s="399"/>
      <c r="H6511" s="400">
        <v>41263</v>
      </c>
    </row>
    <row r="6512" spans="1:8" ht="18.75">
      <c r="A6512" s="160"/>
      <c r="B6512" s="161" t="s">
        <v>1598</v>
      </c>
      <c r="C6512" s="160"/>
      <c r="D6512" s="160"/>
      <c r="E6512" s="160"/>
      <c r="F6512" s="160"/>
      <c r="G6512" s="162">
        <f>SUM(G6500:G6511)</f>
        <v>15939.6</v>
      </c>
      <c r="H6512" s="163"/>
    </row>
    <row r="6513" spans="1:8" ht="47.25">
      <c r="A6513" s="730">
        <v>50</v>
      </c>
      <c r="B6513" s="999" t="s">
        <v>1763</v>
      </c>
      <c r="C6513" s="16" t="s">
        <v>707</v>
      </c>
      <c r="D6513" s="17"/>
      <c r="E6513" s="17"/>
      <c r="F6513" s="17"/>
      <c r="G6513" s="17"/>
      <c r="H6513" s="595" t="s">
        <v>315</v>
      </c>
    </row>
    <row r="6514" spans="1:8" ht="31.5">
      <c r="A6514" s="731"/>
      <c r="B6514" s="1000"/>
      <c r="C6514" s="17" t="s">
        <v>314</v>
      </c>
      <c r="D6514" s="19" t="s">
        <v>1588</v>
      </c>
      <c r="E6514" s="17">
        <v>0.62</v>
      </c>
      <c r="F6514" s="17">
        <v>2500</v>
      </c>
      <c r="G6514" s="17">
        <f>F6514*E6514</f>
        <v>1550</v>
      </c>
      <c r="H6514" s="597"/>
    </row>
    <row r="6515" spans="1:8" ht="31.5">
      <c r="A6515" s="404">
        <v>99</v>
      </c>
      <c r="B6515" s="405" t="s">
        <v>1763</v>
      </c>
      <c r="C6515" s="406" t="s">
        <v>893</v>
      </c>
      <c r="D6515" s="1002" t="s">
        <v>3581</v>
      </c>
      <c r="E6515" s="1002"/>
      <c r="F6515" s="1002"/>
      <c r="G6515" s="409"/>
      <c r="H6515" s="408">
        <v>41256</v>
      </c>
    </row>
    <row r="6516" spans="1:8" ht="47.25">
      <c r="A6516" s="730">
        <v>105</v>
      </c>
      <c r="B6516" s="999" t="s">
        <v>2902</v>
      </c>
      <c r="C6516" s="406" t="s">
        <v>2903</v>
      </c>
      <c r="D6516" s="412"/>
      <c r="E6516" s="411"/>
      <c r="F6516" s="411"/>
      <c r="G6516" s="409"/>
      <c r="H6516" s="855">
        <v>41261</v>
      </c>
    </row>
    <row r="6517" spans="1:8" ht="15.75">
      <c r="A6517" s="1096"/>
      <c r="B6517" s="1008"/>
      <c r="C6517" s="411" t="s">
        <v>1462</v>
      </c>
      <c r="D6517" s="412" t="s">
        <v>1049</v>
      </c>
      <c r="E6517" s="411">
        <v>5</v>
      </c>
      <c r="F6517" s="411">
        <v>55</v>
      </c>
      <c r="G6517" s="411">
        <f>F6517*E6517</f>
        <v>275</v>
      </c>
      <c r="H6517" s="1009"/>
    </row>
    <row r="6518" spans="1:8" ht="15.75">
      <c r="A6518" s="1096"/>
      <c r="B6518" s="1008"/>
      <c r="C6518" s="411" t="s">
        <v>1570</v>
      </c>
      <c r="D6518" s="412" t="s">
        <v>2968</v>
      </c>
      <c r="E6518" s="411">
        <v>2</v>
      </c>
      <c r="F6518" s="411">
        <v>59</v>
      </c>
      <c r="G6518" s="409">
        <f>E6518*F6518</f>
        <v>118</v>
      </c>
      <c r="H6518" s="1009"/>
    </row>
    <row r="6519" spans="1:8" ht="15.75">
      <c r="A6519" s="731"/>
      <c r="B6519" s="1000"/>
      <c r="C6519" s="405" t="s">
        <v>1045</v>
      </c>
      <c r="D6519" s="412" t="s">
        <v>2968</v>
      </c>
      <c r="E6519" s="411">
        <v>1</v>
      </c>
      <c r="F6519" s="411">
        <v>50</v>
      </c>
      <c r="G6519" s="409">
        <f>E6519*F6519</f>
        <v>50</v>
      </c>
      <c r="H6519" s="856"/>
    </row>
    <row r="6520" spans="1:8" ht="31.5">
      <c r="A6520" s="404">
        <v>108</v>
      </c>
      <c r="B6520" s="405" t="s">
        <v>1763</v>
      </c>
      <c r="C6520" s="410" t="s">
        <v>893</v>
      </c>
      <c r="D6520" s="996" t="s">
        <v>1959</v>
      </c>
      <c r="E6520" s="997"/>
      <c r="F6520" s="998"/>
      <c r="G6520" s="411"/>
      <c r="H6520" s="408">
        <v>41261</v>
      </c>
    </row>
    <row r="6521" spans="1:8" ht="31.5">
      <c r="A6521" s="730">
        <v>177</v>
      </c>
      <c r="B6521" s="999" t="s">
        <v>1763</v>
      </c>
      <c r="C6521" s="406" t="s">
        <v>955</v>
      </c>
      <c r="D6521" s="412"/>
      <c r="E6521" s="411"/>
      <c r="F6521" s="411"/>
      <c r="G6521" s="409"/>
      <c r="H6521" s="855">
        <v>41264</v>
      </c>
    </row>
    <row r="6522" spans="1:8" ht="15.75">
      <c r="A6522" s="1096"/>
      <c r="B6522" s="1008"/>
      <c r="C6522" s="405" t="s">
        <v>956</v>
      </c>
      <c r="D6522" s="412" t="s">
        <v>1585</v>
      </c>
      <c r="E6522" s="411">
        <v>0.48</v>
      </c>
      <c r="F6522" s="411">
        <v>8500</v>
      </c>
      <c r="G6522" s="409">
        <f t="shared" ref="G6522:G6527" si="75">E6522*F6522</f>
        <v>4080</v>
      </c>
      <c r="H6522" s="1009"/>
    </row>
    <row r="6523" spans="1:8" ht="15.75">
      <c r="A6523" s="1096"/>
      <c r="B6523" s="1008"/>
      <c r="C6523" s="405" t="s">
        <v>957</v>
      </c>
      <c r="D6523" s="412" t="s">
        <v>1585</v>
      </c>
      <c r="E6523" s="411">
        <v>0.06</v>
      </c>
      <c r="F6523" s="411">
        <v>8500</v>
      </c>
      <c r="G6523" s="409">
        <f t="shared" si="75"/>
        <v>510</v>
      </c>
      <c r="H6523" s="1009"/>
    </row>
    <row r="6524" spans="1:8" ht="15.75">
      <c r="A6524" s="1096"/>
      <c r="B6524" s="1008"/>
      <c r="C6524" s="405" t="s">
        <v>958</v>
      </c>
      <c r="D6524" s="412" t="s">
        <v>1585</v>
      </c>
      <c r="E6524" s="411">
        <v>0.09</v>
      </c>
      <c r="F6524" s="411">
        <v>8500</v>
      </c>
      <c r="G6524" s="409">
        <f t="shared" si="75"/>
        <v>765</v>
      </c>
      <c r="H6524" s="1009"/>
    </row>
    <row r="6525" spans="1:8" ht="15.75">
      <c r="A6525" s="1096"/>
      <c r="B6525" s="1008"/>
      <c r="C6525" s="405" t="s">
        <v>959</v>
      </c>
      <c r="D6525" s="412" t="s">
        <v>2968</v>
      </c>
      <c r="E6525" s="411">
        <v>300</v>
      </c>
      <c r="F6525" s="411">
        <v>0.7</v>
      </c>
      <c r="G6525" s="409">
        <f t="shared" si="75"/>
        <v>210</v>
      </c>
      <c r="H6525" s="1009"/>
    </row>
    <row r="6526" spans="1:8" ht="15.75">
      <c r="A6526" s="1096"/>
      <c r="B6526" s="1008"/>
      <c r="C6526" s="405" t="s">
        <v>960</v>
      </c>
      <c r="D6526" s="412" t="s">
        <v>2968</v>
      </c>
      <c r="E6526" s="411">
        <v>250</v>
      </c>
      <c r="F6526" s="411">
        <v>0.7</v>
      </c>
      <c r="G6526" s="409">
        <f t="shared" si="75"/>
        <v>175</v>
      </c>
      <c r="H6526" s="1009"/>
    </row>
    <row r="6527" spans="1:8" ht="15.75">
      <c r="A6527" s="731"/>
      <c r="B6527" s="1000"/>
      <c r="C6527" s="405" t="s">
        <v>961</v>
      </c>
      <c r="D6527" s="412" t="s">
        <v>2968</v>
      </c>
      <c r="E6527" s="411">
        <v>120</v>
      </c>
      <c r="F6527" s="411">
        <v>0.8</v>
      </c>
      <c r="G6527" s="409">
        <f t="shared" si="75"/>
        <v>96</v>
      </c>
      <c r="H6527" s="856"/>
    </row>
    <row r="6528" spans="1:8" ht="31.5">
      <c r="A6528" s="404">
        <v>188</v>
      </c>
      <c r="B6528" s="405" t="s">
        <v>1763</v>
      </c>
      <c r="C6528" s="410" t="s">
        <v>893</v>
      </c>
      <c r="D6528" s="996" t="s">
        <v>965</v>
      </c>
      <c r="E6528" s="997"/>
      <c r="F6528" s="998"/>
      <c r="G6528" s="409"/>
      <c r="H6528" s="408">
        <v>41271</v>
      </c>
    </row>
    <row r="6529" spans="1:8" ht="31.5">
      <c r="A6529" s="730">
        <v>193</v>
      </c>
      <c r="B6529" s="999" t="s">
        <v>2887</v>
      </c>
      <c r="C6529" s="406" t="s">
        <v>692</v>
      </c>
      <c r="D6529" s="412"/>
      <c r="E6529" s="411"/>
      <c r="F6529" s="411"/>
      <c r="G6529" s="409"/>
      <c r="H6529" s="855">
        <v>41272</v>
      </c>
    </row>
    <row r="6530" spans="1:8" ht="15.75">
      <c r="A6530" s="1096"/>
      <c r="B6530" s="1008"/>
      <c r="C6530" s="411" t="s">
        <v>1570</v>
      </c>
      <c r="D6530" s="412" t="s">
        <v>2968</v>
      </c>
      <c r="E6530" s="411">
        <v>4</v>
      </c>
      <c r="F6530" s="411">
        <v>59</v>
      </c>
      <c r="G6530" s="409">
        <f>E6530*F6530</f>
        <v>236</v>
      </c>
      <c r="H6530" s="1009"/>
    </row>
    <row r="6531" spans="1:8" ht="15.75">
      <c r="A6531" s="731"/>
      <c r="B6531" s="1000"/>
      <c r="C6531" s="411" t="s">
        <v>1462</v>
      </c>
      <c r="D6531" s="412" t="s">
        <v>1049</v>
      </c>
      <c r="E6531" s="411">
        <v>5</v>
      </c>
      <c r="F6531" s="411">
        <v>55</v>
      </c>
      <c r="G6531" s="411">
        <f>F6531*E6531</f>
        <v>275</v>
      </c>
      <c r="H6531" s="1009"/>
    </row>
    <row r="6532" spans="1:8" ht="18.75">
      <c r="A6532" s="160"/>
      <c r="B6532" s="161" t="s">
        <v>1598</v>
      </c>
      <c r="C6532" s="160"/>
      <c r="D6532" s="160"/>
      <c r="E6532" s="160"/>
      <c r="F6532" s="160"/>
      <c r="G6532" s="162">
        <f>SUM(G6513:G6531)</f>
        <v>8340</v>
      </c>
      <c r="H6532" s="163"/>
    </row>
    <row r="6533" spans="1:8" ht="47.25">
      <c r="A6533" s="1097">
        <v>35</v>
      </c>
      <c r="B6533" s="865" t="s">
        <v>3553</v>
      </c>
      <c r="C6533" s="16" t="s">
        <v>707</v>
      </c>
      <c r="D6533" s="17"/>
      <c r="E6533" s="17"/>
      <c r="F6533" s="17"/>
      <c r="G6533" s="17"/>
      <c r="H6533" s="611" t="s">
        <v>313</v>
      </c>
    </row>
    <row r="6534" spans="1:8" ht="31.5">
      <c r="A6534" s="868"/>
      <c r="B6534" s="867"/>
      <c r="C6534" s="17" t="s">
        <v>314</v>
      </c>
      <c r="D6534" s="19" t="s">
        <v>1588</v>
      </c>
      <c r="E6534" s="17">
        <v>0.4</v>
      </c>
      <c r="F6534" s="17">
        <v>2500</v>
      </c>
      <c r="G6534" s="23">
        <f>F6534*E6534</f>
        <v>1000</v>
      </c>
      <c r="H6534" s="611"/>
    </row>
    <row r="6535" spans="1:8" ht="47.25">
      <c r="A6535" s="1097">
        <v>51</v>
      </c>
      <c r="B6535" s="865" t="s">
        <v>3553</v>
      </c>
      <c r="C6535" s="16" t="s">
        <v>707</v>
      </c>
      <c r="D6535" s="17"/>
      <c r="E6535" s="17"/>
      <c r="F6535" s="17"/>
      <c r="G6535" s="17"/>
      <c r="H6535" s="595" t="s">
        <v>315</v>
      </c>
    </row>
    <row r="6536" spans="1:8" ht="31.5">
      <c r="A6536" s="868"/>
      <c r="B6536" s="867"/>
      <c r="C6536" s="17" t="s">
        <v>314</v>
      </c>
      <c r="D6536" s="19" t="s">
        <v>1588</v>
      </c>
      <c r="E6536" s="17">
        <v>0.62</v>
      </c>
      <c r="F6536" s="17">
        <v>2500</v>
      </c>
      <c r="G6536" s="23">
        <f>F6536*E6536</f>
        <v>1550</v>
      </c>
      <c r="H6536" s="597"/>
    </row>
    <row r="6537" spans="1:8" ht="15.75">
      <c r="A6537" s="1097">
        <v>65</v>
      </c>
      <c r="B6537" s="865" t="s">
        <v>335</v>
      </c>
      <c r="C6537" s="415" t="s">
        <v>542</v>
      </c>
      <c r="D6537" s="859" t="s">
        <v>1219</v>
      </c>
      <c r="E6537" s="860"/>
      <c r="F6537" s="861"/>
      <c r="G6537" s="416"/>
      <c r="H6537" s="850">
        <v>41253</v>
      </c>
    </row>
    <row r="6538" spans="1:8" ht="15.75">
      <c r="A6538" s="1098"/>
      <c r="B6538" s="866"/>
      <c r="C6538" s="413" t="s">
        <v>3144</v>
      </c>
      <c r="D6538" s="414" t="s">
        <v>2968</v>
      </c>
      <c r="E6538" s="413">
        <v>2</v>
      </c>
      <c r="F6538" s="413">
        <v>24</v>
      </c>
      <c r="G6538" s="420">
        <f>F6538*E6538</f>
        <v>48</v>
      </c>
      <c r="H6538" s="1014"/>
    </row>
    <row r="6539" spans="1:8" ht="15.75">
      <c r="A6539" s="868"/>
      <c r="B6539" s="867"/>
      <c r="C6539" s="417" t="s">
        <v>2265</v>
      </c>
      <c r="D6539" s="414" t="s">
        <v>1109</v>
      </c>
      <c r="E6539" s="413">
        <v>0.3</v>
      </c>
      <c r="F6539" s="413">
        <v>187</v>
      </c>
      <c r="G6539" s="416">
        <f>E6539*F6539</f>
        <v>56.1</v>
      </c>
      <c r="H6539" s="851"/>
    </row>
    <row r="6540" spans="1:8" ht="31.5">
      <c r="A6540" s="1097">
        <v>69</v>
      </c>
      <c r="B6540" s="865" t="s">
        <v>3094</v>
      </c>
      <c r="C6540" s="415" t="s">
        <v>1396</v>
      </c>
      <c r="D6540" s="859" t="s">
        <v>1050</v>
      </c>
      <c r="E6540" s="860"/>
      <c r="F6540" s="861"/>
      <c r="G6540" s="416"/>
      <c r="H6540" s="850">
        <v>41254</v>
      </c>
    </row>
    <row r="6541" spans="1:8" ht="15.75">
      <c r="A6541" s="868"/>
      <c r="B6541" s="867"/>
      <c r="C6541" s="413" t="s">
        <v>3144</v>
      </c>
      <c r="D6541" s="414" t="s">
        <v>2968</v>
      </c>
      <c r="E6541" s="413">
        <v>1</v>
      </c>
      <c r="F6541" s="413">
        <v>24</v>
      </c>
      <c r="G6541" s="420">
        <f>F6541*E6541</f>
        <v>24</v>
      </c>
      <c r="H6541" s="868"/>
    </row>
    <row r="6542" spans="1:8" ht="47.25">
      <c r="A6542" s="1099">
        <v>82</v>
      </c>
      <c r="B6542" s="1100" t="s">
        <v>2833</v>
      </c>
      <c r="C6542" s="415" t="s">
        <v>2834</v>
      </c>
      <c r="D6542" s="414"/>
      <c r="E6542" s="413"/>
      <c r="F6542" s="413"/>
      <c r="G6542" s="416"/>
      <c r="H6542" s="1101">
        <v>41254</v>
      </c>
    </row>
    <row r="6543" spans="1:8" ht="15.75">
      <c r="A6543" s="1099"/>
      <c r="B6543" s="1100"/>
      <c r="C6543" s="417" t="s">
        <v>49</v>
      </c>
      <c r="D6543" s="414" t="s">
        <v>2968</v>
      </c>
      <c r="E6543" s="413">
        <v>1</v>
      </c>
      <c r="F6543" s="413">
        <v>150</v>
      </c>
      <c r="G6543" s="416">
        <f>E6543*F6543</f>
        <v>150</v>
      </c>
      <c r="H6543" s="1101"/>
    </row>
    <row r="6544" spans="1:8" ht="47.25">
      <c r="A6544" s="1097">
        <v>84</v>
      </c>
      <c r="B6544" s="865" t="s">
        <v>2253</v>
      </c>
      <c r="C6544" s="415" t="s">
        <v>3400</v>
      </c>
      <c r="D6544" s="414"/>
      <c r="E6544" s="413"/>
      <c r="F6544" s="413"/>
      <c r="G6544" s="416"/>
      <c r="H6544" s="850">
        <v>41254</v>
      </c>
    </row>
    <row r="6545" spans="1:8" ht="15.75">
      <c r="A6545" s="1098"/>
      <c r="B6545" s="866"/>
      <c r="C6545" s="413" t="s">
        <v>3401</v>
      </c>
      <c r="D6545" s="414" t="s">
        <v>1046</v>
      </c>
      <c r="E6545" s="413">
        <v>1.28</v>
      </c>
      <c r="F6545" s="413">
        <v>380</v>
      </c>
      <c r="G6545" s="420">
        <f>F6545*E6545</f>
        <v>486.4</v>
      </c>
      <c r="H6545" s="1014"/>
    </row>
    <row r="6546" spans="1:8" ht="15.75">
      <c r="A6546" s="868"/>
      <c r="B6546" s="867"/>
      <c r="C6546" s="417" t="s">
        <v>1089</v>
      </c>
      <c r="D6546" s="414" t="s">
        <v>1109</v>
      </c>
      <c r="E6546" s="413">
        <v>0.1</v>
      </c>
      <c r="F6546" s="413">
        <v>47</v>
      </c>
      <c r="G6546" s="416">
        <f>E6546*F6546</f>
        <v>4.7</v>
      </c>
      <c r="H6546" s="851"/>
    </row>
    <row r="6547" spans="1:8" ht="31.5">
      <c r="A6547" s="418">
        <v>102</v>
      </c>
      <c r="B6547" s="417" t="s">
        <v>3749</v>
      </c>
      <c r="C6547" s="415" t="s">
        <v>3676</v>
      </c>
      <c r="D6547" s="859" t="s">
        <v>3743</v>
      </c>
      <c r="E6547" s="860"/>
      <c r="F6547" s="861"/>
      <c r="G6547" s="416"/>
      <c r="H6547" s="419">
        <v>41257</v>
      </c>
    </row>
    <row r="6548" spans="1:8" ht="15.75">
      <c r="A6548" s="418">
        <v>131</v>
      </c>
      <c r="B6548" s="417" t="s">
        <v>3553</v>
      </c>
      <c r="C6548" s="415" t="s">
        <v>515</v>
      </c>
      <c r="D6548" s="859" t="s">
        <v>1774</v>
      </c>
      <c r="E6548" s="860"/>
      <c r="F6548" s="861"/>
      <c r="G6548" s="416"/>
      <c r="H6548" s="419">
        <v>41263</v>
      </c>
    </row>
    <row r="6549" spans="1:8" ht="31.5">
      <c r="A6549" s="1097">
        <v>141</v>
      </c>
      <c r="B6549" s="865" t="s">
        <v>335</v>
      </c>
      <c r="C6549" s="415" t="s">
        <v>692</v>
      </c>
      <c r="D6549" s="414"/>
      <c r="E6549" s="413"/>
      <c r="F6549" s="413"/>
      <c r="G6549" s="416"/>
      <c r="H6549" s="850">
        <v>41264</v>
      </c>
    </row>
    <row r="6550" spans="1:8" ht="15.75">
      <c r="A6550" s="868"/>
      <c r="B6550" s="867"/>
      <c r="C6550" s="413" t="s">
        <v>2265</v>
      </c>
      <c r="D6550" s="414" t="s">
        <v>1109</v>
      </c>
      <c r="E6550" s="413">
        <v>0.02</v>
      </c>
      <c r="F6550" s="413">
        <v>178</v>
      </c>
      <c r="G6550" s="565">
        <f>F6550*E6550</f>
        <v>3.6</v>
      </c>
      <c r="H6550" s="851"/>
    </row>
    <row r="6551" spans="1:8" ht="18.75">
      <c r="A6551" s="160"/>
      <c r="B6551" s="161" t="s">
        <v>1598</v>
      </c>
      <c r="C6551" s="160"/>
      <c r="D6551" s="160"/>
      <c r="E6551" s="160"/>
      <c r="F6551" s="160"/>
      <c r="G6551" s="162">
        <f>SUM(G6533:G6550)</f>
        <v>3322.8</v>
      </c>
      <c r="H6551" s="163"/>
    </row>
    <row r="6552" spans="1:8" ht="47.25">
      <c r="A6552" s="1102">
        <v>36</v>
      </c>
      <c r="B6552" s="842" t="s">
        <v>273</v>
      </c>
      <c r="C6552" s="16" t="s">
        <v>707</v>
      </c>
      <c r="D6552" s="17"/>
      <c r="E6552" s="17"/>
      <c r="F6552" s="17"/>
      <c r="G6552" s="17"/>
      <c r="H6552" s="611" t="s">
        <v>313</v>
      </c>
    </row>
    <row r="6553" spans="1:8" ht="31.5">
      <c r="A6553" s="849"/>
      <c r="B6553" s="844"/>
      <c r="C6553" s="17" t="s">
        <v>314</v>
      </c>
      <c r="D6553" s="19" t="s">
        <v>1588</v>
      </c>
      <c r="E6553" s="17">
        <v>0.4</v>
      </c>
      <c r="F6553" s="17">
        <v>2500</v>
      </c>
      <c r="G6553" s="17">
        <f>F6553*E6553</f>
        <v>1000</v>
      </c>
      <c r="H6553" s="611"/>
    </row>
    <row r="6554" spans="1:8" ht="15.75">
      <c r="A6554" s="432">
        <v>44</v>
      </c>
      <c r="B6554" s="427" t="s">
        <v>3604</v>
      </c>
      <c r="C6554" s="426" t="s">
        <v>3281</v>
      </c>
      <c r="D6554" s="1005" t="s">
        <v>1102</v>
      </c>
      <c r="E6554" s="1006"/>
      <c r="F6554" s="1007"/>
      <c r="G6554" s="428"/>
      <c r="H6554" s="433">
        <v>41248</v>
      </c>
    </row>
    <row r="6555" spans="1:8" ht="31.5">
      <c r="A6555" s="432">
        <v>64</v>
      </c>
      <c r="B6555" s="427" t="s">
        <v>1218</v>
      </c>
      <c r="C6555" s="426" t="s">
        <v>295</v>
      </c>
      <c r="D6555" s="1005" t="s">
        <v>67</v>
      </c>
      <c r="E6555" s="1006"/>
      <c r="F6555" s="1007"/>
      <c r="G6555" s="428"/>
      <c r="H6555" s="433">
        <v>41250</v>
      </c>
    </row>
    <row r="6556" spans="1:8" ht="31.5">
      <c r="A6556" s="432">
        <v>100</v>
      </c>
      <c r="B6556" s="427" t="s">
        <v>273</v>
      </c>
      <c r="C6556" s="426" t="s">
        <v>893</v>
      </c>
      <c r="D6556" s="1005" t="s">
        <v>3581</v>
      </c>
      <c r="E6556" s="1006"/>
      <c r="F6556" s="1007"/>
      <c r="G6556" s="428"/>
      <c r="H6556" s="433">
        <v>41256</v>
      </c>
    </row>
    <row r="6557" spans="1:8" ht="15.75">
      <c r="A6557" s="1102">
        <v>122</v>
      </c>
      <c r="B6557" s="842" t="s">
        <v>273</v>
      </c>
      <c r="C6557" s="431" t="s">
        <v>2782</v>
      </c>
      <c r="D6557" s="430"/>
      <c r="E6557" s="430"/>
      <c r="F6557" s="430"/>
      <c r="G6557" s="430"/>
      <c r="H6557" s="845">
        <v>41263</v>
      </c>
    </row>
    <row r="6558" spans="1:8" ht="15.75">
      <c r="A6558" s="1103"/>
      <c r="B6558" s="843"/>
      <c r="C6558" s="430" t="s">
        <v>2783</v>
      </c>
      <c r="D6558" s="427" t="s">
        <v>1588</v>
      </c>
      <c r="E6558" s="429">
        <v>0.2</v>
      </c>
      <c r="F6558" s="429">
        <v>2000</v>
      </c>
      <c r="G6558" s="430">
        <f>E6558*F6558</f>
        <v>400</v>
      </c>
      <c r="H6558" s="846"/>
    </row>
    <row r="6559" spans="1:8" ht="15.75">
      <c r="A6559" s="1104"/>
      <c r="B6559" s="844"/>
      <c r="C6559" s="430" t="s">
        <v>2050</v>
      </c>
      <c r="D6559" s="427" t="s">
        <v>1585</v>
      </c>
      <c r="E6559" s="429">
        <v>0.3</v>
      </c>
      <c r="F6559" s="429">
        <v>48.05</v>
      </c>
      <c r="G6559" s="430">
        <f>E6559*F6559</f>
        <v>14.414999999999999</v>
      </c>
      <c r="H6559" s="847"/>
    </row>
    <row r="6560" spans="1:8" ht="15.75">
      <c r="A6560" s="432">
        <v>139</v>
      </c>
      <c r="B6560" s="427" t="s">
        <v>1786</v>
      </c>
      <c r="C6560" s="426" t="s">
        <v>2270</v>
      </c>
      <c r="D6560" s="1005" t="s">
        <v>1785</v>
      </c>
      <c r="E6560" s="1006"/>
      <c r="F6560" s="1007"/>
      <c r="G6560" s="428"/>
      <c r="H6560" s="433">
        <v>41263</v>
      </c>
    </row>
    <row r="6561" spans="1:8" ht="31.5">
      <c r="A6561" s="432">
        <v>189</v>
      </c>
      <c r="B6561" s="427" t="s">
        <v>273</v>
      </c>
      <c r="C6561" s="431" t="s">
        <v>893</v>
      </c>
      <c r="D6561" s="1005" t="s">
        <v>965</v>
      </c>
      <c r="E6561" s="1006"/>
      <c r="F6561" s="1007"/>
      <c r="G6561" s="428"/>
      <c r="H6561" s="433">
        <v>41271</v>
      </c>
    </row>
    <row r="6562" spans="1:8" ht="18.75">
      <c r="A6562" s="160"/>
      <c r="B6562" s="161" t="s">
        <v>1598</v>
      </c>
      <c r="C6562" s="160"/>
      <c r="D6562" s="160"/>
      <c r="E6562" s="160"/>
      <c r="F6562" s="160"/>
      <c r="G6562" s="162">
        <f>SUM(G6552:G6561)</f>
        <v>1414.42</v>
      </c>
      <c r="H6562" s="163"/>
    </row>
    <row r="6563" spans="1:8" ht="15.75">
      <c r="A6563" s="1105">
        <v>88</v>
      </c>
      <c r="B6563" s="831" t="s">
        <v>1350</v>
      </c>
      <c r="C6563" s="434" t="s">
        <v>3411</v>
      </c>
      <c r="D6563" s="435"/>
      <c r="E6563" s="436"/>
      <c r="F6563" s="436"/>
      <c r="G6563" s="437"/>
      <c r="H6563" s="834">
        <v>41255</v>
      </c>
    </row>
    <row r="6564" spans="1:8" ht="15.75">
      <c r="A6564" s="1106"/>
      <c r="B6564" s="833"/>
      <c r="C6564" s="438" t="s">
        <v>1779</v>
      </c>
      <c r="D6564" s="435" t="s">
        <v>2480</v>
      </c>
      <c r="E6564" s="436">
        <v>1</v>
      </c>
      <c r="F6564" s="436">
        <v>30</v>
      </c>
      <c r="G6564" s="437">
        <f>E6564*F6564</f>
        <v>30</v>
      </c>
      <c r="H6564" s="836"/>
    </row>
    <row r="6565" spans="1:8" ht="31.5">
      <c r="A6565" s="439">
        <v>137</v>
      </c>
      <c r="B6565" s="438" t="s">
        <v>1780</v>
      </c>
      <c r="C6565" s="434" t="s">
        <v>2818</v>
      </c>
      <c r="D6565" s="821" t="s">
        <v>1050</v>
      </c>
      <c r="E6565" s="822"/>
      <c r="F6565" s="823"/>
      <c r="G6565" s="437"/>
      <c r="H6565" s="440">
        <v>41263</v>
      </c>
    </row>
    <row r="6566" spans="1:8" ht="31.5">
      <c r="A6566" s="1105">
        <v>142</v>
      </c>
      <c r="B6566" s="831" t="s">
        <v>3357</v>
      </c>
      <c r="C6566" s="434" t="s">
        <v>1778</v>
      </c>
      <c r="D6566" s="821" t="s">
        <v>1869</v>
      </c>
      <c r="E6566" s="822"/>
      <c r="F6566" s="823"/>
      <c r="G6566" s="437"/>
      <c r="H6566" s="834">
        <v>41263</v>
      </c>
    </row>
    <row r="6567" spans="1:8" ht="15.75">
      <c r="A6567" s="1106"/>
      <c r="B6567" s="833"/>
      <c r="C6567" s="438" t="s">
        <v>1779</v>
      </c>
      <c r="D6567" s="435" t="s">
        <v>2480</v>
      </c>
      <c r="E6567" s="436">
        <v>1</v>
      </c>
      <c r="F6567" s="436">
        <v>30</v>
      </c>
      <c r="G6567" s="437">
        <f>E6567*F6567</f>
        <v>30</v>
      </c>
      <c r="H6567" s="836"/>
    </row>
    <row r="6568" spans="1:8" ht="15.75">
      <c r="A6568" s="1105">
        <v>144</v>
      </c>
      <c r="B6568" s="831" t="s">
        <v>358</v>
      </c>
      <c r="C6568" s="434" t="s">
        <v>1625</v>
      </c>
      <c r="D6568" s="435"/>
      <c r="E6568" s="436"/>
      <c r="F6568" s="436"/>
      <c r="G6568" s="437"/>
      <c r="H6568" s="834">
        <v>41264</v>
      </c>
    </row>
    <row r="6569" spans="1:8" ht="15.75">
      <c r="A6569" s="1106"/>
      <c r="B6569" s="833"/>
      <c r="C6569" s="436" t="s">
        <v>3144</v>
      </c>
      <c r="D6569" s="435" t="s">
        <v>2968</v>
      </c>
      <c r="E6569" s="436">
        <v>1</v>
      </c>
      <c r="F6569" s="436">
        <v>24</v>
      </c>
      <c r="G6569" s="566">
        <f>F6569*E6569</f>
        <v>24</v>
      </c>
      <c r="H6569" s="836"/>
    </row>
    <row r="6570" spans="1:8" ht="31.5" customHeight="1">
      <c r="A6570" s="1105">
        <v>196</v>
      </c>
      <c r="B6570" s="831" t="s">
        <v>2890</v>
      </c>
      <c r="C6570" s="434" t="s">
        <v>2891</v>
      </c>
      <c r="D6570" s="435"/>
      <c r="E6570" s="436"/>
      <c r="F6570" s="436"/>
      <c r="G6570" s="437"/>
      <c r="H6570" s="834">
        <v>41273</v>
      </c>
    </row>
    <row r="6571" spans="1:8" ht="15.75">
      <c r="A6571" s="1107"/>
      <c r="B6571" s="832"/>
      <c r="C6571" s="436" t="s">
        <v>1462</v>
      </c>
      <c r="D6571" s="435" t="s">
        <v>1049</v>
      </c>
      <c r="E6571" s="436">
        <v>1</v>
      </c>
      <c r="F6571" s="436">
        <v>55</v>
      </c>
      <c r="G6571" s="436">
        <f>F6571*E6571</f>
        <v>55</v>
      </c>
      <c r="H6571" s="835"/>
    </row>
    <row r="6572" spans="1:8" ht="15.75">
      <c r="A6572" s="1106"/>
      <c r="B6572" s="833"/>
      <c r="C6572" s="436" t="s">
        <v>1397</v>
      </c>
      <c r="D6572" s="435" t="s">
        <v>2968</v>
      </c>
      <c r="E6572" s="436">
        <v>3</v>
      </c>
      <c r="F6572" s="436">
        <v>62</v>
      </c>
      <c r="G6572" s="437">
        <f>E6572*F6572</f>
        <v>186</v>
      </c>
      <c r="H6572" s="836"/>
    </row>
    <row r="6573" spans="1:8" ht="18.75">
      <c r="A6573" s="160"/>
      <c r="B6573" s="161" t="s">
        <v>1598</v>
      </c>
      <c r="C6573" s="160"/>
      <c r="D6573" s="160"/>
      <c r="E6573" s="160"/>
      <c r="F6573" s="160"/>
      <c r="G6573" s="162">
        <f>SUM(G6563:G6572)</f>
        <v>325</v>
      </c>
      <c r="H6573" s="163"/>
    </row>
    <row r="6574" spans="1:8">
      <c r="G6574" s="42">
        <f>G6573+G6562+G6551+G6532+G6512+G6499+G6483+G6466+G6459+G6453+G6450+G6444+G6439+G6427+G6419+G6392+G6376+G6365+G6354+G6337+G6308+G6290+G6284+G6280+G6274+G6271+G6261+G6241+G6228+G6197+G6180+G6150+G6135</f>
        <v>891099.8</v>
      </c>
    </row>
    <row r="6575" spans="1:8">
      <c r="G6575" s="42">
        <f>G6573+G6562+G6551+G6532+G6512+G6499+G6483+G6466+G6459+G6453+G6450+G6444+G6439+G6427+G6419+G6392+G6376+G6365+G6354+G6337+G6308+G6290+G6284+G6280+G6274+G6261+G6241+G6228+G6197+G6180+G6150+G6135+G6271</f>
        <v>891099.8</v>
      </c>
    </row>
    <row r="6576" spans="1:8">
      <c r="G6576" s="42"/>
    </row>
  </sheetData>
  <mergeCells count="4868">
    <mergeCell ref="A6156:A6161"/>
    <mergeCell ref="B6156:B6161"/>
    <mergeCell ref="H6156:H6161"/>
    <mergeCell ref="A6296:A6298"/>
    <mergeCell ref="B6296:B6298"/>
    <mergeCell ref="H6296:H6298"/>
    <mergeCell ref="A6224:A6227"/>
    <mergeCell ref="B6224:B6227"/>
    <mergeCell ref="D6214:F6214"/>
    <mergeCell ref="A6215:A6219"/>
    <mergeCell ref="A6570:A6572"/>
    <mergeCell ref="B6570:B6572"/>
    <mergeCell ref="H6570:H6572"/>
    <mergeCell ref="D6385:F6385"/>
    <mergeCell ref="A6429:A6430"/>
    <mergeCell ref="B6429:B6430"/>
    <mergeCell ref="H6429:H6430"/>
    <mergeCell ref="H6566:H6567"/>
    <mergeCell ref="A6568:A6569"/>
    <mergeCell ref="B6568:B6569"/>
    <mergeCell ref="H6568:H6569"/>
    <mergeCell ref="D6565:F6565"/>
    <mergeCell ref="A6566:A6567"/>
    <mergeCell ref="B6566:B6567"/>
    <mergeCell ref="D6566:F6566"/>
    <mergeCell ref="H6557:H6559"/>
    <mergeCell ref="D6560:F6560"/>
    <mergeCell ref="D6561:F6561"/>
    <mergeCell ref="A6563:A6564"/>
    <mergeCell ref="B6563:B6564"/>
    <mergeCell ref="H6563:H6564"/>
    <mergeCell ref="D6554:F6554"/>
    <mergeCell ref="D6555:F6555"/>
    <mergeCell ref="D6556:F6556"/>
    <mergeCell ref="A6557:A6559"/>
    <mergeCell ref="B6557:B6559"/>
    <mergeCell ref="H6549:H6550"/>
    <mergeCell ref="A6552:A6553"/>
    <mergeCell ref="B6552:B6553"/>
    <mergeCell ref="H6552:H6553"/>
    <mergeCell ref="D6547:F6547"/>
    <mergeCell ref="D6548:F6548"/>
    <mergeCell ref="A6549:A6550"/>
    <mergeCell ref="B6549:B6550"/>
    <mergeCell ref="A6542:A6543"/>
    <mergeCell ref="B6542:B6543"/>
    <mergeCell ref="H6542:H6543"/>
    <mergeCell ref="A6544:A6546"/>
    <mergeCell ref="B6544:B6546"/>
    <mergeCell ref="H6544:H6546"/>
    <mergeCell ref="A6540:A6541"/>
    <mergeCell ref="B6540:B6541"/>
    <mergeCell ref="D6540:F6540"/>
    <mergeCell ref="H6540:H6541"/>
    <mergeCell ref="A6537:A6539"/>
    <mergeCell ref="B6537:B6539"/>
    <mergeCell ref="D6537:F6537"/>
    <mergeCell ref="H6537:H6539"/>
    <mergeCell ref="A6533:A6534"/>
    <mergeCell ref="B6533:B6534"/>
    <mergeCell ref="H6533:H6534"/>
    <mergeCell ref="A6535:A6536"/>
    <mergeCell ref="B6535:B6536"/>
    <mergeCell ref="H6535:H6536"/>
    <mergeCell ref="D6528:F6528"/>
    <mergeCell ref="A6529:A6531"/>
    <mergeCell ref="B6529:B6531"/>
    <mergeCell ref="H6529:H6531"/>
    <mergeCell ref="D6520:F6520"/>
    <mergeCell ref="A6521:A6527"/>
    <mergeCell ref="B6521:B6527"/>
    <mergeCell ref="H6521:H6527"/>
    <mergeCell ref="D6515:F6515"/>
    <mergeCell ref="A6516:A6519"/>
    <mergeCell ref="B6516:B6519"/>
    <mergeCell ref="H6516:H6519"/>
    <mergeCell ref="D6511:F6511"/>
    <mergeCell ref="A6513:A6514"/>
    <mergeCell ref="B6513:B6514"/>
    <mergeCell ref="H6513:H6514"/>
    <mergeCell ref="A6504:A6505"/>
    <mergeCell ref="B6504:B6505"/>
    <mergeCell ref="H6504:H6505"/>
    <mergeCell ref="A6506:A6510"/>
    <mergeCell ref="B6506:B6510"/>
    <mergeCell ref="H6506:H6510"/>
    <mergeCell ref="A6500:A6501"/>
    <mergeCell ref="B6500:B6501"/>
    <mergeCell ref="H6500:H6501"/>
    <mergeCell ref="A6502:A6503"/>
    <mergeCell ref="B6502:B6503"/>
    <mergeCell ref="H6502:H6503"/>
    <mergeCell ref="A6478:A6480"/>
    <mergeCell ref="B6478:B6480"/>
    <mergeCell ref="H6478:H6480"/>
    <mergeCell ref="D6389:F6389"/>
    <mergeCell ref="A6473:A6475"/>
    <mergeCell ref="B6473:B6475"/>
    <mergeCell ref="H6473:H6475"/>
    <mergeCell ref="A6494:A6495"/>
    <mergeCell ref="B6494:B6495"/>
    <mergeCell ref="H6494:H6495"/>
    <mergeCell ref="A6496:A6498"/>
    <mergeCell ref="B6496:B6498"/>
    <mergeCell ref="H6496:H6498"/>
    <mergeCell ref="A6490:A6493"/>
    <mergeCell ref="B6490:B6493"/>
    <mergeCell ref="H6490:H6493"/>
    <mergeCell ref="B6486:B6489"/>
    <mergeCell ref="A6486:A6489"/>
    <mergeCell ref="H6486:H6489"/>
    <mergeCell ref="A6481:A6482"/>
    <mergeCell ref="B6481:B6482"/>
    <mergeCell ref="H6481:H6482"/>
    <mergeCell ref="A6484:A6485"/>
    <mergeCell ref="B6484:B6485"/>
    <mergeCell ref="H6484:H6485"/>
    <mergeCell ref="A6471:A6472"/>
    <mergeCell ref="B6471:B6472"/>
    <mergeCell ref="H6471:H6472"/>
    <mergeCell ref="A6476:A6477"/>
    <mergeCell ref="B6476:B6477"/>
    <mergeCell ref="H6476:H6477"/>
    <mergeCell ref="A6463:A6465"/>
    <mergeCell ref="B6463:B6465"/>
    <mergeCell ref="H6463:H6465"/>
    <mergeCell ref="A6467:A6470"/>
    <mergeCell ref="B6467:B6470"/>
    <mergeCell ref="H6467:H6470"/>
    <mergeCell ref="A6460:A6461"/>
    <mergeCell ref="B6460:B6461"/>
    <mergeCell ref="H6460:H6461"/>
    <mergeCell ref="D6462:F6462"/>
    <mergeCell ref="A6456:A6457"/>
    <mergeCell ref="B6456:B6457"/>
    <mergeCell ref="H6456:H6457"/>
    <mergeCell ref="D6458:F6458"/>
    <mergeCell ref="A6451:A6452"/>
    <mergeCell ref="B6451:B6452"/>
    <mergeCell ref="H6451:H6452"/>
    <mergeCell ref="A6454:A6455"/>
    <mergeCell ref="B6454:B6455"/>
    <mergeCell ref="H6454:H6455"/>
    <mergeCell ref="A6445:A6446"/>
    <mergeCell ref="B6445:B6446"/>
    <mergeCell ref="H6445:H6446"/>
    <mergeCell ref="A6447:A6449"/>
    <mergeCell ref="B6447:B6449"/>
    <mergeCell ref="H6447:H6449"/>
    <mergeCell ref="A6440:A6441"/>
    <mergeCell ref="B6440:B6441"/>
    <mergeCell ref="H6440:H6441"/>
    <mergeCell ref="A6442:A6443"/>
    <mergeCell ref="B6442:B6443"/>
    <mergeCell ref="D6442:F6442"/>
    <mergeCell ref="H6442:H6443"/>
    <mergeCell ref="A6432:A6436"/>
    <mergeCell ref="B6432:B6436"/>
    <mergeCell ref="H6432:H6436"/>
    <mergeCell ref="A6437:A6438"/>
    <mergeCell ref="B6437:B6438"/>
    <mergeCell ref="H6437:H6438"/>
    <mergeCell ref="D6425:F6425"/>
    <mergeCell ref="D6426:F6426"/>
    <mergeCell ref="D6428:F6428"/>
    <mergeCell ref="D6431:F6431"/>
    <mergeCell ref="A6420:A6421"/>
    <mergeCell ref="B6420:B6421"/>
    <mergeCell ref="H6420:H6421"/>
    <mergeCell ref="A6422:A6424"/>
    <mergeCell ref="B6422:B6424"/>
    <mergeCell ref="H6422:H6424"/>
    <mergeCell ref="D6369:F6369"/>
    <mergeCell ref="D6370:F6370"/>
    <mergeCell ref="H6371:H6375"/>
    <mergeCell ref="B6377:B6380"/>
    <mergeCell ref="H6377:H6380"/>
    <mergeCell ref="A6382:A6383"/>
    <mergeCell ref="A6366:A6367"/>
    <mergeCell ref="B6366:B6367"/>
    <mergeCell ref="H6366:H6367"/>
    <mergeCell ref="D6368:F6368"/>
    <mergeCell ref="H6224:H6227"/>
    <mergeCell ref="D6220:F6220"/>
    <mergeCell ref="D6221:F6221"/>
    <mergeCell ref="H6234:H6237"/>
    <mergeCell ref="D6240:F6240"/>
    <mergeCell ref="D6258:F6258"/>
    <mergeCell ref="D6259:F6259"/>
    <mergeCell ref="D6260:F6260"/>
    <mergeCell ref="B6215:B6219"/>
    <mergeCell ref="H6215:H6219"/>
    <mergeCell ref="A6211:A6213"/>
    <mergeCell ref="B6211:B6212"/>
    <mergeCell ref="H6211:H6213"/>
    <mergeCell ref="D6213:F6213"/>
    <mergeCell ref="A6238:A6239"/>
    <mergeCell ref="B6238:B6239"/>
    <mergeCell ref="D6208:F6208"/>
    <mergeCell ref="A6209:A6210"/>
    <mergeCell ref="B6209:B6210"/>
    <mergeCell ref="H6209:H6210"/>
    <mergeCell ref="A6204:A6206"/>
    <mergeCell ref="B6204:B6206"/>
    <mergeCell ref="H6204:H6206"/>
    <mergeCell ref="D6207:F6207"/>
    <mergeCell ref="D6201:F6201"/>
    <mergeCell ref="A6202:A6203"/>
    <mergeCell ref="B6202:B6203"/>
    <mergeCell ref="H6202:H6203"/>
    <mergeCell ref="A6195:A6196"/>
    <mergeCell ref="B6195:B6196"/>
    <mergeCell ref="H6195:H6196"/>
    <mergeCell ref="D6198:F6198"/>
    <mergeCell ref="D6189:F6189"/>
    <mergeCell ref="A6190:A6194"/>
    <mergeCell ref="B6190:B6194"/>
    <mergeCell ref="H6190:H6194"/>
    <mergeCell ref="D6186:F6186"/>
    <mergeCell ref="A6187:A6188"/>
    <mergeCell ref="B6187:B6188"/>
    <mergeCell ref="H6187:H6188"/>
    <mergeCell ref="D6183:F6183"/>
    <mergeCell ref="A6184:A6185"/>
    <mergeCell ref="B6184:B6185"/>
    <mergeCell ref="H6184:H6185"/>
    <mergeCell ref="H6178:H6179"/>
    <mergeCell ref="A6181:A6182"/>
    <mergeCell ref="B6181:B6182"/>
    <mergeCell ref="D6181:F6181"/>
    <mergeCell ref="H6181:H6182"/>
    <mergeCell ref="D6175:F6175"/>
    <mergeCell ref="D6176:F6176"/>
    <mergeCell ref="D6177:F6177"/>
    <mergeCell ref="A6178:A6179"/>
    <mergeCell ref="B6178:B6179"/>
    <mergeCell ref="D6171:F6171"/>
    <mergeCell ref="A6172:A6174"/>
    <mergeCell ref="B6172:B6174"/>
    <mergeCell ref="H6172:H6174"/>
    <mergeCell ref="A6162:A6168"/>
    <mergeCell ref="B6162:B6168"/>
    <mergeCell ref="H6162:H6168"/>
    <mergeCell ref="A6169:A6170"/>
    <mergeCell ref="B6169:B6170"/>
    <mergeCell ref="H6169:H6170"/>
    <mergeCell ref="A6146:A6149"/>
    <mergeCell ref="B6146:B6149"/>
    <mergeCell ref="H6146:H6149"/>
    <mergeCell ref="A6151:A6155"/>
    <mergeCell ref="B6151:B6155"/>
    <mergeCell ref="H6151:H6155"/>
    <mergeCell ref="D6143:F6143"/>
    <mergeCell ref="A6144:A6145"/>
    <mergeCell ref="B6144:B6145"/>
    <mergeCell ref="H6144:H6145"/>
    <mergeCell ref="H6137:H6138"/>
    <mergeCell ref="A6139:A6142"/>
    <mergeCell ref="B6139:B6142"/>
    <mergeCell ref="H6139:H6142"/>
    <mergeCell ref="D6136:F6136"/>
    <mergeCell ref="A6137:A6138"/>
    <mergeCell ref="B6137:B6138"/>
    <mergeCell ref="H6127:H6130"/>
    <mergeCell ref="A6131:A6133"/>
    <mergeCell ref="B6131:B6133"/>
    <mergeCell ref="H6131:H6133"/>
    <mergeCell ref="D6126:F6126"/>
    <mergeCell ref="A6127:A6130"/>
    <mergeCell ref="B6127:B6130"/>
    <mergeCell ref="A6118:A6119"/>
    <mergeCell ref="B6118:B6119"/>
    <mergeCell ref="D6134:F6134"/>
    <mergeCell ref="H6118:H6119"/>
    <mergeCell ref="A6120:A6123"/>
    <mergeCell ref="B6120:B6123"/>
    <mergeCell ref="H6120:H6123"/>
    <mergeCell ref="A6116:A6117"/>
    <mergeCell ref="B6116:B6117"/>
    <mergeCell ref="D6116:F6116"/>
    <mergeCell ref="H6116:H6117"/>
    <mergeCell ref="A5652:A5654"/>
    <mergeCell ref="B5652:B5654"/>
    <mergeCell ref="A5642:A5644"/>
    <mergeCell ref="B5642:B5644"/>
    <mergeCell ref="A5633:A5634"/>
    <mergeCell ref="B5633:B5634"/>
    <mergeCell ref="H5657:H5658"/>
    <mergeCell ref="A5659:A5661"/>
    <mergeCell ref="B5659:B5661"/>
    <mergeCell ref="H5659:H5661"/>
    <mergeCell ref="H5652:H5654"/>
    <mergeCell ref="A5655:A5656"/>
    <mergeCell ref="B5655:B5656"/>
    <mergeCell ref="H5655:H5656"/>
    <mergeCell ref="A5657:A5658"/>
    <mergeCell ref="B5657:B5658"/>
    <mergeCell ref="H5647:H5648"/>
    <mergeCell ref="A5649:A5651"/>
    <mergeCell ref="B5649:B5651"/>
    <mergeCell ref="H5649:H5651"/>
    <mergeCell ref="D5646:F5646"/>
    <mergeCell ref="A5647:A5648"/>
    <mergeCell ref="B5647:B5648"/>
    <mergeCell ref="D5647:F5647"/>
    <mergeCell ref="H5642:H5644"/>
    <mergeCell ref="D5645:F5645"/>
    <mergeCell ref="D5638:F5638"/>
    <mergeCell ref="D5639:F5639"/>
    <mergeCell ref="D5640:F5640"/>
    <mergeCell ref="D5641:F5641"/>
    <mergeCell ref="B5606:B5615"/>
    <mergeCell ref="H5633:H5634"/>
    <mergeCell ref="D5635:F5635"/>
    <mergeCell ref="D5632:F5632"/>
    <mergeCell ref="D5625:F5625"/>
    <mergeCell ref="A5626:A5629"/>
    <mergeCell ref="B5626:B5629"/>
    <mergeCell ref="A5595:A5618"/>
    <mergeCell ref="B5595:B5604"/>
    <mergeCell ref="H5606:H5618"/>
    <mergeCell ref="B5616:B5618"/>
    <mergeCell ref="D5631:F5631"/>
    <mergeCell ref="H5626:H5629"/>
    <mergeCell ref="H5619:H5621"/>
    <mergeCell ref="H5622:H5623"/>
    <mergeCell ref="D5622:F5622"/>
    <mergeCell ref="D5624:F5624"/>
    <mergeCell ref="B5619:B5621"/>
    <mergeCell ref="B5622:B5623"/>
    <mergeCell ref="H5595:H5596"/>
    <mergeCell ref="H5597:H5604"/>
    <mergeCell ref="D5594:F5594"/>
    <mergeCell ref="B5585:B5587"/>
    <mergeCell ref="H5585:H5587"/>
    <mergeCell ref="D5591:F5591"/>
    <mergeCell ref="D5592:F5592"/>
    <mergeCell ref="H4843:H4846"/>
    <mergeCell ref="A4847:A4849"/>
    <mergeCell ref="B4847:B4849"/>
    <mergeCell ref="H4847:H4849"/>
    <mergeCell ref="D4839:F4839"/>
    <mergeCell ref="D4840:F4840"/>
    <mergeCell ref="D4842:F4842"/>
    <mergeCell ref="A4843:A4846"/>
    <mergeCell ref="B4843:B4846"/>
    <mergeCell ref="A4835:A4837"/>
    <mergeCell ref="B4835:B4837"/>
    <mergeCell ref="H4835:H4837"/>
    <mergeCell ref="D4838:F4838"/>
    <mergeCell ref="H4829:H4831"/>
    <mergeCell ref="A4833:A4834"/>
    <mergeCell ref="B4833:B4834"/>
    <mergeCell ref="H4833:H4834"/>
    <mergeCell ref="D4826:F4826"/>
    <mergeCell ref="D4827:F4827"/>
    <mergeCell ref="D4828:F4828"/>
    <mergeCell ref="A4829:A4831"/>
    <mergeCell ref="B4829:B4831"/>
    <mergeCell ref="A4822:A4824"/>
    <mergeCell ref="B4822:B4824"/>
    <mergeCell ref="H4822:H4824"/>
    <mergeCell ref="D4825:F4825"/>
    <mergeCell ref="D4818:F4818"/>
    <mergeCell ref="A4819:A4821"/>
    <mergeCell ref="B4819:B4821"/>
    <mergeCell ref="H4819:H4821"/>
    <mergeCell ref="D4812:F4812"/>
    <mergeCell ref="A4814:A4816"/>
    <mergeCell ref="B4814:B4816"/>
    <mergeCell ref="H4814:H4816"/>
    <mergeCell ref="A4800:A4802"/>
    <mergeCell ref="B4800:B4802"/>
    <mergeCell ref="H4800:H4802"/>
    <mergeCell ref="A4803:A4810"/>
    <mergeCell ref="B4803:B4810"/>
    <mergeCell ref="H4803:H4810"/>
    <mergeCell ref="A4793:A4795"/>
    <mergeCell ref="B4793:B4795"/>
    <mergeCell ref="H4793:H4795"/>
    <mergeCell ref="A4796:A4798"/>
    <mergeCell ref="B4796:B4798"/>
    <mergeCell ref="H4796:H4798"/>
    <mergeCell ref="A4786:A4788"/>
    <mergeCell ref="B4786:B4788"/>
    <mergeCell ref="H4786:H4788"/>
    <mergeCell ref="A4790:A4792"/>
    <mergeCell ref="B4790:B4792"/>
    <mergeCell ref="H4790:H4792"/>
    <mergeCell ref="H4779:H4780"/>
    <mergeCell ref="D4781:F4781"/>
    <mergeCell ref="A4782:A4784"/>
    <mergeCell ref="B4782:B4784"/>
    <mergeCell ref="H4782:H4784"/>
    <mergeCell ref="D4777:F4777"/>
    <mergeCell ref="D4778:F4778"/>
    <mergeCell ref="A4779:A4780"/>
    <mergeCell ref="B4779:B4780"/>
    <mergeCell ref="D4772:F4772"/>
    <mergeCell ref="A4773:A4775"/>
    <mergeCell ref="B4773:B4775"/>
    <mergeCell ref="H4773:H4775"/>
    <mergeCell ref="H4766:H4768"/>
    <mergeCell ref="D4769:F4769"/>
    <mergeCell ref="D4770:F4770"/>
    <mergeCell ref="D4771:F4771"/>
    <mergeCell ref="A4753:A4755"/>
    <mergeCell ref="B4753:B4755"/>
    <mergeCell ref="H4753:H4755"/>
    <mergeCell ref="D4763:F4763"/>
    <mergeCell ref="D4764:F4764"/>
    <mergeCell ref="A4766:A4768"/>
    <mergeCell ref="B4766:B4768"/>
    <mergeCell ref="A4756:A4761"/>
    <mergeCell ref="B4756:B4761"/>
    <mergeCell ref="A4746:A4748"/>
    <mergeCell ref="B4746:B4748"/>
    <mergeCell ref="H4746:H4748"/>
    <mergeCell ref="D4749:F4749"/>
    <mergeCell ref="A4742:A4743"/>
    <mergeCell ref="B4742:B4743"/>
    <mergeCell ref="H4742:H4743"/>
    <mergeCell ref="D4745:F4745"/>
    <mergeCell ref="A4739:A4740"/>
    <mergeCell ref="B4739:B4740"/>
    <mergeCell ref="D4739:F4739"/>
    <mergeCell ref="H4739:H4740"/>
    <mergeCell ref="H4732:H4734"/>
    <mergeCell ref="D4735:F4735"/>
    <mergeCell ref="A4736:A4738"/>
    <mergeCell ref="B4736:B4738"/>
    <mergeCell ref="H4736:H4738"/>
    <mergeCell ref="D4730:F4730"/>
    <mergeCell ref="D4731:F4731"/>
    <mergeCell ref="A4732:A4734"/>
    <mergeCell ref="B4732:B4734"/>
    <mergeCell ref="A4724:A4726"/>
    <mergeCell ref="B4724:B4726"/>
    <mergeCell ref="H4724:H4726"/>
    <mergeCell ref="D4728:F4728"/>
    <mergeCell ref="D4721:F4721"/>
    <mergeCell ref="A4722:A4723"/>
    <mergeCell ref="B4722:B4723"/>
    <mergeCell ref="H4722:H4723"/>
    <mergeCell ref="A4715:A4716"/>
    <mergeCell ref="B4715:B4716"/>
    <mergeCell ref="H4715:H4716"/>
    <mergeCell ref="A4717:A4720"/>
    <mergeCell ref="B4717:B4720"/>
    <mergeCell ref="H4717:H4720"/>
    <mergeCell ref="A4713:A4714"/>
    <mergeCell ref="B4713:B4714"/>
    <mergeCell ref="D4713:F4713"/>
    <mergeCell ref="H4713:H4714"/>
    <mergeCell ref="A4705:A4710"/>
    <mergeCell ref="B4705:B4710"/>
    <mergeCell ref="H4705:H4710"/>
    <mergeCell ref="A4711:A4712"/>
    <mergeCell ref="B4711:B4712"/>
    <mergeCell ref="H4711:H4712"/>
    <mergeCell ref="H4700:H4702"/>
    <mergeCell ref="D4703:F4703"/>
    <mergeCell ref="D4704:F4704"/>
    <mergeCell ref="A4688:A4694"/>
    <mergeCell ref="B4688:B4694"/>
    <mergeCell ref="H4688:H4694"/>
    <mergeCell ref="A4695:A4696"/>
    <mergeCell ref="B4695:B4696"/>
    <mergeCell ref="H4695:H4696"/>
    <mergeCell ref="D4684:F4684"/>
    <mergeCell ref="D4685:F4685"/>
    <mergeCell ref="D4686:F4686"/>
    <mergeCell ref="D4687:F4687"/>
    <mergeCell ref="A4677:A4679"/>
    <mergeCell ref="B4677:B4679"/>
    <mergeCell ref="H4677:H4679"/>
    <mergeCell ref="A4681:A4683"/>
    <mergeCell ref="B4681:B4683"/>
    <mergeCell ref="H4681:H4683"/>
    <mergeCell ref="D4672:F4672"/>
    <mergeCell ref="A4673:A4676"/>
    <mergeCell ref="B4673:B4676"/>
    <mergeCell ref="H4673:H4676"/>
    <mergeCell ref="D4668:F4668"/>
    <mergeCell ref="D4669:F4669"/>
    <mergeCell ref="D4670:F4670"/>
    <mergeCell ref="D4671:F4671"/>
    <mergeCell ref="H2526:H2527"/>
    <mergeCell ref="A4665:H4665"/>
    <mergeCell ref="A4666:B4666"/>
    <mergeCell ref="A4464:A4466"/>
    <mergeCell ref="B4464:B4466"/>
    <mergeCell ref="H4464:H4466"/>
    <mergeCell ref="A4468:A4470"/>
    <mergeCell ref="B4468:B4470"/>
    <mergeCell ref="H4468:H4470"/>
    <mergeCell ref="A4456:A4458"/>
    <mergeCell ref="B4456:B4458"/>
    <mergeCell ref="H4456:H4458"/>
    <mergeCell ref="A4460:A4462"/>
    <mergeCell ref="B4460:B4462"/>
    <mergeCell ref="H4460:H4462"/>
    <mergeCell ref="A4449:A4451"/>
    <mergeCell ref="B4449:B4451"/>
    <mergeCell ref="H4449:H4451"/>
    <mergeCell ref="A4452:A4454"/>
    <mergeCell ref="B4452:B4454"/>
    <mergeCell ref="H4452:H4454"/>
    <mergeCell ref="A4445:A4447"/>
    <mergeCell ref="B4445:B4447"/>
    <mergeCell ref="H4445:H4447"/>
    <mergeCell ref="D4448:F4448"/>
    <mergeCell ref="A4440:A4443"/>
    <mergeCell ref="B4440:B4443"/>
    <mergeCell ref="H4440:H4443"/>
    <mergeCell ref="D4444:F4444"/>
    <mergeCell ref="B4437:B4439"/>
    <mergeCell ref="H4437:H4439"/>
    <mergeCell ref="H4418:H4420"/>
    <mergeCell ref="A4421:A4423"/>
    <mergeCell ref="B4421:B4423"/>
    <mergeCell ref="H4421:H4423"/>
    <mergeCell ref="A4418:A4420"/>
    <mergeCell ref="B4418:B4420"/>
    <mergeCell ref="H4416:H4417"/>
    <mergeCell ref="D4406:F4406"/>
    <mergeCell ref="A4407:A4411"/>
    <mergeCell ref="B4407:B4411"/>
    <mergeCell ref="H4407:H4411"/>
    <mergeCell ref="D4412:F4412"/>
    <mergeCell ref="A4413:A4417"/>
    <mergeCell ref="B4413:B4417"/>
    <mergeCell ref="A4403:A4405"/>
    <mergeCell ref="B4403:B4405"/>
    <mergeCell ref="H4403:H4405"/>
    <mergeCell ref="H4413:H4415"/>
    <mergeCell ref="A4385:A4387"/>
    <mergeCell ref="B4385:B4387"/>
    <mergeCell ref="H4385:H4387"/>
    <mergeCell ref="D4388:F4388"/>
    <mergeCell ref="A4394:A4395"/>
    <mergeCell ref="B4394:B4395"/>
    <mergeCell ref="A4375:A4379"/>
    <mergeCell ref="B4375:B4379"/>
    <mergeCell ref="H4375:H4379"/>
    <mergeCell ref="A4380:A4384"/>
    <mergeCell ref="B4380:B4384"/>
    <mergeCell ref="H4380:H4384"/>
    <mergeCell ref="A4369:A4371"/>
    <mergeCell ref="B4369:B4371"/>
    <mergeCell ref="H4369:H4371"/>
    <mergeCell ref="A4372:A4374"/>
    <mergeCell ref="B4372:B4374"/>
    <mergeCell ref="H4372:H4374"/>
    <mergeCell ref="A4363:A4366"/>
    <mergeCell ref="B4363:B4366"/>
    <mergeCell ref="H4363:H4366"/>
    <mergeCell ref="D4368:F4368"/>
    <mergeCell ref="A4359:A4360"/>
    <mergeCell ref="B4359:B4360"/>
    <mergeCell ref="H4359:H4360"/>
    <mergeCell ref="D4361:F4361"/>
    <mergeCell ref="A4355:A4357"/>
    <mergeCell ref="B4355:B4357"/>
    <mergeCell ref="H4355:H4357"/>
    <mergeCell ref="H4333:H4335"/>
    <mergeCell ref="A4346:A4348"/>
    <mergeCell ref="B4346:B4348"/>
    <mergeCell ref="H4346:H4348"/>
    <mergeCell ref="A4333:A4335"/>
    <mergeCell ref="B4333:B4335"/>
    <mergeCell ref="A4349:A4354"/>
    <mergeCell ref="B4349:B4354"/>
    <mergeCell ref="H4349:H4354"/>
    <mergeCell ref="D4329:F4329"/>
    <mergeCell ref="H4330:H4332"/>
    <mergeCell ref="D4331:F4331"/>
    <mergeCell ref="D4332:F4332"/>
    <mergeCell ref="D4342:F4342"/>
    <mergeCell ref="A4330:A4332"/>
    <mergeCell ref="B4330:B4332"/>
    <mergeCell ref="A4336:A4338"/>
    <mergeCell ref="B4336:B4338"/>
    <mergeCell ref="H4325:H4326"/>
    <mergeCell ref="D4328:F4328"/>
    <mergeCell ref="A4325:A4327"/>
    <mergeCell ref="B4325:B4327"/>
    <mergeCell ref="D4425:F4425"/>
    <mergeCell ref="D4429:F4429"/>
    <mergeCell ref="H4336:H4338"/>
    <mergeCell ref="D4358:F4358"/>
    <mergeCell ref="D4362:F4362"/>
    <mergeCell ref="D4398:F4398"/>
    <mergeCell ref="D4400:F4400"/>
    <mergeCell ref="D4401:F4401"/>
    <mergeCell ref="D4341:F4341"/>
    <mergeCell ref="H4394:H4395"/>
    <mergeCell ref="H4316:H4318"/>
    <mergeCell ref="A4321:A4323"/>
    <mergeCell ref="B4321:B4323"/>
    <mergeCell ref="H4321:H4323"/>
    <mergeCell ref="D4319:F4319"/>
    <mergeCell ref="D4320:F4320"/>
    <mergeCell ref="H4137:H4139"/>
    <mergeCell ref="D4305:F4305"/>
    <mergeCell ref="A4306:A4307"/>
    <mergeCell ref="B4306:B4307"/>
    <mergeCell ref="H4306:H4307"/>
    <mergeCell ref="A4302:A4303"/>
    <mergeCell ref="B4302:B4303"/>
    <mergeCell ref="H4302:H4303"/>
    <mergeCell ref="D4304:F4304"/>
    <mergeCell ref="D4298:F4298"/>
    <mergeCell ref="H4309:H4315"/>
    <mergeCell ref="D4293:F4293"/>
    <mergeCell ref="D4294:F4294"/>
    <mergeCell ref="D4295:F4295"/>
    <mergeCell ref="D4296:F4296"/>
    <mergeCell ref="D4308:F4308"/>
    <mergeCell ref="H4299:H4301"/>
    <mergeCell ref="H4296:H4297"/>
    <mergeCell ref="H4287:H4289"/>
    <mergeCell ref="A4290:A4291"/>
    <mergeCell ref="B4290:B4291"/>
    <mergeCell ref="H4290:H4291"/>
    <mergeCell ref="A4287:A4289"/>
    <mergeCell ref="B4287:B4289"/>
    <mergeCell ref="H4282:H4284"/>
    <mergeCell ref="A4285:A4286"/>
    <mergeCell ref="B4285:B4286"/>
    <mergeCell ref="H4285:H4286"/>
    <mergeCell ref="A4282:A4284"/>
    <mergeCell ref="B4282:B4284"/>
    <mergeCell ref="H4274:H4276"/>
    <mergeCell ref="D4269:F4269"/>
    <mergeCell ref="D4270:F4270"/>
    <mergeCell ref="D4271:F4271"/>
    <mergeCell ref="A4233:A4235"/>
    <mergeCell ref="D4272:F4272"/>
    <mergeCell ref="D4273:F4273"/>
    <mergeCell ref="A4274:A4276"/>
    <mergeCell ref="B4274:B4276"/>
    <mergeCell ref="A4237:A4240"/>
    <mergeCell ref="B4237:B4240"/>
    <mergeCell ref="B4233:B4235"/>
    <mergeCell ref="A4244:A4261"/>
    <mergeCell ref="A4262:A4264"/>
    <mergeCell ref="H4237:H4240"/>
    <mergeCell ref="D4241:F4241"/>
    <mergeCell ref="D4242:F4242"/>
    <mergeCell ref="H4233:H4235"/>
    <mergeCell ref="H4266:H4268"/>
    <mergeCell ref="B4244:B4255"/>
    <mergeCell ref="H4244:H4255"/>
    <mergeCell ref="B4256:B4261"/>
    <mergeCell ref="B4262:B4264"/>
    <mergeCell ref="H4262:H4264"/>
    <mergeCell ref="D4226:F4226"/>
    <mergeCell ref="D4227:F4227"/>
    <mergeCell ref="D4228:F4228"/>
    <mergeCell ref="D4230:F4230"/>
    <mergeCell ref="D4232:F4232"/>
    <mergeCell ref="D4229:F4229"/>
    <mergeCell ref="H4210:H4218"/>
    <mergeCell ref="D4222:F4222"/>
    <mergeCell ref="A4223:A4225"/>
    <mergeCell ref="B4223:B4225"/>
    <mergeCell ref="H4223:H4225"/>
    <mergeCell ref="H4219:H4220"/>
    <mergeCell ref="D4209:F4209"/>
    <mergeCell ref="D4136:F4136"/>
    <mergeCell ref="A4210:A4218"/>
    <mergeCell ref="B4210:B4218"/>
    <mergeCell ref="A4137:A4139"/>
    <mergeCell ref="B4137:B4139"/>
    <mergeCell ref="A4201:A4207"/>
    <mergeCell ref="B4201:B4207"/>
    <mergeCell ref="A4197:A4199"/>
    <mergeCell ref="B4197:B4199"/>
    <mergeCell ref="H4201:H4207"/>
    <mergeCell ref="D4208:F4208"/>
    <mergeCell ref="H4181:H4188"/>
    <mergeCell ref="D4192:F4192"/>
    <mergeCell ref="D4193:F4193"/>
    <mergeCell ref="H4197:H4199"/>
    <mergeCell ref="H4194:H4196"/>
    <mergeCell ref="D4178:F4178"/>
    <mergeCell ref="D4179:F4179"/>
    <mergeCell ref="D4180:F4180"/>
    <mergeCell ref="A4181:A4188"/>
    <mergeCell ref="B4181:B4188"/>
    <mergeCell ref="H4168:H4171"/>
    <mergeCell ref="A4175:A4177"/>
    <mergeCell ref="B4175:B4177"/>
    <mergeCell ref="H4175:H4177"/>
    <mergeCell ref="A4172:A4174"/>
    <mergeCell ref="B4172:B4174"/>
    <mergeCell ref="H4172:H4174"/>
    <mergeCell ref="D4164:F4164"/>
    <mergeCell ref="D4165:F4165"/>
    <mergeCell ref="D4167:F4167"/>
    <mergeCell ref="A4168:A4171"/>
    <mergeCell ref="B4168:B4171"/>
    <mergeCell ref="A4160:A4162"/>
    <mergeCell ref="B4160:B4162"/>
    <mergeCell ref="H4160:H4162"/>
    <mergeCell ref="D4163:F4163"/>
    <mergeCell ref="A4156:A4158"/>
    <mergeCell ref="B4156:B4158"/>
    <mergeCell ref="H4156:H4158"/>
    <mergeCell ref="D4159:F4159"/>
    <mergeCell ref="A4150:A4154"/>
    <mergeCell ref="H4150:H4154"/>
    <mergeCell ref="B4151:B4154"/>
    <mergeCell ref="D4155:F4155"/>
    <mergeCell ref="A4143:A4145"/>
    <mergeCell ref="B4143:B4145"/>
    <mergeCell ref="H4143:H4145"/>
    <mergeCell ref="A4146:A4148"/>
    <mergeCell ref="B4146:B4148"/>
    <mergeCell ref="H4146:H4148"/>
    <mergeCell ref="D4133:F4133"/>
    <mergeCell ref="D4134:F4134"/>
    <mergeCell ref="D4140:F4140"/>
    <mergeCell ref="D4142:F4142"/>
    <mergeCell ref="D4135:F4135"/>
    <mergeCell ref="A4122:A4124"/>
    <mergeCell ref="B4122:B4124"/>
    <mergeCell ref="H4122:H4124"/>
    <mergeCell ref="A4125:A4132"/>
    <mergeCell ref="B4125:B4132"/>
    <mergeCell ref="H4125:H4132"/>
    <mergeCell ref="H4116:H4118"/>
    <mergeCell ref="A4119:A4121"/>
    <mergeCell ref="B4119:B4121"/>
    <mergeCell ref="H4119:H4121"/>
    <mergeCell ref="D4111:F4111"/>
    <mergeCell ref="D4113:F4113"/>
    <mergeCell ref="A4116:A4118"/>
    <mergeCell ref="B4116:B4118"/>
    <mergeCell ref="D4112:F4112"/>
    <mergeCell ref="D4107:F4107"/>
    <mergeCell ref="A4108:A4110"/>
    <mergeCell ref="B4108:B4110"/>
    <mergeCell ref="H4108:H4110"/>
    <mergeCell ref="A4103:A4105"/>
    <mergeCell ref="B4103:B4105"/>
    <mergeCell ref="H4103:H4105"/>
    <mergeCell ref="D4106:F4106"/>
    <mergeCell ref="A4098:A4099"/>
    <mergeCell ref="B4098:B4099"/>
    <mergeCell ref="H4098:H4099"/>
    <mergeCell ref="A4100:A4102"/>
    <mergeCell ref="B4100:B4102"/>
    <mergeCell ref="H4100:H4102"/>
    <mergeCell ref="D4095:F4095"/>
    <mergeCell ref="A4096:A4097"/>
    <mergeCell ref="B4096:B4097"/>
    <mergeCell ref="H4096:H4097"/>
    <mergeCell ref="D4089:F4089"/>
    <mergeCell ref="A4090:A4091"/>
    <mergeCell ref="B4090:B4091"/>
    <mergeCell ref="H4090:H4091"/>
    <mergeCell ref="A4085:A4087"/>
    <mergeCell ref="B4085:B4087"/>
    <mergeCell ref="H4085:H4087"/>
    <mergeCell ref="D4088:F4088"/>
    <mergeCell ref="H4079:H4081"/>
    <mergeCell ref="D4082:F4082"/>
    <mergeCell ref="A4083:A4084"/>
    <mergeCell ref="B4083:B4084"/>
    <mergeCell ref="H4083:H4084"/>
    <mergeCell ref="D4077:F4077"/>
    <mergeCell ref="D4078:F4078"/>
    <mergeCell ref="A4079:A4081"/>
    <mergeCell ref="B4079:B4081"/>
    <mergeCell ref="D4074:F4074"/>
    <mergeCell ref="A4075:A4076"/>
    <mergeCell ref="B4075:B4076"/>
    <mergeCell ref="H4075:H4076"/>
    <mergeCell ref="A4072:A4073"/>
    <mergeCell ref="B4072:B4073"/>
    <mergeCell ref="D4072:F4072"/>
    <mergeCell ref="H4072:H4073"/>
    <mergeCell ref="A4068:A4070"/>
    <mergeCell ref="B4068:B4070"/>
    <mergeCell ref="H4068:H4070"/>
    <mergeCell ref="D4071:F4071"/>
    <mergeCell ref="A4063:H4063"/>
    <mergeCell ref="A4064:B4064"/>
    <mergeCell ref="A4066:A4067"/>
    <mergeCell ref="B4066:B4067"/>
    <mergeCell ref="H4066:H4067"/>
    <mergeCell ref="A4005:A4011"/>
    <mergeCell ref="B4005:B4011"/>
    <mergeCell ref="H4005:H4011"/>
    <mergeCell ref="H3918:H3921"/>
    <mergeCell ref="D3621:F3621"/>
    <mergeCell ref="A3999:A4001"/>
    <mergeCell ref="B3999:B4001"/>
    <mergeCell ref="H3999:H4001"/>
    <mergeCell ref="A3980:A3982"/>
    <mergeCell ref="B3980:B3982"/>
    <mergeCell ref="D4003:F4003"/>
    <mergeCell ref="H3993:H3994"/>
    <mergeCell ref="A3995:A3997"/>
    <mergeCell ref="B3995:B3997"/>
    <mergeCell ref="H3995:H3997"/>
    <mergeCell ref="D3991:F3991"/>
    <mergeCell ref="D3992:F3992"/>
    <mergeCell ref="A3993:A3994"/>
    <mergeCell ref="B3993:B3994"/>
    <mergeCell ref="H3980:H3982"/>
    <mergeCell ref="A3983:A3990"/>
    <mergeCell ref="B3983:B3990"/>
    <mergeCell ref="H3983:H3990"/>
    <mergeCell ref="A3977:A3979"/>
    <mergeCell ref="B3977:B3979"/>
    <mergeCell ref="H3977:H3979"/>
    <mergeCell ref="D3976:F3976"/>
    <mergeCell ref="A3972:A3974"/>
    <mergeCell ref="B3972:B3974"/>
    <mergeCell ref="H3972:H3974"/>
    <mergeCell ref="D3770:F3770"/>
    <mergeCell ref="A3969:A3970"/>
    <mergeCell ref="B3969:B3970"/>
    <mergeCell ref="H3969:H3970"/>
    <mergeCell ref="D3971:F3971"/>
    <mergeCell ref="A3961:A3963"/>
    <mergeCell ref="B3961:B3963"/>
    <mergeCell ref="H3961:H3963"/>
    <mergeCell ref="A3964:A3966"/>
    <mergeCell ref="B3964:B3966"/>
    <mergeCell ref="H3964:H3966"/>
    <mergeCell ref="A3953:A3955"/>
    <mergeCell ref="B3953:B3955"/>
    <mergeCell ref="H3953:H3955"/>
    <mergeCell ref="A3956:A3960"/>
    <mergeCell ref="B3956:B3960"/>
    <mergeCell ref="H3956:H3960"/>
    <mergeCell ref="D3950:F3950"/>
    <mergeCell ref="A3951:A3952"/>
    <mergeCell ref="B3951:B3952"/>
    <mergeCell ref="H3951:H3952"/>
    <mergeCell ref="A3946:A3948"/>
    <mergeCell ref="B3946:B3948"/>
    <mergeCell ref="H3946:H3948"/>
    <mergeCell ref="D3949:F3949"/>
    <mergeCell ref="A3941:A3943"/>
    <mergeCell ref="B3941:B3943"/>
    <mergeCell ref="H3941:H3943"/>
    <mergeCell ref="D3945:F3945"/>
    <mergeCell ref="A3935:A3937"/>
    <mergeCell ref="B3935:B3937"/>
    <mergeCell ref="H3935:H3937"/>
    <mergeCell ref="A3939:A3940"/>
    <mergeCell ref="B3939:B3940"/>
    <mergeCell ref="H3939:H3940"/>
    <mergeCell ref="A3925:A3930"/>
    <mergeCell ref="B3925:B3930"/>
    <mergeCell ref="H3925:H3930"/>
    <mergeCell ref="A3931:A3934"/>
    <mergeCell ref="B3931:B3934"/>
    <mergeCell ref="H3931:H3934"/>
    <mergeCell ref="D3917:F3917"/>
    <mergeCell ref="A3922:A3924"/>
    <mergeCell ref="B3922:B3924"/>
    <mergeCell ref="H3922:H3924"/>
    <mergeCell ref="D3909:F3909"/>
    <mergeCell ref="A3910:A3916"/>
    <mergeCell ref="B3910:B3916"/>
    <mergeCell ref="H3910:H3916"/>
    <mergeCell ref="A3918:A3921"/>
    <mergeCell ref="B3918:B3921"/>
    <mergeCell ref="A3902:A3907"/>
    <mergeCell ref="B3902:B3907"/>
    <mergeCell ref="H3902:H3907"/>
    <mergeCell ref="D3908:F3908"/>
    <mergeCell ref="D3897:F3897"/>
    <mergeCell ref="A3899:A3901"/>
    <mergeCell ref="B3899:B3901"/>
    <mergeCell ref="H3899:H3901"/>
    <mergeCell ref="H3890:H3892"/>
    <mergeCell ref="A3893:A3896"/>
    <mergeCell ref="B3893:B3896"/>
    <mergeCell ref="H3893:H3896"/>
    <mergeCell ref="D3887:F3887"/>
    <mergeCell ref="D3888:F3888"/>
    <mergeCell ref="D3889:F3889"/>
    <mergeCell ref="A3890:A3892"/>
    <mergeCell ref="B3890:B3892"/>
    <mergeCell ref="A3883:A3885"/>
    <mergeCell ref="B3883:B3885"/>
    <mergeCell ref="H3883:H3885"/>
    <mergeCell ref="D3886:F3886"/>
    <mergeCell ref="A3878:A3880"/>
    <mergeCell ref="B3878:B3880"/>
    <mergeCell ref="H3878:H3880"/>
    <mergeCell ref="D3882:F3882"/>
    <mergeCell ref="H3866:H3868"/>
    <mergeCell ref="D3870:F3870"/>
    <mergeCell ref="A3872:A3877"/>
    <mergeCell ref="B3872:B3877"/>
    <mergeCell ref="H3872:H3877"/>
    <mergeCell ref="D3863:F3863"/>
    <mergeCell ref="D3865:F3865"/>
    <mergeCell ref="A3866:A3868"/>
    <mergeCell ref="B3866:B3868"/>
    <mergeCell ref="A3856:A3858"/>
    <mergeCell ref="B3856:B3858"/>
    <mergeCell ref="H3856:H3858"/>
    <mergeCell ref="A3860:A3862"/>
    <mergeCell ref="B3860:B3862"/>
    <mergeCell ref="H3860:H3862"/>
    <mergeCell ref="A3847:A3849"/>
    <mergeCell ref="B3847:B3849"/>
    <mergeCell ref="H3847:H3849"/>
    <mergeCell ref="D3851:F3851"/>
    <mergeCell ref="H3840:H3842"/>
    <mergeCell ref="A3843:A3845"/>
    <mergeCell ref="B3843:B3845"/>
    <mergeCell ref="H3843:H3845"/>
    <mergeCell ref="D3837:F3837"/>
    <mergeCell ref="D3838:F3838"/>
    <mergeCell ref="A3840:A3842"/>
    <mergeCell ref="B3840:B3842"/>
    <mergeCell ref="A3828:A3832"/>
    <mergeCell ref="B3828:B3832"/>
    <mergeCell ref="H3828:H3832"/>
    <mergeCell ref="A3834:A3836"/>
    <mergeCell ref="B3834:B3836"/>
    <mergeCell ref="H3834:H3836"/>
    <mergeCell ref="D3824:F3824"/>
    <mergeCell ref="A3825:A3827"/>
    <mergeCell ref="B3825:B3827"/>
    <mergeCell ref="H3825:H3827"/>
    <mergeCell ref="A3818:A3820"/>
    <mergeCell ref="B3818:B3820"/>
    <mergeCell ref="H3818:H3820"/>
    <mergeCell ref="D3821:F3821"/>
    <mergeCell ref="A3815:A3816"/>
    <mergeCell ref="B3815:B3816"/>
    <mergeCell ref="H3815:H3816"/>
    <mergeCell ref="D3817:F3817"/>
    <mergeCell ref="H3809:H3810"/>
    <mergeCell ref="D3811:F3811"/>
    <mergeCell ref="A3812:A3814"/>
    <mergeCell ref="B3812:B3814"/>
    <mergeCell ref="H3812:H3814"/>
    <mergeCell ref="D3807:F3807"/>
    <mergeCell ref="D3808:F3808"/>
    <mergeCell ref="A3809:A3810"/>
    <mergeCell ref="B3809:B3810"/>
    <mergeCell ref="A3801:A3803"/>
    <mergeCell ref="B3801:B3803"/>
    <mergeCell ref="H3801:H3803"/>
    <mergeCell ref="D3804:F3804"/>
    <mergeCell ref="D3795:F3795"/>
    <mergeCell ref="A3798:A3800"/>
    <mergeCell ref="B3798:B3800"/>
    <mergeCell ref="H3798:H3800"/>
    <mergeCell ref="A3789:A3790"/>
    <mergeCell ref="B3789:B3790"/>
    <mergeCell ref="H3789:H3790"/>
    <mergeCell ref="D3784:F3784"/>
    <mergeCell ref="A3785:A3786"/>
    <mergeCell ref="B3785:B3786"/>
    <mergeCell ref="D3785:F3785"/>
    <mergeCell ref="D3782:F3782"/>
    <mergeCell ref="D3783:F3783"/>
    <mergeCell ref="H3773:H3775"/>
    <mergeCell ref="A3852:A3854"/>
    <mergeCell ref="B3852:B3854"/>
    <mergeCell ref="H3852:H3854"/>
    <mergeCell ref="D3777:F3777"/>
    <mergeCell ref="A3791:A3793"/>
    <mergeCell ref="H3785:H3786"/>
    <mergeCell ref="D3788:F3788"/>
    <mergeCell ref="B3791:B3793"/>
    <mergeCell ref="H3791:H3793"/>
    <mergeCell ref="D3778:F3778"/>
    <mergeCell ref="A3779:A3781"/>
    <mergeCell ref="D3769:F3769"/>
    <mergeCell ref="D3771:F3771"/>
    <mergeCell ref="A3773:A3775"/>
    <mergeCell ref="B3773:B3775"/>
    <mergeCell ref="B3779:B3781"/>
    <mergeCell ref="H3779:H3781"/>
    <mergeCell ref="H3762:H3764"/>
    <mergeCell ref="D3765:F3765"/>
    <mergeCell ref="A3766:A3768"/>
    <mergeCell ref="B3766:B3768"/>
    <mergeCell ref="H3766:H3768"/>
    <mergeCell ref="D3758:F3758"/>
    <mergeCell ref="D3760:F3760"/>
    <mergeCell ref="D3761:F3761"/>
    <mergeCell ref="A3762:A3764"/>
    <mergeCell ref="B3762:B3764"/>
    <mergeCell ref="D3754:F3754"/>
    <mergeCell ref="A3755:A3757"/>
    <mergeCell ref="B3755:B3757"/>
    <mergeCell ref="H3755:H3757"/>
    <mergeCell ref="A3749:A3751"/>
    <mergeCell ref="B3749:B3751"/>
    <mergeCell ref="H3749:H3751"/>
    <mergeCell ref="D3753:F3753"/>
    <mergeCell ref="H3739:H3741"/>
    <mergeCell ref="D3742:F3742"/>
    <mergeCell ref="A3743:A3748"/>
    <mergeCell ref="B3743:B3748"/>
    <mergeCell ref="H3743:H3748"/>
    <mergeCell ref="D3737:F3737"/>
    <mergeCell ref="D3738:F3738"/>
    <mergeCell ref="A3739:A3741"/>
    <mergeCell ref="B3739:B3741"/>
    <mergeCell ref="D3733:F3733"/>
    <mergeCell ref="D3734:F3734"/>
    <mergeCell ref="D3735:F3735"/>
    <mergeCell ref="D3736:F3736"/>
    <mergeCell ref="D3726:F3726"/>
    <mergeCell ref="A3730:A3731"/>
    <mergeCell ref="B3730:B3731"/>
    <mergeCell ref="H3730:H3731"/>
    <mergeCell ref="A3723:A3724"/>
    <mergeCell ref="B3723:B3724"/>
    <mergeCell ref="H3723:H3724"/>
    <mergeCell ref="D3725:F3725"/>
    <mergeCell ref="A3720:A3721"/>
    <mergeCell ref="B3720:B3721"/>
    <mergeCell ref="H3720:H3721"/>
    <mergeCell ref="D3722:F3722"/>
    <mergeCell ref="D3715:F3715"/>
    <mergeCell ref="A3716:A3718"/>
    <mergeCell ref="B3716:B3718"/>
    <mergeCell ref="H3716:H3718"/>
    <mergeCell ref="A2836:H2836"/>
    <mergeCell ref="A2837:B2837"/>
    <mergeCell ref="D2839:F2839"/>
    <mergeCell ref="A2840:A2843"/>
    <mergeCell ref="B2840:B2843"/>
    <mergeCell ref="H2840:H2843"/>
    <mergeCell ref="B2748:B2749"/>
    <mergeCell ref="H2745:H2746"/>
    <mergeCell ref="D2741:F2741"/>
    <mergeCell ref="D2742:F2742"/>
    <mergeCell ref="A2745:A2746"/>
    <mergeCell ref="B2745:B2746"/>
    <mergeCell ref="D2745:F2745"/>
    <mergeCell ref="D2743:F2743"/>
    <mergeCell ref="A2739:A2740"/>
    <mergeCell ref="B2739:B2740"/>
    <mergeCell ref="D2739:F2739"/>
    <mergeCell ref="H2739:H2740"/>
    <mergeCell ref="A2734:A2737"/>
    <mergeCell ref="B2734:B2737"/>
    <mergeCell ref="H2734:H2737"/>
    <mergeCell ref="D2738:F2738"/>
    <mergeCell ref="A2731:A2732"/>
    <mergeCell ref="B2731:B2732"/>
    <mergeCell ref="H2731:H2732"/>
    <mergeCell ref="D2733:F2733"/>
    <mergeCell ref="A2637:A2638"/>
    <mergeCell ref="B2637:B2638"/>
    <mergeCell ref="H2637:H2638"/>
    <mergeCell ref="A2729:A2730"/>
    <mergeCell ref="B2729:B2730"/>
    <mergeCell ref="H2729:H2730"/>
    <mergeCell ref="A2721:A2723"/>
    <mergeCell ref="B2721:B2723"/>
    <mergeCell ref="H2721:H2723"/>
    <mergeCell ref="A2724:A2727"/>
    <mergeCell ref="B2724:B2727"/>
    <mergeCell ref="H2724:H2727"/>
    <mergeCell ref="A2719:A2720"/>
    <mergeCell ref="B2719:B2720"/>
    <mergeCell ref="D2719:F2719"/>
    <mergeCell ref="H2719:H2720"/>
    <mergeCell ref="A2716:A2717"/>
    <mergeCell ref="B2716:B2717"/>
    <mergeCell ref="D2716:F2716"/>
    <mergeCell ref="H2716:H2717"/>
    <mergeCell ref="A2709:A2714"/>
    <mergeCell ref="B2709:B2714"/>
    <mergeCell ref="H2709:H2714"/>
    <mergeCell ref="D2715:F2715"/>
    <mergeCell ref="H2703:H2704"/>
    <mergeCell ref="D2705:F2705"/>
    <mergeCell ref="D2706:F2706"/>
    <mergeCell ref="D2708:F2708"/>
    <mergeCell ref="D2702:F2702"/>
    <mergeCell ref="A2703:A2704"/>
    <mergeCell ref="B2703:B2704"/>
    <mergeCell ref="D2703:F2703"/>
    <mergeCell ref="D2697:F2697"/>
    <mergeCell ref="A2698:A2701"/>
    <mergeCell ref="B2698:B2701"/>
    <mergeCell ref="H2698:H2701"/>
    <mergeCell ref="H2680:H2682"/>
    <mergeCell ref="A2683:A2696"/>
    <mergeCell ref="B2683:B2687"/>
    <mergeCell ref="H2683:H2687"/>
    <mergeCell ref="B2688:B2691"/>
    <mergeCell ref="H2688:H2691"/>
    <mergeCell ref="B2692:B2695"/>
    <mergeCell ref="H2692:H2696"/>
    <mergeCell ref="D2677:F2677"/>
    <mergeCell ref="D2678:F2678"/>
    <mergeCell ref="D2679:F2679"/>
    <mergeCell ref="A2680:A2682"/>
    <mergeCell ref="B2680:B2682"/>
    <mergeCell ref="A2665:A2671"/>
    <mergeCell ref="B2665:B2671"/>
    <mergeCell ref="H2665:H2671"/>
    <mergeCell ref="A2672:A2676"/>
    <mergeCell ref="B2672:B2676"/>
    <mergeCell ref="H2672:H2676"/>
    <mergeCell ref="A2650:A2664"/>
    <mergeCell ref="B2650:B2652"/>
    <mergeCell ref="H2650:H2664"/>
    <mergeCell ref="B2653:B2654"/>
    <mergeCell ref="B2657:B2664"/>
    <mergeCell ref="A2639:A2647"/>
    <mergeCell ref="B2639:B2647"/>
    <mergeCell ref="H2639:H2647"/>
    <mergeCell ref="D2649:F2649"/>
    <mergeCell ref="A2635:A2636"/>
    <mergeCell ref="B2635:B2636"/>
    <mergeCell ref="D2635:F2635"/>
    <mergeCell ref="H2635:H2636"/>
    <mergeCell ref="A2627:A2629"/>
    <mergeCell ref="B2627:B2629"/>
    <mergeCell ref="H2627:H2629"/>
    <mergeCell ref="A2630:A2633"/>
    <mergeCell ref="B2630:B2633"/>
    <mergeCell ref="H2630:H2633"/>
    <mergeCell ref="A2619:A2626"/>
    <mergeCell ref="B2619:B2621"/>
    <mergeCell ref="H2619:H2621"/>
    <mergeCell ref="B2622:B2625"/>
    <mergeCell ref="H2622:H2623"/>
    <mergeCell ref="H2624:H2625"/>
    <mergeCell ref="A2604:A2618"/>
    <mergeCell ref="B2604:B2607"/>
    <mergeCell ref="H2604:H2607"/>
    <mergeCell ref="B2608:B2614"/>
    <mergeCell ref="H2608:H2614"/>
    <mergeCell ref="B2615:B2616"/>
    <mergeCell ref="H2615:H2616"/>
    <mergeCell ref="B2617:B2618"/>
    <mergeCell ref="H2617:H2618"/>
    <mergeCell ref="H2168:H2173"/>
    <mergeCell ref="H2174:H2180"/>
    <mergeCell ref="A2382:A2384"/>
    <mergeCell ref="B2382:B2384"/>
    <mergeCell ref="H2382:H2384"/>
    <mergeCell ref="A2351:A2353"/>
    <mergeCell ref="B2351:B2353"/>
    <mergeCell ref="H2351:H2353"/>
    <mergeCell ref="H2379:H2381"/>
    <mergeCell ref="D2372:F2372"/>
    <mergeCell ref="A2601:A2602"/>
    <mergeCell ref="B2601:B2602"/>
    <mergeCell ref="D2601:F2601"/>
    <mergeCell ref="H2601:H2602"/>
    <mergeCell ref="D2597:F2597"/>
    <mergeCell ref="A2598:A2600"/>
    <mergeCell ref="B2598:B2600"/>
    <mergeCell ref="H2598:H2600"/>
    <mergeCell ref="A2589:A2591"/>
    <mergeCell ref="B2589:B2591"/>
    <mergeCell ref="H2589:H2591"/>
    <mergeCell ref="A2593:A2595"/>
    <mergeCell ref="B2593:B2595"/>
    <mergeCell ref="H2593:H2595"/>
    <mergeCell ref="A2583:A2585"/>
    <mergeCell ref="B2583:B2585"/>
    <mergeCell ref="H2583:H2585"/>
    <mergeCell ref="A2586:A2587"/>
    <mergeCell ref="B2586:B2587"/>
    <mergeCell ref="D2586:F2586"/>
    <mergeCell ref="H2586:H2587"/>
    <mergeCell ref="A2576:A2578"/>
    <mergeCell ref="B2576:B2578"/>
    <mergeCell ref="H2576:H2578"/>
    <mergeCell ref="A2579:A2581"/>
    <mergeCell ref="B2579:B2581"/>
    <mergeCell ref="D2579:F2579"/>
    <mergeCell ref="H2579:H2581"/>
    <mergeCell ref="A2573:A2574"/>
    <mergeCell ref="B2573:B2574"/>
    <mergeCell ref="D2573:F2573"/>
    <mergeCell ref="H2573:H2574"/>
    <mergeCell ref="D2569:F2569"/>
    <mergeCell ref="A2570:A2572"/>
    <mergeCell ref="B2570:B2572"/>
    <mergeCell ref="H2570:H2572"/>
    <mergeCell ref="A2563:A2564"/>
    <mergeCell ref="B2563:B2564"/>
    <mergeCell ref="H2563:H2564"/>
    <mergeCell ref="A2565:A2567"/>
    <mergeCell ref="B2565:B2567"/>
    <mergeCell ref="H2565:H2567"/>
    <mergeCell ref="A2560:A2561"/>
    <mergeCell ref="B2560:B2561"/>
    <mergeCell ref="D2560:F2560"/>
    <mergeCell ref="H2560:H2561"/>
    <mergeCell ref="D2555:F2555"/>
    <mergeCell ref="A2557:A2559"/>
    <mergeCell ref="B2557:B2559"/>
    <mergeCell ref="H2557:H2559"/>
    <mergeCell ref="A2553:A2554"/>
    <mergeCell ref="B2553:B2554"/>
    <mergeCell ref="D2553:F2553"/>
    <mergeCell ref="H2553:H2554"/>
    <mergeCell ref="D2548:F2548"/>
    <mergeCell ref="A2549:A2552"/>
    <mergeCell ref="B2549:B2552"/>
    <mergeCell ref="H2549:H2552"/>
    <mergeCell ref="A2544:A2546"/>
    <mergeCell ref="B2544:B2546"/>
    <mergeCell ref="H2544:H2546"/>
    <mergeCell ref="D2547:F2547"/>
    <mergeCell ref="H2533:H2538"/>
    <mergeCell ref="A2542:A2543"/>
    <mergeCell ref="B2542:B2543"/>
    <mergeCell ref="D2542:F2542"/>
    <mergeCell ref="H2542:H2543"/>
    <mergeCell ref="H2539:H2541"/>
    <mergeCell ref="A2539:A2541"/>
    <mergeCell ref="B2539:B2541"/>
    <mergeCell ref="D2530:F2530"/>
    <mergeCell ref="D2532:F2532"/>
    <mergeCell ref="A2533:A2538"/>
    <mergeCell ref="B2533:B2538"/>
    <mergeCell ref="A2526:A2527"/>
    <mergeCell ref="B2526:B2527"/>
    <mergeCell ref="D2526:F2526"/>
    <mergeCell ref="D2529:F2529"/>
    <mergeCell ref="A2520:A2521"/>
    <mergeCell ref="B2520:B2521"/>
    <mergeCell ref="H2520:H2521"/>
    <mergeCell ref="A2522:A2525"/>
    <mergeCell ref="B2522:B2525"/>
    <mergeCell ref="H2522:H2525"/>
    <mergeCell ref="A2516:A2518"/>
    <mergeCell ref="B2516:B2518"/>
    <mergeCell ref="H2516:H2518"/>
    <mergeCell ref="D2519:F2519"/>
    <mergeCell ref="D2511:F2511"/>
    <mergeCell ref="D2513:F2513"/>
    <mergeCell ref="D2514:F2514"/>
    <mergeCell ref="D2515:F2515"/>
    <mergeCell ref="A2506:A2507"/>
    <mergeCell ref="B2506:B2507"/>
    <mergeCell ref="H2506:H2507"/>
    <mergeCell ref="A2508:A2510"/>
    <mergeCell ref="B2508:B2510"/>
    <mergeCell ref="H2508:H2510"/>
    <mergeCell ref="A2502:A2504"/>
    <mergeCell ref="B2502:B2504"/>
    <mergeCell ref="H2502:H2504"/>
    <mergeCell ref="D2505:F2505"/>
    <mergeCell ref="D2497:F2497"/>
    <mergeCell ref="A2500:A2501"/>
    <mergeCell ref="B2500:B2501"/>
    <mergeCell ref="H2500:H2501"/>
    <mergeCell ref="D2499:F2499"/>
    <mergeCell ref="A2493:A2495"/>
    <mergeCell ref="B2493:B2495"/>
    <mergeCell ref="H2493:H2495"/>
    <mergeCell ref="D2496:F2496"/>
    <mergeCell ref="A2490:A2491"/>
    <mergeCell ref="B2490:B2491"/>
    <mergeCell ref="H2490:H2491"/>
    <mergeCell ref="D2492:F2492"/>
    <mergeCell ref="A2485:A2488"/>
    <mergeCell ref="B2485:B2488"/>
    <mergeCell ref="H2485:H2488"/>
    <mergeCell ref="D2489:F2489"/>
    <mergeCell ref="D2481:F2481"/>
    <mergeCell ref="A2482:A2484"/>
    <mergeCell ref="B2482:B2484"/>
    <mergeCell ref="H2482:H2484"/>
    <mergeCell ref="H2475:H2476"/>
    <mergeCell ref="A2477:A2479"/>
    <mergeCell ref="B2477:B2479"/>
    <mergeCell ref="H2477:H2479"/>
    <mergeCell ref="D2474:F2474"/>
    <mergeCell ref="A2475:A2476"/>
    <mergeCell ref="B2475:B2476"/>
    <mergeCell ref="D2475:F2475"/>
    <mergeCell ref="A2466:A2469"/>
    <mergeCell ref="B2466:B2469"/>
    <mergeCell ref="H2466:H2469"/>
    <mergeCell ref="A2470:A2473"/>
    <mergeCell ref="B2470:B2473"/>
    <mergeCell ref="H2470:H2473"/>
    <mergeCell ref="H2446:H2448"/>
    <mergeCell ref="D2449:F2449"/>
    <mergeCell ref="A2450:A2465"/>
    <mergeCell ref="B2450:B2453"/>
    <mergeCell ref="H2450:H2465"/>
    <mergeCell ref="B2454:B2458"/>
    <mergeCell ref="C2456:C2458"/>
    <mergeCell ref="B2459:B2465"/>
    <mergeCell ref="C2460:C2462"/>
    <mergeCell ref="D2444:F2444"/>
    <mergeCell ref="D2445:F2445"/>
    <mergeCell ref="A2446:A2448"/>
    <mergeCell ref="B2446:B2448"/>
    <mergeCell ref="A2441:A2442"/>
    <mergeCell ref="B2441:B2442"/>
    <mergeCell ref="H2441:H2442"/>
    <mergeCell ref="D2443:F2443"/>
    <mergeCell ref="D2433:F2433"/>
    <mergeCell ref="A2437:A2439"/>
    <mergeCell ref="B2437:B2439"/>
    <mergeCell ref="H2437:H2439"/>
    <mergeCell ref="A2434:A2436"/>
    <mergeCell ref="B2434:B2436"/>
    <mergeCell ref="H2434:H2436"/>
    <mergeCell ref="H2419:H2422"/>
    <mergeCell ref="D2423:F2423"/>
    <mergeCell ref="D2424:F2424"/>
    <mergeCell ref="A2425:A2432"/>
    <mergeCell ref="B2425:B2432"/>
    <mergeCell ref="H2425:H2432"/>
    <mergeCell ref="D2417:F2417"/>
    <mergeCell ref="D2418:F2418"/>
    <mergeCell ref="A2419:A2422"/>
    <mergeCell ref="B2419:B2422"/>
    <mergeCell ref="D2416:F2416"/>
    <mergeCell ref="A2413:A2414"/>
    <mergeCell ref="B2413:B2414"/>
    <mergeCell ref="D2413:F2413"/>
    <mergeCell ref="H2413:H2414"/>
    <mergeCell ref="A2405:A2408"/>
    <mergeCell ref="B2405:B2408"/>
    <mergeCell ref="H2405:H2408"/>
    <mergeCell ref="A2409:A2412"/>
    <mergeCell ref="B2409:B2412"/>
    <mergeCell ref="H2409:H2412"/>
    <mergeCell ref="H2400:H2402"/>
    <mergeCell ref="A2403:A2404"/>
    <mergeCell ref="B2403:B2404"/>
    <mergeCell ref="H2403:H2404"/>
    <mergeCell ref="D2389:F2389"/>
    <mergeCell ref="A2393:A2397"/>
    <mergeCell ref="B2393:B2397"/>
    <mergeCell ref="H2393:H2397"/>
    <mergeCell ref="D2390:F2390"/>
    <mergeCell ref="D2391:F2391"/>
    <mergeCell ref="A2385:A2388"/>
    <mergeCell ref="B2385:B2388"/>
    <mergeCell ref="H2385:H2388"/>
    <mergeCell ref="D2376:F2376"/>
    <mergeCell ref="D2377:F2377"/>
    <mergeCell ref="D2378:F2378"/>
    <mergeCell ref="A2379:A2381"/>
    <mergeCell ref="B2379:B2381"/>
    <mergeCell ref="A2373:A2375"/>
    <mergeCell ref="B2373:B2375"/>
    <mergeCell ref="H2373:H2375"/>
    <mergeCell ref="A2367:A2369"/>
    <mergeCell ref="B2367:B2369"/>
    <mergeCell ref="H2367:H2369"/>
    <mergeCell ref="D2371:F2371"/>
    <mergeCell ref="D2362:F2362"/>
    <mergeCell ref="A2363:A2365"/>
    <mergeCell ref="B2363:B2365"/>
    <mergeCell ref="H2363:H2365"/>
    <mergeCell ref="A2357:A2359"/>
    <mergeCell ref="B2357:B2359"/>
    <mergeCell ref="H2357:H2359"/>
    <mergeCell ref="D2360:F2360"/>
    <mergeCell ref="A2354:A2355"/>
    <mergeCell ref="B2354:B2355"/>
    <mergeCell ref="D2354:F2354"/>
    <mergeCell ref="H2354:H2355"/>
    <mergeCell ref="A2345:A2347"/>
    <mergeCell ref="B2345:B2347"/>
    <mergeCell ref="H2345:H2347"/>
    <mergeCell ref="A2348:A2350"/>
    <mergeCell ref="B2348:B2350"/>
    <mergeCell ref="H2348:H2350"/>
    <mergeCell ref="H2339:H2340"/>
    <mergeCell ref="A2342:A2343"/>
    <mergeCell ref="B2342:B2343"/>
    <mergeCell ref="D2342:F2342"/>
    <mergeCell ref="H2342:H2343"/>
    <mergeCell ref="D2337:F2337"/>
    <mergeCell ref="A2339:A2340"/>
    <mergeCell ref="B2339:B2340"/>
    <mergeCell ref="D2339:F2339"/>
    <mergeCell ref="A2331:A2334"/>
    <mergeCell ref="B2331:B2334"/>
    <mergeCell ref="H2331:H2334"/>
    <mergeCell ref="A2335:A2336"/>
    <mergeCell ref="B2335:B2336"/>
    <mergeCell ref="D2335:F2335"/>
    <mergeCell ref="H2335:H2336"/>
    <mergeCell ref="D2325:F2325"/>
    <mergeCell ref="A2326:A2330"/>
    <mergeCell ref="B2326:B2330"/>
    <mergeCell ref="H2326:H2330"/>
    <mergeCell ref="D2320:F2320"/>
    <mergeCell ref="A2321:A2324"/>
    <mergeCell ref="B2321:B2324"/>
    <mergeCell ref="H2321:H2324"/>
    <mergeCell ref="D2315:F2315"/>
    <mergeCell ref="A2317:A2319"/>
    <mergeCell ref="B2317:B2319"/>
    <mergeCell ref="H2317:H2319"/>
    <mergeCell ref="A2313:A2314"/>
    <mergeCell ref="B2313:B2314"/>
    <mergeCell ref="D2313:F2313"/>
    <mergeCell ref="H2313:H2314"/>
    <mergeCell ref="D2308:F2308"/>
    <mergeCell ref="A2309:A2312"/>
    <mergeCell ref="B2309:B2312"/>
    <mergeCell ref="H2309:H2312"/>
    <mergeCell ref="D2304:F2304"/>
    <mergeCell ref="D2305:F2305"/>
    <mergeCell ref="D2306:F2306"/>
    <mergeCell ref="D2307:F2307"/>
    <mergeCell ref="D2298:F2298"/>
    <mergeCell ref="A2299:A2302"/>
    <mergeCell ref="B2299:B2302"/>
    <mergeCell ref="H2299:H2302"/>
    <mergeCell ref="A2292:A2295"/>
    <mergeCell ref="B2292:B2295"/>
    <mergeCell ref="H2292:H2295"/>
    <mergeCell ref="D2296:F2296"/>
    <mergeCell ref="H2286:H2289"/>
    <mergeCell ref="A2290:A2291"/>
    <mergeCell ref="B2290:B2291"/>
    <mergeCell ref="D2290:F2290"/>
    <mergeCell ref="H2290:H2291"/>
    <mergeCell ref="D2284:F2284"/>
    <mergeCell ref="D2285:F2285"/>
    <mergeCell ref="A2286:A2289"/>
    <mergeCell ref="B2286:B2289"/>
    <mergeCell ref="D2281:F2281"/>
    <mergeCell ref="D2282:F2282"/>
    <mergeCell ref="D2283:F2283"/>
    <mergeCell ref="D2275:F2275"/>
    <mergeCell ref="D2276:F2276"/>
    <mergeCell ref="D2278:F2278"/>
    <mergeCell ref="A2279:A2280"/>
    <mergeCell ref="B2279:B2280"/>
    <mergeCell ref="A2273:A2274"/>
    <mergeCell ref="B2273:B2274"/>
    <mergeCell ref="D2273:F2273"/>
    <mergeCell ref="H2273:H2274"/>
    <mergeCell ref="H2279:H2280"/>
    <mergeCell ref="A2267:A2269"/>
    <mergeCell ref="B2267:B2269"/>
    <mergeCell ref="H2267:H2269"/>
    <mergeCell ref="A2270:A2272"/>
    <mergeCell ref="B2270:B2272"/>
    <mergeCell ref="H2270:H2272"/>
    <mergeCell ref="A2259:A2264"/>
    <mergeCell ref="B2259:B2264"/>
    <mergeCell ref="H2259:H2264"/>
    <mergeCell ref="A2265:A2266"/>
    <mergeCell ref="B2265:B2266"/>
    <mergeCell ref="H2265:H2266"/>
    <mergeCell ref="D2256:F2256"/>
    <mergeCell ref="A2257:A2258"/>
    <mergeCell ref="B2257:B2258"/>
    <mergeCell ref="H2257:H2258"/>
    <mergeCell ref="A2253:A2254"/>
    <mergeCell ref="B2253:B2254"/>
    <mergeCell ref="D2253:F2253"/>
    <mergeCell ref="H2253:H2254"/>
    <mergeCell ref="A2251:A2252"/>
    <mergeCell ref="B2251:B2252"/>
    <mergeCell ref="D2251:F2251"/>
    <mergeCell ref="H2251:H2252"/>
    <mergeCell ref="A2244:A2247"/>
    <mergeCell ref="B2244:B2247"/>
    <mergeCell ref="H2244:H2247"/>
    <mergeCell ref="A2248:A2250"/>
    <mergeCell ref="B2248:B2250"/>
    <mergeCell ref="H2248:H2250"/>
    <mergeCell ref="H2238:H2240"/>
    <mergeCell ref="A2241:A2243"/>
    <mergeCell ref="B2241:B2243"/>
    <mergeCell ref="H2241:H2243"/>
    <mergeCell ref="D2235:F2235"/>
    <mergeCell ref="D2237:F2237"/>
    <mergeCell ref="A2238:A2240"/>
    <mergeCell ref="B2238:B2240"/>
    <mergeCell ref="H2227:H2232"/>
    <mergeCell ref="A2233:A2234"/>
    <mergeCell ref="B2233:B2234"/>
    <mergeCell ref="D2233:F2233"/>
    <mergeCell ref="H2233:H2234"/>
    <mergeCell ref="D2225:F2225"/>
    <mergeCell ref="D2226:F2226"/>
    <mergeCell ref="A2227:A2232"/>
    <mergeCell ref="B2227:B2232"/>
    <mergeCell ref="D2221:F2221"/>
    <mergeCell ref="A2222:A2224"/>
    <mergeCell ref="B2222:B2224"/>
    <mergeCell ref="H2222:H2224"/>
    <mergeCell ref="H2214:H2215"/>
    <mergeCell ref="D2216:F2216"/>
    <mergeCell ref="D2218:F2218"/>
    <mergeCell ref="A2219:A2220"/>
    <mergeCell ref="B2219:B2220"/>
    <mergeCell ref="H2219:H2220"/>
    <mergeCell ref="D2213:F2213"/>
    <mergeCell ref="A2214:A2215"/>
    <mergeCell ref="B2214:B2215"/>
    <mergeCell ref="D2214:F2214"/>
    <mergeCell ref="D2209:F2209"/>
    <mergeCell ref="D2210:F2210"/>
    <mergeCell ref="D2211:E2211"/>
    <mergeCell ref="D2212:F2212"/>
    <mergeCell ref="D2204:F2204"/>
    <mergeCell ref="A2206:A2208"/>
    <mergeCell ref="B2206:B2208"/>
    <mergeCell ref="H2206:H2208"/>
    <mergeCell ref="A2202:A2203"/>
    <mergeCell ref="B2202:B2203"/>
    <mergeCell ref="D2202:F2202"/>
    <mergeCell ref="H2202:H2203"/>
    <mergeCell ref="H2195:H2196"/>
    <mergeCell ref="D2197:F2197"/>
    <mergeCell ref="A2198:A2201"/>
    <mergeCell ref="B2198:B2201"/>
    <mergeCell ref="H2198:H2201"/>
    <mergeCell ref="D2193:F2193"/>
    <mergeCell ref="D2194:F2194"/>
    <mergeCell ref="A2195:A2196"/>
    <mergeCell ref="B2195:B2196"/>
    <mergeCell ref="A2187:A2190"/>
    <mergeCell ref="B2187:B2190"/>
    <mergeCell ref="H2187:H2190"/>
    <mergeCell ref="A2191:A2192"/>
    <mergeCell ref="B2191:B2192"/>
    <mergeCell ref="H2191:H2192"/>
    <mergeCell ref="A2183:A2184"/>
    <mergeCell ref="B2183:B2184"/>
    <mergeCell ref="H2183:H2184"/>
    <mergeCell ref="A2185:A2186"/>
    <mergeCell ref="B2185:B2186"/>
    <mergeCell ref="H2185:H2186"/>
    <mergeCell ref="A2152:A2156"/>
    <mergeCell ref="B2152:B2156"/>
    <mergeCell ref="H2152:H2156"/>
    <mergeCell ref="D2181:F2181"/>
    <mergeCell ref="A2157:A2180"/>
    <mergeCell ref="B2157:B2160"/>
    <mergeCell ref="H2157:H2160"/>
    <mergeCell ref="B2161:B2167"/>
    <mergeCell ref="H2162:H2167"/>
    <mergeCell ref="B2168:B2180"/>
    <mergeCell ref="A2140:A2147"/>
    <mergeCell ref="B2140:B2147"/>
    <mergeCell ref="H2140:H2147"/>
    <mergeCell ref="A2148:A2151"/>
    <mergeCell ref="B2148:B2151"/>
    <mergeCell ref="H2148:H2151"/>
    <mergeCell ref="A2133:A2135"/>
    <mergeCell ref="B2133:B2135"/>
    <mergeCell ref="H2133:H2135"/>
    <mergeCell ref="A2136:A2139"/>
    <mergeCell ref="B2136:B2139"/>
    <mergeCell ref="H2136:H2139"/>
    <mergeCell ref="A2130:H2130"/>
    <mergeCell ref="A2131:B2131"/>
    <mergeCell ref="A1474:A1477"/>
    <mergeCell ref="B1474:B1477"/>
    <mergeCell ref="H1474:H1477"/>
    <mergeCell ref="D1834:F1834"/>
    <mergeCell ref="H1745:H1746"/>
    <mergeCell ref="H1801:H1802"/>
    <mergeCell ref="A1850:A1854"/>
    <mergeCell ref="B1850:B1854"/>
    <mergeCell ref="D1450:F1450"/>
    <mergeCell ref="D1451:F1451"/>
    <mergeCell ref="A1452:A1459"/>
    <mergeCell ref="B1452:B1459"/>
    <mergeCell ref="H1452:H1459"/>
    <mergeCell ref="A1460:A1461"/>
    <mergeCell ref="B1460:B1461"/>
    <mergeCell ref="A1855:A1856"/>
    <mergeCell ref="B1855:B1856"/>
    <mergeCell ref="H1855:H1856"/>
    <mergeCell ref="D1469:F1469"/>
    <mergeCell ref="A1470:A1473"/>
    <mergeCell ref="B1470:B1473"/>
    <mergeCell ref="H1470:H1473"/>
    <mergeCell ref="H1850:H1854"/>
    <mergeCell ref="A1823:A1825"/>
    <mergeCell ref="B1823:B1825"/>
    <mergeCell ref="A1841:A1843"/>
    <mergeCell ref="B1841:B1843"/>
    <mergeCell ref="H1841:H1843"/>
    <mergeCell ref="A1844:A1849"/>
    <mergeCell ref="A1831:A1832"/>
    <mergeCell ref="B1831:B1832"/>
    <mergeCell ref="H1831:H1832"/>
    <mergeCell ref="B1844:B1849"/>
    <mergeCell ref="H1844:H1849"/>
    <mergeCell ref="A2090:A2092"/>
    <mergeCell ref="B2090:B2092"/>
    <mergeCell ref="H2090:H2092"/>
    <mergeCell ref="A2003:A2004"/>
    <mergeCell ref="B2003:B2004"/>
    <mergeCell ref="D2003:F2003"/>
    <mergeCell ref="H2003:H2004"/>
    <mergeCell ref="D2060:F2060"/>
    <mergeCell ref="H2043:H2047"/>
    <mergeCell ref="D2048:F2048"/>
    <mergeCell ref="A2086:A2089"/>
    <mergeCell ref="B2086:B2089"/>
    <mergeCell ref="H2086:H2089"/>
    <mergeCell ref="A1962:A1963"/>
    <mergeCell ref="B1962:B1963"/>
    <mergeCell ref="H1962:H1963"/>
    <mergeCell ref="A2051:A2059"/>
    <mergeCell ref="B2051:B2059"/>
    <mergeCell ref="H2051:H2059"/>
    <mergeCell ref="A2079:A2085"/>
    <mergeCell ref="B2079:B2085"/>
    <mergeCell ref="H2079:H2085"/>
    <mergeCell ref="D1833:F1833"/>
    <mergeCell ref="A2064:A2065"/>
    <mergeCell ref="B2064:B2065"/>
    <mergeCell ref="H2064:H2065"/>
    <mergeCell ref="A1910:A1915"/>
    <mergeCell ref="B1910:B1915"/>
    <mergeCell ref="H1910:H1915"/>
    <mergeCell ref="A1880:A1883"/>
    <mergeCell ref="A1660:A1661"/>
    <mergeCell ref="B1678:B1680"/>
    <mergeCell ref="H1678:H1680"/>
    <mergeCell ref="B1684:B1686"/>
    <mergeCell ref="H1684:H1686"/>
    <mergeCell ref="H1681:H1683"/>
    <mergeCell ref="D1604:F1604"/>
    <mergeCell ref="D1605:F1605"/>
    <mergeCell ref="A1687:A1688"/>
    <mergeCell ref="B1687:B1688"/>
    <mergeCell ref="D1676:F1676"/>
    <mergeCell ref="D1677:F1677"/>
    <mergeCell ref="A1672:A1674"/>
    <mergeCell ref="B1672:B1674"/>
    <mergeCell ref="A1637:A1640"/>
    <mergeCell ref="B1637:B1640"/>
    <mergeCell ref="H1672:H1674"/>
    <mergeCell ref="H1742:H1744"/>
    <mergeCell ref="H1716:H1718"/>
    <mergeCell ref="A1722:A1726"/>
    <mergeCell ref="B1722:B1726"/>
    <mergeCell ref="H1722:H1726"/>
    <mergeCell ref="H1733:H1735"/>
    <mergeCell ref="D1727:F1727"/>
    <mergeCell ref="D1728:F1728"/>
    <mergeCell ref="H1687:H1688"/>
    <mergeCell ref="H1872:H1875"/>
    <mergeCell ref="D1890:F1890"/>
    <mergeCell ref="H1443:H1447"/>
    <mergeCell ref="A1448:A1449"/>
    <mergeCell ref="B1448:B1449"/>
    <mergeCell ref="D1448:F1448"/>
    <mergeCell ref="H1448:H1449"/>
    <mergeCell ref="A1504:A1508"/>
    <mergeCell ref="B1504:B1508"/>
    <mergeCell ref="H1776:H1779"/>
    <mergeCell ref="H2039:H2040"/>
    <mergeCell ref="D2019:F2019"/>
    <mergeCell ref="A1876:A1878"/>
    <mergeCell ref="B1876:B1878"/>
    <mergeCell ref="H1876:H1878"/>
    <mergeCell ref="A1865:A1869"/>
    <mergeCell ref="B1865:B1869"/>
    <mergeCell ref="H1865:H1869"/>
    <mergeCell ref="A1872:A1875"/>
    <mergeCell ref="B1872:B1875"/>
    <mergeCell ref="D2008:F2008"/>
    <mergeCell ref="A2024:A2026"/>
    <mergeCell ref="B2024:B2026"/>
    <mergeCell ref="B1880:B1883"/>
    <mergeCell ref="H1880:H1883"/>
    <mergeCell ref="D2049:F2049"/>
    <mergeCell ref="D2041:F2041"/>
    <mergeCell ref="D2042:F2042"/>
    <mergeCell ref="H2033:H2038"/>
    <mergeCell ref="D2039:F2039"/>
    <mergeCell ref="H2024:H2026"/>
    <mergeCell ref="D2013:F2013"/>
    <mergeCell ref="A2015:A2018"/>
    <mergeCell ref="B2015:B2018"/>
    <mergeCell ref="H2015:H2018"/>
    <mergeCell ref="B2020:B2021"/>
    <mergeCell ref="H2020:H2021"/>
    <mergeCell ref="A1991:A1992"/>
    <mergeCell ref="B1991:B1992"/>
    <mergeCell ref="H1991:H1992"/>
    <mergeCell ref="D2001:F2001"/>
    <mergeCell ref="A1993:A1994"/>
    <mergeCell ref="B1993:B1994"/>
    <mergeCell ref="H1993:H1994"/>
    <mergeCell ref="D2000:F2000"/>
    <mergeCell ref="A1989:A1990"/>
    <mergeCell ref="B1989:B1990"/>
    <mergeCell ref="H1989:H1990"/>
    <mergeCell ref="D1985:F1985"/>
    <mergeCell ref="D1986:F1986"/>
    <mergeCell ref="A1987:A1988"/>
    <mergeCell ref="B1987:B1988"/>
    <mergeCell ref="H1969:H1979"/>
    <mergeCell ref="D1980:F1980"/>
    <mergeCell ref="A1981:A1982"/>
    <mergeCell ref="B1981:B1982"/>
    <mergeCell ref="H1981:H1982"/>
    <mergeCell ref="H1987:H1988"/>
    <mergeCell ref="D1966:F1966"/>
    <mergeCell ref="D1967:F1967"/>
    <mergeCell ref="D1968:F1968"/>
    <mergeCell ref="D1951:F1951"/>
    <mergeCell ref="D1952:F1952"/>
    <mergeCell ref="B1969:B1979"/>
    <mergeCell ref="A1953:A1955"/>
    <mergeCell ref="B1953:B1955"/>
    <mergeCell ref="A1946:A1947"/>
    <mergeCell ref="H1946:H1947"/>
    <mergeCell ref="A1948:A1950"/>
    <mergeCell ref="B1948:B1950"/>
    <mergeCell ref="H1948:H1950"/>
    <mergeCell ref="H1953:H1955"/>
    <mergeCell ref="D1939:F1939"/>
    <mergeCell ref="A1940:A1945"/>
    <mergeCell ref="H1940:H1945"/>
    <mergeCell ref="B1941:B1943"/>
    <mergeCell ref="B1944:B1945"/>
    <mergeCell ref="A1933:A1935"/>
    <mergeCell ref="B1933:B1935"/>
    <mergeCell ref="H1933:H1935"/>
    <mergeCell ref="A1936:A1938"/>
    <mergeCell ref="B1936:B1938"/>
    <mergeCell ref="H1936:H1938"/>
    <mergeCell ref="B1920:B1929"/>
    <mergeCell ref="H1920:H1924"/>
    <mergeCell ref="H1925:H1929"/>
    <mergeCell ref="D1932:F1932"/>
    <mergeCell ref="B1930:B1931"/>
    <mergeCell ref="A1916:A1919"/>
    <mergeCell ref="B1916:B1919"/>
    <mergeCell ref="H1916:H1919"/>
    <mergeCell ref="A1899:A1904"/>
    <mergeCell ref="B1899:B1904"/>
    <mergeCell ref="H1899:H1904"/>
    <mergeCell ref="D1909:F1909"/>
    <mergeCell ref="A1905:A1906"/>
    <mergeCell ref="B1905:B1906"/>
    <mergeCell ref="H1905:H1906"/>
    <mergeCell ref="A1895:A1897"/>
    <mergeCell ref="B1895:B1897"/>
    <mergeCell ref="H1895:H1897"/>
    <mergeCell ref="A1884:A1886"/>
    <mergeCell ref="B1884:B1886"/>
    <mergeCell ref="H1884:H1886"/>
    <mergeCell ref="D1889:F1889"/>
    <mergeCell ref="A1891:A1894"/>
    <mergeCell ref="B1891:B1894"/>
    <mergeCell ref="H1891:H1894"/>
    <mergeCell ref="A1859:A1860"/>
    <mergeCell ref="B1859:B1860"/>
    <mergeCell ref="H1859:H1860"/>
    <mergeCell ref="A1861:A1862"/>
    <mergeCell ref="B1861:B1862"/>
    <mergeCell ref="D1861:F1861"/>
    <mergeCell ref="A1597:A1598"/>
    <mergeCell ref="A1678:A1680"/>
    <mergeCell ref="A1828:A1830"/>
    <mergeCell ref="D1729:F1729"/>
    <mergeCell ref="A1757:A1758"/>
    <mergeCell ref="B1757:B1758"/>
    <mergeCell ref="A1633:A1636"/>
    <mergeCell ref="B1633:B1636"/>
    <mergeCell ref="A1656:A1659"/>
    <mergeCell ref="A1816:A1818"/>
    <mergeCell ref="A1491:A1496"/>
    <mergeCell ref="B1491:B1496"/>
    <mergeCell ref="H1491:H1496"/>
    <mergeCell ref="D1675:F1675"/>
    <mergeCell ref="H1504:H1508"/>
    <mergeCell ref="H1633:H1636"/>
    <mergeCell ref="A1641:A1644"/>
    <mergeCell ref="B1641:B1644"/>
    <mergeCell ref="H1641:H1644"/>
    <mergeCell ref="H1664:H1666"/>
    <mergeCell ref="A1835:A1837"/>
    <mergeCell ref="B1835:B1837"/>
    <mergeCell ref="H1835:H1837"/>
    <mergeCell ref="B1816:B1818"/>
    <mergeCell ref="H1816:H1818"/>
    <mergeCell ref="B1828:B1830"/>
    <mergeCell ref="H1828:H1830"/>
    <mergeCell ref="B1821:B1822"/>
    <mergeCell ref="H1821:H1822"/>
    <mergeCell ref="H1823:H1825"/>
    <mergeCell ref="A1790:A1792"/>
    <mergeCell ref="B1790:B1792"/>
    <mergeCell ref="A1807:A1809"/>
    <mergeCell ref="B1807:B1809"/>
    <mergeCell ref="A1801:A1802"/>
    <mergeCell ref="B1801:B1802"/>
    <mergeCell ref="B1796:B1800"/>
    <mergeCell ref="A1803:A1806"/>
    <mergeCell ref="A1796:A1800"/>
    <mergeCell ref="H1790:H1792"/>
    <mergeCell ref="H1780:H1782"/>
    <mergeCell ref="A1793:A1795"/>
    <mergeCell ref="B1793:B1795"/>
    <mergeCell ref="H1793:H1795"/>
    <mergeCell ref="B1784:B1789"/>
    <mergeCell ref="H1784:H1789"/>
    <mergeCell ref="A1780:A1782"/>
    <mergeCell ref="B1780:B1782"/>
    <mergeCell ref="D1783:F1783"/>
    <mergeCell ref="A1784:A1789"/>
    <mergeCell ref="H1737:H1740"/>
    <mergeCell ref="A1767:A1771"/>
    <mergeCell ref="B1767:B1771"/>
    <mergeCell ref="H1767:H1771"/>
    <mergeCell ref="H1757:H1758"/>
    <mergeCell ref="A1759:A1761"/>
    <mergeCell ref="B1759:B1761"/>
    <mergeCell ref="H1759:H1761"/>
    <mergeCell ref="A1745:A1746"/>
    <mergeCell ref="B1745:B1746"/>
    <mergeCell ref="D1741:F1741"/>
    <mergeCell ref="D1732:F1732"/>
    <mergeCell ref="A1733:A1735"/>
    <mergeCell ref="B1733:B1735"/>
    <mergeCell ref="D1736:F1736"/>
    <mergeCell ref="A1737:A1740"/>
    <mergeCell ref="B1737:B1740"/>
    <mergeCell ref="A1742:A1744"/>
    <mergeCell ref="B1742:B1744"/>
    <mergeCell ref="A1695:A1697"/>
    <mergeCell ref="B1695:B1697"/>
    <mergeCell ref="A1716:A1718"/>
    <mergeCell ref="B1716:B1718"/>
    <mergeCell ref="B1698:B1700"/>
    <mergeCell ref="A1704:A1706"/>
    <mergeCell ref="A1714:A1715"/>
    <mergeCell ref="B1714:B1715"/>
    <mergeCell ref="B1704:B1706"/>
    <mergeCell ref="H1698:H1700"/>
    <mergeCell ref="D1730:F1730"/>
    <mergeCell ref="D1731:F1731"/>
    <mergeCell ref="D1721:F1721"/>
    <mergeCell ref="D1716:F1716"/>
    <mergeCell ref="D1711:F1711"/>
    <mergeCell ref="D1712:F1712"/>
    <mergeCell ref="D1713:F1713"/>
    <mergeCell ref="H1714:H1715"/>
    <mergeCell ref="H1701:H1703"/>
    <mergeCell ref="A1528:A1529"/>
    <mergeCell ref="B1528:B1529"/>
    <mergeCell ref="B1541:B1546"/>
    <mergeCell ref="D1550:F1550"/>
    <mergeCell ref="A1551:A1553"/>
    <mergeCell ref="B1551:B1553"/>
    <mergeCell ref="A1548:A1549"/>
    <mergeCell ref="D1561:F1561"/>
    <mergeCell ref="H1528:H1529"/>
    <mergeCell ref="B1548:B1549"/>
    <mergeCell ref="D1548:F1548"/>
    <mergeCell ref="H1548:H1549"/>
    <mergeCell ref="H1551:H1553"/>
    <mergeCell ref="D1547:F1547"/>
    <mergeCell ref="A1554:A1555"/>
    <mergeCell ref="B1554:B1555"/>
    <mergeCell ref="H1637:H1640"/>
    <mergeCell ref="A1530:A1537"/>
    <mergeCell ref="B1530:B1537"/>
    <mergeCell ref="H1530:H1537"/>
    <mergeCell ref="H1597:H1598"/>
    <mergeCell ref="D1540:F1540"/>
    <mergeCell ref="A1541:A1546"/>
    <mergeCell ref="H1541:H1546"/>
    <mergeCell ref="A1692:A1693"/>
    <mergeCell ref="B1692:B1693"/>
    <mergeCell ref="H1692:H1693"/>
    <mergeCell ref="A1709:A1710"/>
    <mergeCell ref="B1709:B1710"/>
    <mergeCell ref="H1709:H1710"/>
    <mergeCell ref="H1704:H1706"/>
    <mergeCell ref="D1694:F1694"/>
    <mergeCell ref="H1695:H1697"/>
    <mergeCell ref="A1698:A1700"/>
    <mergeCell ref="D1420:F1420"/>
    <mergeCell ref="A1421:A1428"/>
    <mergeCell ref="B1421:B1428"/>
    <mergeCell ref="D1421:F1421"/>
    <mergeCell ref="H1409:H1414"/>
    <mergeCell ref="A1415:A1419"/>
    <mergeCell ref="B1415:B1419"/>
    <mergeCell ref="H1318:H1319"/>
    <mergeCell ref="A1316:A1317"/>
    <mergeCell ref="B1316:B1317"/>
    <mergeCell ref="H1316:H1317"/>
    <mergeCell ref="A1405:H1405"/>
    <mergeCell ref="H1415:H1419"/>
    <mergeCell ref="A1406:B1406"/>
    <mergeCell ref="D1408:F1408"/>
    <mergeCell ref="A1409:A1414"/>
    <mergeCell ref="B1409:B1414"/>
    <mergeCell ref="B1497:B1500"/>
    <mergeCell ref="H1497:H1500"/>
    <mergeCell ref="D1539:F1539"/>
    <mergeCell ref="A1521:A1527"/>
    <mergeCell ref="B1521:B1527"/>
    <mergeCell ref="A1313:A1315"/>
    <mergeCell ref="B1313:B1315"/>
    <mergeCell ref="H1313:H1315"/>
    <mergeCell ref="A1318:A1319"/>
    <mergeCell ref="B1318:B1319"/>
    <mergeCell ref="A1303:A1304"/>
    <mergeCell ref="B1303:B1304"/>
    <mergeCell ref="H1303:H1304"/>
    <mergeCell ref="A1305:A1312"/>
    <mergeCell ref="B1305:B1312"/>
    <mergeCell ref="H1305:H1312"/>
    <mergeCell ref="A1297:A1301"/>
    <mergeCell ref="B1297:B1301"/>
    <mergeCell ref="H1297:H1301"/>
    <mergeCell ref="A1048:A1051"/>
    <mergeCell ref="B1048:B1051"/>
    <mergeCell ref="H1048:H1051"/>
    <mergeCell ref="A1295:A1296"/>
    <mergeCell ref="B1295:B1296"/>
    <mergeCell ref="D1295:F1295"/>
    <mergeCell ref="H1295:H1296"/>
    <mergeCell ref="A1287:A1291"/>
    <mergeCell ref="B1287:B1291"/>
    <mergeCell ref="H1287:H1291"/>
    <mergeCell ref="A1292:A1294"/>
    <mergeCell ref="B1292:B1294"/>
    <mergeCell ref="H1292:H1294"/>
    <mergeCell ref="D1282:F1282"/>
    <mergeCell ref="A1283:A1286"/>
    <mergeCell ref="B1283:B1286"/>
    <mergeCell ref="H1283:H1286"/>
    <mergeCell ref="D1278:F1278"/>
    <mergeCell ref="D1279:F1279"/>
    <mergeCell ref="D1280:F1280"/>
    <mergeCell ref="D1281:F1281"/>
    <mergeCell ref="A1273:A1275"/>
    <mergeCell ref="B1273:B1275"/>
    <mergeCell ref="H1273:H1275"/>
    <mergeCell ref="D1277:F1277"/>
    <mergeCell ref="A1266:A1267"/>
    <mergeCell ref="B1266:B1267"/>
    <mergeCell ref="H1266:H1267"/>
    <mergeCell ref="A1268:A1272"/>
    <mergeCell ref="B1268:B1272"/>
    <mergeCell ref="H1268:H1272"/>
    <mergeCell ref="D1260:F1260"/>
    <mergeCell ref="D1261:F1261"/>
    <mergeCell ref="D1262:F1262"/>
    <mergeCell ref="D1264:F1264"/>
    <mergeCell ref="D1254:F1254"/>
    <mergeCell ref="A1255:A1259"/>
    <mergeCell ref="B1255:B1259"/>
    <mergeCell ref="H1255:H1259"/>
    <mergeCell ref="D1250:F1250"/>
    <mergeCell ref="D1251:F1251"/>
    <mergeCell ref="D1252:F1252"/>
    <mergeCell ref="D1253:F1253"/>
    <mergeCell ref="H1242:H1243"/>
    <mergeCell ref="D1244:F1244"/>
    <mergeCell ref="D1245:F1245"/>
    <mergeCell ref="A1246:A1248"/>
    <mergeCell ref="B1246:B1248"/>
    <mergeCell ref="H1246:H1248"/>
    <mergeCell ref="D1240:F1240"/>
    <mergeCell ref="D1241:F1241"/>
    <mergeCell ref="A1242:A1243"/>
    <mergeCell ref="B1242:B1243"/>
    <mergeCell ref="A1232:A1237"/>
    <mergeCell ref="B1232:B1237"/>
    <mergeCell ref="H1232:H1237"/>
    <mergeCell ref="D1238:F1238"/>
    <mergeCell ref="A1225:A1230"/>
    <mergeCell ref="B1225:B1230"/>
    <mergeCell ref="H1225:H1230"/>
    <mergeCell ref="D1231:F1231"/>
    <mergeCell ref="A1221:A1222"/>
    <mergeCell ref="B1221:B1222"/>
    <mergeCell ref="H1221:H1222"/>
    <mergeCell ref="D1224:F1224"/>
    <mergeCell ref="A1215:A1218"/>
    <mergeCell ref="B1215:B1218"/>
    <mergeCell ref="H1215:H1218"/>
    <mergeCell ref="A1219:A1220"/>
    <mergeCell ref="B1219:B1220"/>
    <mergeCell ref="H1219:H1220"/>
    <mergeCell ref="H1203:H1207"/>
    <mergeCell ref="A1209:A1214"/>
    <mergeCell ref="B1209:B1214"/>
    <mergeCell ref="H1209:H1214"/>
    <mergeCell ref="D1196:F1196"/>
    <mergeCell ref="D1200:F1200"/>
    <mergeCell ref="D1201:F1201"/>
    <mergeCell ref="A1203:A1207"/>
    <mergeCell ref="B1203:B1207"/>
    <mergeCell ref="D1199:F1199"/>
    <mergeCell ref="A1197:A1198"/>
    <mergeCell ref="B1197:B1198"/>
    <mergeCell ref="D1190:F1190"/>
    <mergeCell ref="A1191:A1195"/>
    <mergeCell ref="B1191:B1195"/>
    <mergeCell ref="H1191:H1195"/>
    <mergeCell ref="A1188:A1189"/>
    <mergeCell ref="B1188:B1189"/>
    <mergeCell ref="D1188:F1188"/>
    <mergeCell ref="H1188:H1189"/>
    <mergeCell ref="D1185:F1185"/>
    <mergeCell ref="A1186:A1187"/>
    <mergeCell ref="B1186:B1187"/>
    <mergeCell ref="H1186:H1187"/>
    <mergeCell ref="D1182:F1182"/>
    <mergeCell ref="A1183:A1184"/>
    <mergeCell ref="B1183:B1184"/>
    <mergeCell ref="H1183:H1184"/>
    <mergeCell ref="A1177:A1179"/>
    <mergeCell ref="B1177:B1179"/>
    <mergeCell ref="H1177:H1179"/>
    <mergeCell ref="A1180:A1181"/>
    <mergeCell ref="B1180:B1181"/>
    <mergeCell ref="D1180:F1180"/>
    <mergeCell ref="H1180:H1181"/>
    <mergeCell ref="A1167:A1168"/>
    <mergeCell ref="B1167:B1168"/>
    <mergeCell ref="H1167:H1168"/>
    <mergeCell ref="A1169:A1175"/>
    <mergeCell ref="B1169:B1175"/>
    <mergeCell ref="H1169:H1175"/>
    <mergeCell ref="H1162:H1163"/>
    <mergeCell ref="A1164:A1165"/>
    <mergeCell ref="B1164:B1165"/>
    <mergeCell ref="H1164:H1165"/>
    <mergeCell ref="H1056:H1058"/>
    <mergeCell ref="D1061:F1061"/>
    <mergeCell ref="A1064:A1065"/>
    <mergeCell ref="B1064:B1065"/>
    <mergeCell ref="H1064:H1065"/>
    <mergeCell ref="D996:F996"/>
    <mergeCell ref="H1062:H1063"/>
    <mergeCell ref="D1053:F1053"/>
    <mergeCell ref="D1054:F1054"/>
    <mergeCell ref="D1055:F1055"/>
    <mergeCell ref="A1056:A1058"/>
    <mergeCell ref="B1056:B1058"/>
    <mergeCell ref="A1009:A1013"/>
    <mergeCell ref="B1009:B1013"/>
    <mergeCell ref="A1029:A1047"/>
    <mergeCell ref="B1029:B1047"/>
    <mergeCell ref="H1030:H1047"/>
    <mergeCell ref="D1052:F1052"/>
    <mergeCell ref="D1025:F1025"/>
    <mergeCell ref="D1026:F1026"/>
    <mergeCell ref="D1027:F1027"/>
    <mergeCell ref="D1018:F1018"/>
    <mergeCell ref="A1022:A1023"/>
    <mergeCell ref="B1022:B1023"/>
    <mergeCell ref="H1022:H1023"/>
    <mergeCell ref="D1024:F1024"/>
    <mergeCell ref="A1019:A1021"/>
    <mergeCell ref="B1019:B1021"/>
    <mergeCell ref="H1019:H1021"/>
    <mergeCell ref="H1009:H1013"/>
    <mergeCell ref="A1015:A1017"/>
    <mergeCell ref="B1015:B1017"/>
    <mergeCell ref="H1015:H1017"/>
    <mergeCell ref="A1004:A1005"/>
    <mergeCell ref="B1004:B1005"/>
    <mergeCell ref="H1004:H1005"/>
    <mergeCell ref="A1007:A1008"/>
    <mergeCell ref="B1007:B1008"/>
    <mergeCell ref="H1007:H1008"/>
    <mergeCell ref="A999:A1002"/>
    <mergeCell ref="B999:B1002"/>
    <mergeCell ref="H999:H1002"/>
    <mergeCell ref="D1003:F1003"/>
    <mergeCell ref="A997:A998"/>
    <mergeCell ref="B997:B998"/>
    <mergeCell ref="H997:H998"/>
    <mergeCell ref="A992:A993"/>
    <mergeCell ref="B992:B993"/>
    <mergeCell ref="H992:H993"/>
    <mergeCell ref="D994:F994"/>
    <mergeCell ref="A988:A990"/>
    <mergeCell ref="B988:B990"/>
    <mergeCell ref="H988:H990"/>
    <mergeCell ref="D991:F991"/>
    <mergeCell ref="A981:A986"/>
    <mergeCell ref="B981:B986"/>
    <mergeCell ref="H981:H986"/>
    <mergeCell ref="D987:F987"/>
    <mergeCell ref="A974:A975"/>
    <mergeCell ref="B974:B975"/>
    <mergeCell ref="D974:F974"/>
    <mergeCell ref="H974:H975"/>
    <mergeCell ref="A971:A972"/>
    <mergeCell ref="B971:B972"/>
    <mergeCell ref="H971:H972"/>
    <mergeCell ref="D964:F964"/>
    <mergeCell ref="A966:A968"/>
    <mergeCell ref="B966:B968"/>
    <mergeCell ref="H966:H968"/>
    <mergeCell ref="D969:F969"/>
    <mergeCell ref="H959:H960"/>
    <mergeCell ref="D961:F961"/>
    <mergeCell ref="D962:F962"/>
    <mergeCell ref="D963:F963"/>
    <mergeCell ref="D954:F954"/>
    <mergeCell ref="D956:F956"/>
    <mergeCell ref="D958:F958"/>
    <mergeCell ref="D955:F955"/>
    <mergeCell ref="A959:A960"/>
    <mergeCell ref="B959:B960"/>
    <mergeCell ref="D950:F950"/>
    <mergeCell ref="D951:F951"/>
    <mergeCell ref="D952:F952"/>
    <mergeCell ref="D953:F953"/>
    <mergeCell ref="A943:A946"/>
    <mergeCell ref="B943:B946"/>
    <mergeCell ref="H943:H946"/>
    <mergeCell ref="A947:A949"/>
    <mergeCell ref="B947:B949"/>
    <mergeCell ref="H947:H949"/>
    <mergeCell ref="D938:F938"/>
    <mergeCell ref="D939:F939"/>
    <mergeCell ref="D940:F940"/>
    <mergeCell ref="D941:F941"/>
    <mergeCell ref="A936:A937"/>
    <mergeCell ref="B936:B937"/>
    <mergeCell ref="D936:F936"/>
    <mergeCell ref="H936:H937"/>
    <mergeCell ref="H925:H926"/>
    <mergeCell ref="A931:A934"/>
    <mergeCell ref="B931:B934"/>
    <mergeCell ref="H931:H934"/>
    <mergeCell ref="A927:A930"/>
    <mergeCell ref="B927:B930"/>
    <mergeCell ref="H927:H930"/>
    <mergeCell ref="D923:F923"/>
    <mergeCell ref="D924:F924"/>
    <mergeCell ref="A925:A926"/>
    <mergeCell ref="B925:B926"/>
    <mergeCell ref="A919:A920"/>
    <mergeCell ref="B919:B920"/>
    <mergeCell ref="H919:H920"/>
    <mergeCell ref="D922:F922"/>
    <mergeCell ref="D915:F915"/>
    <mergeCell ref="A917:A918"/>
    <mergeCell ref="B917:B918"/>
    <mergeCell ref="H917:H918"/>
    <mergeCell ref="A906:A908"/>
    <mergeCell ref="B906:B908"/>
    <mergeCell ref="H906:H908"/>
    <mergeCell ref="A909:A914"/>
    <mergeCell ref="B909:B914"/>
    <mergeCell ref="D909:F909"/>
    <mergeCell ref="H909:H914"/>
    <mergeCell ref="D902:F902"/>
    <mergeCell ref="A904:A905"/>
    <mergeCell ref="B904:B905"/>
    <mergeCell ref="H904:H905"/>
    <mergeCell ref="H897:H898"/>
    <mergeCell ref="A899:A901"/>
    <mergeCell ref="B899:B901"/>
    <mergeCell ref="H899:H901"/>
    <mergeCell ref="D894:F894"/>
    <mergeCell ref="D896:F896"/>
    <mergeCell ref="A897:A898"/>
    <mergeCell ref="B897:B898"/>
    <mergeCell ref="A874:A893"/>
    <mergeCell ref="H874:H889"/>
    <mergeCell ref="B875:B880"/>
    <mergeCell ref="B881:B886"/>
    <mergeCell ref="B887:B889"/>
    <mergeCell ref="B890:B892"/>
    <mergeCell ref="H890:H893"/>
    <mergeCell ref="A862:A866"/>
    <mergeCell ref="B862:B866"/>
    <mergeCell ref="H862:H866"/>
    <mergeCell ref="A867:A873"/>
    <mergeCell ref="B867:B873"/>
    <mergeCell ref="H867:H873"/>
    <mergeCell ref="D861:F861"/>
    <mergeCell ref="H657:H659"/>
    <mergeCell ref="A709:A712"/>
    <mergeCell ref="B709:B712"/>
    <mergeCell ref="H709:H712"/>
    <mergeCell ref="A704:A705"/>
    <mergeCell ref="B704:B705"/>
    <mergeCell ref="H704:H705"/>
    <mergeCell ref="A706:A708"/>
    <mergeCell ref="H706:H708"/>
    <mergeCell ref="B707:B708"/>
    <mergeCell ref="D755:F755"/>
    <mergeCell ref="A752:A754"/>
    <mergeCell ref="B752:B754"/>
    <mergeCell ref="H752:H754"/>
    <mergeCell ref="H749:H750"/>
    <mergeCell ref="D751:F751"/>
    <mergeCell ref="D746:F746"/>
    <mergeCell ref="D747:F747"/>
    <mergeCell ref="A749:A750"/>
    <mergeCell ref="B749:B750"/>
    <mergeCell ref="D742:F742"/>
    <mergeCell ref="A743:A745"/>
    <mergeCell ref="B743:B745"/>
    <mergeCell ref="H743:H745"/>
    <mergeCell ref="H732:H737"/>
    <mergeCell ref="A738:A741"/>
    <mergeCell ref="B738:B741"/>
    <mergeCell ref="H738:H741"/>
    <mergeCell ref="D729:F729"/>
    <mergeCell ref="D730:F730"/>
    <mergeCell ref="D731:F731"/>
    <mergeCell ref="A732:A737"/>
    <mergeCell ref="B732:B737"/>
    <mergeCell ref="A721:A726"/>
    <mergeCell ref="B721:B726"/>
    <mergeCell ref="H721:H726"/>
    <mergeCell ref="D727:F727"/>
    <mergeCell ref="A718:A720"/>
    <mergeCell ref="B718:B720"/>
    <mergeCell ref="D718:F718"/>
    <mergeCell ref="H718:H720"/>
    <mergeCell ref="A716:A717"/>
    <mergeCell ref="B716:B717"/>
    <mergeCell ref="D716:F716"/>
    <mergeCell ref="H716:H717"/>
    <mergeCell ref="A713:A714"/>
    <mergeCell ref="B713:B714"/>
    <mergeCell ref="H713:H714"/>
    <mergeCell ref="D715:F715"/>
    <mergeCell ref="D699:F699"/>
    <mergeCell ref="A700:A702"/>
    <mergeCell ref="B700:B702"/>
    <mergeCell ref="H700:H702"/>
    <mergeCell ref="D694:F694"/>
    <mergeCell ref="A695:A698"/>
    <mergeCell ref="B695:B698"/>
    <mergeCell ref="H695:H698"/>
    <mergeCell ref="H686:H687"/>
    <mergeCell ref="A688:A693"/>
    <mergeCell ref="B688:B693"/>
    <mergeCell ref="H688:H693"/>
    <mergeCell ref="D683:F683"/>
    <mergeCell ref="D684:F684"/>
    <mergeCell ref="A686:A687"/>
    <mergeCell ref="B686:B687"/>
    <mergeCell ref="D679:F679"/>
    <mergeCell ref="A680:A682"/>
    <mergeCell ref="B680:B682"/>
    <mergeCell ref="H680:H682"/>
    <mergeCell ref="A676:A677"/>
    <mergeCell ref="B676:B677"/>
    <mergeCell ref="H676:H677"/>
    <mergeCell ref="D678:F678"/>
    <mergeCell ref="D672:F672"/>
    <mergeCell ref="D673:F673"/>
    <mergeCell ref="D674:F674"/>
    <mergeCell ref="D675:F675"/>
    <mergeCell ref="D668:F668"/>
    <mergeCell ref="D669:F669"/>
    <mergeCell ref="D670:F670"/>
    <mergeCell ref="D671:F671"/>
    <mergeCell ref="H660:H662"/>
    <mergeCell ref="A664:A666"/>
    <mergeCell ref="B664:B666"/>
    <mergeCell ref="H664:H666"/>
    <mergeCell ref="D654:F654"/>
    <mergeCell ref="D656:F656"/>
    <mergeCell ref="A660:A662"/>
    <mergeCell ref="B660:B662"/>
    <mergeCell ref="A657:A659"/>
    <mergeCell ref="B657:B659"/>
    <mergeCell ref="A642:A649"/>
    <mergeCell ref="B642:B649"/>
    <mergeCell ref="H642:H649"/>
    <mergeCell ref="A650:A652"/>
    <mergeCell ref="B650:B652"/>
    <mergeCell ref="H650:H652"/>
    <mergeCell ref="A629:A637"/>
    <mergeCell ref="B629:B637"/>
    <mergeCell ref="H629:H637"/>
    <mergeCell ref="A639:A641"/>
    <mergeCell ref="B639:B641"/>
    <mergeCell ref="H639:H641"/>
    <mergeCell ref="D625:F625"/>
    <mergeCell ref="A626:A628"/>
    <mergeCell ref="B626:B628"/>
    <mergeCell ref="H626:H628"/>
    <mergeCell ref="D621:F621"/>
    <mergeCell ref="A622:A624"/>
    <mergeCell ref="B622:B624"/>
    <mergeCell ref="H622:H624"/>
    <mergeCell ref="A617:A619"/>
    <mergeCell ref="B617:B619"/>
    <mergeCell ref="H617:H619"/>
    <mergeCell ref="D526:F526"/>
    <mergeCell ref="A575:A577"/>
    <mergeCell ref="B575:B577"/>
    <mergeCell ref="H575:H577"/>
    <mergeCell ref="A612:A614"/>
    <mergeCell ref="B612:B614"/>
    <mergeCell ref="H612:H614"/>
    <mergeCell ref="A615:A616"/>
    <mergeCell ref="B615:B616"/>
    <mergeCell ref="H615:H616"/>
    <mergeCell ref="D608:F608"/>
    <mergeCell ref="A609:A610"/>
    <mergeCell ref="B609:B610"/>
    <mergeCell ref="H609:H610"/>
    <mergeCell ref="D604:F604"/>
    <mergeCell ref="A605:A607"/>
    <mergeCell ref="B605:B607"/>
    <mergeCell ref="H605:H607"/>
    <mergeCell ref="A594:A596"/>
    <mergeCell ref="B594:B596"/>
    <mergeCell ref="H594:H596"/>
    <mergeCell ref="A597:A603"/>
    <mergeCell ref="B597:B603"/>
    <mergeCell ref="H597:H603"/>
    <mergeCell ref="D586:F586"/>
    <mergeCell ref="A590:A592"/>
    <mergeCell ref="B590:B592"/>
    <mergeCell ref="H590:H592"/>
    <mergeCell ref="A587:A589"/>
    <mergeCell ref="B587:B589"/>
    <mergeCell ref="H587:H589"/>
    <mergeCell ref="D582:F582"/>
    <mergeCell ref="A583:A584"/>
    <mergeCell ref="B583:B584"/>
    <mergeCell ref="H583:H584"/>
    <mergeCell ref="H578:H580"/>
    <mergeCell ref="A517:A519"/>
    <mergeCell ref="B517:B519"/>
    <mergeCell ref="H517:H519"/>
    <mergeCell ref="A521:A523"/>
    <mergeCell ref="B521:B523"/>
    <mergeCell ref="H521:H523"/>
    <mergeCell ref="D524:F524"/>
    <mergeCell ref="D525:F525"/>
    <mergeCell ref="D572:F572"/>
    <mergeCell ref="D573:F573"/>
    <mergeCell ref="D574:F574"/>
    <mergeCell ref="D544:F544"/>
    <mergeCell ref="A578:A580"/>
    <mergeCell ref="B578:B580"/>
    <mergeCell ref="A561:A570"/>
    <mergeCell ref="B561:B570"/>
    <mergeCell ref="H561:H570"/>
    <mergeCell ref="D571:F571"/>
    <mergeCell ref="A547:A550"/>
    <mergeCell ref="B547:B550"/>
    <mergeCell ref="H547:H550"/>
    <mergeCell ref="A551:A560"/>
    <mergeCell ref="B551:B560"/>
    <mergeCell ref="H551:H554"/>
    <mergeCell ref="H555:H560"/>
    <mergeCell ref="B537:B539"/>
    <mergeCell ref="H537:H539"/>
    <mergeCell ref="D542:F542"/>
    <mergeCell ref="D543:F543"/>
    <mergeCell ref="H117:H118"/>
    <mergeCell ref="A57:A58"/>
    <mergeCell ref="B57:B58"/>
    <mergeCell ref="H57:H58"/>
    <mergeCell ref="D89:F89"/>
    <mergeCell ref="A74:A76"/>
    <mergeCell ref="B74:B76"/>
    <mergeCell ref="H74:H76"/>
    <mergeCell ref="A117:A118"/>
    <mergeCell ref="B117:B118"/>
    <mergeCell ref="A162:A178"/>
    <mergeCell ref="B162:B178"/>
    <mergeCell ref="H162:H178"/>
    <mergeCell ref="A134:A143"/>
    <mergeCell ref="B134:B143"/>
    <mergeCell ref="H134:H143"/>
    <mergeCell ref="D516:F516"/>
    <mergeCell ref="H181:H183"/>
    <mergeCell ref="A181:A183"/>
    <mergeCell ref="B181:B183"/>
    <mergeCell ref="D179:F179"/>
    <mergeCell ref="A230:A231"/>
    <mergeCell ref="B230:B231"/>
    <mergeCell ref="H230:H231"/>
    <mergeCell ref="A218:A221"/>
    <mergeCell ref="B218:B221"/>
    <mergeCell ref="H218:H221"/>
    <mergeCell ref="D222:F222"/>
    <mergeCell ref="A53:A55"/>
    <mergeCell ref="B53:B55"/>
    <mergeCell ref="H53:H55"/>
    <mergeCell ref="D27:F27"/>
    <mergeCell ref="A30:A32"/>
    <mergeCell ref="B30:B32"/>
    <mergeCell ref="H30:H32"/>
    <mergeCell ref="A33:A38"/>
    <mergeCell ref="A282:A284"/>
    <mergeCell ref="B282:B284"/>
    <mergeCell ref="H282:H284"/>
    <mergeCell ref="D270:F270"/>
    <mergeCell ref="D271:F271"/>
    <mergeCell ref="A273:A280"/>
    <mergeCell ref="H273:H280"/>
    <mergeCell ref="B277:B280"/>
    <mergeCell ref="A267:A269"/>
    <mergeCell ref="A256:A257"/>
    <mergeCell ref="B256:B257"/>
    <mergeCell ref="H267:H269"/>
    <mergeCell ref="B267:B269"/>
    <mergeCell ref="D266:F266"/>
    <mergeCell ref="H256:H257"/>
    <mergeCell ref="B258:B265"/>
    <mergeCell ref="H258:H265"/>
    <mergeCell ref="A323:A325"/>
    <mergeCell ref="B323:B325"/>
    <mergeCell ref="D285:F285"/>
    <mergeCell ref="A309:A312"/>
    <mergeCell ref="B309:B312"/>
    <mergeCell ref="D300:F300"/>
    <mergeCell ref="D301:F301"/>
    <mergeCell ref="D302:F302"/>
    <mergeCell ref="D303:F303"/>
    <mergeCell ref="A288:A290"/>
    <mergeCell ref="H330:H331"/>
    <mergeCell ref="H316:H320"/>
    <mergeCell ref="D322:F322"/>
    <mergeCell ref="D281:F281"/>
    <mergeCell ref="D305:F305"/>
    <mergeCell ref="D326:F326"/>
    <mergeCell ref="D328:F328"/>
    <mergeCell ref="H323:H325"/>
    <mergeCell ref="D329:F329"/>
    <mergeCell ref="H313:H314"/>
    <mergeCell ref="D333:F333"/>
    <mergeCell ref="A330:A331"/>
    <mergeCell ref="B330:B331"/>
    <mergeCell ref="D330:F330"/>
    <mergeCell ref="D254:F254"/>
    <mergeCell ref="A316:A320"/>
    <mergeCell ref="B316:B320"/>
    <mergeCell ref="D304:F304"/>
    <mergeCell ref="D306:F306"/>
    <mergeCell ref="A313:A314"/>
    <mergeCell ref="B313:B314"/>
    <mergeCell ref="A295:A297"/>
    <mergeCell ref="B295:B297"/>
    <mergeCell ref="A258:A265"/>
    <mergeCell ref="H309:H312"/>
    <mergeCell ref="D307:F307"/>
    <mergeCell ref="H295:H297"/>
    <mergeCell ref="D298:F298"/>
    <mergeCell ref="B288:B290"/>
    <mergeCell ref="H288:H290"/>
    <mergeCell ref="A292:A294"/>
    <mergeCell ref="B292:B294"/>
    <mergeCell ref="H292:H294"/>
    <mergeCell ref="D238:F238"/>
    <mergeCell ref="A249:A252"/>
    <mergeCell ref="B249:B252"/>
    <mergeCell ref="H249:H252"/>
    <mergeCell ref="H240:H247"/>
    <mergeCell ref="A240:A247"/>
    <mergeCell ref="B240:B247"/>
    <mergeCell ref="A233:A237"/>
    <mergeCell ref="B233:B237"/>
    <mergeCell ref="H233:H237"/>
    <mergeCell ref="A224:A225"/>
    <mergeCell ref="B224:B225"/>
    <mergeCell ref="H224:H225"/>
    <mergeCell ref="D226:F226"/>
    <mergeCell ref="A227:A229"/>
    <mergeCell ref="B227:B229"/>
    <mergeCell ref="H227:H229"/>
    <mergeCell ref="H199:H200"/>
    <mergeCell ref="D206:F206"/>
    <mergeCell ref="D208:F208"/>
    <mergeCell ref="A209:A217"/>
    <mergeCell ref="B209:B217"/>
    <mergeCell ref="H209:H217"/>
    <mergeCell ref="H203:H205"/>
    <mergeCell ref="A203:A205"/>
    <mergeCell ref="B203:B205"/>
    <mergeCell ref="D194:F194"/>
    <mergeCell ref="D196:F196"/>
    <mergeCell ref="A199:A200"/>
    <mergeCell ref="B199:B200"/>
    <mergeCell ref="D199:F199"/>
    <mergeCell ref="D195:F195"/>
    <mergeCell ref="D188:F188"/>
    <mergeCell ref="A190:A193"/>
    <mergeCell ref="B190:B193"/>
    <mergeCell ref="H190:H193"/>
    <mergeCell ref="D184:F184"/>
    <mergeCell ref="D186:F186"/>
    <mergeCell ref="D187:F187"/>
    <mergeCell ref="D180:F180"/>
    <mergeCell ref="B152:B161"/>
    <mergeCell ref="A152:A161"/>
    <mergeCell ref="H152:H161"/>
    <mergeCell ref="D146:F146"/>
    <mergeCell ref="A148:A149"/>
    <mergeCell ref="B148:B149"/>
    <mergeCell ref="H148:H149"/>
    <mergeCell ref="D150:F150"/>
    <mergeCell ref="D144:F144"/>
    <mergeCell ref="D129:F129"/>
    <mergeCell ref="A131:A132"/>
    <mergeCell ref="B131:B132"/>
    <mergeCell ref="H131:H132"/>
    <mergeCell ref="D130:F130"/>
    <mergeCell ref="H122:H127"/>
    <mergeCell ref="B123:B127"/>
    <mergeCell ref="A122:A127"/>
    <mergeCell ref="H119:H121"/>
    <mergeCell ref="D117:F117"/>
    <mergeCell ref="A119:A121"/>
    <mergeCell ref="B119:B121"/>
    <mergeCell ref="A109:A111"/>
    <mergeCell ref="B109:B111"/>
    <mergeCell ref="H109:H111"/>
    <mergeCell ref="D116:F116"/>
    <mergeCell ref="D113:F113"/>
    <mergeCell ref="D115:F115"/>
    <mergeCell ref="H96:H99"/>
    <mergeCell ref="A102:A108"/>
    <mergeCell ref="B102:B108"/>
    <mergeCell ref="H102:H108"/>
    <mergeCell ref="D93:F93"/>
    <mergeCell ref="D90:F90"/>
    <mergeCell ref="D94:F94"/>
    <mergeCell ref="A96:A99"/>
    <mergeCell ref="B96:B99"/>
    <mergeCell ref="A2:B2"/>
    <mergeCell ref="A1:H1"/>
    <mergeCell ref="A4:A8"/>
    <mergeCell ref="B4:B8"/>
    <mergeCell ref="H4:H8"/>
    <mergeCell ref="A18:A19"/>
    <mergeCell ref="A9:A10"/>
    <mergeCell ref="B9:B10"/>
    <mergeCell ref="H9:H10"/>
    <mergeCell ref="A11:A13"/>
    <mergeCell ref="B11:B13"/>
    <mergeCell ref="D11:F11"/>
    <mergeCell ref="H11:H13"/>
    <mergeCell ref="A14:A15"/>
    <mergeCell ref="B14:B15"/>
    <mergeCell ref="H14:H15"/>
    <mergeCell ref="A16:A17"/>
    <mergeCell ref="B16:B17"/>
    <mergeCell ref="H16:H17"/>
    <mergeCell ref="B18:B19"/>
    <mergeCell ref="H18:H19"/>
    <mergeCell ref="D18:F18"/>
    <mergeCell ref="H70:H71"/>
    <mergeCell ref="A21:A26"/>
    <mergeCell ref="B21:B26"/>
    <mergeCell ref="H21:H26"/>
    <mergeCell ref="A65:A67"/>
    <mergeCell ref="B65:B67"/>
    <mergeCell ref="H65:H67"/>
    <mergeCell ref="B33:B38"/>
    <mergeCell ref="H33:H38"/>
    <mergeCell ref="D45:F45"/>
    <mergeCell ref="D56:F56"/>
    <mergeCell ref="D61:F61"/>
    <mergeCell ref="D62:F62"/>
    <mergeCell ref="A70:A71"/>
    <mergeCell ref="B70:B71"/>
    <mergeCell ref="D70:F70"/>
    <mergeCell ref="D40:F40"/>
    <mergeCell ref="D41:F41"/>
    <mergeCell ref="A42:A43"/>
    <mergeCell ref="B42:B43"/>
    <mergeCell ref="D69:F69"/>
    <mergeCell ref="H51:H52"/>
    <mergeCell ref="H42:H43"/>
    <mergeCell ref="D44:F44"/>
    <mergeCell ref="D49:F49"/>
    <mergeCell ref="D50:F50"/>
    <mergeCell ref="D20:F20"/>
    <mergeCell ref="D46:F46"/>
    <mergeCell ref="D72:F72"/>
    <mergeCell ref="D77:F77"/>
    <mergeCell ref="A79:A80"/>
    <mergeCell ref="B79:B80"/>
    <mergeCell ref="A51:A52"/>
    <mergeCell ref="B51:B52"/>
    <mergeCell ref="D51:F51"/>
    <mergeCell ref="D39:F39"/>
    <mergeCell ref="A409:H409"/>
    <mergeCell ref="A410:B410"/>
    <mergeCell ref="H79:H80"/>
    <mergeCell ref="A81:A83"/>
    <mergeCell ref="B81:B83"/>
    <mergeCell ref="D81:F81"/>
    <mergeCell ref="H81:H83"/>
    <mergeCell ref="D86:F86"/>
    <mergeCell ref="D87:F87"/>
    <mergeCell ref="D91:F91"/>
    <mergeCell ref="D412:F412"/>
    <mergeCell ref="A413:A414"/>
    <mergeCell ref="B413:B414"/>
    <mergeCell ref="D413:F413"/>
    <mergeCell ref="A415:A417"/>
    <mergeCell ref="B415:B417"/>
    <mergeCell ref="H415:H417"/>
    <mergeCell ref="A419:A422"/>
    <mergeCell ref="B419:B422"/>
    <mergeCell ref="D419:F419"/>
    <mergeCell ref="H420:H422"/>
    <mergeCell ref="A423:A427"/>
    <mergeCell ref="B423:B427"/>
    <mergeCell ref="H423:H427"/>
    <mergeCell ref="D428:F428"/>
    <mergeCell ref="A429:A430"/>
    <mergeCell ref="B429:B430"/>
    <mergeCell ref="H429:H430"/>
    <mergeCell ref="D431:F431"/>
    <mergeCell ref="A432:A434"/>
    <mergeCell ref="B432:B434"/>
    <mergeCell ref="H432:H434"/>
    <mergeCell ref="D435:F435"/>
    <mergeCell ref="D436:F436"/>
    <mergeCell ref="D437:F437"/>
    <mergeCell ref="D438:F438"/>
    <mergeCell ref="D440:F440"/>
    <mergeCell ref="A441:A443"/>
    <mergeCell ref="B441:B443"/>
    <mergeCell ref="H441:H443"/>
    <mergeCell ref="A444:A449"/>
    <mergeCell ref="B444:B449"/>
    <mergeCell ref="H444:H449"/>
    <mergeCell ref="A450:A452"/>
    <mergeCell ref="B450:B452"/>
    <mergeCell ref="H450:H452"/>
    <mergeCell ref="A454:A457"/>
    <mergeCell ref="B454:B457"/>
    <mergeCell ref="H454:H457"/>
    <mergeCell ref="D458:F458"/>
    <mergeCell ref="D460:F460"/>
    <mergeCell ref="D461:F461"/>
    <mergeCell ref="D462:F462"/>
    <mergeCell ref="D463:F463"/>
    <mergeCell ref="D467:F467"/>
    <mergeCell ref="A469:A473"/>
    <mergeCell ref="B469:B473"/>
    <mergeCell ref="A464:A466"/>
    <mergeCell ref="B464:B466"/>
    <mergeCell ref="H469:H473"/>
    <mergeCell ref="D474:F474"/>
    <mergeCell ref="D475:F475"/>
    <mergeCell ref="D476:F476"/>
    <mergeCell ref="A478:A481"/>
    <mergeCell ref="B478:B481"/>
    <mergeCell ref="H478:H481"/>
    <mergeCell ref="A482:A485"/>
    <mergeCell ref="B482:B485"/>
    <mergeCell ref="D482:F482"/>
    <mergeCell ref="H482:H485"/>
    <mergeCell ref="D486:F486"/>
    <mergeCell ref="D487:F487"/>
    <mergeCell ref="A488:A489"/>
    <mergeCell ref="B488:B489"/>
    <mergeCell ref="H488:H489"/>
    <mergeCell ref="A490:A494"/>
    <mergeCell ref="B490:B494"/>
    <mergeCell ref="H490:H494"/>
    <mergeCell ref="D495:F495"/>
    <mergeCell ref="D497:F497"/>
    <mergeCell ref="A498:A501"/>
    <mergeCell ref="B498:B501"/>
    <mergeCell ref="D505:F505"/>
    <mergeCell ref="A506:A507"/>
    <mergeCell ref="B506:B507"/>
    <mergeCell ref="D503:F503"/>
    <mergeCell ref="H506:H507"/>
    <mergeCell ref="H464:H466"/>
    <mergeCell ref="D541:F541"/>
    <mergeCell ref="D512:F512"/>
    <mergeCell ref="D514:F514"/>
    <mergeCell ref="D515:F515"/>
    <mergeCell ref="D520:F520"/>
    <mergeCell ref="H509:H510"/>
    <mergeCell ref="D511:F511"/>
    <mergeCell ref="H498:H501"/>
    <mergeCell ref="A838:H838"/>
    <mergeCell ref="A839:B839"/>
    <mergeCell ref="A509:A510"/>
    <mergeCell ref="B509:B510"/>
    <mergeCell ref="D545:F545"/>
    <mergeCell ref="A528:A535"/>
    <mergeCell ref="B528:B535"/>
    <mergeCell ref="H528:H535"/>
    <mergeCell ref="D536:F536"/>
    <mergeCell ref="A537:A539"/>
    <mergeCell ref="A841:A842"/>
    <mergeCell ref="B841:B842"/>
    <mergeCell ref="D841:F841"/>
    <mergeCell ref="H841:H842"/>
    <mergeCell ref="D843:F843"/>
    <mergeCell ref="A844:A846"/>
    <mergeCell ref="B844:B846"/>
    <mergeCell ref="H844:H846"/>
    <mergeCell ref="A847:A856"/>
    <mergeCell ref="B847:B856"/>
    <mergeCell ref="H847:H856"/>
    <mergeCell ref="D857:F857"/>
    <mergeCell ref="A1067:A1068"/>
    <mergeCell ref="B1067:B1068"/>
    <mergeCell ref="H1067:H1068"/>
    <mergeCell ref="A858:A860"/>
    <mergeCell ref="B858:B860"/>
    <mergeCell ref="H858:H860"/>
    <mergeCell ref="A1069:A1071"/>
    <mergeCell ref="B1069:B1071"/>
    <mergeCell ref="H1069:H1071"/>
    <mergeCell ref="D1072:F1072"/>
    <mergeCell ref="A1073:A1074"/>
    <mergeCell ref="B1073:B1074"/>
    <mergeCell ref="H1073:H1074"/>
    <mergeCell ref="A1075:A1082"/>
    <mergeCell ref="B1075:B1082"/>
    <mergeCell ref="H1075:H1082"/>
    <mergeCell ref="D1085:F1085"/>
    <mergeCell ref="D1086:F1086"/>
    <mergeCell ref="D1087:F1087"/>
    <mergeCell ref="D1088:F1088"/>
    <mergeCell ref="D1089:F1089"/>
    <mergeCell ref="D1090:F1090"/>
    <mergeCell ref="A1091:A1093"/>
    <mergeCell ref="B1091:B1093"/>
    <mergeCell ref="H1091:H1093"/>
    <mergeCell ref="D1094:F1094"/>
    <mergeCell ref="A1095:A1098"/>
    <mergeCell ref="B1095:B1098"/>
    <mergeCell ref="H1095:H1098"/>
    <mergeCell ref="D1100:F1100"/>
    <mergeCell ref="D1101:F1101"/>
    <mergeCell ref="H1112:H1114"/>
    <mergeCell ref="A1115:A1117"/>
    <mergeCell ref="B1115:B1117"/>
    <mergeCell ref="H1115:H1117"/>
    <mergeCell ref="A1102:A1104"/>
    <mergeCell ref="B1102:B1104"/>
    <mergeCell ref="H1102:H1104"/>
    <mergeCell ref="D1105:F1105"/>
    <mergeCell ref="D1106:F1106"/>
    <mergeCell ref="D1108:F1108"/>
    <mergeCell ref="H1123:H1126"/>
    <mergeCell ref="D1127:F1127"/>
    <mergeCell ref="D1118:F1118"/>
    <mergeCell ref="A1119:A1122"/>
    <mergeCell ref="B1119:B1122"/>
    <mergeCell ref="H1119:H1122"/>
    <mergeCell ref="H1129:H1131"/>
    <mergeCell ref="A1132:A1136"/>
    <mergeCell ref="B1132:B1136"/>
    <mergeCell ref="H1132:H1136"/>
    <mergeCell ref="D1138:F1138"/>
    <mergeCell ref="D979:F979"/>
    <mergeCell ref="A1062:A1063"/>
    <mergeCell ref="B1062:B1063"/>
    <mergeCell ref="D1062:F1062"/>
    <mergeCell ref="A1129:A1131"/>
    <mergeCell ref="B1129:B1131"/>
    <mergeCell ref="A1123:A1126"/>
    <mergeCell ref="B1123:B1126"/>
    <mergeCell ref="D1109:F1109"/>
    <mergeCell ref="D1140:F1140"/>
    <mergeCell ref="D1141:F1141"/>
    <mergeCell ref="D1110:F1110"/>
    <mergeCell ref="D1111:F1111"/>
    <mergeCell ref="A1112:A1114"/>
    <mergeCell ref="B1112:B1114"/>
    <mergeCell ref="A1142:A1146"/>
    <mergeCell ref="B1142:B1146"/>
    <mergeCell ref="H1142:H1146"/>
    <mergeCell ref="D1148:F1148"/>
    <mergeCell ref="A1149:A1153"/>
    <mergeCell ref="B1149:B1153"/>
    <mergeCell ref="H1149:H1153"/>
    <mergeCell ref="A1155:A1156"/>
    <mergeCell ref="B1155:B1156"/>
    <mergeCell ref="D1155:F1155"/>
    <mergeCell ref="H1155:H1156"/>
    <mergeCell ref="H1197:H1198"/>
    <mergeCell ref="A1157:A1158"/>
    <mergeCell ref="B1157:B1158"/>
    <mergeCell ref="H1157:H1158"/>
    <mergeCell ref="A1160:A1161"/>
    <mergeCell ref="B1160:B1161"/>
    <mergeCell ref="D1160:F1160"/>
    <mergeCell ref="H1160:H1161"/>
    <mergeCell ref="A1162:A1163"/>
    <mergeCell ref="B1162:B1163"/>
    <mergeCell ref="H1421:H1428"/>
    <mergeCell ref="D1436:F1436"/>
    <mergeCell ref="H1429:H1435"/>
    <mergeCell ref="A1429:A1435"/>
    <mergeCell ref="B1429:B1435"/>
    <mergeCell ref="D1162:F1162"/>
    <mergeCell ref="D1437:F1437"/>
    <mergeCell ref="A1443:A1447"/>
    <mergeCell ref="B1443:B1447"/>
    <mergeCell ref="D1438:F1438"/>
    <mergeCell ref="A1440:A1441"/>
    <mergeCell ref="B1440:B1441"/>
    <mergeCell ref="H1440:H1441"/>
    <mergeCell ref="H1460:H1461"/>
    <mergeCell ref="A1484:A1485"/>
    <mergeCell ref="B1484:B1485"/>
    <mergeCell ref="H1484:H1485"/>
    <mergeCell ref="A1464:A1468"/>
    <mergeCell ref="B1464:B1468"/>
    <mergeCell ref="H1464:H1468"/>
    <mergeCell ref="D1460:F1460"/>
    <mergeCell ref="A1478:A1481"/>
    <mergeCell ref="B1478:B1481"/>
    <mergeCell ref="A1486:A1487"/>
    <mergeCell ref="B1486:B1487"/>
    <mergeCell ref="D1486:F1486"/>
    <mergeCell ref="H1486:H1487"/>
    <mergeCell ref="H1511:H1514"/>
    <mergeCell ref="A1488:A1490"/>
    <mergeCell ref="B1488:B1490"/>
    <mergeCell ref="H1488:H1490"/>
    <mergeCell ref="A1497:A1500"/>
    <mergeCell ref="A1515:A1520"/>
    <mergeCell ref="B1515:B1520"/>
    <mergeCell ref="H1515:H1520"/>
    <mergeCell ref="B1570:B1571"/>
    <mergeCell ref="H1570:H1571"/>
    <mergeCell ref="D1572:F1572"/>
    <mergeCell ref="D1562:F1562"/>
    <mergeCell ref="D1563:F1563"/>
    <mergeCell ref="D1564:F1564"/>
    <mergeCell ref="D1565:F1565"/>
    <mergeCell ref="H1566:H1567"/>
    <mergeCell ref="B1599:B1601"/>
    <mergeCell ref="D1579:F1579"/>
    <mergeCell ref="H1580:H1590"/>
    <mergeCell ref="D1595:F1595"/>
    <mergeCell ref="H1591:H1594"/>
    <mergeCell ref="H1599:H1601"/>
    <mergeCell ref="H1611:H1613"/>
    <mergeCell ref="A1618:A1620"/>
    <mergeCell ref="A1614:A1615"/>
    <mergeCell ref="D1596:F1596"/>
    <mergeCell ref="D1608:F1608"/>
    <mergeCell ref="A1609:A1610"/>
    <mergeCell ref="B1609:B1610"/>
    <mergeCell ref="B1606:B1607"/>
    <mergeCell ref="B1597:B1598"/>
    <mergeCell ref="A1599:A1601"/>
    <mergeCell ref="H1614:H1615"/>
    <mergeCell ref="H1645:H1646"/>
    <mergeCell ref="A1627:A1629"/>
    <mergeCell ref="B1627:B1629"/>
    <mergeCell ref="H1627:H1629"/>
    <mergeCell ref="B1618:B1620"/>
    <mergeCell ref="A1622:A1626"/>
    <mergeCell ref="B1622:B1626"/>
    <mergeCell ref="H1622:H1626"/>
    <mergeCell ref="H1618:H1620"/>
    <mergeCell ref="H1656:H1659"/>
    <mergeCell ref="H1667:H1671"/>
    <mergeCell ref="D1663:F1663"/>
    <mergeCell ref="B1660:B1661"/>
    <mergeCell ref="H1660:H1661"/>
    <mergeCell ref="D1662:F1662"/>
    <mergeCell ref="B1664:B1666"/>
    <mergeCell ref="B1667:B1671"/>
    <mergeCell ref="H1648:H1650"/>
    <mergeCell ref="A1652:A1654"/>
    <mergeCell ref="B1652:B1654"/>
    <mergeCell ref="H1652:H1654"/>
    <mergeCell ref="H1606:H1607"/>
    <mergeCell ref="A1648:A1650"/>
    <mergeCell ref="B1648:B1650"/>
    <mergeCell ref="A1606:A1607"/>
    <mergeCell ref="H1609:H1610"/>
    <mergeCell ref="A1611:A1613"/>
    <mergeCell ref="A1580:A1590"/>
    <mergeCell ref="B1583:B1590"/>
    <mergeCell ref="A1570:A1571"/>
    <mergeCell ref="A1920:A1931"/>
    <mergeCell ref="A1776:A1779"/>
    <mergeCell ref="B1776:B1779"/>
    <mergeCell ref="B1656:B1659"/>
    <mergeCell ref="B1611:B1613"/>
    <mergeCell ref="A1667:A1671"/>
    <mergeCell ref="B1645:B1646"/>
    <mergeCell ref="D1751:F1751"/>
    <mergeCell ref="D1752:F1752"/>
    <mergeCell ref="D1753:F1753"/>
    <mergeCell ref="D1754:F1754"/>
    <mergeCell ref="D1775:F1775"/>
    <mergeCell ref="A1591:A1594"/>
    <mergeCell ref="B1591:B1594"/>
    <mergeCell ref="A1664:A1666"/>
    <mergeCell ref="B1614:B1615"/>
    <mergeCell ref="A1645:A1646"/>
    <mergeCell ref="A1956:A1958"/>
    <mergeCell ref="B1956:B1958"/>
    <mergeCell ref="H1956:H1958"/>
    <mergeCell ref="H1803:H1806"/>
    <mergeCell ref="D1887:F1887"/>
    <mergeCell ref="D1863:F1863"/>
    <mergeCell ref="A1812:A1813"/>
    <mergeCell ref="B1812:B1813"/>
    <mergeCell ref="A1821:A1822"/>
    <mergeCell ref="D1815:F1815"/>
    <mergeCell ref="D1691:F1691"/>
    <mergeCell ref="B1803:B1806"/>
    <mergeCell ref="A1566:A1567"/>
    <mergeCell ref="B1566:B1567"/>
    <mergeCell ref="A1701:A1703"/>
    <mergeCell ref="B1701:B1703"/>
    <mergeCell ref="A1681:A1683"/>
    <mergeCell ref="B1681:B1683"/>
    <mergeCell ref="A1684:A1686"/>
    <mergeCell ref="D1774:F1774"/>
    <mergeCell ref="A1556:A1558"/>
    <mergeCell ref="B1556:B1558"/>
    <mergeCell ref="H1556:H1558"/>
    <mergeCell ref="A1501:A1503"/>
    <mergeCell ref="B1501:B1503"/>
    <mergeCell ref="H1501:H1503"/>
    <mergeCell ref="H1554:H1555"/>
    <mergeCell ref="H1521:H1527"/>
    <mergeCell ref="A1511:A1514"/>
    <mergeCell ref="B1511:B1514"/>
    <mergeCell ref="H1747:H1748"/>
    <mergeCell ref="A1762:A1764"/>
    <mergeCell ref="B1762:B1764"/>
    <mergeCell ref="H1762:H1764"/>
    <mergeCell ref="H1754:H1755"/>
    <mergeCell ref="A1754:A1755"/>
    <mergeCell ref="B1754:B1755"/>
    <mergeCell ref="A1747:A1748"/>
    <mergeCell ref="B1747:B1748"/>
    <mergeCell ref="D1756:F1756"/>
    <mergeCell ref="H1796:H1800"/>
    <mergeCell ref="D1838:F1838"/>
    <mergeCell ref="D1870:F1870"/>
    <mergeCell ref="H1807:H1809"/>
    <mergeCell ref="H1812:H1813"/>
    <mergeCell ref="D1826:F1826"/>
    <mergeCell ref="D1827:F1827"/>
    <mergeCell ref="H1861:H1862"/>
    <mergeCell ref="D1858:F1858"/>
    <mergeCell ref="D1814:F1814"/>
    <mergeCell ref="A1959:A1961"/>
    <mergeCell ref="B1959:B1961"/>
    <mergeCell ref="H1959:H1961"/>
    <mergeCell ref="A2072:A2074"/>
    <mergeCell ref="B2072:B2074"/>
    <mergeCell ref="H2072:H2074"/>
    <mergeCell ref="A2061:A2063"/>
    <mergeCell ref="B2061:B2063"/>
    <mergeCell ref="H2061:H2063"/>
    <mergeCell ref="A1969:A1979"/>
    <mergeCell ref="D2002:F2002"/>
    <mergeCell ref="D2005:F2005"/>
    <mergeCell ref="D2006:F2006"/>
    <mergeCell ref="D2007:F2007"/>
    <mergeCell ref="A2066:A2069"/>
    <mergeCell ref="B2066:B2069"/>
    <mergeCell ref="B2043:B2047"/>
    <mergeCell ref="A2033:A2038"/>
    <mergeCell ref="B2033:B2038"/>
    <mergeCell ref="A2039:A2040"/>
    <mergeCell ref="H2066:H2069"/>
    <mergeCell ref="A2027:A2029"/>
    <mergeCell ref="B2027:B2029"/>
    <mergeCell ref="H2027:H2029"/>
    <mergeCell ref="A2031:A2032"/>
    <mergeCell ref="B2031:B2032"/>
    <mergeCell ref="H2031:H2032"/>
    <mergeCell ref="A2043:A2047"/>
    <mergeCell ref="B2039:B2040"/>
    <mergeCell ref="D2050:F2050"/>
    <mergeCell ref="A2070:A2071"/>
    <mergeCell ref="B2070:B2071"/>
    <mergeCell ref="H2070:H2071"/>
    <mergeCell ref="A1995:A1997"/>
    <mergeCell ref="B1995:B1997"/>
    <mergeCell ref="H1995:H1997"/>
    <mergeCell ref="A2009:A2010"/>
    <mergeCell ref="B2009:B2010"/>
    <mergeCell ref="H2009:H2010"/>
    <mergeCell ref="A2020:A2021"/>
    <mergeCell ref="A1462:A1463"/>
    <mergeCell ref="B1462:B1463"/>
    <mergeCell ref="H1462:H1463"/>
    <mergeCell ref="B1580:B1582"/>
    <mergeCell ref="H1478:H1481"/>
    <mergeCell ref="D1573:F1573"/>
    <mergeCell ref="D1574:F1574"/>
    <mergeCell ref="A1575:A1578"/>
    <mergeCell ref="B1575:B1578"/>
    <mergeCell ref="H1575:H1578"/>
    <mergeCell ref="H2762:H2764"/>
    <mergeCell ref="D2748:F2748"/>
    <mergeCell ref="H2748:H2749"/>
    <mergeCell ref="A2751:A2754"/>
    <mergeCell ref="B2751:B2754"/>
    <mergeCell ref="H2751:H2754"/>
    <mergeCell ref="A2756:A2757"/>
    <mergeCell ref="B2756:B2757"/>
    <mergeCell ref="H2756:H2757"/>
    <mergeCell ref="A2748:A2749"/>
    <mergeCell ref="B2775:B2776"/>
    <mergeCell ref="D2775:F2775"/>
    <mergeCell ref="H2775:H2776"/>
    <mergeCell ref="D2758:F2758"/>
    <mergeCell ref="D2759:F2759"/>
    <mergeCell ref="A2760:A2761"/>
    <mergeCell ref="B2760:B2761"/>
    <mergeCell ref="H2760:H2761"/>
    <mergeCell ref="A2762:A2764"/>
    <mergeCell ref="B2762:B2764"/>
    <mergeCell ref="D2777:F2777"/>
    <mergeCell ref="H2777:H2778"/>
    <mergeCell ref="A2779:A2780"/>
    <mergeCell ref="B2779:B2780"/>
    <mergeCell ref="H2779:H2780"/>
    <mergeCell ref="A2765:A2773"/>
    <mergeCell ref="B2765:B2773"/>
    <mergeCell ref="H2765:H2773"/>
    <mergeCell ref="D2774:F2774"/>
    <mergeCell ref="A2775:A2776"/>
    <mergeCell ref="A2782:A2783"/>
    <mergeCell ref="B2782:B2783"/>
    <mergeCell ref="D2782:F2782"/>
    <mergeCell ref="H2782:H2783"/>
    <mergeCell ref="D2398:F2398"/>
    <mergeCell ref="D2399:F2399"/>
    <mergeCell ref="A2400:A2402"/>
    <mergeCell ref="B2400:B2402"/>
    <mergeCell ref="A2777:A2778"/>
    <mergeCell ref="B2777:B2778"/>
    <mergeCell ref="A2844:A2849"/>
    <mergeCell ref="B2844:B2849"/>
    <mergeCell ref="H2844:H2849"/>
    <mergeCell ref="A2850:A2854"/>
    <mergeCell ref="B2850:B2854"/>
    <mergeCell ref="H2850:H2854"/>
    <mergeCell ref="D2855:F2855"/>
    <mergeCell ref="A2856:A2859"/>
    <mergeCell ref="B2856:B2858"/>
    <mergeCell ref="H2856:H2859"/>
    <mergeCell ref="D2859:F2859"/>
    <mergeCell ref="D2860:F2860"/>
    <mergeCell ref="A2861:A2863"/>
    <mergeCell ref="B2861:B2863"/>
    <mergeCell ref="H2861:H2863"/>
    <mergeCell ref="D2864:F2864"/>
    <mergeCell ref="A2865:A2870"/>
    <mergeCell ref="B2865:B2870"/>
    <mergeCell ref="H2865:H2870"/>
    <mergeCell ref="A2871:A2876"/>
    <mergeCell ref="B2871:B2876"/>
    <mergeCell ref="H2871:H2876"/>
    <mergeCell ref="A2878:A2891"/>
    <mergeCell ref="B2878:B2891"/>
    <mergeCell ref="H2878:H2882"/>
    <mergeCell ref="H2883:H2891"/>
    <mergeCell ref="D2893:F2893"/>
    <mergeCell ref="A2894:A2896"/>
    <mergeCell ref="B2894:B2896"/>
    <mergeCell ref="H2894:H2896"/>
    <mergeCell ref="D2900:F2900"/>
    <mergeCell ref="D2901:F2901"/>
    <mergeCell ref="D2902:F2902"/>
    <mergeCell ref="D2903:F2903"/>
    <mergeCell ref="A2904:A2906"/>
    <mergeCell ref="B2904:B2906"/>
    <mergeCell ref="H2904:H2906"/>
    <mergeCell ref="A2907:A2908"/>
    <mergeCell ref="B2907:B2908"/>
    <mergeCell ref="H2907:H2908"/>
    <mergeCell ref="A2910:A2921"/>
    <mergeCell ref="B2910:B2921"/>
    <mergeCell ref="H2910:H2921"/>
    <mergeCell ref="D2922:F2922"/>
    <mergeCell ref="A2923:A2925"/>
    <mergeCell ref="B2923:B2925"/>
    <mergeCell ref="H2923:H2925"/>
    <mergeCell ref="A2926:A2928"/>
    <mergeCell ref="B2926:B2928"/>
    <mergeCell ref="H2926:H2928"/>
    <mergeCell ref="A2929:A2931"/>
    <mergeCell ref="B2929:B2931"/>
    <mergeCell ref="H2929:H2931"/>
    <mergeCell ref="D2932:F2932"/>
    <mergeCell ref="D2935:F2935"/>
    <mergeCell ref="D2936:F2936"/>
    <mergeCell ref="A2940:A2942"/>
    <mergeCell ref="B2940:B2942"/>
    <mergeCell ref="A2937:A2939"/>
    <mergeCell ref="B2937:B2939"/>
    <mergeCell ref="H2940:H2942"/>
    <mergeCell ref="A2943:A2946"/>
    <mergeCell ref="B2943:B2946"/>
    <mergeCell ref="H2943:H2946"/>
    <mergeCell ref="D2948:F2948"/>
    <mergeCell ref="A2949:A2951"/>
    <mergeCell ref="B2949:B2951"/>
    <mergeCell ref="H2949:H2951"/>
    <mergeCell ref="D2952:F2952"/>
    <mergeCell ref="D2953:F2953"/>
    <mergeCell ref="A2954:A2956"/>
    <mergeCell ref="B2954:B2956"/>
    <mergeCell ref="D2954:F2954"/>
    <mergeCell ref="H2954:H2956"/>
    <mergeCell ref="D2957:F2957"/>
    <mergeCell ref="D2958:F2958"/>
    <mergeCell ref="D2959:F2959"/>
    <mergeCell ref="D2960:F2960"/>
    <mergeCell ref="D2961:F2961"/>
    <mergeCell ref="A2962:A2963"/>
    <mergeCell ref="B2962:B2963"/>
    <mergeCell ref="H2962:H2963"/>
    <mergeCell ref="D2964:F2964"/>
    <mergeCell ref="D2966:F2966"/>
    <mergeCell ref="A2967:A2969"/>
    <mergeCell ref="B2967:B2969"/>
    <mergeCell ref="H2967:H2969"/>
    <mergeCell ref="D2970:F2970"/>
    <mergeCell ref="D2971:F2971"/>
    <mergeCell ref="D2972:F2972"/>
    <mergeCell ref="A2973:A2975"/>
    <mergeCell ref="B2973:B2975"/>
    <mergeCell ref="H2973:H2975"/>
    <mergeCell ref="D2976:F2976"/>
    <mergeCell ref="A2977:A2979"/>
    <mergeCell ref="B2977:B2979"/>
    <mergeCell ref="H2977:H2979"/>
    <mergeCell ref="A2980:A2981"/>
    <mergeCell ref="B2980:B2981"/>
    <mergeCell ref="H2980:H2981"/>
    <mergeCell ref="D2982:F2982"/>
    <mergeCell ref="D2983:F2983"/>
    <mergeCell ref="A2985:A2986"/>
    <mergeCell ref="B2985:B2986"/>
    <mergeCell ref="D2985:F2985"/>
    <mergeCell ref="H2985:H2986"/>
    <mergeCell ref="A2987:A2991"/>
    <mergeCell ref="B2987:B2991"/>
    <mergeCell ref="H2987:H2991"/>
    <mergeCell ref="A2992:A2995"/>
    <mergeCell ref="B2992:B2995"/>
    <mergeCell ref="H2992:H2995"/>
    <mergeCell ref="D2996:F2996"/>
    <mergeCell ref="A2997:A2999"/>
    <mergeCell ref="B2997:B2999"/>
    <mergeCell ref="H2997:H2999"/>
    <mergeCell ref="A3000:A3002"/>
    <mergeCell ref="B3000:B3002"/>
    <mergeCell ref="H3000:H3002"/>
    <mergeCell ref="A3003:A3005"/>
    <mergeCell ref="B3003:B3005"/>
    <mergeCell ref="H3003:H3005"/>
    <mergeCell ref="D3006:F3006"/>
    <mergeCell ref="D3007:F3007"/>
    <mergeCell ref="A3009:A3011"/>
    <mergeCell ref="B3009:B3011"/>
    <mergeCell ref="H3009:H3011"/>
    <mergeCell ref="A3013:A3037"/>
    <mergeCell ref="B3013:B3031"/>
    <mergeCell ref="H3013:H3020"/>
    <mergeCell ref="H3021:H3029"/>
    <mergeCell ref="H3031:H3037"/>
    <mergeCell ref="B3032:B3037"/>
    <mergeCell ref="D3039:F3039"/>
    <mergeCell ref="D3040:F3040"/>
    <mergeCell ref="D3041:F3041"/>
    <mergeCell ref="A3042:A3046"/>
    <mergeCell ref="B3042:B3046"/>
    <mergeCell ref="H3042:H3046"/>
    <mergeCell ref="D3049:F3049"/>
    <mergeCell ref="H3049:H3050"/>
    <mergeCell ref="D3055:F3055"/>
    <mergeCell ref="H3055:H3056"/>
    <mergeCell ref="A3052:A3053"/>
    <mergeCell ref="B3052:B3053"/>
    <mergeCell ref="D3052:F3052"/>
    <mergeCell ref="H3052:H3053"/>
    <mergeCell ref="A3070:A3072"/>
    <mergeCell ref="B3070:B3072"/>
    <mergeCell ref="H3070:H3072"/>
    <mergeCell ref="A3073:A3074"/>
    <mergeCell ref="B3073:B3074"/>
    <mergeCell ref="D3073:F3073"/>
    <mergeCell ref="H3073:H3074"/>
    <mergeCell ref="A3075:A3080"/>
    <mergeCell ref="B3075:B3080"/>
    <mergeCell ref="H3075:H3080"/>
    <mergeCell ref="A3082:A3084"/>
    <mergeCell ref="B3082:B3084"/>
    <mergeCell ref="H3082:H3084"/>
    <mergeCell ref="A3085:A3087"/>
    <mergeCell ref="B3085:B3087"/>
    <mergeCell ref="H3085:H3087"/>
    <mergeCell ref="A3088:A3090"/>
    <mergeCell ref="B3088:B3090"/>
    <mergeCell ref="H3088:H3090"/>
    <mergeCell ref="D3091:F3091"/>
    <mergeCell ref="A3092:A3094"/>
    <mergeCell ref="B3092:B3094"/>
    <mergeCell ref="H3092:H3094"/>
    <mergeCell ref="A3096:A3098"/>
    <mergeCell ref="B3096:B3098"/>
    <mergeCell ref="H3096:H3098"/>
    <mergeCell ref="A3099:A3100"/>
    <mergeCell ref="B3099:B3100"/>
    <mergeCell ref="D3099:F3099"/>
    <mergeCell ref="H3099:H3100"/>
    <mergeCell ref="D3101:F3101"/>
    <mergeCell ref="D3102:F3102"/>
    <mergeCell ref="A3103:A3105"/>
    <mergeCell ref="B3103:B3105"/>
    <mergeCell ref="H3103:H3105"/>
    <mergeCell ref="D3106:F3106"/>
    <mergeCell ref="A3107:A3108"/>
    <mergeCell ref="B3107:B3108"/>
    <mergeCell ref="H3107:H3108"/>
    <mergeCell ref="D3110:F3110"/>
    <mergeCell ref="A3111:A3113"/>
    <mergeCell ref="B3111:B3113"/>
    <mergeCell ref="H3111:H3113"/>
    <mergeCell ref="A3114:A3118"/>
    <mergeCell ref="B3114:B3118"/>
    <mergeCell ref="H3115:H3118"/>
    <mergeCell ref="A3119:A3120"/>
    <mergeCell ref="B3119:B3120"/>
    <mergeCell ref="H3119:H3120"/>
    <mergeCell ref="A3121:A3123"/>
    <mergeCell ref="B3121:B3123"/>
    <mergeCell ref="H3121:H3123"/>
    <mergeCell ref="D3124:F3124"/>
    <mergeCell ref="A3125:A3126"/>
    <mergeCell ref="B3125:B3126"/>
    <mergeCell ref="H3125:H3126"/>
    <mergeCell ref="D3127:F3127"/>
    <mergeCell ref="A3128:A3130"/>
    <mergeCell ref="B3128:B3130"/>
    <mergeCell ref="H3128:H3130"/>
    <mergeCell ref="A3131:A3132"/>
    <mergeCell ref="B3131:B3132"/>
    <mergeCell ref="H3131:H3132"/>
    <mergeCell ref="A3134:A3136"/>
    <mergeCell ref="B3134:B3136"/>
    <mergeCell ref="H3134:H3136"/>
    <mergeCell ref="D3137:F3137"/>
    <mergeCell ref="D3138:F3138"/>
    <mergeCell ref="D3139:F3139"/>
    <mergeCell ref="D3140:F3140"/>
    <mergeCell ref="A3141:A3143"/>
    <mergeCell ref="B3141:B3143"/>
    <mergeCell ref="H3141:H3143"/>
    <mergeCell ref="D3144:F3144"/>
    <mergeCell ref="D3145:F3145"/>
    <mergeCell ref="D3147:F3147"/>
    <mergeCell ref="A3148:A3149"/>
    <mergeCell ref="B3148:B3149"/>
    <mergeCell ref="H3148:H3149"/>
    <mergeCell ref="A3150:A3151"/>
    <mergeCell ref="B3150:B3151"/>
    <mergeCell ref="H3150:H3151"/>
    <mergeCell ref="D3152:F3152"/>
    <mergeCell ref="A3153:A3155"/>
    <mergeCell ref="B3153:B3155"/>
    <mergeCell ref="H3153:H3155"/>
    <mergeCell ref="D3156:F3156"/>
    <mergeCell ref="A3159:A3160"/>
    <mergeCell ref="B3159:B3160"/>
    <mergeCell ref="H3159:H3160"/>
    <mergeCell ref="A3161:A3163"/>
    <mergeCell ref="B3161:B3163"/>
    <mergeCell ref="H3161:H3163"/>
    <mergeCell ref="D3164:F3164"/>
    <mergeCell ref="D3165:F3165"/>
    <mergeCell ref="D3166:F3166"/>
    <mergeCell ref="A3168:A3170"/>
    <mergeCell ref="B3168:B3170"/>
    <mergeCell ref="H3168:H3170"/>
    <mergeCell ref="A3171:A3174"/>
    <mergeCell ref="B3171:B3174"/>
    <mergeCell ref="H3171:H3174"/>
    <mergeCell ref="A3175:A3176"/>
    <mergeCell ref="B3175:B3176"/>
    <mergeCell ref="H3175:H3176"/>
    <mergeCell ref="D3177:F3177"/>
    <mergeCell ref="A3178:A3180"/>
    <mergeCell ref="B3178:B3180"/>
    <mergeCell ref="H3178:H3180"/>
    <mergeCell ref="D3182:F3182"/>
    <mergeCell ref="D3181:F3181"/>
    <mergeCell ref="A3183:A3186"/>
    <mergeCell ref="B3183:B3186"/>
    <mergeCell ref="H3183:H3186"/>
    <mergeCell ref="D3187:F3187"/>
    <mergeCell ref="A3190:A3192"/>
    <mergeCell ref="B3190:B3192"/>
    <mergeCell ref="H3190:H3192"/>
    <mergeCell ref="A3194:A3196"/>
    <mergeCell ref="B3194:B3196"/>
    <mergeCell ref="H3194:H3196"/>
    <mergeCell ref="A3197:A3207"/>
    <mergeCell ref="B3197:B3201"/>
    <mergeCell ref="H3197:H3207"/>
    <mergeCell ref="B3202:B3205"/>
    <mergeCell ref="B3206:B3207"/>
    <mergeCell ref="D3208:F3208"/>
    <mergeCell ref="A3209:A3213"/>
    <mergeCell ref="B3209:B3213"/>
    <mergeCell ref="H3209:H3213"/>
    <mergeCell ref="A3215:A3217"/>
    <mergeCell ref="B3215:B3217"/>
    <mergeCell ref="H3215:H3217"/>
    <mergeCell ref="A3219:A3221"/>
    <mergeCell ref="B3219:B3221"/>
    <mergeCell ref="H3219:H3221"/>
    <mergeCell ref="A3223:A3224"/>
    <mergeCell ref="B3223:B3224"/>
    <mergeCell ref="D3223:F3223"/>
    <mergeCell ref="H3223:H3224"/>
    <mergeCell ref="A3226:A3227"/>
    <mergeCell ref="B3226:B3227"/>
    <mergeCell ref="D3226:F3226"/>
    <mergeCell ref="H3226:H3227"/>
    <mergeCell ref="A3228:A3232"/>
    <mergeCell ref="B3228:B3232"/>
    <mergeCell ref="H3228:H3232"/>
    <mergeCell ref="A3234:A3236"/>
    <mergeCell ref="B3234:B3236"/>
    <mergeCell ref="H3234:H3236"/>
    <mergeCell ref="A3238:A3245"/>
    <mergeCell ref="H3238:H3245"/>
    <mergeCell ref="B3242:B3245"/>
    <mergeCell ref="A3246:A3256"/>
    <mergeCell ref="B3246:B3249"/>
    <mergeCell ref="H3246:H3249"/>
    <mergeCell ref="B3250:B3253"/>
    <mergeCell ref="H3250:H3256"/>
    <mergeCell ref="B3254:B3256"/>
    <mergeCell ref="A3257:A3259"/>
    <mergeCell ref="B3257:B3259"/>
    <mergeCell ref="H3257:H3259"/>
    <mergeCell ref="A3260:A3262"/>
    <mergeCell ref="B3260:B3262"/>
    <mergeCell ref="H3260:H3262"/>
    <mergeCell ref="A3263:A3265"/>
    <mergeCell ref="B3263:B3265"/>
    <mergeCell ref="H3263:H3265"/>
    <mergeCell ref="A3266:A3267"/>
    <mergeCell ref="B3266:B3267"/>
    <mergeCell ref="H3266:H3267"/>
    <mergeCell ref="D3269:F3269"/>
    <mergeCell ref="A3270:A3272"/>
    <mergeCell ref="B3270:B3272"/>
    <mergeCell ref="H3270:H3272"/>
    <mergeCell ref="A3273:A3281"/>
    <mergeCell ref="B3273:B3278"/>
    <mergeCell ref="H3273:H3278"/>
    <mergeCell ref="B3279:B3281"/>
    <mergeCell ref="H3279:H3281"/>
    <mergeCell ref="A3282:A3284"/>
    <mergeCell ref="B3282:B3284"/>
    <mergeCell ref="H3282:H3284"/>
    <mergeCell ref="A3285:A3286"/>
    <mergeCell ref="B3285:B3286"/>
    <mergeCell ref="D3285:F3285"/>
    <mergeCell ref="A3290:A3292"/>
    <mergeCell ref="B3290:B3292"/>
    <mergeCell ref="H3290:H3292"/>
    <mergeCell ref="D3293:F3293"/>
    <mergeCell ref="A3294:A3295"/>
    <mergeCell ref="B3294:B3295"/>
    <mergeCell ref="H3294:H3295"/>
    <mergeCell ref="D3296:F3296"/>
    <mergeCell ref="A3297:A3298"/>
    <mergeCell ref="B3297:B3298"/>
    <mergeCell ref="D3297:F3297"/>
    <mergeCell ref="H3297:H3298"/>
    <mergeCell ref="D3300:F3300"/>
    <mergeCell ref="A3301:A3304"/>
    <mergeCell ref="B3301:B3304"/>
    <mergeCell ref="H3301:H3304"/>
    <mergeCell ref="A3305:A3307"/>
    <mergeCell ref="B3305:B3307"/>
    <mergeCell ref="H3305:H3307"/>
    <mergeCell ref="A3308:A3309"/>
    <mergeCell ref="B3308:B3309"/>
    <mergeCell ref="D3308:F3308"/>
    <mergeCell ref="H3308:H3309"/>
    <mergeCell ref="A3310:A3311"/>
    <mergeCell ref="B3310:B3311"/>
    <mergeCell ref="H3310:H3311"/>
    <mergeCell ref="A3313:A3315"/>
    <mergeCell ref="B3313:B3315"/>
    <mergeCell ref="H3313:H3315"/>
    <mergeCell ref="D3316:F3316"/>
    <mergeCell ref="A3317:A3320"/>
    <mergeCell ref="B3317:B3320"/>
    <mergeCell ref="H3317:H3320"/>
    <mergeCell ref="D3321:F3321"/>
    <mergeCell ref="A3322:A3324"/>
    <mergeCell ref="B3322:B3324"/>
    <mergeCell ref="H3322:H3324"/>
    <mergeCell ref="D3325:F3325"/>
    <mergeCell ref="A3326:A3328"/>
    <mergeCell ref="B3326:B3328"/>
    <mergeCell ref="H3326:H3328"/>
    <mergeCell ref="A3330:A3333"/>
    <mergeCell ref="B3330:B3333"/>
    <mergeCell ref="H3330:H3333"/>
    <mergeCell ref="D3334:F3334"/>
    <mergeCell ref="A3335:A3337"/>
    <mergeCell ref="B3335:B3337"/>
    <mergeCell ref="H3335:H3337"/>
    <mergeCell ref="A3338:A3340"/>
    <mergeCell ref="B3338:B3340"/>
    <mergeCell ref="H3338:H3340"/>
    <mergeCell ref="A3341:A3343"/>
    <mergeCell ref="B3341:B3343"/>
    <mergeCell ref="H3341:H3343"/>
    <mergeCell ref="D3344:F3344"/>
    <mergeCell ref="A3345:A3347"/>
    <mergeCell ref="B3345:B3347"/>
    <mergeCell ref="H3345:H3347"/>
    <mergeCell ref="A3348:A3362"/>
    <mergeCell ref="B3348:B3362"/>
    <mergeCell ref="H3348:H3362"/>
    <mergeCell ref="D3363:F3363"/>
    <mergeCell ref="A3364:A3365"/>
    <mergeCell ref="B3364:B3365"/>
    <mergeCell ref="H3364:H3365"/>
    <mergeCell ref="A3366:A3367"/>
    <mergeCell ref="B3366:B3367"/>
    <mergeCell ref="D3366:F3366"/>
    <mergeCell ref="H3366:H3367"/>
    <mergeCell ref="D3368:F3368"/>
    <mergeCell ref="A3369:A3370"/>
    <mergeCell ref="B3369:B3370"/>
    <mergeCell ref="H3369:H3370"/>
    <mergeCell ref="A3372:A3374"/>
    <mergeCell ref="B3372:B3374"/>
    <mergeCell ref="H3372:H3374"/>
    <mergeCell ref="A3376:A3378"/>
    <mergeCell ref="B3376:B3378"/>
    <mergeCell ref="H3376:H3378"/>
    <mergeCell ref="A3379:A3381"/>
    <mergeCell ref="B3379:B3381"/>
    <mergeCell ref="H3379:H3381"/>
    <mergeCell ref="A3382:A3384"/>
    <mergeCell ref="B3382:B3384"/>
    <mergeCell ref="H3382:H3384"/>
    <mergeCell ref="A3390:A3392"/>
    <mergeCell ref="B3390:B3392"/>
    <mergeCell ref="H3390:H3392"/>
    <mergeCell ref="A3393:A3396"/>
    <mergeCell ref="B3393:B3396"/>
    <mergeCell ref="H3393:H3396"/>
    <mergeCell ref="D3397:F3397"/>
    <mergeCell ref="D3398:F3398"/>
    <mergeCell ref="A3399:A3401"/>
    <mergeCell ref="B3399:B3401"/>
    <mergeCell ref="H3406:H3408"/>
    <mergeCell ref="H3399:H3401"/>
    <mergeCell ref="A3402:A3404"/>
    <mergeCell ref="B3402:B3404"/>
    <mergeCell ref="H3402:H3404"/>
    <mergeCell ref="D3405:F3405"/>
    <mergeCell ref="B3419:B3420"/>
    <mergeCell ref="H3419:H3420"/>
    <mergeCell ref="H3431:H3433"/>
    <mergeCell ref="A3386:A3388"/>
    <mergeCell ref="B3386:B3388"/>
    <mergeCell ref="H3387:H3388"/>
    <mergeCell ref="A3422:A3423"/>
    <mergeCell ref="B3422:B3423"/>
    <mergeCell ref="A3406:A3408"/>
    <mergeCell ref="B3406:B3408"/>
    <mergeCell ref="D3409:F3409"/>
    <mergeCell ref="A3424:A3426"/>
    <mergeCell ref="H3413:H3417"/>
    <mergeCell ref="D3418:F3418"/>
    <mergeCell ref="A3413:A3417"/>
    <mergeCell ref="B3424:B3426"/>
    <mergeCell ref="D3410:F3410"/>
    <mergeCell ref="D3411:F3411"/>
    <mergeCell ref="H3424:H3426"/>
    <mergeCell ref="A3419:A3420"/>
    <mergeCell ref="H3434:H3436"/>
    <mergeCell ref="H3427:H3429"/>
    <mergeCell ref="A3431:A3433"/>
    <mergeCell ref="B3431:B3433"/>
    <mergeCell ref="D3422:F3422"/>
    <mergeCell ref="H3422:H3423"/>
    <mergeCell ref="A2897:A2899"/>
    <mergeCell ref="B2897:B2899"/>
    <mergeCell ref="H2898:H2899"/>
    <mergeCell ref="A3063:A3065"/>
    <mergeCell ref="B3063:B3065"/>
    <mergeCell ref="H3063:H3065"/>
    <mergeCell ref="A3058:A3060"/>
    <mergeCell ref="B3058:B3060"/>
    <mergeCell ref="A3049:A3050"/>
    <mergeCell ref="B3049:B3050"/>
    <mergeCell ref="H3058:H3060"/>
    <mergeCell ref="A3061:A3062"/>
    <mergeCell ref="H2937:H2939"/>
    <mergeCell ref="A3067:A3069"/>
    <mergeCell ref="B3067:B3069"/>
    <mergeCell ref="H3067:H3069"/>
    <mergeCell ref="D3066:F3066"/>
    <mergeCell ref="B3061:B3062"/>
    <mergeCell ref="D3061:F3061"/>
    <mergeCell ref="H3061:H3062"/>
    <mergeCell ref="A3055:A3056"/>
    <mergeCell ref="B3055:B3056"/>
    <mergeCell ref="A3513:H3513"/>
    <mergeCell ref="A3514:B3514"/>
    <mergeCell ref="H3287:H3289"/>
    <mergeCell ref="D3038:F3038"/>
    <mergeCell ref="D3188:F3188"/>
    <mergeCell ref="D3189:F3189"/>
    <mergeCell ref="A3427:A3429"/>
    <mergeCell ref="B3427:B3429"/>
    <mergeCell ref="A3287:A3289"/>
    <mergeCell ref="B3287:B3289"/>
    <mergeCell ref="D3516:F3516"/>
    <mergeCell ref="D3517:F3517"/>
    <mergeCell ref="D3518:F3518"/>
    <mergeCell ref="D3519:F3519"/>
    <mergeCell ref="D3412:F3412"/>
    <mergeCell ref="B3413:B3417"/>
    <mergeCell ref="A3434:A3436"/>
    <mergeCell ref="B3434:B3436"/>
    <mergeCell ref="D3520:F3520"/>
    <mergeCell ref="A3521:A3550"/>
    <mergeCell ref="B3521:B3535"/>
    <mergeCell ref="H3521:H3535"/>
    <mergeCell ref="B3536:B3550"/>
    <mergeCell ref="H3536:H3541"/>
    <mergeCell ref="D3551:F3551"/>
    <mergeCell ref="D3552:F3552"/>
    <mergeCell ref="D3553:F3553"/>
    <mergeCell ref="D3554:F3554"/>
    <mergeCell ref="D3555:F3555"/>
    <mergeCell ref="D3556:F3556"/>
    <mergeCell ref="A3558:A3559"/>
    <mergeCell ref="B3558:B3559"/>
    <mergeCell ref="H3558:H3559"/>
    <mergeCell ref="A3560:A3564"/>
    <mergeCell ref="B3560:B3564"/>
    <mergeCell ref="H3560:H3564"/>
    <mergeCell ref="D3565:F3565"/>
    <mergeCell ref="A3566:A3572"/>
    <mergeCell ref="B3566:B3572"/>
    <mergeCell ref="H3566:H3572"/>
    <mergeCell ref="D3573:F3573"/>
    <mergeCell ref="D3574:F3574"/>
    <mergeCell ref="D3575:F3575"/>
    <mergeCell ref="D3576:F3576"/>
    <mergeCell ref="A3577:A3579"/>
    <mergeCell ref="B3577:B3579"/>
    <mergeCell ref="H3577:H3579"/>
    <mergeCell ref="D3580:F3580"/>
    <mergeCell ref="A3583:A3589"/>
    <mergeCell ref="B3583:B3589"/>
    <mergeCell ref="H3583:H3589"/>
    <mergeCell ref="A3590:A3593"/>
    <mergeCell ref="B3590:B3593"/>
    <mergeCell ref="H3590:H3593"/>
    <mergeCell ref="D3594:F3594"/>
    <mergeCell ref="D3595:F3595"/>
    <mergeCell ref="D3596:F3596"/>
    <mergeCell ref="D3597:F3597"/>
    <mergeCell ref="A3598:A3600"/>
    <mergeCell ref="B3598:B3600"/>
    <mergeCell ref="H3598:H3600"/>
    <mergeCell ref="D3601:F3601"/>
    <mergeCell ref="A3607:A3609"/>
    <mergeCell ref="B3607:B3609"/>
    <mergeCell ref="H3607:H3609"/>
    <mergeCell ref="D3610:F3610"/>
    <mergeCell ref="D3603:F3603"/>
    <mergeCell ref="D3611:F3611"/>
    <mergeCell ref="D3612:F3612"/>
    <mergeCell ref="A3613:A3615"/>
    <mergeCell ref="B3613:B3615"/>
    <mergeCell ref="H3613:H3615"/>
    <mergeCell ref="A3616:A3618"/>
    <mergeCell ref="B3616:B3618"/>
    <mergeCell ref="H3616:H3618"/>
    <mergeCell ref="D3619:F3619"/>
    <mergeCell ref="A3623:A3627"/>
    <mergeCell ref="B3623:B3626"/>
    <mergeCell ref="H3623:H3627"/>
    <mergeCell ref="D3627:F3627"/>
    <mergeCell ref="D3628:F3628"/>
    <mergeCell ref="D3629:F3629"/>
    <mergeCell ref="D3630:F3630"/>
    <mergeCell ref="D3631:F3631"/>
    <mergeCell ref="A3632:A3634"/>
    <mergeCell ref="B3632:B3634"/>
    <mergeCell ref="H3632:H3634"/>
    <mergeCell ref="D3636:F3636"/>
    <mergeCell ref="D3639:F3639"/>
    <mergeCell ref="A3640:A3642"/>
    <mergeCell ref="B3640:B3642"/>
    <mergeCell ref="H3640:H3642"/>
    <mergeCell ref="D3644:F3644"/>
    <mergeCell ref="D3645:F3645"/>
    <mergeCell ref="D3646:F3646"/>
    <mergeCell ref="D3647:F3647"/>
    <mergeCell ref="D3648:F3648"/>
    <mergeCell ref="A3651:A3653"/>
    <mergeCell ref="B3651:B3653"/>
    <mergeCell ref="H3651:H3653"/>
    <mergeCell ref="A3654:A3655"/>
    <mergeCell ref="B3654:B3655"/>
    <mergeCell ref="H3654:H3655"/>
    <mergeCell ref="A3657:A3660"/>
    <mergeCell ref="B3657:B3660"/>
    <mergeCell ref="H3657:H3660"/>
    <mergeCell ref="A3661:A3663"/>
    <mergeCell ref="B3661:B3663"/>
    <mergeCell ref="H3661:H3663"/>
    <mergeCell ref="D3664:F3664"/>
    <mergeCell ref="A3666:A3668"/>
    <mergeCell ref="B3666:B3668"/>
    <mergeCell ref="H3666:H3668"/>
    <mergeCell ref="A3671:A3673"/>
    <mergeCell ref="B3671:B3673"/>
    <mergeCell ref="H3671:H3673"/>
    <mergeCell ref="A3674:A3677"/>
    <mergeCell ref="B3674:B3677"/>
    <mergeCell ref="H3674:H3677"/>
    <mergeCell ref="A3678:A3680"/>
    <mergeCell ref="B3678:B3680"/>
    <mergeCell ref="H3678:H3680"/>
    <mergeCell ref="A3681:A3683"/>
    <mergeCell ref="B3681:B3683"/>
    <mergeCell ref="H3681:H3683"/>
    <mergeCell ref="D3684:F3684"/>
    <mergeCell ref="D3685:F3685"/>
    <mergeCell ref="D3686:F3686"/>
    <mergeCell ref="D3687:F3687"/>
    <mergeCell ref="A3688:A3690"/>
    <mergeCell ref="B3688:B3690"/>
    <mergeCell ref="A3695:A3697"/>
    <mergeCell ref="B3695:B3697"/>
    <mergeCell ref="H3695:H3697"/>
    <mergeCell ref="A3698:A3714"/>
    <mergeCell ref="B3698:B3714"/>
    <mergeCell ref="H3698:H3699"/>
    <mergeCell ref="H3701:H3714"/>
    <mergeCell ref="H3688:H3690"/>
    <mergeCell ref="A3691:A3693"/>
    <mergeCell ref="B3691:B3693"/>
    <mergeCell ref="H3691:H3693"/>
    <mergeCell ref="A4517:A4519"/>
    <mergeCell ref="B4517:B4519"/>
    <mergeCell ref="H4517:H4519"/>
    <mergeCell ref="A4478:A4480"/>
    <mergeCell ref="B4478:B4480"/>
    <mergeCell ref="H4478:H4480"/>
    <mergeCell ref="A4482:A4484"/>
    <mergeCell ref="B4482:B4484"/>
    <mergeCell ref="H4482:H4484"/>
    <mergeCell ref="H4491:H4495"/>
    <mergeCell ref="H4486:H4487"/>
    <mergeCell ref="A4472:A4474"/>
    <mergeCell ref="B4472:B4474"/>
    <mergeCell ref="A4491:A4495"/>
    <mergeCell ref="B4491:B4495"/>
    <mergeCell ref="A4426:A4427"/>
    <mergeCell ref="B4426:B4427"/>
    <mergeCell ref="D4426:F4426"/>
    <mergeCell ref="H4426:H4427"/>
    <mergeCell ref="H4472:H4474"/>
    <mergeCell ref="D4476:F4476"/>
    <mergeCell ref="A4432:A4436"/>
    <mergeCell ref="B4432:B4436"/>
    <mergeCell ref="H4432:H4436"/>
    <mergeCell ref="A4437:A4439"/>
    <mergeCell ref="D4277:F4277"/>
    <mergeCell ref="D4278:F4278"/>
    <mergeCell ref="A4486:A4487"/>
    <mergeCell ref="B4486:B4487"/>
    <mergeCell ref="D4279:F4279"/>
    <mergeCell ref="D4281:F4281"/>
    <mergeCell ref="A4309:A4315"/>
    <mergeCell ref="B4309:B4315"/>
    <mergeCell ref="A4296:A4297"/>
    <mergeCell ref="B4296:B4297"/>
    <mergeCell ref="A4266:A4268"/>
    <mergeCell ref="B4266:B4268"/>
    <mergeCell ref="A4299:A4301"/>
    <mergeCell ref="B4299:B4301"/>
    <mergeCell ref="A4316:A4318"/>
    <mergeCell ref="B4316:B4318"/>
    <mergeCell ref="D4496:F4496"/>
    <mergeCell ref="D4497:F4497"/>
    <mergeCell ref="D4498:F4498"/>
    <mergeCell ref="D4339:F4339"/>
    <mergeCell ref="D4340:F4340"/>
    <mergeCell ref="D4402:F4402"/>
    <mergeCell ref="D4424:F4424"/>
    <mergeCell ref="D4431:F4431"/>
    <mergeCell ref="D4463:F4463"/>
    <mergeCell ref="D4488:F4488"/>
    <mergeCell ref="D4499:F4499"/>
    <mergeCell ref="D4500:F4500"/>
    <mergeCell ref="D4501:F4501"/>
    <mergeCell ref="A4502:A4503"/>
    <mergeCell ref="B4502:B4503"/>
    <mergeCell ref="H4502:H4503"/>
    <mergeCell ref="A4504:A4506"/>
    <mergeCell ref="B4504:B4506"/>
    <mergeCell ref="H4504:H4506"/>
    <mergeCell ref="D4507:F4507"/>
    <mergeCell ref="D4508:F4508"/>
    <mergeCell ref="A4509:A4511"/>
    <mergeCell ref="B4509:B4511"/>
    <mergeCell ref="D4520:F4520"/>
    <mergeCell ref="A4389:A4393"/>
    <mergeCell ref="B4389:B4393"/>
    <mergeCell ref="H4389:H4393"/>
    <mergeCell ref="D4397:F4397"/>
    <mergeCell ref="D4428:F4428"/>
    <mergeCell ref="H4509:H4511"/>
    <mergeCell ref="D4512:F4512"/>
    <mergeCell ref="D4513:F4513"/>
    <mergeCell ref="D4516:F4516"/>
    <mergeCell ref="A4521:A4524"/>
    <mergeCell ref="B4521:B4524"/>
    <mergeCell ref="H4521:H4524"/>
    <mergeCell ref="A4525:A4527"/>
    <mergeCell ref="B4525:B4527"/>
    <mergeCell ref="H4525:H4527"/>
    <mergeCell ref="A4528:A4530"/>
    <mergeCell ref="B4528:B4530"/>
    <mergeCell ref="H4528:H4530"/>
    <mergeCell ref="D4533:F4533"/>
    <mergeCell ref="A4534:A4537"/>
    <mergeCell ref="B4534:B4537"/>
    <mergeCell ref="H4534:H4537"/>
    <mergeCell ref="A4540:A4546"/>
    <mergeCell ref="B4540:B4546"/>
    <mergeCell ref="H4540:H4543"/>
    <mergeCell ref="H4544:H4546"/>
    <mergeCell ref="A4547:A4548"/>
    <mergeCell ref="B4547:B4548"/>
    <mergeCell ref="H4547:H4548"/>
    <mergeCell ref="D4549:F4549"/>
    <mergeCell ref="D4550:F4550"/>
    <mergeCell ref="D4554:F4554"/>
    <mergeCell ref="D4555:F4555"/>
    <mergeCell ref="A4558:A4560"/>
    <mergeCell ref="B4558:B4560"/>
    <mergeCell ref="A4551:A4552"/>
    <mergeCell ref="B4551:B4552"/>
    <mergeCell ref="H4551:H4552"/>
    <mergeCell ref="D4553:F4553"/>
    <mergeCell ref="H4558:H4560"/>
    <mergeCell ref="A4561:A4564"/>
    <mergeCell ref="B4561:B4564"/>
    <mergeCell ref="H4561:H4564"/>
    <mergeCell ref="A4566:A4568"/>
    <mergeCell ref="B4566:B4568"/>
    <mergeCell ref="H4566:H4568"/>
    <mergeCell ref="A4569:A4571"/>
    <mergeCell ref="B4569:B4571"/>
    <mergeCell ref="H4569:H4571"/>
    <mergeCell ref="D4572:F4572"/>
    <mergeCell ref="A4575:A4577"/>
    <mergeCell ref="B4575:B4577"/>
    <mergeCell ref="H4575:H4577"/>
    <mergeCell ref="H4579:H4581"/>
    <mergeCell ref="A4582:A4584"/>
    <mergeCell ref="B4582:B4584"/>
    <mergeCell ref="H4582:H4584"/>
    <mergeCell ref="D4586:F4586"/>
    <mergeCell ref="D4587:F4587"/>
    <mergeCell ref="D4588:F4588"/>
    <mergeCell ref="A4579:A4581"/>
    <mergeCell ref="B4579:B4581"/>
    <mergeCell ref="H4591:H4593"/>
    <mergeCell ref="D4594:F4594"/>
    <mergeCell ref="A4595:A4596"/>
    <mergeCell ref="B4595:B4596"/>
    <mergeCell ref="H4595:H4596"/>
    <mergeCell ref="A4591:A4593"/>
    <mergeCell ref="B4591:B4593"/>
    <mergeCell ref="D4597:F4597"/>
    <mergeCell ref="D4114:F4114"/>
    <mergeCell ref="D4190:F4190"/>
    <mergeCell ref="A4219:A4220"/>
    <mergeCell ref="B4219:B4220"/>
    <mergeCell ref="A4194:A4196"/>
    <mergeCell ref="B4194:B4196"/>
    <mergeCell ref="D4589:F4589"/>
    <mergeCell ref="D4590:F4590"/>
    <mergeCell ref="D4585:F4585"/>
    <mergeCell ref="A4599:A4601"/>
    <mergeCell ref="B4599:B4601"/>
    <mergeCell ref="H4599:H4601"/>
    <mergeCell ref="A4603:A4605"/>
    <mergeCell ref="B4603:B4605"/>
    <mergeCell ref="H4603:H4605"/>
    <mergeCell ref="A4607:A4609"/>
    <mergeCell ref="B4607:B4609"/>
    <mergeCell ref="H4607:H4609"/>
    <mergeCell ref="D4610:F4610"/>
    <mergeCell ref="A4612:A4614"/>
    <mergeCell ref="B4612:B4614"/>
    <mergeCell ref="H4612:H4614"/>
    <mergeCell ref="A4343:A4344"/>
    <mergeCell ref="B4343:B4344"/>
    <mergeCell ref="H4343:H4344"/>
    <mergeCell ref="H4851:H4852"/>
    <mergeCell ref="A4853:A4854"/>
    <mergeCell ref="B4853:B4854"/>
    <mergeCell ref="H4853:H4854"/>
    <mergeCell ref="A4750:A4751"/>
    <mergeCell ref="B4750:B4751"/>
    <mergeCell ref="D4750:F4750"/>
    <mergeCell ref="D4697:F4697"/>
    <mergeCell ref="D4741:F4741"/>
    <mergeCell ref="A4871:A4873"/>
    <mergeCell ref="B4871:B4873"/>
    <mergeCell ref="D4841:F4841"/>
    <mergeCell ref="A4851:A4852"/>
    <mergeCell ref="B4851:B4852"/>
    <mergeCell ref="D4698:F4698"/>
    <mergeCell ref="A4700:A4702"/>
    <mergeCell ref="B4700:B4702"/>
    <mergeCell ref="H4750:H4751"/>
    <mergeCell ref="D4856:F4856"/>
    <mergeCell ref="D4857:F4857"/>
    <mergeCell ref="D4858:F4858"/>
    <mergeCell ref="D4859:F4859"/>
    <mergeCell ref="D4860:F4860"/>
    <mergeCell ref="D4855:F4855"/>
    <mergeCell ref="H4756:H4761"/>
    <mergeCell ref="D4762:F4762"/>
    <mergeCell ref="D4752:F4752"/>
    <mergeCell ref="A4861:A4865"/>
    <mergeCell ref="B4861:B4865"/>
    <mergeCell ref="H4861:H4865"/>
    <mergeCell ref="D4866:F4866"/>
    <mergeCell ref="D4867:F4867"/>
    <mergeCell ref="D4868:F4868"/>
    <mergeCell ref="D4870:F4870"/>
    <mergeCell ref="H4871:H4873"/>
    <mergeCell ref="D4874:F4874"/>
    <mergeCell ref="D4875:F4875"/>
    <mergeCell ref="A4876:A4877"/>
    <mergeCell ref="B4876:B4877"/>
    <mergeCell ref="H4876:H4877"/>
    <mergeCell ref="D4878:F4878"/>
    <mergeCell ref="D4879:F4879"/>
    <mergeCell ref="D4880:F4880"/>
    <mergeCell ref="A4881:A4883"/>
    <mergeCell ref="B4881:B4883"/>
    <mergeCell ref="H4881:H4883"/>
    <mergeCell ref="D4884:F4884"/>
    <mergeCell ref="D4885:F4885"/>
    <mergeCell ref="D4887:F4887"/>
    <mergeCell ref="A4888:A4889"/>
    <mergeCell ref="B4888:B4889"/>
    <mergeCell ref="H4888:H4889"/>
    <mergeCell ref="A4890:A4892"/>
    <mergeCell ref="B4890:B4892"/>
    <mergeCell ref="H4890:H4892"/>
    <mergeCell ref="A4893:A4898"/>
    <mergeCell ref="B4893:B4898"/>
    <mergeCell ref="H4893:H4898"/>
    <mergeCell ref="A4899:A4902"/>
    <mergeCell ref="B4899:B4902"/>
    <mergeCell ref="H4899:H4902"/>
    <mergeCell ref="D4903:F4903"/>
    <mergeCell ref="D4904:F4904"/>
    <mergeCell ref="D4905:F4905"/>
    <mergeCell ref="D4906:F4906"/>
    <mergeCell ref="D4907:F4907"/>
    <mergeCell ref="A4915:A4922"/>
    <mergeCell ref="B4915:B4922"/>
    <mergeCell ref="H4915:H4922"/>
    <mergeCell ref="A4908:A4911"/>
    <mergeCell ref="B4908:B4911"/>
    <mergeCell ref="H4908:H4911"/>
    <mergeCell ref="A4912:A4914"/>
    <mergeCell ref="B4912:B4914"/>
    <mergeCell ref="H4912:H4914"/>
    <mergeCell ref="D4924:F4924"/>
    <mergeCell ref="A4925:A4927"/>
    <mergeCell ref="B4925:B4927"/>
    <mergeCell ref="H4925:H4927"/>
    <mergeCell ref="D4928:F4928"/>
    <mergeCell ref="D4929:F4929"/>
    <mergeCell ref="D4930:F4930"/>
    <mergeCell ref="D4931:F4931"/>
    <mergeCell ref="A4932:A4933"/>
    <mergeCell ref="B4932:B4933"/>
    <mergeCell ref="H4932:H4933"/>
    <mergeCell ref="D4934:F4934"/>
    <mergeCell ref="D4935:F4935"/>
    <mergeCell ref="A4936:A4938"/>
    <mergeCell ref="B4936:B4938"/>
    <mergeCell ref="H4936:H4938"/>
    <mergeCell ref="D4948:F4948"/>
    <mergeCell ref="D4949:F4949"/>
    <mergeCell ref="A4950:A4951"/>
    <mergeCell ref="B4950:B4951"/>
    <mergeCell ref="H4950:H4951"/>
    <mergeCell ref="D4952:F4952"/>
    <mergeCell ref="D4953:F4953"/>
    <mergeCell ref="B4954:B4955"/>
    <mergeCell ref="H4954:H4955"/>
    <mergeCell ref="D4956:F4956"/>
    <mergeCell ref="A4957:A4958"/>
    <mergeCell ref="B4957:B4958"/>
    <mergeCell ref="D4957:F4957"/>
    <mergeCell ref="H4957:H4958"/>
    <mergeCell ref="H4966:H4968"/>
    <mergeCell ref="A4969:A4978"/>
    <mergeCell ref="B4969:B4977"/>
    <mergeCell ref="H4969:H4978"/>
    <mergeCell ref="D4940:F4940"/>
    <mergeCell ref="D4941:F4941"/>
    <mergeCell ref="A4942:A4945"/>
    <mergeCell ref="B4942:B4945"/>
    <mergeCell ref="A4954:A4955"/>
    <mergeCell ref="H4989:H4991"/>
    <mergeCell ref="D4980:F4980"/>
    <mergeCell ref="H4942:H4945"/>
    <mergeCell ref="D4946:F4946"/>
    <mergeCell ref="A4960:A4962"/>
    <mergeCell ref="B4960:B4962"/>
    <mergeCell ref="H4960:H4962"/>
    <mergeCell ref="D4964:F4964"/>
    <mergeCell ref="A4966:A4968"/>
    <mergeCell ref="B4966:B4968"/>
    <mergeCell ref="A4996:A4997"/>
    <mergeCell ref="B4996:B4997"/>
    <mergeCell ref="H4996:H4997"/>
    <mergeCell ref="D5004:F5004"/>
    <mergeCell ref="D5003:F5003"/>
    <mergeCell ref="A4984:A4988"/>
    <mergeCell ref="B4984:B4988"/>
    <mergeCell ref="H4984:H4988"/>
    <mergeCell ref="A4989:A4991"/>
    <mergeCell ref="B4989:B4991"/>
    <mergeCell ref="A4981:A4983"/>
    <mergeCell ref="B4981:B4983"/>
    <mergeCell ref="H4981:H4983"/>
    <mergeCell ref="A4999:A5001"/>
    <mergeCell ref="B4999:B5001"/>
    <mergeCell ref="H4999:H5001"/>
    <mergeCell ref="D4998:F4998"/>
    <mergeCell ref="A4992:A4995"/>
    <mergeCell ref="B4992:B4995"/>
    <mergeCell ref="H4992:H4995"/>
    <mergeCell ref="A5006:A5008"/>
    <mergeCell ref="B5006:B5008"/>
    <mergeCell ref="H5006:H5008"/>
    <mergeCell ref="A5009:A5012"/>
    <mergeCell ref="B5009:B5012"/>
    <mergeCell ref="H5009:H5012"/>
    <mergeCell ref="A5016:A5029"/>
    <mergeCell ref="B5016:B5029"/>
    <mergeCell ref="H5016:H5028"/>
    <mergeCell ref="A5030:A5033"/>
    <mergeCell ref="B5030:B5033"/>
    <mergeCell ref="H5030:H5033"/>
    <mergeCell ref="H5063:H5064"/>
    <mergeCell ref="D5038:F5038"/>
    <mergeCell ref="D5039:F5039"/>
    <mergeCell ref="D5046:F5046"/>
    <mergeCell ref="D5013:F5013"/>
    <mergeCell ref="D5015:F5015"/>
    <mergeCell ref="A5042:A5044"/>
    <mergeCell ref="B5042:B5044"/>
    <mergeCell ref="H5042:H5044"/>
    <mergeCell ref="D5041:F5041"/>
    <mergeCell ref="D5034:F5034"/>
    <mergeCell ref="A5035:A5037"/>
    <mergeCell ref="B5035:B5037"/>
    <mergeCell ref="H5035:H5037"/>
    <mergeCell ref="H5048:H5059"/>
    <mergeCell ref="D5061:F5061"/>
    <mergeCell ref="D5062:F5062"/>
    <mergeCell ref="A5066:A5068"/>
    <mergeCell ref="B5066:B5068"/>
    <mergeCell ref="H5066:H5068"/>
    <mergeCell ref="A5048:A5059"/>
    <mergeCell ref="B5048:B5059"/>
    <mergeCell ref="A5063:A5064"/>
    <mergeCell ref="B5063:B5064"/>
    <mergeCell ref="A5070:A5078"/>
    <mergeCell ref="B5070:B5078"/>
    <mergeCell ref="H5070:H5078"/>
    <mergeCell ref="A5080:A5081"/>
    <mergeCell ref="A5157:H5157"/>
    <mergeCell ref="D5065:F5065"/>
    <mergeCell ref="D5087:F5087"/>
    <mergeCell ref="A5082:A5086"/>
    <mergeCell ref="B5082:B5086"/>
    <mergeCell ref="A5158:B5158"/>
    <mergeCell ref="D5092:F5092"/>
    <mergeCell ref="B5080:B5081"/>
    <mergeCell ref="H5080:H5081"/>
    <mergeCell ref="A5088:A5090"/>
    <mergeCell ref="B5088:B5090"/>
    <mergeCell ref="H5088:H5090"/>
    <mergeCell ref="H5082:H5086"/>
    <mergeCell ref="D5160:F5160"/>
    <mergeCell ref="A5161:A5162"/>
    <mergeCell ref="B5161:B5162"/>
    <mergeCell ref="H5161:H5162"/>
    <mergeCell ref="D5163:F5163"/>
    <mergeCell ref="D5164:F5164"/>
    <mergeCell ref="D5165:F5165"/>
    <mergeCell ref="D5166:F5166"/>
    <mergeCell ref="A5167:A5168"/>
    <mergeCell ref="B5167:B5168"/>
    <mergeCell ref="D5167:F5167"/>
    <mergeCell ref="H5167:H5168"/>
    <mergeCell ref="A5169:A5170"/>
    <mergeCell ref="B5169:B5170"/>
    <mergeCell ref="H5169:H5170"/>
    <mergeCell ref="D5171:F5171"/>
    <mergeCell ref="D5172:F5172"/>
    <mergeCell ref="A5174:A5175"/>
    <mergeCell ref="B5174:B5175"/>
    <mergeCell ref="H5174:H5175"/>
    <mergeCell ref="A5176:A5179"/>
    <mergeCell ref="B5176:B5179"/>
    <mergeCell ref="H5176:H5179"/>
    <mergeCell ref="A5180:A5182"/>
    <mergeCell ref="B5180:B5182"/>
    <mergeCell ref="H5180:H5182"/>
    <mergeCell ref="D5183:F5183"/>
    <mergeCell ref="D5184:F5184"/>
    <mergeCell ref="D5185:F5185"/>
    <mergeCell ref="A5186:A5187"/>
    <mergeCell ref="B5186:B5187"/>
    <mergeCell ref="H5186:H5187"/>
    <mergeCell ref="A5188:A5189"/>
    <mergeCell ref="B5188:B5189"/>
    <mergeCell ref="D5188:F5188"/>
    <mergeCell ref="H5188:H5189"/>
    <mergeCell ref="A5190:A5192"/>
    <mergeCell ref="B5190:B5192"/>
    <mergeCell ref="H5190:H5192"/>
    <mergeCell ref="D5194:F5194"/>
    <mergeCell ref="D5195:F5195"/>
    <mergeCell ref="A5196:A5197"/>
    <mergeCell ref="B5196:B5197"/>
    <mergeCell ref="H5196:H5197"/>
    <mergeCell ref="D5198:F5198"/>
    <mergeCell ref="D5199:F5199"/>
    <mergeCell ref="D5200:F5200"/>
    <mergeCell ref="D5201:F5201"/>
    <mergeCell ref="A5202:A5203"/>
    <mergeCell ref="B5202:B5203"/>
    <mergeCell ref="D5202:F5202"/>
    <mergeCell ref="H5202:H5203"/>
    <mergeCell ref="A5204:A5208"/>
    <mergeCell ref="B5204:B5208"/>
    <mergeCell ref="D5204:F5204"/>
    <mergeCell ref="H5204:H5208"/>
    <mergeCell ref="A5210:A5212"/>
    <mergeCell ref="B5210:B5212"/>
    <mergeCell ref="H5210:H5212"/>
    <mergeCell ref="D5213:F5213"/>
    <mergeCell ref="A5214:A5216"/>
    <mergeCell ref="B5214:B5216"/>
    <mergeCell ref="H5214:H5216"/>
    <mergeCell ref="D5218:F5218"/>
    <mergeCell ref="A5219:A5222"/>
    <mergeCell ref="B5219:B5222"/>
    <mergeCell ref="H5219:H5222"/>
    <mergeCell ref="A5223:A5224"/>
    <mergeCell ref="B5223:B5224"/>
    <mergeCell ref="D5223:F5223"/>
    <mergeCell ref="H5223:H5224"/>
    <mergeCell ref="A5225:A5227"/>
    <mergeCell ref="B5225:B5227"/>
    <mergeCell ref="H5225:H5227"/>
    <mergeCell ref="A5229:A5230"/>
    <mergeCell ref="B5229:B5230"/>
    <mergeCell ref="H5229:H5230"/>
    <mergeCell ref="A5231:A5237"/>
    <mergeCell ref="B5231:B5237"/>
    <mergeCell ref="H5231:H5237"/>
    <mergeCell ref="A5238:A5241"/>
    <mergeCell ref="B5238:B5241"/>
    <mergeCell ref="H5238:H5241"/>
    <mergeCell ref="A5243:A5246"/>
    <mergeCell ref="B5243:B5246"/>
    <mergeCell ref="H5243:H5246"/>
    <mergeCell ref="D5251:F5251"/>
    <mergeCell ref="A5247:A5250"/>
    <mergeCell ref="B5247:B5250"/>
    <mergeCell ref="H5247:H5250"/>
    <mergeCell ref="D5252:F5252"/>
    <mergeCell ref="D5253:F5253"/>
    <mergeCell ref="A5254:A5255"/>
    <mergeCell ref="B5254:B5255"/>
    <mergeCell ref="H5254:H5255"/>
    <mergeCell ref="D5256:F5256"/>
    <mergeCell ref="D5257:F5257"/>
    <mergeCell ref="A5258:A5260"/>
    <mergeCell ref="B5258:B5260"/>
    <mergeCell ref="H5258:H5260"/>
    <mergeCell ref="D5261:F5261"/>
    <mergeCell ref="D5262:F5262"/>
    <mergeCell ref="D5263:F5263"/>
    <mergeCell ref="D5264:F5264"/>
    <mergeCell ref="A5265:A5266"/>
    <mergeCell ref="B5265:B5266"/>
    <mergeCell ref="H5265:H5266"/>
    <mergeCell ref="A5267:A5268"/>
    <mergeCell ref="B5267:B5268"/>
    <mergeCell ref="H5267:H5268"/>
    <mergeCell ref="D5269:F5269"/>
    <mergeCell ref="A5271:A5272"/>
    <mergeCell ref="B5271:B5272"/>
    <mergeCell ref="H5271:H5272"/>
    <mergeCell ref="A5273:A5275"/>
    <mergeCell ref="B5273:B5275"/>
    <mergeCell ref="H5273:H5275"/>
    <mergeCell ref="A5276:A5278"/>
    <mergeCell ref="B5276:B5278"/>
    <mergeCell ref="H5276:H5278"/>
    <mergeCell ref="D5279:F5279"/>
    <mergeCell ref="A5280:A5281"/>
    <mergeCell ref="B5280:B5281"/>
    <mergeCell ref="D5280:F5280"/>
    <mergeCell ref="H5280:H5281"/>
    <mergeCell ref="D5282:F5282"/>
    <mergeCell ref="D5283:F5283"/>
    <mergeCell ref="D5284:F5284"/>
    <mergeCell ref="D5286:F5286"/>
    <mergeCell ref="A5287:A5290"/>
    <mergeCell ref="B5287:B5290"/>
    <mergeCell ref="H5287:H5290"/>
    <mergeCell ref="A5291:A5296"/>
    <mergeCell ref="B5291:B5296"/>
    <mergeCell ref="H5291:H5296"/>
    <mergeCell ref="D5297:F5297"/>
    <mergeCell ref="A5298:A5300"/>
    <mergeCell ref="B5298:B5300"/>
    <mergeCell ref="H5298:H5300"/>
    <mergeCell ref="D5301:F5301"/>
    <mergeCell ref="A5302:A5305"/>
    <mergeCell ref="B5302:B5305"/>
    <mergeCell ref="H5302:H5305"/>
    <mergeCell ref="D5306:F5306"/>
    <mergeCell ref="A5307:A5309"/>
    <mergeCell ref="B5307:B5309"/>
    <mergeCell ref="H5307:H5309"/>
    <mergeCell ref="A5313:A5316"/>
    <mergeCell ref="B5313:B5316"/>
    <mergeCell ref="H5313:H5316"/>
    <mergeCell ref="D5317:F5317"/>
    <mergeCell ref="A5319:A5322"/>
    <mergeCell ref="B5319:B5322"/>
    <mergeCell ref="H5319:H5322"/>
    <mergeCell ref="D5318:F5318"/>
    <mergeCell ref="D5324:F5324"/>
    <mergeCell ref="D5325:F5325"/>
    <mergeCell ref="D5326:F5326"/>
    <mergeCell ref="D5327:F5327"/>
    <mergeCell ref="A5328:A5331"/>
    <mergeCell ref="B5328:B5331"/>
    <mergeCell ref="H5328:H5331"/>
    <mergeCell ref="D5332:F5332"/>
    <mergeCell ref="A5334:A5335"/>
    <mergeCell ref="B5334:B5335"/>
    <mergeCell ref="H5334:H5335"/>
    <mergeCell ref="D5337:F5337"/>
    <mergeCell ref="A5343:A5344"/>
    <mergeCell ref="B5343:B5344"/>
    <mergeCell ref="A5352:A5360"/>
    <mergeCell ref="H5352:H5360"/>
    <mergeCell ref="H5343:H5344"/>
    <mergeCell ref="D5346:F5346"/>
    <mergeCell ref="A5347:A5351"/>
    <mergeCell ref="B5347:B5351"/>
    <mergeCell ref="B5362:B5365"/>
    <mergeCell ref="H5362:H5365"/>
    <mergeCell ref="B5352:B5354"/>
    <mergeCell ref="B5355:B5360"/>
    <mergeCell ref="H5368:H5369"/>
    <mergeCell ref="D5338:F5338"/>
    <mergeCell ref="D5341:F5341"/>
    <mergeCell ref="A5310:A5312"/>
    <mergeCell ref="B5310:B5312"/>
    <mergeCell ref="H5310:H5312"/>
    <mergeCell ref="D5366:F5366"/>
    <mergeCell ref="D5367:F5367"/>
    <mergeCell ref="A5368:A5369"/>
    <mergeCell ref="B5368:B5369"/>
    <mergeCell ref="D5361:F5361"/>
    <mergeCell ref="A5362:A5365"/>
    <mergeCell ref="H5347:H5351"/>
    <mergeCell ref="A5370:A5376"/>
    <mergeCell ref="B5370:B5376"/>
    <mergeCell ref="H5370:H5376"/>
    <mergeCell ref="D5377:F5377"/>
    <mergeCell ref="D5378:F5378"/>
    <mergeCell ref="A5379:A5381"/>
    <mergeCell ref="B5379:B5381"/>
    <mergeCell ref="H5379:H5381"/>
    <mergeCell ref="D5382:F5382"/>
    <mergeCell ref="A5384:A5387"/>
    <mergeCell ref="B5384:B5387"/>
    <mergeCell ref="H5384:H5387"/>
    <mergeCell ref="D5388:F5388"/>
    <mergeCell ref="A5389:A5390"/>
    <mergeCell ref="B5389:B5390"/>
    <mergeCell ref="H5389:H5390"/>
    <mergeCell ref="A5391:A5392"/>
    <mergeCell ref="B5391:B5392"/>
    <mergeCell ref="H5391:H5392"/>
    <mergeCell ref="A5393:A5396"/>
    <mergeCell ref="B5393:B5396"/>
    <mergeCell ref="H5393:H5396"/>
    <mergeCell ref="D5397:F5397"/>
    <mergeCell ref="A5398:A5400"/>
    <mergeCell ref="B5398:B5400"/>
    <mergeCell ref="H5398:H5400"/>
    <mergeCell ref="A5402:A5404"/>
    <mergeCell ref="B5402:B5404"/>
    <mergeCell ref="H5402:H5404"/>
    <mergeCell ref="A5405:A5417"/>
    <mergeCell ref="B5405:B5416"/>
    <mergeCell ref="H5405:H5417"/>
    <mergeCell ref="A5418:A5421"/>
    <mergeCell ref="B5418:B5421"/>
    <mergeCell ref="H5418:H5421"/>
    <mergeCell ref="A5426:A5432"/>
    <mergeCell ref="B5426:B5432"/>
    <mergeCell ref="H5426:H5432"/>
    <mergeCell ref="A5422:A5425"/>
    <mergeCell ref="B5422:B5425"/>
    <mergeCell ref="H5422:H5425"/>
    <mergeCell ref="D5434:F5434"/>
    <mergeCell ref="A5435:A5440"/>
    <mergeCell ref="B5435:B5440"/>
    <mergeCell ref="H5435:H5440"/>
    <mergeCell ref="D5441:F5441"/>
    <mergeCell ref="D5442:F5442"/>
    <mergeCell ref="A5443:A5446"/>
    <mergeCell ref="B5443:B5446"/>
    <mergeCell ref="H5443:H5446"/>
    <mergeCell ref="D5447:F5447"/>
    <mergeCell ref="D5449:F5449"/>
    <mergeCell ref="D5450:F5450"/>
    <mergeCell ref="A5451:A5453"/>
    <mergeCell ref="B5451:B5453"/>
    <mergeCell ref="D5451:F5451"/>
    <mergeCell ref="H5451:H5453"/>
    <mergeCell ref="A5454:A5456"/>
    <mergeCell ref="B5454:B5456"/>
    <mergeCell ref="H5454:H5456"/>
    <mergeCell ref="A5457:A5459"/>
    <mergeCell ref="B5457:B5459"/>
    <mergeCell ref="H5457:H5459"/>
    <mergeCell ref="D5460:F5460"/>
    <mergeCell ref="D5461:F5461"/>
    <mergeCell ref="D5462:F5462"/>
    <mergeCell ref="A5463:A5465"/>
    <mergeCell ref="B5463:B5465"/>
    <mergeCell ref="H5463:H5465"/>
    <mergeCell ref="D5466:F5466"/>
    <mergeCell ref="A5467:A5469"/>
    <mergeCell ref="B5467:B5469"/>
    <mergeCell ref="H5467:H5469"/>
    <mergeCell ref="A5470:A5472"/>
    <mergeCell ref="B5470:B5472"/>
    <mergeCell ref="H5470:H5472"/>
    <mergeCell ref="A5473:A5475"/>
    <mergeCell ref="B5473:B5475"/>
    <mergeCell ref="H5473:H5475"/>
    <mergeCell ref="A5477:A5478"/>
    <mergeCell ref="B5477:B5478"/>
    <mergeCell ref="H5477:H5478"/>
    <mergeCell ref="D5479:F5479"/>
    <mergeCell ref="D5480:F5480"/>
    <mergeCell ref="D5481:F5481"/>
    <mergeCell ref="D5482:F5482"/>
    <mergeCell ref="A5483:A5485"/>
    <mergeCell ref="B5483:B5485"/>
    <mergeCell ref="H5483:H5485"/>
    <mergeCell ref="D5486:F5486"/>
    <mergeCell ref="A5488:A5489"/>
    <mergeCell ref="B5488:B5489"/>
    <mergeCell ref="H5488:H5489"/>
    <mergeCell ref="D5491:F5491"/>
    <mergeCell ref="D5492:F5492"/>
    <mergeCell ref="D5493:F5493"/>
    <mergeCell ref="D5494:F5494"/>
    <mergeCell ref="D5495:F5495"/>
    <mergeCell ref="A5496:A5504"/>
    <mergeCell ref="B5496:B5504"/>
    <mergeCell ref="H5496:H5504"/>
    <mergeCell ref="D5505:F5505"/>
    <mergeCell ref="D5506:F5506"/>
    <mergeCell ref="A5507:A5509"/>
    <mergeCell ref="B5507:B5509"/>
    <mergeCell ref="H5507:H5509"/>
    <mergeCell ref="D5511:F5511"/>
    <mergeCell ref="A5512:A5513"/>
    <mergeCell ref="B5512:B5513"/>
    <mergeCell ref="D5512:F5512"/>
    <mergeCell ref="H5512:H5513"/>
    <mergeCell ref="D5514:F5514"/>
    <mergeCell ref="D5515:F5515"/>
    <mergeCell ref="D5516:F5516"/>
    <mergeCell ref="D5517:F5517"/>
    <mergeCell ref="D5518:F5518"/>
    <mergeCell ref="A5519:A5520"/>
    <mergeCell ref="B5519:B5520"/>
    <mergeCell ref="D5519:F5519"/>
    <mergeCell ref="H5519:H5520"/>
    <mergeCell ref="D5522:F5522"/>
    <mergeCell ref="D5523:F5523"/>
    <mergeCell ref="D5524:F5524"/>
    <mergeCell ref="D5525:F5525"/>
    <mergeCell ref="D5526:F5526"/>
    <mergeCell ref="D5527:F5527"/>
    <mergeCell ref="D5528:F5528"/>
    <mergeCell ref="A5529:A5532"/>
    <mergeCell ref="B5529:B5532"/>
    <mergeCell ref="H5529:H5532"/>
    <mergeCell ref="A5534:A5535"/>
    <mergeCell ref="B5534:B5535"/>
    <mergeCell ref="D5534:F5534"/>
    <mergeCell ref="H5534:H5535"/>
    <mergeCell ref="A5537:A5539"/>
    <mergeCell ref="B5537:B5539"/>
    <mergeCell ref="H5537:H5539"/>
    <mergeCell ref="D5541:F5541"/>
    <mergeCell ref="A5543:A5544"/>
    <mergeCell ref="B5543:B5544"/>
    <mergeCell ref="H5543:H5544"/>
    <mergeCell ref="A5546:A5547"/>
    <mergeCell ref="B5546:B5547"/>
    <mergeCell ref="H5546:H5547"/>
    <mergeCell ref="A5548:A5550"/>
    <mergeCell ref="B5548:B5550"/>
    <mergeCell ref="H5548:H5550"/>
    <mergeCell ref="A5552:A5554"/>
    <mergeCell ref="B5552:B5554"/>
    <mergeCell ref="H5552:H5554"/>
    <mergeCell ref="A5556:A5557"/>
    <mergeCell ref="B5556:B5557"/>
    <mergeCell ref="H5556:H5557"/>
    <mergeCell ref="D5558:F5558"/>
    <mergeCell ref="D5560:F5560"/>
    <mergeCell ref="A5561:A5562"/>
    <mergeCell ref="B5561:B5562"/>
    <mergeCell ref="H5561:H5562"/>
    <mergeCell ref="D5563:F5563"/>
    <mergeCell ref="D5564:F5564"/>
    <mergeCell ref="D5565:F5565"/>
    <mergeCell ref="D5566:F5566"/>
    <mergeCell ref="D5567:F5567"/>
    <mergeCell ref="A5568:A5569"/>
    <mergeCell ref="B5568:B5569"/>
    <mergeCell ref="D5568:F5568"/>
    <mergeCell ref="H5568:H5569"/>
    <mergeCell ref="A5570:A5572"/>
    <mergeCell ref="B5570:B5572"/>
    <mergeCell ref="H5570:H5572"/>
    <mergeCell ref="A5573:A5574"/>
    <mergeCell ref="B5573:B5574"/>
    <mergeCell ref="H5573:H5574"/>
    <mergeCell ref="D5575:F5575"/>
    <mergeCell ref="A5665:H5665"/>
    <mergeCell ref="A5666:B5666"/>
    <mergeCell ref="A5576:A5579"/>
    <mergeCell ref="B5576:B5579"/>
    <mergeCell ref="H5576:H5579"/>
    <mergeCell ref="D5580:F5580"/>
    <mergeCell ref="D5582:F5582"/>
    <mergeCell ref="D5583:F5583"/>
    <mergeCell ref="D5584:F5584"/>
    <mergeCell ref="A5585:A5587"/>
    <mergeCell ref="D5668:F5668"/>
    <mergeCell ref="D5669:F5669"/>
    <mergeCell ref="D5670:F5670"/>
    <mergeCell ref="A5671:A5675"/>
    <mergeCell ref="B5671:B5675"/>
    <mergeCell ref="D5593:F5593"/>
    <mergeCell ref="D5589:F5589"/>
    <mergeCell ref="A5619:A5621"/>
    <mergeCell ref="A5622:A5623"/>
    <mergeCell ref="H5671:H5675"/>
    <mergeCell ref="A5676:A5680"/>
    <mergeCell ref="B5676:B5680"/>
    <mergeCell ref="H5676:H5680"/>
    <mergeCell ref="D5681:F5681"/>
    <mergeCell ref="D5682:F5682"/>
    <mergeCell ref="D5683:F5683"/>
    <mergeCell ref="D5685:F5685"/>
    <mergeCell ref="D5687:F5687"/>
    <mergeCell ref="A5688:A5691"/>
    <mergeCell ref="B5688:B5691"/>
    <mergeCell ref="H5688:H5691"/>
    <mergeCell ref="A5692:A5694"/>
    <mergeCell ref="B5692:B5694"/>
    <mergeCell ref="H5692:H5694"/>
    <mergeCell ref="A5695:A5697"/>
    <mergeCell ref="B5695:B5697"/>
    <mergeCell ref="H5695:H5697"/>
    <mergeCell ref="A5698:A5701"/>
    <mergeCell ref="B5698:B5701"/>
    <mergeCell ref="H5698:H5701"/>
    <mergeCell ref="A5703:A5706"/>
    <mergeCell ref="B5703:B5706"/>
    <mergeCell ref="H5703:H5706"/>
    <mergeCell ref="D5702:F5702"/>
    <mergeCell ref="D5707:F5707"/>
    <mergeCell ref="D5708:F5708"/>
    <mergeCell ref="D5710:F5710"/>
    <mergeCell ref="A5711:A5714"/>
    <mergeCell ref="B5711:B5714"/>
    <mergeCell ref="D5711:F5711"/>
    <mergeCell ref="H5711:H5713"/>
    <mergeCell ref="A5715:A5719"/>
    <mergeCell ref="B5715:B5719"/>
    <mergeCell ref="H5715:H5719"/>
    <mergeCell ref="A5720:A5725"/>
    <mergeCell ref="B5720:B5725"/>
    <mergeCell ref="H5720:H5725"/>
    <mergeCell ref="A5726:A5727"/>
    <mergeCell ref="B5726:B5727"/>
    <mergeCell ref="H5726:H5727"/>
    <mergeCell ref="D5728:F5728"/>
    <mergeCell ref="D5730:F5730"/>
    <mergeCell ref="A5731:A5734"/>
    <mergeCell ref="B5731:B5734"/>
    <mergeCell ref="H5731:H5734"/>
    <mergeCell ref="A5735:A5739"/>
    <mergeCell ref="B5735:B5739"/>
    <mergeCell ref="H5735:H5739"/>
    <mergeCell ref="A5740:A5742"/>
    <mergeCell ref="B5740:B5742"/>
    <mergeCell ref="H5740:H5742"/>
    <mergeCell ref="A5743:A5748"/>
    <mergeCell ref="B5743:B5748"/>
    <mergeCell ref="H5743:H5748"/>
    <mergeCell ref="A5750:A5755"/>
    <mergeCell ref="B5750:B5755"/>
    <mergeCell ref="H5750:H5755"/>
    <mergeCell ref="A5766:A5770"/>
    <mergeCell ref="B5766:B5770"/>
    <mergeCell ref="H5766:H5770"/>
    <mergeCell ref="D5772:F5772"/>
    <mergeCell ref="D5773:F5773"/>
    <mergeCell ref="D5757:F5757"/>
    <mergeCell ref="D5758:F5758"/>
    <mergeCell ref="D5759:F5759"/>
    <mergeCell ref="A5760:A5765"/>
    <mergeCell ref="B5760:B5765"/>
    <mergeCell ref="A5776:A5780"/>
    <mergeCell ref="B5776:B5780"/>
    <mergeCell ref="A5790:A5799"/>
    <mergeCell ref="B5790:B5799"/>
    <mergeCell ref="H5776:H5780"/>
    <mergeCell ref="D5781:F5781"/>
    <mergeCell ref="A5782:A5784"/>
    <mergeCell ref="B5782:B5784"/>
    <mergeCell ref="H5782:H5784"/>
    <mergeCell ref="D5952:F5952"/>
    <mergeCell ref="D5951:F5951"/>
    <mergeCell ref="A5834:A5836"/>
    <mergeCell ref="B5834:B5836"/>
    <mergeCell ref="D5875:F5875"/>
    <mergeCell ref="B5812:B5815"/>
    <mergeCell ref="H5854:H5855"/>
    <mergeCell ref="H5801:H5802"/>
    <mergeCell ref="D5803:F5803"/>
    <mergeCell ref="A5812:A5815"/>
    <mergeCell ref="A5824:A5833"/>
    <mergeCell ref="B5824:B5833"/>
    <mergeCell ref="D5811:F5811"/>
    <mergeCell ref="A5801:A5802"/>
    <mergeCell ref="B5801:B5802"/>
    <mergeCell ref="A5821:A5823"/>
    <mergeCell ref="B5821:B5823"/>
    <mergeCell ref="H5821:H5823"/>
    <mergeCell ref="D5816:F5816"/>
    <mergeCell ref="D5817:F5817"/>
    <mergeCell ref="B5818:B5820"/>
    <mergeCell ref="A5818:A5820"/>
    <mergeCell ref="D5853:F5853"/>
    <mergeCell ref="H5790:H5799"/>
    <mergeCell ref="D5804:F5804"/>
    <mergeCell ref="D5807:F5807"/>
    <mergeCell ref="D5771:F5771"/>
    <mergeCell ref="H5812:H5815"/>
    <mergeCell ref="D5852:F5852"/>
    <mergeCell ref="D5785:F5785"/>
    <mergeCell ref="D5786:F5786"/>
    <mergeCell ref="D5788:F5788"/>
    <mergeCell ref="B5844:B5849"/>
    <mergeCell ref="H5839:H5843"/>
    <mergeCell ref="H5844:H5849"/>
    <mergeCell ref="D5851:F5851"/>
    <mergeCell ref="H5824:H5833"/>
    <mergeCell ref="D5749:F5749"/>
    <mergeCell ref="H5818:H5820"/>
    <mergeCell ref="H5761:H5765"/>
    <mergeCell ref="D5760:F5760"/>
    <mergeCell ref="A5856:A5861"/>
    <mergeCell ref="B5856:B5861"/>
    <mergeCell ref="H5856:H5861"/>
    <mergeCell ref="H5834:H5836"/>
    <mergeCell ref="D5838:F5838"/>
    <mergeCell ref="A5854:A5855"/>
    <mergeCell ref="B5854:B5855"/>
    <mergeCell ref="A5839:A5843"/>
    <mergeCell ref="B5839:B5843"/>
    <mergeCell ref="A5844:A5849"/>
    <mergeCell ref="A5862:A5865"/>
    <mergeCell ref="B5862:B5865"/>
    <mergeCell ref="H5862:H5865"/>
    <mergeCell ref="D5866:F5866"/>
    <mergeCell ref="D5867:F5867"/>
    <mergeCell ref="A5868:A5869"/>
    <mergeCell ref="B5868:B5869"/>
    <mergeCell ref="H5868:H5869"/>
    <mergeCell ref="D5871:F5871"/>
    <mergeCell ref="A5872:A5874"/>
    <mergeCell ref="B5872:B5874"/>
    <mergeCell ref="H5872:H5874"/>
    <mergeCell ref="A5877:A5879"/>
    <mergeCell ref="B5877:B5879"/>
    <mergeCell ref="H5877:H5879"/>
    <mergeCell ref="D5876:F5876"/>
    <mergeCell ref="D5881:F5881"/>
    <mergeCell ref="A5882:A5884"/>
    <mergeCell ref="B5882:B5884"/>
    <mergeCell ref="D5882:F5882"/>
    <mergeCell ref="H5882:H5884"/>
    <mergeCell ref="A5885:A5889"/>
    <mergeCell ref="B5885:B5889"/>
    <mergeCell ref="H5885:H5889"/>
    <mergeCell ref="A5890:A5893"/>
    <mergeCell ref="B5890:B5893"/>
    <mergeCell ref="H5890:H5893"/>
    <mergeCell ref="A5894:A5897"/>
    <mergeCell ref="B5894:B5897"/>
    <mergeCell ref="H5894:H5897"/>
    <mergeCell ref="A5898:A5899"/>
    <mergeCell ref="B5898:B5899"/>
    <mergeCell ref="H5898:H5899"/>
    <mergeCell ref="A5900:A5904"/>
    <mergeCell ref="B5900:B5904"/>
    <mergeCell ref="H5900:H5904"/>
    <mergeCell ref="D5905:F5905"/>
    <mergeCell ref="A5906:A5908"/>
    <mergeCell ref="B5906:B5908"/>
    <mergeCell ref="D5906:F5906"/>
    <mergeCell ref="H5906:H5908"/>
    <mergeCell ref="A5909:A5911"/>
    <mergeCell ref="B5909:B5911"/>
    <mergeCell ref="H5909:H5911"/>
    <mergeCell ref="B5915:B5917"/>
    <mergeCell ref="D5915:F5915"/>
    <mergeCell ref="A5930:A5931"/>
    <mergeCell ref="B5930:B5931"/>
    <mergeCell ref="D5921:F5921"/>
    <mergeCell ref="D5923:F5923"/>
    <mergeCell ref="D5924:F5924"/>
    <mergeCell ref="D5945:F5945"/>
    <mergeCell ref="A5946:A5949"/>
    <mergeCell ref="B5946:B5949"/>
    <mergeCell ref="H5946:H5949"/>
    <mergeCell ref="B5937:B5939"/>
    <mergeCell ref="H5937:H5939"/>
    <mergeCell ref="A5941:A5943"/>
    <mergeCell ref="B5941:B5943"/>
    <mergeCell ref="D5775:F5775"/>
    <mergeCell ref="D5927:F5927"/>
    <mergeCell ref="D5929:F5929"/>
    <mergeCell ref="H5915:H5917"/>
    <mergeCell ref="D5918:F5918"/>
    <mergeCell ref="D5919:F5919"/>
    <mergeCell ref="D5920:F5920"/>
    <mergeCell ref="D5925:F5925"/>
    <mergeCell ref="D5913:F5913"/>
    <mergeCell ref="D5914:F5914"/>
    <mergeCell ref="H5941:H5943"/>
    <mergeCell ref="B5808:B5810"/>
    <mergeCell ref="A5808:A5810"/>
    <mergeCell ref="H5808:H5810"/>
    <mergeCell ref="A5933:A5935"/>
    <mergeCell ref="B5933:B5935"/>
    <mergeCell ref="H5933:H5935"/>
    <mergeCell ref="A5937:A5939"/>
    <mergeCell ref="H5930:H5931"/>
    <mergeCell ref="A5915:A5917"/>
    <mergeCell ref="D5953:F5953"/>
    <mergeCell ref="D5954:F5954"/>
    <mergeCell ref="A5955:A5958"/>
    <mergeCell ref="B5955:B5958"/>
    <mergeCell ref="H5955:H5958"/>
    <mergeCell ref="D5959:F5959"/>
    <mergeCell ref="D5960:F5960"/>
    <mergeCell ref="A5961:A5963"/>
    <mergeCell ref="B5961:B5963"/>
    <mergeCell ref="H5961:H5963"/>
    <mergeCell ref="A5964:A5965"/>
    <mergeCell ref="B5964:B5965"/>
    <mergeCell ref="H5964:H5965"/>
    <mergeCell ref="A5967:A5970"/>
    <mergeCell ref="B5967:B5970"/>
    <mergeCell ref="H5967:H5970"/>
    <mergeCell ref="D5971:F5971"/>
    <mergeCell ref="A5973:A5992"/>
    <mergeCell ref="B5973:B5991"/>
    <mergeCell ref="H5973:H5974"/>
    <mergeCell ref="H5975:H5991"/>
    <mergeCell ref="C5992:F5992"/>
    <mergeCell ref="D6001:F6001"/>
    <mergeCell ref="D6002:F6002"/>
    <mergeCell ref="A6003:A6005"/>
    <mergeCell ref="B6003:B6005"/>
    <mergeCell ref="H6003:H6005"/>
    <mergeCell ref="D6006:F6006"/>
    <mergeCell ref="A6007:A6010"/>
    <mergeCell ref="B6007:B6010"/>
    <mergeCell ref="H6007:H6010"/>
    <mergeCell ref="D6011:F6011"/>
    <mergeCell ref="D6013:F6013"/>
    <mergeCell ref="D6015:F6015"/>
    <mergeCell ref="D6021:F6021"/>
    <mergeCell ref="H6021:H6025"/>
    <mergeCell ref="D6026:F6026"/>
    <mergeCell ref="D6027:F6027"/>
    <mergeCell ref="A6016:A6017"/>
    <mergeCell ref="B6016:B6017"/>
    <mergeCell ref="H6016:H6017"/>
    <mergeCell ref="A6018:A6019"/>
    <mergeCell ref="B6018:B6019"/>
    <mergeCell ref="H6018:H6019"/>
    <mergeCell ref="D5636:F5636"/>
    <mergeCell ref="A6113:H6113"/>
    <mergeCell ref="A6114:B6114"/>
    <mergeCell ref="A5993:A5995"/>
    <mergeCell ref="B5993:B5995"/>
    <mergeCell ref="H5993:H5995"/>
    <mergeCell ref="A5996:A6000"/>
    <mergeCell ref="B5996:B6000"/>
    <mergeCell ref="A6021:A6025"/>
    <mergeCell ref="B6021:B6025"/>
    <mergeCell ref="H5996:H6000"/>
    <mergeCell ref="H6029:H6030"/>
    <mergeCell ref="A6229:A6230"/>
    <mergeCell ref="B6229:B6230"/>
    <mergeCell ref="H6229:H6230"/>
    <mergeCell ref="A6231:A6232"/>
    <mergeCell ref="B6231:B6232"/>
    <mergeCell ref="H6231:H6232"/>
    <mergeCell ref="A6029:A6030"/>
    <mergeCell ref="B6029:B6030"/>
    <mergeCell ref="H6238:H6239"/>
    <mergeCell ref="D6124:F6124"/>
    <mergeCell ref="A6222:A6223"/>
    <mergeCell ref="H6222:H6223"/>
    <mergeCell ref="B6223:C6223"/>
    <mergeCell ref="D6233:F6233"/>
    <mergeCell ref="A6234:A6237"/>
    <mergeCell ref="B6234:B6237"/>
    <mergeCell ref="H6199:H6200"/>
    <mergeCell ref="D6125:F6125"/>
    <mergeCell ref="A6242:A6244"/>
    <mergeCell ref="B6242:B6244"/>
    <mergeCell ref="H6242:H6244"/>
    <mergeCell ref="A6245:A6246"/>
    <mergeCell ref="B6245:B6246"/>
    <mergeCell ref="H6245:H6246"/>
    <mergeCell ref="A6247:A6254"/>
    <mergeCell ref="B6247:B6254"/>
    <mergeCell ref="H6247:H6254"/>
    <mergeCell ref="A6255:A6257"/>
    <mergeCell ref="B6255:B6257"/>
    <mergeCell ref="H6255:H6257"/>
    <mergeCell ref="A6262:A6264"/>
    <mergeCell ref="B6262:B6264"/>
    <mergeCell ref="H6262:H6264"/>
    <mergeCell ref="A6265:A6266"/>
    <mergeCell ref="B6265:B6266"/>
    <mergeCell ref="H6265:H6266"/>
    <mergeCell ref="D6267:F6267"/>
    <mergeCell ref="D6268:F6268"/>
    <mergeCell ref="D6269:F6269"/>
    <mergeCell ref="D6270:F6270"/>
    <mergeCell ref="A6272:A6273"/>
    <mergeCell ref="B6272:B6273"/>
    <mergeCell ref="H6272:H6273"/>
    <mergeCell ref="A6275:A6276"/>
    <mergeCell ref="B6275:B6276"/>
    <mergeCell ref="H6275:H6276"/>
    <mergeCell ref="D6277:F6277"/>
    <mergeCell ref="A6278:A6279"/>
    <mergeCell ref="B6278:B6279"/>
    <mergeCell ref="H6278:H6279"/>
    <mergeCell ref="D6281:F6281"/>
    <mergeCell ref="A6282:A6283"/>
    <mergeCell ref="B6282:B6283"/>
    <mergeCell ref="H6282:H6283"/>
    <mergeCell ref="A6285:A6287"/>
    <mergeCell ref="B6285:B6287"/>
    <mergeCell ref="H6285:H6287"/>
    <mergeCell ref="A6288:A6289"/>
    <mergeCell ref="B6288:B6289"/>
    <mergeCell ref="H6288:H6289"/>
    <mergeCell ref="A6291:A6292"/>
    <mergeCell ref="B6291:B6292"/>
    <mergeCell ref="H6291:H6292"/>
    <mergeCell ref="A6293:A6294"/>
    <mergeCell ref="B6293:B6294"/>
    <mergeCell ref="H6293:H6294"/>
    <mergeCell ref="D6295:F6295"/>
    <mergeCell ref="A6299:A6300"/>
    <mergeCell ref="B6299:B6300"/>
    <mergeCell ref="H6299:H6300"/>
    <mergeCell ref="D6301:F6301"/>
    <mergeCell ref="D6302:F6302"/>
    <mergeCell ref="A6303:A6305"/>
    <mergeCell ref="B6303:B6305"/>
    <mergeCell ref="H6303:H6305"/>
    <mergeCell ref="A6306:A6307"/>
    <mergeCell ref="B6306:B6307"/>
    <mergeCell ref="H6306:H6307"/>
    <mergeCell ref="D6307:F6307"/>
    <mergeCell ref="A6309:A6313"/>
    <mergeCell ref="B6309:B6313"/>
    <mergeCell ref="H6309:H6313"/>
    <mergeCell ref="A6314:A6315"/>
    <mergeCell ref="B6314:B6315"/>
    <mergeCell ref="H6314:H6315"/>
    <mergeCell ref="A6316:A6317"/>
    <mergeCell ref="B6316:B6317"/>
    <mergeCell ref="H6316:H6317"/>
    <mergeCell ref="A6318:A6321"/>
    <mergeCell ref="B6318:B6321"/>
    <mergeCell ref="H6318:H6321"/>
    <mergeCell ref="A6322:A6323"/>
    <mergeCell ref="B6322:B6323"/>
    <mergeCell ref="H6322:H6323"/>
    <mergeCell ref="D6324:F6324"/>
    <mergeCell ref="A6325:A6327"/>
    <mergeCell ref="B6325:B6327"/>
    <mergeCell ref="H6325:H6327"/>
    <mergeCell ref="D6328:F6328"/>
    <mergeCell ref="D6329:F6329"/>
    <mergeCell ref="A6330:A6336"/>
    <mergeCell ref="B6330:B6336"/>
    <mergeCell ref="H6330:H6336"/>
    <mergeCell ref="A6338:A6339"/>
    <mergeCell ref="B6338:B6339"/>
    <mergeCell ref="H6338:H6339"/>
    <mergeCell ref="A6340:A6343"/>
    <mergeCell ref="B6340:B6343"/>
    <mergeCell ref="H6340:H6343"/>
    <mergeCell ref="A6345:A6347"/>
    <mergeCell ref="B6345:B6347"/>
    <mergeCell ref="H6345:H6347"/>
    <mergeCell ref="D6348:F6348"/>
    <mergeCell ref="D6349:F6349"/>
    <mergeCell ref="A6350:A6352"/>
    <mergeCell ref="B6350:B6352"/>
    <mergeCell ref="H6350:H6352"/>
    <mergeCell ref="H6357:H6360"/>
    <mergeCell ref="D6361:F6361"/>
    <mergeCell ref="D6353:F6353"/>
    <mergeCell ref="A6355:A6356"/>
    <mergeCell ref="B6355:B6356"/>
    <mergeCell ref="H6355:H6356"/>
    <mergeCell ref="D6362:F6362"/>
    <mergeCell ref="D6363:F6363"/>
    <mergeCell ref="D6364:F6364"/>
    <mergeCell ref="A6357:A6360"/>
    <mergeCell ref="B6357:B6360"/>
    <mergeCell ref="D6381:F6381"/>
    <mergeCell ref="A6199:A6200"/>
    <mergeCell ref="B6199:B6200"/>
    <mergeCell ref="A6371:A6375"/>
    <mergeCell ref="B6371:B6375"/>
    <mergeCell ref="A6377:A6380"/>
    <mergeCell ref="B6382:B6383"/>
    <mergeCell ref="H6382:H6383"/>
    <mergeCell ref="D6384:F6384"/>
    <mergeCell ref="A6390:A6391"/>
    <mergeCell ref="B6390:B6391"/>
    <mergeCell ref="H6390:H6391"/>
    <mergeCell ref="D6391:F6391"/>
    <mergeCell ref="A6386:A6388"/>
    <mergeCell ref="B6386:B6388"/>
    <mergeCell ref="H6386:H6388"/>
    <mergeCell ref="A6393:A6394"/>
    <mergeCell ref="B6393:B6394"/>
    <mergeCell ref="H6393:H6394"/>
    <mergeCell ref="A6395:A6397"/>
    <mergeCell ref="B6395:B6397"/>
    <mergeCell ref="H6395:H6397"/>
    <mergeCell ref="A6398:A6401"/>
    <mergeCell ref="B6398:B6401"/>
    <mergeCell ref="H6398:H6401"/>
    <mergeCell ref="A6402:A6404"/>
    <mergeCell ref="B6402:B6404"/>
    <mergeCell ref="H6402:H6404"/>
    <mergeCell ref="A6413:A6414"/>
    <mergeCell ref="B6413:B6414"/>
    <mergeCell ref="H6413:H6414"/>
    <mergeCell ref="A6405:A6406"/>
    <mergeCell ref="B6405:B6406"/>
    <mergeCell ref="H6405:H6406"/>
    <mergeCell ref="D6406:F6406"/>
    <mergeCell ref="A6408:A6409"/>
    <mergeCell ref="B6408:B6409"/>
    <mergeCell ref="H6408:H6409"/>
    <mergeCell ref="D6418:F6418"/>
    <mergeCell ref="D6415:F6415"/>
    <mergeCell ref="A6416:A6417"/>
    <mergeCell ref="B6416:B6417"/>
    <mergeCell ref="D6410:F6410"/>
    <mergeCell ref="H6416:H6417"/>
    <mergeCell ref="D6417:F6417"/>
    <mergeCell ref="A6411:A6412"/>
    <mergeCell ref="B6411:B6412"/>
    <mergeCell ref="H6411:H6412"/>
  </mergeCells>
  <phoneticPr fontId="6" type="noConversion"/>
  <pageMargins left="0.74803149606299213" right="0.15748031496062992" top="0.27559055118110237" bottom="0.27559055118110237" header="0.15748031496062992" footer="0.15748031496062992"/>
  <pageSetup paperSize="9" scale="8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611"/>
  <sheetViews>
    <sheetView view="pageBreakPreview" topLeftCell="A425" workbookViewId="0">
      <selection activeCell="D596" sqref="D596"/>
    </sheetView>
  </sheetViews>
  <sheetFormatPr defaultRowHeight="15.75"/>
  <cols>
    <col min="1" max="1" width="5.7109375" style="1" customWidth="1"/>
    <col min="2" max="2" width="20" style="1" customWidth="1"/>
    <col min="3" max="3" width="22.85546875" style="1" customWidth="1"/>
    <col min="4" max="4" width="9.42578125" style="1" customWidth="1"/>
    <col min="5" max="6" width="9.140625" style="1"/>
    <col min="7" max="7" width="13.85546875" style="1" customWidth="1"/>
    <col min="8" max="8" width="12.7109375" style="1" bestFit="1" customWidth="1"/>
    <col min="9" max="16384" width="9.140625" style="1"/>
  </cols>
  <sheetData>
    <row r="1" spans="1:8">
      <c r="A1" s="22"/>
      <c r="B1" s="59"/>
      <c r="C1" s="22"/>
      <c r="D1" s="22"/>
      <c r="E1" s="22"/>
      <c r="F1" s="22"/>
      <c r="G1" s="1130" t="s">
        <v>1044</v>
      </c>
      <c r="H1" s="1130"/>
    </row>
    <row r="2" spans="1:8">
      <c r="A2" s="663" t="s">
        <v>3102</v>
      </c>
      <c r="B2" s="663"/>
      <c r="C2" s="663"/>
      <c r="D2" s="663"/>
      <c r="E2" s="663"/>
      <c r="F2" s="663"/>
      <c r="G2" s="663"/>
      <c r="H2" s="663"/>
    </row>
    <row r="3" spans="1:8">
      <c r="A3" s="1129" t="s">
        <v>1936</v>
      </c>
      <c r="B3" s="1129"/>
      <c r="C3" s="1129"/>
      <c r="D3" s="1129"/>
      <c r="E3" s="1129"/>
      <c r="F3" s="1129"/>
      <c r="G3" s="1129"/>
      <c r="H3" s="1129"/>
    </row>
    <row r="4" spans="1:8" ht="31.5">
      <c r="A4" s="114" t="s">
        <v>1033</v>
      </c>
      <c r="B4" s="114" t="s">
        <v>1034</v>
      </c>
      <c r="C4" s="114" t="s">
        <v>1035</v>
      </c>
      <c r="D4" s="114" t="s">
        <v>1036</v>
      </c>
      <c r="E4" s="114" t="s">
        <v>1334</v>
      </c>
      <c r="F4" s="114" t="s">
        <v>1335</v>
      </c>
      <c r="G4" s="114" t="s">
        <v>1555</v>
      </c>
      <c r="H4" s="114" t="s">
        <v>1586</v>
      </c>
    </row>
    <row r="5" spans="1:8" ht="40.5" customHeight="1">
      <c r="A5" s="602">
        <v>1</v>
      </c>
      <c r="B5" s="592" t="s">
        <v>2578</v>
      </c>
      <c r="C5" s="16" t="s">
        <v>2579</v>
      </c>
      <c r="D5" s="17"/>
      <c r="E5" s="17"/>
      <c r="F5" s="17"/>
      <c r="G5" s="17"/>
      <c r="H5" s="595">
        <v>40946</v>
      </c>
    </row>
    <row r="6" spans="1:8" ht="18" customHeight="1">
      <c r="A6" s="597"/>
      <c r="B6" s="594"/>
      <c r="C6" s="17" t="s">
        <v>1581</v>
      </c>
      <c r="D6" s="19" t="s">
        <v>1109</v>
      </c>
      <c r="E6" s="17">
        <v>2</v>
      </c>
      <c r="F6" s="17">
        <v>90</v>
      </c>
      <c r="G6" s="17"/>
      <c r="H6" s="603"/>
    </row>
    <row r="7" spans="1:8" ht="18" customHeight="1">
      <c r="A7" s="602">
        <v>2</v>
      </c>
      <c r="B7" s="592" t="s">
        <v>2578</v>
      </c>
      <c r="C7" s="16" t="s">
        <v>2782</v>
      </c>
      <c r="D7" s="19"/>
      <c r="E7" s="17"/>
      <c r="F7" s="17"/>
      <c r="G7" s="44"/>
      <c r="H7" s="595">
        <v>40946</v>
      </c>
    </row>
    <row r="8" spans="1:8" ht="18" customHeight="1">
      <c r="A8" s="596"/>
      <c r="B8" s="593"/>
      <c r="C8" s="17" t="s">
        <v>2049</v>
      </c>
      <c r="D8" s="19" t="s">
        <v>1588</v>
      </c>
      <c r="E8" s="17">
        <v>1</v>
      </c>
      <c r="F8" s="17">
        <v>1350</v>
      </c>
      <c r="G8" s="44">
        <f>F8*E8</f>
        <v>1350</v>
      </c>
      <c r="H8" s="596"/>
    </row>
    <row r="9" spans="1:8" ht="18" customHeight="1">
      <c r="A9" s="597"/>
      <c r="B9" s="594"/>
      <c r="C9" s="17" t="s">
        <v>2050</v>
      </c>
      <c r="D9" s="19" t="s">
        <v>1585</v>
      </c>
      <c r="E9" s="17">
        <v>0.5</v>
      </c>
      <c r="F9" s="17">
        <v>48.05</v>
      </c>
      <c r="G9" s="44">
        <f>F9*E9</f>
        <v>24</v>
      </c>
      <c r="H9" s="597"/>
    </row>
    <row r="10" spans="1:8" ht="18" customHeight="1">
      <c r="A10" s="41">
        <v>3</v>
      </c>
      <c r="B10" s="17" t="s">
        <v>664</v>
      </c>
      <c r="C10" s="16" t="s">
        <v>665</v>
      </c>
      <c r="D10" s="598" t="s">
        <v>67</v>
      </c>
      <c r="E10" s="599"/>
      <c r="F10" s="600"/>
      <c r="G10" s="20"/>
      <c r="H10" s="21">
        <v>40952</v>
      </c>
    </row>
    <row r="11" spans="1:8" ht="18" customHeight="1">
      <c r="A11" s="602">
        <v>4</v>
      </c>
      <c r="B11" s="592" t="s">
        <v>2007</v>
      </c>
      <c r="C11" s="16" t="s">
        <v>3092</v>
      </c>
      <c r="D11" s="19"/>
      <c r="E11" s="17"/>
      <c r="F11" s="17"/>
      <c r="G11" s="20"/>
      <c r="H11" s="595">
        <v>40963</v>
      </c>
    </row>
    <row r="12" spans="1:8" ht="18" customHeight="1">
      <c r="A12" s="597"/>
      <c r="B12" s="594"/>
      <c r="C12" s="3" t="s">
        <v>2772</v>
      </c>
      <c r="D12" s="51" t="s">
        <v>2968</v>
      </c>
      <c r="E12" s="3">
        <v>1</v>
      </c>
      <c r="F12" s="3">
        <v>68</v>
      </c>
      <c r="G12" s="3">
        <f>F12*E12</f>
        <v>68</v>
      </c>
      <c r="H12" s="603"/>
    </row>
    <row r="13" spans="1:8" ht="37.5" customHeight="1">
      <c r="A13" s="41">
        <v>5</v>
      </c>
      <c r="B13" s="17" t="s">
        <v>1622</v>
      </c>
      <c r="C13" s="16" t="s">
        <v>2844</v>
      </c>
      <c r="D13" s="598" t="s">
        <v>1623</v>
      </c>
      <c r="E13" s="599"/>
      <c r="F13" s="600"/>
      <c r="G13" s="3"/>
      <c r="H13" s="18">
        <v>40960</v>
      </c>
    </row>
    <row r="14" spans="1:8" ht="51.75" customHeight="1">
      <c r="A14" s="1140">
        <v>6</v>
      </c>
      <c r="B14" s="637" t="s">
        <v>1196</v>
      </c>
      <c r="C14" s="153" t="s">
        <v>1197</v>
      </c>
      <c r="D14" s="154"/>
      <c r="E14" s="154"/>
      <c r="F14" s="155"/>
      <c r="G14" s="156"/>
      <c r="H14" s="1137">
        <v>40968</v>
      </c>
    </row>
    <row r="15" spans="1:8" ht="31.5" customHeight="1">
      <c r="A15" s="1138"/>
      <c r="B15" s="638"/>
      <c r="C15" s="158" t="s">
        <v>1198</v>
      </c>
      <c r="D15" s="159" t="s">
        <v>1049</v>
      </c>
      <c r="E15" s="158">
        <v>14</v>
      </c>
      <c r="F15" s="155">
        <v>145</v>
      </c>
      <c r="G15" s="156">
        <f t="shared" ref="G15:G32" si="0">F15*E15</f>
        <v>2030</v>
      </c>
      <c r="H15" s="1138"/>
    </row>
    <row r="16" spans="1:8" ht="18" customHeight="1">
      <c r="A16" s="1138"/>
      <c r="B16" s="638"/>
      <c r="C16" s="157" t="s">
        <v>1364</v>
      </c>
      <c r="D16" s="154" t="s">
        <v>2968</v>
      </c>
      <c r="E16" s="154">
        <v>3</v>
      </c>
      <c r="F16" s="154">
        <v>40</v>
      </c>
      <c r="G16" s="156">
        <f t="shared" si="0"/>
        <v>120</v>
      </c>
      <c r="H16" s="1138"/>
    </row>
    <row r="17" spans="1:9" ht="18" customHeight="1">
      <c r="A17" s="1138"/>
      <c r="B17" s="638"/>
      <c r="C17" s="155" t="s">
        <v>1365</v>
      </c>
      <c r="D17" s="154" t="s">
        <v>2968</v>
      </c>
      <c r="E17" s="154">
        <v>1</v>
      </c>
      <c r="F17" s="154">
        <v>330</v>
      </c>
      <c r="G17" s="156">
        <f t="shared" si="0"/>
        <v>330</v>
      </c>
      <c r="H17" s="1138"/>
    </row>
    <row r="18" spans="1:9" ht="18" customHeight="1">
      <c r="A18" s="1138"/>
      <c r="B18" s="638"/>
      <c r="C18" s="155" t="s">
        <v>1366</v>
      </c>
      <c r="D18" s="154" t="s">
        <v>2968</v>
      </c>
      <c r="E18" s="154">
        <v>3</v>
      </c>
      <c r="F18" s="154">
        <v>90</v>
      </c>
      <c r="G18" s="156">
        <f t="shared" si="0"/>
        <v>270</v>
      </c>
      <c r="H18" s="1138"/>
    </row>
    <row r="19" spans="1:9" ht="18" customHeight="1">
      <c r="A19" s="1138"/>
      <c r="B19" s="638"/>
      <c r="C19" s="157" t="s">
        <v>2190</v>
      </c>
      <c r="D19" s="154" t="s">
        <v>2968</v>
      </c>
      <c r="E19" s="154">
        <v>1</v>
      </c>
      <c r="F19" s="154">
        <v>90</v>
      </c>
      <c r="G19" s="156">
        <f t="shared" si="0"/>
        <v>90</v>
      </c>
      <c r="H19" s="1138"/>
    </row>
    <row r="20" spans="1:9" ht="18" customHeight="1">
      <c r="A20" s="1138"/>
      <c r="B20" s="638"/>
      <c r="C20" s="155" t="s">
        <v>1367</v>
      </c>
      <c r="D20" s="154" t="s">
        <v>2968</v>
      </c>
      <c r="E20" s="155">
        <v>1</v>
      </c>
      <c r="F20" s="155">
        <v>10</v>
      </c>
      <c r="G20" s="156">
        <f t="shared" si="0"/>
        <v>10</v>
      </c>
      <c r="H20" s="1138"/>
    </row>
    <row r="21" spans="1:9" ht="18" customHeight="1">
      <c r="A21" s="1138"/>
      <c r="B21" s="638"/>
      <c r="C21" s="155" t="s">
        <v>2865</v>
      </c>
      <c r="D21" s="154" t="s">
        <v>2968</v>
      </c>
      <c r="E21" s="155">
        <v>3</v>
      </c>
      <c r="F21" s="155">
        <v>50</v>
      </c>
      <c r="G21" s="156">
        <f t="shared" si="0"/>
        <v>150</v>
      </c>
      <c r="H21" s="1138"/>
    </row>
    <row r="22" spans="1:9" ht="18" customHeight="1">
      <c r="A22" s="1138"/>
      <c r="B22" s="638"/>
      <c r="C22" s="155" t="s">
        <v>680</v>
      </c>
      <c r="D22" s="154" t="s">
        <v>2968</v>
      </c>
      <c r="E22" s="155">
        <v>3</v>
      </c>
      <c r="F22" s="155">
        <v>50</v>
      </c>
      <c r="G22" s="156">
        <f t="shared" si="0"/>
        <v>150</v>
      </c>
      <c r="H22" s="1138"/>
    </row>
    <row r="23" spans="1:9" ht="18" customHeight="1">
      <c r="A23" s="1138"/>
      <c r="B23" s="638"/>
      <c r="C23" s="155" t="s">
        <v>2294</v>
      </c>
      <c r="D23" s="154" t="s">
        <v>2968</v>
      </c>
      <c r="E23" s="155">
        <v>1</v>
      </c>
      <c r="F23" s="155">
        <v>85</v>
      </c>
      <c r="G23" s="156">
        <f t="shared" si="0"/>
        <v>85</v>
      </c>
      <c r="H23" s="1138"/>
    </row>
    <row r="24" spans="1:9" ht="34.5" customHeight="1">
      <c r="A24" s="1138"/>
      <c r="B24" s="638"/>
      <c r="C24" s="158" t="s">
        <v>1368</v>
      </c>
      <c r="D24" s="159" t="s">
        <v>1049</v>
      </c>
      <c r="E24" s="158">
        <v>6</v>
      </c>
      <c r="F24" s="155">
        <v>60</v>
      </c>
      <c r="G24" s="156">
        <f t="shared" si="0"/>
        <v>360</v>
      </c>
      <c r="H24" s="1138"/>
    </row>
    <row r="25" spans="1:9" ht="18" customHeight="1">
      <c r="A25" s="1138"/>
      <c r="B25" s="638"/>
      <c r="C25" s="157" t="s">
        <v>1369</v>
      </c>
      <c r="D25" s="154" t="s">
        <v>2968</v>
      </c>
      <c r="E25" s="155">
        <v>2</v>
      </c>
      <c r="F25" s="155">
        <v>110</v>
      </c>
      <c r="G25" s="156">
        <f t="shared" si="0"/>
        <v>220</v>
      </c>
      <c r="H25" s="1138"/>
    </row>
    <row r="26" spans="1:9" ht="18" customHeight="1">
      <c r="A26" s="1138"/>
      <c r="B26" s="638"/>
      <c r="C26" s="157" t="s">
        <v>1370</v>
      </c>
      <c r="D26" s="154" t="s">
        <v>2968</v>
      </c>
      <c r="E26" s="155">
        <v>1</v>
      </c>
      <c r="F26" s="155">
        <v>35</v>
      </c>
      <c r="G26" s="156">
        <f t="shared" si="0"/>
        <v>35</v>
      </c>
      <c r="H26" s="1138"/>
    </row>
    <row r="27" spans="1:9" ht="18" customHeight="1">
      <c r="A27" s="1138"/>
      <c r="B27" s="638"/>
      <c r="C27" s="155" t="s">
        <v>1371</v>
      </c>
      <c r="D27" s="154" t="s">
        <v>2968</v>
      </c>
      <c r="E27" s="155">
        <v>3</v>
      </c>
      <c r="F27" s="155">
        <v>15</v>
      </c>
      <c r="G27" s="156">
        <f t="shared" si="0"/>
        <v>45</v>
      </c>
      <c r="H27" s="1138"/>
    </row>
    <row r="28" spans="1:9" ht="18" customHeight="1">
      <c r="A28" s="1138"/>
      <c r="B28" s="638"/>
      <c r="C28" s="155" t="s">
        <v>642</v>
      </c>
      <c r="D28" s="154" t="s">
        <v>2968</v>
      </c>
      <c r="E28" s="155">
        <v>1</v>
      </c>
      <c r="F28" s="155">
        <v>67</v>
      </c>
      <c r="G28" s="156">
        <f t="shared" si="0"/>
        <v>67</v>
      </c>
      <c r="H28" s="1138"/>
    </row>
    <row r="29" spans="1:9" ht="18" customHeight="1">
      <c r="A29" s="1138"/>
      <c r="B29" s="638"/>
      <c r="C29" s="155" t="s">
        <v>643</v>
      </c>
      <c r="D29" s="154" t="s">
        <v>2968</v>
      </c>
      <c r="E29" s="155">
        <v>5</v>
      </c>
      <c r="F29" s="155">
        <v>30</v>
      </c>
      <c r="G29" s="156">
        <f t="shared" si="0"/>
        <v>150</v>
      </c>
      <c r="H29" s="1138"/>
    </row>
    <row r="30" spans="1:9" ht="18" customHeight="1">
      <c r="A30" s="1139"/>
      <c r="B30" s="639"/>
      <c r="C30" s="155" t="s">
        <v>680</v>
      </c>
      <c r="D30" s="154" t="s">
        <v>2968</v>
      </c>
      <c r="E30" s="155">
        <v>3</v>
      </c>
      <c r="F30" s="155">
        <v>35</v>
      </c>
      <c r="G30" s="156">
        <f t="shared" si="0"/>
        <v>105</v>
      </c>
      <c r="H30" s="1139"/>
      <c r="I30" s="1">
        <f>SUM(G15:G30)</f>
        <v>4217</v>
      </c>
    </row>
    <row r="31" spans="1:9" ht="82.5" customHeight="1">
      <c r="A31" s="602">
        <v>7</v>
      </c>
      <c r="B31" s="592" t="s">
        <v>1196</v>
      </c>
      <c r="C31" s="16" t="s">
        <v>721</v>
      </c>
      <c r="D31" s="17"/>
      <c r="E31" s="17"/>
      <c r="F31" s="17"/>
      <c r="G31" s="3"/>
      <c r="H31" s="595">
        <v>40967</v>
      </c>
    </row>
    <row r="32" spans="1:9" ht="18" customHeight="1">
      <c r="A32" s="597"/>
      <c r="B32" s="594"/>
      <c r="C32" s="17" t="s">
        <v>2286</v>
      </c>
      <c r="D32" s="19" t="s">
        <v>2968</v>
      </c>
      <c r="E32" s="17">
        <v>1</v>
      </c>
      <c r="F32" s="17">
        <v>115</v>
      </c>
      <c r="G32" s="3">
        <f t="shared" si="0"/>
        <v>115</v>
      </c>
      <c r="H32" s="597"/>
    </row>
    <row r="33" spans="1:8" ht="38.25" customHeight="1">
      <c r="A33" s="41">
        <v>8</v>
      </c>
      <c r="B33" s="17" t="s">
        <v>1196</v>
      </c>
      <c r="C33" s="16" t="s">
        <v>58</v>
      </c>
      <c r="D33" s="915" t="s">
        <v>392</v>
      </c>
      <c r="E33" s="916"/>
      <c r="F33" s="917"/>
      <c r="G33" s="3"/>
      <c r="H33" s="18">
        <v>40968</v>
      </c>
    </row>
    <row r="34" spans="1:8" ht="18" customHeight="1">
      <c r="A34" s="8"/>
      <c r="B34" s="7" t="s">
        <v>3112</v>
      </c>
      <c r="C34" s="8"/>
      <c r="D34" s="8"/>
      <c r="E34" s="8"/>
      <c r="F34" s="8"/>
      <c r="G34" s="7">
        <f>SUM(G5:G33)</f>
        <v>5774</v>
      </c>
      <c r="H34" s="8"/>
    </row>
    <row r="35" spans="1:8" ht="35.25" customHeight="1">
      <c r="A35" s="39"/>
      <c r="B35" s="86" t="s">
        <v>66</v>
      </c>
      <c r="C35" s="86"/>
      <c r="D35" s="86"/>
      <c r="E35" s="86"/>
      <c r="F35" s="86"/>
      <c r="G35" s="305">
        <f>3026.2*10.1</f>
        <v>30564.62</v>
      </c>
      <c r="H35" s="306"/>
    </row>
    <row r="36" spans="1:8" ht="54.75" customHeight="1">
      <c r="A36" s="39"/>
      <c r="B36" s="7" t="s">
        <v>1051</v>
      </c>
      <c r="C36" s="7"/>
      <c r="D36" s="7"/>
      <c r="E36" s="7"/>
      <c r="F36" s="7"/>
      <c r="G36" s="305">
        <f>9000+10000+10000+11000</f>
        <v>40000</v>
      </c>
      <c r="H36" s="306"/>
    </row>
    <row r="37" spans="1:8" ht="18" customHeight="1">
      <c r="A37" s="41"/>
      <c r="B37" s="74" t="s">
        <v>65</v>
      </c>
      <c r="C37" s="17"/>
      <c r="D37" s="17"/>
      <c r="E37" s="17"/>
      <c r="F37" s="17"/>
      <c r="G37" s="75">
        <f>G36*33.2%+G34*6%</f>
        <v>13626.44</v>
      </c>
      <c r="H37" s="76"/>
    </row>
    <row r="38" spans="1:8" ht="18" customHeight="1">
      <c r="A38" s="41"/>
      <c r="B38" s="74" t="s">
        <v>1583</v>
      </c>
      <c r="C38" s="17"/>
      <c r="D38" s="17"/>
      <c r="E38" s="17"/>
      <c r="F38" s="17"/>
      <c r="G38" s="75">
        <f>8649/4</f>
        <v>2162.25</v>
      </c>
      <c r="H38" s="76"/>
    </row>
    <row r="39" spans="1:8" ht="18" customHeight="1">
      <c r="A39" s="307"/>
      <c r="B39" s="1143" t="s">
        <v>2277</v>
      </c>
      <c r="C39" s="1143"/>
      <c r="D39" s="307"/>
      <c r="E39" s="307"/>
      <c r="F39" s="307"/>
      <c r="G39" s="309">
        <f>G35+G34+G36+G37+G38</f>
        <v>92127.31</v>
      </c>
      <c r="H39" s="307"/>
    </row>
    <row r="40" spans="1:8" ht="18" customHeight="1">
      <c r="A40" s="310"/>
      <c r="B40" s="311"/>
      <c r="C40" s="311"/>
      <c r="D40" s="310"/>
      <c r="E40" s="310"/>
      <c r="F40" s="310"/>
      <c r="G40" s="312"/>
      <c r="H40" s="310"/>
    </row>
    <row r="41" spans="1:8" ht="18" customHeight="1">
      <c r="A41" s="310"/>
      <c r="B41" s="311"/>
      <c r="C41" s="311"/>
      <c r="D41" s="310"/>
      <c r="E41" s="310"/>
      <c r="F41" s="310"/>
      <c r="G41" s="312"/>
      <c r="H41" s="310"/>
    </row>
    <row r="42" spans="1:8" ht="18" customHeight="1">
      <c r="A42" s="310"/>
      <c r="B42" s="311"/>
      <c r="C42" s="311"/>
      <c r="D42" s="310"/>
      <c r="E42" s="310"/>
      <c r="F42" s="310"/>
      <c r="G42" s="312"/>
      <c r="H42" s="310"/>
    </row>
    <row r="43" spans="1:8" ht="18" customHeight="1">
      <c r="A43" s="310"/>
      <c r="B43" s="311"/>
      <c r="C43" s="311"/>
      <c r="D43" s="310"/>
      <c r="E43" s="310"/>
      <c r="F43" s="310"/>
      <c r="G43" s="312"/>
      <c r="H43" s="310"/>
    </row>
    <row r="44" spans="1:8" ht="18" customHeight="1">
      <c r="A44" s="310"/>
      <c r="B44" s="311"/>
      <c r="C44" s="311"/>
      <c r="D44" s="310"/>
      <c r="E44" s="310"/>
      <c r="F44" s="310"/>
      <c r="G44" s="312"/>
      <c r="H44" s="310"/>
    </row>
    <row r="45" spans="1:8" ht="18" customHeight="1">
      <c r="A45" s="310"/>
      <c r="B45" s="311"/>
      <c r="C45" s="311"/>
      <c r="D45" s="310"/>
      <c r="E45" s="310"/>
      <c r="F45" s="310"/>
      <c r="G45" s="312"/>
      <c r="H45" s="310"/>
    </row>
    <row r="46" spans="1:8" ht="18" customHeight="1">
      <c r="A46" s="310"/>
      <c r="B46" s="311"/>
      <c r="C46" s="311"/>
      <c r="D46" s="310"/>
      <c r="E46" s="310"/>
      <c r="F46" s="310"/>
      <c r="G46" s="312"/>
      <c r="H46" s="310"/>
    </row>
    <row r="47" spans="1:8" ht="18" customHeight="1">
      <c r="A47" s="310"/>
      <c r="B47" s="311"/>
      <c r="C47" s="311"/>
      <c r="D47" s="310"/>
      <c r="E47" s="310"/>
      <c r="F47" s="310"/>
      <c r="G47" s="312"/>
      <c r="H47" s="310"/>
    </row>
    <row r="48" spans="1:8" ht="18" customHeight="1">
      <c r="A48" s="310"/>
      <c r="B48" s="311"/>
      <c r="C48" s="311"/>
      <c r="D48" s="310"/>
      <c r="E48" s="310"/>
      <c r="F48" s="310"/>
      <c r="G48" s="312"/>
      <c r="H48" s="310"/>
    </row>
    <row r="49" spans="1:8" ht="18" customHeight="1">
      <c r="A49" s="310"/>
      <c r="B49" s="311"/>
      <c r="C49" s="311"/>
      <c r="D49" s="310"/>
      <c r="E49" s="310"/>
      <c r="F49" s="310"/>
      <c r="G49" s="312"/>
      <c r="H49" s="310"/>
    </row>
    <row r="50" spans="1:8" ht="18" customHeight="1">
      <c r="A50" s="310"/>
      <c r="B50" s="311"/>
      <c r="C50" s="311"/>
      <c r="D50" s="310"/>
      <c r="E50" s="310"/>
      <c r="F50" s="310"/>
      <c r="G50" s="312"/>
      <c r="H50" s="310"/>
    </row>
    <row r="51" spans="1:8" ht="18" customHeight="1">
      <c r="A51" s="310"/>
      <c r="B51" s="311"/>
      <c r="C51" s="311"/>
      <c r="D51" s="310"/>
      <c r="E51" s="310"/>
      <c r="F51" s="310"/>
      <c r="G51" s="312"/>
      <c r="H51" s="310"/>
    </row>
    <row r="52" spans="1:8" ht="18" customHeight="1">
      <c r="A52" s="310"/>
      <c r="B52" s="311"/>
      <c r="C52" s="311"/>
      <c r="D52" s="310"/>
      <c r="E52" s="310"/>
      <c r="F52" s="310"/>
      <c r="G52" s="312"/>
      <c r="H52" s="310"/>
    </row>
    <row r="53" spans="1:8" ht="18" customHeight="1">
      <c r="A53" s="310"/>
      <c r="B53" s="311"/>
      <c r="C53" s="311"/>
      <c r="D53" s="310"/>
      <c r="E53" s="310"/>
      <c r="F53" s="310"/>
      <c r="G53" s="312"/>
      <c r="H53" s="310"/>
    </row>
    <row r="54" spans="1:8" ht="18" customHeight="1">
      <c r="A54" s="310"/>
      <c r="B54" s="311"/>
      <c r="C54" s="311"/>
      <c r="D54" s="310"/>
      <c r="E54" s="310"/>
      <c r="F54" s="310"/>
      <c r="G54" s="312"/>
      <c r="H54" s="310"/>
    </row>
    <row r="55" spans="1:8" ht="18" customHeight="1">
      <c r="A55" s="310"/>
      <c r="B55" s="311"/>
      <c r="C55" s="311"/>
      <c r="D55" s="310"/>
      <c r="E55" s="310"/>
      <c r="F55" s="310"/>
      <c r="G55" s="312"/>
      <c r="H55" s="310"/>
    </row>
    <row r="56" spans="1:8" ht="18" customHeight="1">
      <c r="A56" s="310"/>
      <c r="B56" s="311"/>
      <c r="C56" s="311"/>
      <c r="D56" s="310"/>
      <c r="E56" s="310"/>
      <c r="F56" s="310"/>
      <c r="G56" s="312"/>
      <c r="H56" s="310"/>
    </row>
    <row r="57" spans="1:8" ht="18" customHeight="1">
      <c r="A57" s="310"/>
      <c r="B57" s="311"/>
      <c r="C57" s="311"/>
      <c r="D57" s="310"/>
      <c r="E57" s="310"/>
      <c r="F57" s="310"/>
      <c r="G57" s="312"/>
      <c r="H57" s="310"/>
    </row>
    <row r="58" spans="1:8" ht="18" customHeight="1">
      <c r="A58" s="310"/>
      <c r="B58" s="311"/>
      <c r="C58" s="311"/>
      <c r="D58" s="310"/>
      <c r="E58" s="310"/>
      <c r="F58" s="310"/>
      <c r="G58" s="312"/>
      <c r="H58" s="310"/>
    </row>
    <row r="59" spans="1:8" ht="18" customHeight="1">
      <c r="A59" s="310"/>
      <c r="B59" s="311"/>
      <c r="C59" s="311"/>
      <c r="D59" s="310"/>
      <c r="E59" s="310"/>
      <c r="F59" s="310"/>
      <c r="G59" s="312"/>
      <c r="H59" s="310"/>
    </row>
    <row r="60" spans="1:8" ht="18" customHeight="1">
      <c r="A60" s="310"/>
      <c r="B60" s="311"/>
      <c r="C60" s="311"/>
      <c r="D60" s="310"/>
      <c r="E60" s="310"/>
      <c r="F60" s="310"/>
      <c r="G60" s="312"/>
      <c r="H60" s="310"/>
    </row>
    <row r="61" spans="1:8" ht="18" customHeight="1">
      <c r="A61" s="310"/>
      <c r="B61" s="311"/>
      <c r="C61" s="311"/>
      <c r="D61" s="310"/>
      <c r="E61" s="310"/>
      <c r="F61" s="310"/>
      <c r="G61" s="312"/>
      <c r="H61" s="310"/>
    </row>
    <row r="62" spans="1:8" ht="18" customHeight="1">
      <c r="A62" s="310"/>
      <c r="B62" s="311"/>
      <c r="C62" s="311"/>
      <c r="D62" s="310"/>
      <c r="E62" s="310"/>
      <c r="F62" s="310"/>
      <c r="G62" s="312"/>
      <c r="H62" s="310"/>
    </row>
    <row r="63" spans="1:8" ht="18" customHeight="1">
      <c r="A63" s="310"/>
      <c r="B63" s="311"/>
      <c r="C63" s="311"/>
      <c r="D63" s="310"/>
      <c r="E63" s="310"/>
      <c r="F63" s="310"/>
      <c r="G63" s="312"/>
      <c r="H63" s="310"/>
    </row>
    <row r="64" spans="1:8" ht="18" customHeight="1">
      <c r="A64" s="310"/>
      <c r="B64" s="311"/>
      <c r="C64" s="311"/>
      <c r="D64" s="310"/>
      <c r="E64" s="310"/>
      <c r="F64" s="310"/>
      <c r="G64" s="312"/>
      <c r="H64" s="310"/>
    </row>
    <row r="65" spans="1:8" ht="18" customHeight="1">
      <c r="A65" s="310"/>
      <c r="B65" s="311"/>
      <c r="C65" s="311"/>
      <c r="D65" s="310"/>
      <c r="E65" s="310"/>
      <c r="F65" s="310"/>
      <c r="G65" s="312"/>
      <c r="H65" s="310"/>
    </row>
    <row r="66" spans="1:8" ht="18" customHeight="1">
      <c r="A66" s="310"/>
      <c r="B66" s="311"/>
      <c r="C66" s="311"/>
      <c r="D66" s="310"/>
      <c r="E66" s="310"/>
      <c r="F66" s="310"/>
      <c r="G66" s="312"/>
      <c r="H66" s="310"/>
    </row>
    <row r="67" spans="1:8" ht="18" customHeight="1">
      <c r="A67" s="310"/>
      <c r="B67" s="311"/>
      <c r="C67" s="311"/>
      <c r="D67" s="310"/>
      <c r="E67" s="310"/>
      <c r="F67" s="310"/>
      <c r="G67" s="312"/>
      <c r="H67" s="310"/>
    </row>
    <row r="68" spans="1:8" ht="18" customHeight="1">
      <c r="A68" s="310"/>
      <c r="B68" s="311"/>
      <c r="C68" s="311"/>
      <c r="D68" s="310"/>
      <c r="E68" s="310"/>
      <c r="F68" s="310"/>
      <c r="G68" s="312"/>
      <c r="H68" s="310"/>
    </row>
    <row r="69" spans="1:8" ht="18" customHeight="1">
      <c r="A69" s="310"/>
      <c r="B69" s="311"/>
      <c r="C69" s="311"/>
      <c r="D69" s="310"/>
      <c r="E69" s="310"/>
      <c r="F69" s="310"/>
      <c r="G69" s="312"/>
      <c r="H69" s="310"/>
    </row>
    <row r="70" spans="1:8" ht="18" customHeight="1">
      <c r="A70" s="310"/>
      <c r="B70" s="311"/>
      <c r="C70" s="311"/>
      <c r="D70" s="310"/>
      <c r="E70" s="310"/>
      <c r="F70" s="310"/>
      <c r="G70" s="312"/>
      <c r="H70" s="310"/>
    </row>
    <row r="71" spans="1:8" ht="18" customHeight="1">
      <c r="A71" s="310"/>
      <c r="B71" s="311"/>
      <c r="C71" s="311"/>
      <c r="D71" s="310"/>
      <c r="E71" s="310"/>
      <c r="F71" s="310"/>
      <c r="G71" s="312"/>
      <c r="H71" s="310"/>
    </row>
    <row r="72" spans="1:8" ht="18" customHeight="1">
      <c r="A72" s="310"/>
      <c r="B72" s="311"/>
      <c r="C72" s="311"/>
      <c r="D72" s="310"/>
      <c r="E72" s="310"/>
      <c r="F72" s="310"/>
      <c r="G72" s="312"/>
      <c r="H72" s="310"/>
    </row>
    <row r="73" spans="1:8" ht="18" customHeight="1">
      <c r="A73" s="310"/>
      <c r="B73" s="311"/>
      <c r="C73" s="311"/>
      <c r="D73" s="310"/>
      <c r="E73" s="310"/>
      <c r="F73" s="310"/>
      <c r="G73" s="312"/>
      <c r="H73" s="310"/>
    </row>
    <row r="74" spans="1:8" ht="18" customHeight="1">
      <c r="A74" s="310"/>
      <c r="B74" s="311"/>
      <c r="C74" s="311"/>
      <c r="D74" s="310"/>
      <c r="E74" s="310"/>
      <c r="F74" s="310"/>
      <c r="G74" s="312"/>
      <c r="H74" s="310"/>
    </row>
    <row r="75" spans="1:8" ht="18" customHeight="1">
      <c r="A75" s="310"/>
      <c r="B75" s="311"/>
      <c r="C75" s="311"/>
      <c r="D75" s="310"/>
      <c r="E75" s="310"/>
      <c r="F75" s="310"/>
      <c r="G75" s="312"/>
      <c r="H75" s="310"/>
    </row>
    <row r="76" spans="1:8" ht="18" customHeight="1">
      <c r="A76" s="310"/>
      <c r="B76" s="311"/>
      <c r="C76" s="311"/>
      <c r="D76" s="310"/>
      <c r="E76" s="310"/>
      <c r="F76" s="310"/>
      <c r="G76" s="312"/>
      <c r="H76" s="310"/>
    </row>
    <row r="77" spans="1:8" ht="18" customHeight="1">
      <c r="A77" s="310"/>
      <c r="B77" s="311"/>
      <c r="C77" s="311"/>
      <c r="D77" s="310"/>
      <c r="E77" s="310"/>
      <c r="F77" s="310"/>
      <c r="G77" s="312"/>
      <c r="H77" s="310"/>
    </row>
    <row r="78" spans="1:8" ht="18" customHeight="1">
      <c r="A78" s="310"/>
      <c r="B78" s="311"/>
      <c r="C78" s="311"/>
      <c r="D78" s="310"/>
      <c r="E78" s="310"/>
      <c r="F78" s="310"/>
      <c r="G78" s="312"/>
      <c r="H78" s="310"/>
    </row>
    <row r="79" spans="1:8" ht="18" customHeight="1">
      <c r="A79" s="310"/>
      <c r="B79" s="311"/>
      <c r="C79" s="311"/>
      <c r="D79" s="310"/>
      <c r="E79" s="310"/>
      <c r="F79" s="310"/>
      <c r="G79" s="312"/>
      <c r="H79" s="310"/>
    </row>
    <row r="80" spans="1:8" ht="18" customHeight="1">
      <c r="A80" s="310"/>
      <c r="B80" s="311"/>
      <c r="C80" s="311"/>
      <c r="D80" s="310"/>
      <c r="E80" s="310"/>
      <c r="F80" s="310"/>
      <c r="G80" s="312"/>
      <c r="H80" s="310"/>
    </row>
    <row r="81" spans="1:8" ht="18" customHeight="1">
      <c r="A81" s="310"/>
      <c r="B81" s="311"/>
      <c r="C81" s="311"/>
      <c r="D81" s="310"/>
      <c r="E81" s="310"/>
      <c r="F81" s="310"/>
      <c r="G81" s="312"/>
      <c r="H81" s="310"/>
    </row>
    <row r="82" spans="1:8" ht="18" customHeight="1">
      <c r="A82" s="310"/>
      <c r="B82" s="311"/>
      <c r="C82" s="311"/>
      <c r="D82" s="310"/>
      <c r="E82" s="310"/>
      <c r="F82" s="310"/>
      <c r="G82" s="312"/>
      <c r="H82" s="310"/>
    </row>
    <row r="83" spans="1:8" ht="18" customHeight="1">
      <c r="A83" s="310"/>
      <c r="B83" s="311"/>
      <c r="C83" s="311"/>
      <c r="D83" s="310"/>
      <c r="E83" s="310"/>
      <c r="F83" s="310"/>
      <c r="G83" s="312"/>
      <c r="H83" s="310"/>
    </row>
    <row r="84" spans="1:8" ht="18" customHeight="1">
      <c r="A84" s="310"/>
      <c r="B84" s="311"/>
      <c r="C84" s="311"/>
      <c r="D84" s="310"/>
      <c r="E84" s="310"/>
      <c r="F84" s="310"/>
      <c r="G84" s="312"/>
      <c r="H84" s="310"/>
    </row>
    <row r="85" spans="1:8" ht="18" customHeight="1">
      <c r="A85" s="310"/>
      <c r="B85" s="311"/>
      <c r="C85" s="311"/>
      <c r="D85" s="310"/>
      <c r="E85" s="310"/>
      <c r="F85" s="310"/>
      <c r="G85" s="312"/>
      <c r="H85" s="310"/>
    </row>
    <row r="86" spans="1:8" ht="18" customHeight="1">
      <c r="A86" s="310"/>
      <c r="B86" s="311"/>
      <c r="C86" s="311"/>
      <c r="D86" s="310"/>
      <c r="E86" s="310"/>
      <c r="F86" s="310"/>
      <c r="G86" s="312"/>
      <c r="H86" s="310"/>
    </row>
    <row r="87" spans="1:8" ht="18" customHeight="1">
      <c r="A87" s="22"/>
      <c r="B87" s="59"/>
      <c r="C87" s="22"/>
      <c r="D87" s="22"/>
      <c r="E87" s="22"/>
      <c r="F87" s="22"/>
      <c r="G87" s="1130" t="s">
        <v>1044</v>
      </c>
      <c r="H87" s="1130"/>
    </row>
    <row r="88" spans="1:8" ht="20.25" customHeight="1">
      <c r="A88" s="663" t="s">
        <v>2835</v>
      </c>
      <c r="B88" s="663"/>
      <c r="C88" s="663"/>
      <c r="D88" s="663"/>
      <c r="E88" s="663"/>
      <c r="F88" s="663"/>
      <c r="G88" s="663"/>
      <c r="H88" s="663"/>
    </row>
    <row r="89" spans="1:8" ht="18" customHeight="1">
      <c r="A89" s="1129" t="s">
        <v>1936</v>
      </c>
      <c r="B89" s="1129"/>
      <c r="C89" s="1129"/>
      <c r="D89" s="1129"/>
      <c r="E89" s="1129"/>
      <c r="F89" s="1129"/>
      <c r="G89" s="1129"/>
      <c r="H89" s="1129"/>
    </row>
    <row r="90" spans="1:8" ht="36.75" customHeight="1">
      <c r="A90" s="58" t="s">
        <v>1033</v>
      </c>
      <c r="B90" s="58" t="s">
        <v>1034</v>
      </c>
      <c r="C90" s="58" t="s">
        <v>1035</v>
      </c>
      <c r="D90" s="58" t="s">
        <v>1036</v>
      </c>
      <c r="E90" s="58" t="s">
        <v>1334</v>
      </c>
      <c r="F90" s="58" t="s">
        <v>1335</v>
      </c>
      <c r="G90" s="58" t="s">
        <v>1555</v>
      </c>
      <c r="H90" s="58" t="s">
        <v>1586</v>
      </c>
    </row>
    <row r="91" spans="1:8" ht="18" customHeight="1">
      <c r="A91" s="41">
        <v>1</v>
      </c>
      <c r="B91" s="17" t="s">
        <v>2069</v>
      </c>
      <c r="C91" s="16" t="s">
        <v>2070</v>
      </c>
      <c r="D91" s="598" t="s">
        <v>2071</v>
      </c>
      <c r="E91" s="599"/>
      <c r="F91" s="600"/>
      <c r="G91" s="17"/>
      <c r="H91" s="18">
        <v>40973</v>
      </c>
    </row>
    <row r="92" spans="1:8" ht="18" customHeight="1">
      <c r="A92" s="41">
        <v>2</v>
      </c>
      <c r="B92" s="134" t="s">
        <v>740</v>
      </c>
      <c r="C92" s="16" t="s">
        <v>741</v>
      </c>
      <c r="D92" s="598" t="s">
        <v>633</v>
      </c>
      <c r="E92" s="599"/>
      <c r="F92" s="600"/>
      <c r="G92" s="44"/>
      <c r="H92" s="133">
        <v>40981</v>
      </c>
    </row>
    <row r="93" spans="1:8" ht="18" customHeight="1">
      <c r="A93" s="602">
        <v>3</v>
      </c>
      <c r="B93" s="592" t="s">
        <v>492</v>
      </c>
      <c r="C93" s="16" t="s">
        <v>2036</v>
      </c>
      <c r="D93" s="19"/>
      <c r="E93" s="17"/>
      <c r="F93" s="17"/>
      <c r="G93" s="17"/>
      <c r="H93" s="595">
        <v>40991</v>
      </c>
    </row>
    <row r="94" spans="1:8" ht="18" customHeight="1">
      <c r="A94" s="596"/>
      <c r="B94" s="1141"/>
      <c r="C94" s="17" t="s">
        <v>689</v>
      </c>
      <c r="D94" s="19" t="s">
        <v>2968</v>
      </c>
      <c r="E94" s="17">
        <v>1</v>
      </c>
      <c r="F94" s="17">
        <v>360</v>
      </c>
      <c r="G94" s="20">
        <f>F94*E94</f>
        <v>360</v>
      </c>
      <c r="H94" s="596"/>
    </row>
    <row r="95" spans="1:8" ht="18" customHeight="1">
      <c r="A95" s="597"/>
      <c r="B95" s="1142"/>
      <c r="C95" s="15" t="s">
        <v>1330</v>
      </c>
      <c r="D95" s="19" t="s">
        <v>1049</v>
      </c>
      <c r="E95" s="19">
        <v>2</v>
      </c>
      <c r="F95" s="19">
        <v>369.6</v>
      </c>
      <c r="G95" s="20">
        <f>F95*E95</f>
        <v>739.2</v>
      </c>
      <c r="H95" s="597"/>
    </row>
    <row r="96" spans="1:8" ht="23.25" customHeight="1">
      <c r="A96" s="602">
        <v>4</v>
      </c>
      <c r="B96" s="592" t="s">
        <v>36</v>
      </c>
      <c r="C96" s="16" t="s">
        <v>2184</v>
      </c>
      <c r="D96" s="17"/>
      <c r="E96" s="17"/>
      <c r="F96" s="17"/>
      <c r="G96" s="20"/>
      <c r="H96" s="595">
        <v>40994</v>
      </c>
    </row>
    <row r="97" spans="1:8" ht="21" customHeight="1">
      <c r="A97" s="596"/>
      <c r="B97" s="593"/>
      <c r="C97" s="28" t="s">
        <v>1600</v>
      </c>
      <c r="D97" s="29" t="s">
        <v>1588</v>
      </c>
      <c r="E97" s="29">
        <v>1</v>
      </c>
      <c r="F97" s="29">
        <v>1700</v>
      </c>
      <c r="G97" s="20">
        <f>F97*E97</f>
        <v>1700</v>
      </c>
      <c r="H97" s="605"/>
    </row>
    <row r="98" spans="1:8" ht="38.25" customHeight="1">
      <c r="A98" s="597"/>
      <c r="B98" s="594"/>
      <c r="C98" s="17" t="s">
        <v>35</v>
      </c>
      <c r="D98" s="19" t="s">
        <v>1588</v>
      </c>
      <c r="E98" s="17">
        <v>1</v>
      </c>
      <c r="F98" s="17"/>
      <c r="G98" s="20"/>
      <c r="H98" s="603"/>
    </row>
    <row r="99" spans="1:8" ht="49.5" customHeight="1">
      <c r="A99" s="602">
        <v>5</v>
      </c>
      <c r="B99" s="592" t="s">
        <v>1196</v>
      </c>
      <c r="C99" s="16" t="s">
        <v>724</v>
      </c>
      <c r="D99" s="17"/>
      <c r="E99" s="17"/>
      <c r="F99" s="17"/>
      <c r="G99" s="20"/>
      <c r="H99" s="595">
        <v>40997</v>
      </c>
    </row>
    <row r="100" spans="1:8" ht="18" customHeight="1">
      <c r="A100" s="597"/>
      <c r="B100" s="594"/>
      <c r="C100" s="17" t="s">
        <v>2797</v>
      </c>
      <c r="D100" s="17" t="s">
        <v>1109</v>
      </c>
      <c r="E100" s="17">
        <v>2</v>
      </c>
      <c r="F100" s="17">
        <v>90</v>
      </c>
      <c r="G100" s="20">
        <f>F100*E100</f>
        <v>180</v>
      </c>
      <c r="H100" s="603"/>
    </row>
    <row r="101" spans="1:8" ht="45" customHeight="1">
      <c r="A101" s="43">
        <v>6</v>
      </c>
      <c r="B101" s="45" t="s">
        <v>1196</v>
      </c>
      <c r="C101" s="184" t="s">
        <v>893</v>
      </c>
      <c r="D101" s="1144" t="s">
        <v>81</v>
      </c>
      <c r="E101" s="1145"/>
      <c r="F101" s="625"/>
      <c r="G101" s="45"/>
      <c r="H101" s="177">
        <v>40997</v>
      </c>
    </row>
    <row r="102" spans="1:8" ht="51.75" customHeight="1">
      <c r="A102" s="8"/>
      <c r="B102" s="7" t="s">
        <v>351</v>
      </c>
      <c r="C102" s="8"/>
      <c r="D102" s="8"/>
      <c r="E102" s="8"/>
      <c r="F102" s="8"/>
      <c r="G102" s="7">
        <f>SUM(G91:G101)</f>
        <v>2979.2</v>
      </c>
      <c r="H102" s="8"/>
    </row>
    <row r="103" spans="1:8" ht="36" customHeight="1">
      <c r="A103" s="39"/>
      <c r="B103" s="86" t="s">
        <v>66</v>
      </c>
      <c r="C103" s="86"/>
      <c r="D103" s="86"/>
      <c r="E103" s="86"/>
      <c r="F103" s="86"/>
      <c r="G103" s="305">
        <f>3026.2*10.1</f>
        <v>30564.62</v>
      </c>
      <c r="H103" s="306"/>
    </row>
    <row r="104" spans="1:8" ht="48" customHeight="1">
      <c r="A104" s="6"/>
      <c r="B104" s="7" t="s">
        <v>1051</v>
      </c>
      <c r="C104" s="7"/>
      <c r="D104" s="7"/>
      <c r="E104" s="7"/>
      <c r="F104" s="7"/>
      <c r="G104" s="313">
        <f>9000+10000+10000+11000</f>
        <v>40000</v>
      </c>
      <c r="H104" s="314"/>
    </row>
    <row r="105" spans="1:8" ht="18" customHeight="1">
      <c r="A105" s="41"/>
      <c r="B105" s="74" t="s">
        <v>65</v>
      </c>
      <c r="C105" s="17"/>
      <c r="D105" s="17"/>
      <c r="E105" s="17"/>
      <c r="F105" s="17"/>
      <c r="G105" s="75">
        <f>G104*33.2%+G102*6%</f>
        <v>13458.75</v>
      </c>
      <c r="H105" s="76"/>
    </row>
    <row r="106" spans="1:8" ht="18" customHeight="1">
      <c r="A106" s="41"/>
      <c r="B106" s="74" t="s">
        <v>1583</v>
      </c>
      <c r="C106" s="17"/>
      <c r="D106" s="17"/>
      <c r="E106" s="17"/>
      <c r="F106" s="17"/>
      <c r="G106" s="75">
        <f>8649/4</f>
        <v>2162.25</v>
      </c>
      <c r="H106" s="76"/>
    </row>
    <row r="107" spans="1:8" ht="18" customHeight="1">
      <c r="A107" s="307"/>
      <c r="B107" s="1131" t="s">
        <v>2278</v>
      </c>
      <c r="C107" s="1132"/>
      <c r="D107" s="307"/>
      <c r="E107" s="307"/>
      <c r="F107" s="307"/>
      <c r="G107" s="309">
        <f>G103+G102+G104+G106</f>
        <v>75706.070000000007</v>
      </c>
      <c r="H107" s="307"/>
    </row>
    <row r="108" spans="1:8" ht="18" customHeight="1">
      <c r="A108" s="22"/>
      <c r="B108" s="22"/>
      <c r="C108" s="91"/>
      <c r="D108" s="90"/>
      <c r="E108" s="22"/>
      <c r="F108" s="22"/>
      <c r="G108" s="70"/>
      <c r="H108" s="110"/>
    </row>
    <row r="109" spans="1:8" ht="18" customHeight="1">
      <c r="A109" s="22"/>
      <c r="B109" s="22"/>
      <c r="C109" s="22"/>
      <c r="D109" s="90"/>
      <c r="E109" s="22"/>
      <c r="F109" s="22"/>
      <c r="G109" s="70"/>
      <c r="H109" s="22"/>
    </row>
    <row r="110" spans="1:8" ht="18" customHeight="1">
      <c r="A110" s="22"/>
      <c r="B110" s="22"/>
      <c r="C110" s="22"/>
      <c r="D110" s="90"/>
      <c r="E110" s="22"/>
      <c r="F110" s="22"/>
      <c r="G110" s="70"/>
      <c r="H110" s="22"/>
    </row>
    <row r="111" spans="1:8" ht="18" customHeight="1">
      <c r="A111" s="22"/>
      <c r="B111" s="22"/>
      <c r="C111" s="91"/>
      <c r="D111" s="22"/>
      <c r="E111" s="22"/>
      <c r="F111" s="22"/>
      <c r="G111" s="70"/>
      <c r="H111" s="110"/>
    </row>
    <row r="112" spans="1:8" ht="18" customHeight="1">
      <c r="A112" s="22"/>
      <c r="B112" s="22"/>
      <c r="C112" s="22"/>
      <c r="D112" s="90"/>
      <c r="E112" s="22"/>
      <c r="F112" s="22"/>
      <c r="G112" s="70"/>
      <c r="H112" s="22"/>
    </row>
    <row r="113" spans="1:8" ht="18" customHeight="1">
      <c r="A113" s="22"/>
      <c r="B113" s="22"/>
      <c r="C113" s="89"/>
      <c r="D113" s="90"/>
      <c r="E113" s="22"/>
      <c r="F113" s="22"/>
      <c r="G113" s="70"/>
      <c r="H113" s="22"/>
    </row>
    <row r="114" spans="1:8" ht="18" customHeight="1">
      <c r="A114" s="83"/>
      <c r="B114" s="22"/>
      <c r="C114" s="91"/>
      <c r="D114" s="22"/>
      <c r="E114" s="22"/>
      <c r="F114" s="22"/>
      <c r="G114" s="70"/>
      <c r="H114" s="110"/>
    </row>
    <row r="115" spans="1:8" ht="18" customHeight="1">
      <c r="A115" s="22"/>
      <c r="B115" s="22"/>
      <c r="C115" s="91"/>
      <c r="D115" s="22"/>
      <c r="E115" s="22"/>
      <c r="F115" s="22"/>
      <c r="G115" s="70"/>
      <c r="H115" s="110"/>
    </row>
    <row r="116" spans="1:8" ht="18" customHeight="1">
      <c r="A116" s="22"/>
      <c r="B116" s="22"/>
      <c r="C116" s="108"/>
      <c r="D116" s="109"/>
      <c r="E116" s="109"/>
      <c r="F116" s="109"/>
      <c r="G116" s="70"/>
      <c r="H116" s="22"/>
    </row>
    <row r="117" spans="1:8" ht="18" customHeight="1">
      <c r="A117" s="22"/>
      <c r="B117" s="22"/>
      <c r="C117" s="22"/>
      <c r="D117" s="22"/>
      <c r="E117" s="22"/>
      <c r="F117" s="22"/>
      <c r="G117" s="70"/>
      <c r="H117" s="22"/>
    </row>
    <row r="118" spans="1:8" ht="18" customHeight="1">
      <c r="A118" s="22"/>
      <c r="B118" s="22"/>
      <c r="C118" s="22"/>
      <c r="D118" s="22"/>
      <c r="E118" s="22"/>
      <c r="F118" s="22"/>
      <c r="G118" s="70"/>
      <c r="H118" s="22"/>
    </row>
    <row r="119" spans="1:8" ht="18" customHeight="1">
      <c r="A119" s="22"/>
      <c r="B119" s="22"/>
      <c r="C119" s="22"/>
      <c r="D119" s="22"/>
      <c r="E119" s="22"/>
      <c r="F119" s="22"/>
      <c r="G119" s="70"/>
      <c r="H119" s="22"/>
    </row>
    <row r="120" spans="1:8" ht="18" customHeight="1">
      <c r="A120" s="22"/>
      <c r="B120" s="22"/>
      <c r="C120" s="22"/>
      <c r="D120" s="22"/>
      <c r="E120" s="22"/>
      <c r="F120" s="22"/>
      <c r="G120" s="70"/>
      <c r="H120" s="22"/>
    </row>
    <row r="121" spans="1:8" ht="18" customHeight="1">
      <c r="A121" s="22"/>
      <c r="B121" s="22"/>
      <c r="C121" s="22"/>
      <c r="D121" s="22"/>
      <c r="E121" s="22"/>
      <c r="F121" s="22"/>
      <c r="G121" s="70"/>
      <c r="H121" s="22"/>
    </row>
    <row r="122" spans="1:8" ht="18" customHeight="1">
      <c r="A122" s="22"/>
      <c r="B122" s="22"/>
      <c r="C122" s="22"/>
      <c r="D122" s="22"/>
      <c r="E122" s="22"/>
      <c r="F122" s="22"/>
      <c r="G122" s="70"/>
      <c r="H122" s="22"/>
    </row>
    <row r="123" spans="1:8" ht="18" customHeight="1">
      <c r="A123" s="22"/>
      <c r="B123" s="22"/>
      <c r="C123" s="22"/>
      <c r="D123" s="22"/>
      <c r="E123" s="22"/>
      <c r="F123" s="22"/>
      <c r="G123" s="70"/>
      <c r="H123" s="22"/>
    </row>
    <row r="124" spans="1:8" ht="18" customHeight="1">
      <c r="A124" s="22"/>
      <c r="B124" s="22"/>
      <c r="C124" s="22"/>
      <c r="D124" s="22"/>
      <c r="E124" s="22"/>
      <c r="F124" s="22"/>
      <c r="G124" s="70"/>
      <c r="H124" s="22"/>
    </row>
    <row r="125" spans="1:8" ht="18" customHeight="1">
      <c r="A125" s="22"/>
      <c r="B125" s="22"/>
      <c r="C125" s="22"/>
      <c r="D125" s="22"/>
      <c r="E125" s="22"/>
      <c r="F125" s="22"/>
      <c r="G125" s="70"/>
      <c r="H125" s="22"/>
    </row>
    <row r="126" spans="1:8" ht="20.25" customHeight="1">
      <c r="A126" s="22"/>
      <c r="B126" s="59"/>
      <c r="C126" s="22"/>
      <c r="D126" s="22"/>
      <c r="E126" s="22"/>
      <c r="F126" s="22"/>
      <c r="G126" s="1130" t="s">
        <v>1044</v>
      </c>
      <c r="H126" s="1130"/>
    </row>
    <row r="127" spans="1:8" ht="18" customHeight="1">
      <c r="A127" s="663" t="s">
        <v>350</v>
      </c>
      <c r="B127" s="663"/>
      <c r="C127" s="663"/>
      <c r="D127" s="663"/>
      <c r="E127" s="663"/>
      <c r="F127" s="663"/>
      <c r="G127" s="663"/>
      <c r="H127" s="663"/>
    </row>
    <row r="128" spans="1:8" ht="18" customHeight="1">
      <c r="A128" s="1129" t="s">
        <v>1936</v>
      </c>
      <c r="B128" s="1129"/>
      <c r="C128" s="1129"/>
      <c r="D128" s="1129"/>
      <c r="E128" s="1129"/>
      <c r="F128" s="1129"/>
      <c r="G128" s="1129"/>
      <c r="H128" s="1129"/>
    </row>
    <row r="129" spans="1:8" ht="33" customHeight="1">
      <c r="A129" s="58" t="s">
        <v>1033</v>
      </c>
      <c r="B129" s="58" t="s">
        <v>1034</v>
      </c>
      <c r="C129" s="58" t="s">
        <v>1035</v>
      </c>
      <c r="D129" s="58" t="s">
        <v>1036</v>
      </c>
      <c r="E129" s="58" t="s">
        <v>1334</v>
      </c>
      <c r="F129" s="58" t="s">
        <v>1335</v>
      </c>
      <c r="G129" s="58" t="s">
        <v>1555</v>
      </c>
      <c r="H129" s="58" t="s">
        <v>1586</v>
      </c>
    </row>
    <row r="130" spans="1:8" ht="37.5" customHeight="1">
      <c r="A130" s="41">
        <v>1</v>
      </c>
      <c r="B130" s="17" t="s">
        <v>1196</v>
      </c>
      <c r="C130" s="16" t="s">
        <v>3171</v>
      </c>
      <c r="D130" s="606" t="s">
        <v>3172</v>
      </c>
      <c r="E130" s="606"/>
      <c r="F130" s="606"/>
      <c r="G130" s="20"/>
      <c r="H130" s="17"/>
    </row>
    <row r="131" spans="1:8" ht="18" customHeight="1">
      <c r="A131" s="602">
        <v>2</v>
      </c>
      <c r="B131" s="592" t="s">
        <v>1196</v>
      </c>
      <c r="C131" s="16" t="s">
        <v>2201</v>
      </c>
      <c r="D131" s="17"/>
      <c r="E131" s="17"/>
      <c r="F131" s="17"/>
      <c r="G131" s="17"/>
      <c r="H131" s="595">
        <v>41008</v>
      </c>
    </row>
    <row r="132" spans="1:8" ht="36" customHeight="1">
      <c r="A132" s="597"/>
      <c r="B132" s="594"/>
      <c r="C132" s="17" t="s">
        <v>1600</v>
      </c>
      <c r="D132" s="17" t="s">
        <v>1588</v>
      </c>
      <c r="E132" s="17">
        <v>0.5</v>
      </c>
      <c r="F132" s="17">
        <v>1700</v>
      </c>
      <c r="G132" s="17">
        <f>E132*F132</f>
        <v>850</v>
      </c>
      <c r="H132" s="597"/>
    </row>
    <row r="133" spans="1:8" ht="18" customHeight="1">
      <c r="A133" s="41">
        <v>3</v>
      </c>
      <c r="B133" s="17" t="s">
        <v>1196</v>
      </c>
      <c r="C133" s="16" t="s">
        <v>3626</v>
      </c>
      <c r="D133" s="598" t="s">
        <v>1050</v>
      </c>
      <c r="E133" s="599"/>
      <c r="F133" s="600"/>
      <c r="G133" s="17"/>
      <c r="H133" s="18">
        <v>41005</v>
      </c>
    </row>
    <row r="134" spans="1:8" ht="18" customHeight="1">
      <c r="A134" s="602">
        <v>4</v>
      </c>
      <c r="B134" s="592" t="s">
        <v>1196</v>
      </c>
      <c r="C134" s="16" t="s">
        <v>893</v>
      </c>
      <c r="D134" s="17"/>
      <c r="E134" s="17"/>
      <c r="F134" s="17"/>
      <c r="G134" s="17"/>
      <c r="H134" s="595">
        <v>41011</v>
      </c>
    </row>
    <row r="135" spans="1:8" ht="35.25" customHeight="1">
      <c r="A135" s="597"/>
      <c r="B135" s="594"/>
      <c r="C135" s="17" t="s">
        <v>1600</v>
      </c>
      <c r="D135" s="17" t="s">
        <v>1588</v>
      </c>
      <c r="E135" s="17">
        <v>1.5</v>
      </c>
      <c r="F135" s="17">
        <v>1700</v>
      </c>
      <c r="G135" s="17">
        <f>E135*F135</f>
        <v>2550</v>
      </c>
      <c r="H135" s="597"/>
    </row>
    <row r="136" spans="1:8" ht="32.25" customHeight="1">
      <c r="A136" s="602">
        <v>5</v>
      </c>
      <c r="B136" s="592" t="s">
        <v>1196</v>
      </c>
      <c r="C136" s="16" t="s">
        <v>893</v>
      </c>
      <c r="D136" s="17"/>
      <c r="E136" s="17"/>
      <c r="F136" s="17"/>
      <c r="G136" s="17"/>
      <c r="H136" s="595">
        <v>41036</v>
      </c>
    </row>
    <row r="137" spans="1:8" ht="16.5" customHeight="1">
      <c r="A137" s="596"/>
      <c r="B137" s="593"/>
      <c r="C137" s="17" t="s">
        <v>1600</v>
      </c>
      <c r="D137" s="17" t="s">
        <v>1588</v>
      </c>
      <c r="E137" s="17">
        <v>1.5</v>
      </c>
      <c r="F137" s="17">
        <v>1700</v>
      </c>
      <c r="G137" s="17">
        <f>E137*F137</f>
        <v>2550</v>
      </c>
      <c r="H137" s="597"/>
    </row>
    <row r="138" spans="1:8" ht="20.25" customHeight="1">
      <c r="A138" s="597"/>
      <c r="B138" s="594"/>
      <c r="C138" s="17" t="s">
        <v>1600</v>
      </c>
      <c r="D138" s="17" t="s">
        <v>1588</v>
      </c>
      <c r="E138" s="17">
        <v>3</v>
      </c>
      <c r="F138" s="17">
        <v>1700</v>
      </c>
      <c r="G138" s="17">
        <f>E138*F138</f>
        <v>5100</v>
      </c>
      <c r="H138" s="18">
        <v>41037</v>
      </c>
    </row>
    <row r="139" spans="1:8" ht="17.25" customHeight="1">
      <c r="A139" s="41">
        <v>6</v>
      </c>
      <c r="B139" s="17" t="s">
        <v>1196</v>
      </c>
      <c r="C139" s="16" t="s">
        <v>2576</v>
      </c>
      <c r="D139" s="19"/>
      <c r="E139" s="19"/>
      <c r="F139" s="19"/>
      <c r="G139" s="20">
        <v>3257.84</v>
      </c>
      <c r="H139" s="133">
        <v>41025</v>
      </c>
    </row>
    <row r="140" spans="1:8" ht="18.75" customHeight="1">
      <c r="A140" s="8"/>
      <c r="B140" s="7" t="s">
        <v>2530</v>
      </c>
      <c r="C140" s="8"/>
      <c r="D140" s="8"/>
      <c r="E140" s="8"/>
      <c r="F140" s="8"/>
      <c r="G140" s="7">
        <f>SUM(G129:G139)</f>
        <v>14307.84</v>
      </c>
      <c r="H140" s="8"/>
    </row>
    <row r="141" spans="1:8" ht="35.25" customHeight="1">
      <c r="A141" s="39"/>
      <c r="B141" s="86" t="s">
        <v>66</v>
      </c>
      <c r="C141" s="86"/>
      <c r="D141" s="86"/>
      <c r="E141" s="86"/>
      <c r="F141" s="86"/>
      <c r="G141" s="305">
        <f>3026.2*10.1</f>
        <v>30564.62</v>
      </c>
      <c r="H141" s="306"/>
    </row>
    <row r="142" spans="1:8" ht="51.75" customHeight="1">
      <c r="A142" s="6"/>
      <c r="B142" s="7" t="s">
        <v>1051</v>
      </c>
      <c r="C142" s="7"/>
      <c r="D142" s="7"/>
      <c r="E142" s="7"/>
      <c r="F142" s="7"/>
      <c r="G142" s="313">
        <f>9000+10000+10000+11000</f>
        <v>40000</v>
      </c>
      <c r="H142" s="314"/>
    </row>
    <row r="143" spans="1:8" ht="17.25" customHeight="1">
      <c r="A143" s="41"/>
      <c r="B143" s="74" t="s">
        <v>65</v>
      </c>
      <c r="C143" s="17"/>
      <c r="D143" s="17"/>
      <c r="E143" s="17"/>
      <c r="F143" s="17"/>
      <c r="G143" s="75">
        <f>G142*33.2%+G140*6%</f>
        <v>14138.47</v>
      </c>
      <c r="H143" s="76"/>
    </row>
    <row r="144" spans="1:8" ht="18.75" customHeight="1">
      <c r="A144" s="41"/>
      <c r="B144" s="74" t="s">
        <v>1583</v>
      </c>
      <c r="C144" s="17"/>
      <c r="D144" s="17"/>
      <c r="E144" s="17"/>
      <c r="F144" s="17"/>
      <c r="G144" s="75">
        <f>8649/4</f>
        <v>2162.25</v>
      </c>
      <c r="H144" s="76"/>
    </row>
    <row r="145" spans="1:8" ht="18.75" customHeight="1">
      <c r="A145" s="307"/>
      <c r="B145" s="1131" t="s">
        <v>3056</v>
      </c>
      <c r="C145" s="1132"/>
      <c r="D145" s="307"/>
      <c r="E145" s="307"/>
      <c r="F145" s="307"/>
      <c r="G145" s="309">
        <f>G141+G140+G142+G143+G144</f>
        <v>101173.18</v>
      </c>
      <c r="H145" s="307"/>
    </row>
    <row r="146" spans="1:8" ht="18.75" customHeight="1">
      <c r="A146" s="83"/>
      <c r="B146" s="22"/>
      <c r="C146" s="91"/>
      <c r="D146" s="90"/>
      <c r="E146" s="90"/>
      <c r="F146" s="90"/>
      <c r="G146" s="70"/>
      <c r="H146" s="113"/>
    </row>
    <row r="147" spans="1:8" ht="18.75" customHeight="1">
      <c r="A147" s="83"/>
      <c r="B147" s="22"/>
      <c r="C147" s="91"/>
      <c r="D147" s="90"/>
      <c r="E147" s="90"/>
      <c r="F147" s="90"/>
      <c r="G147" s="70"/>
      <c r="H147" s="113"/>
    </row>
    <row r="148" spans="1:8" ht="18.75" customHeight="1">
      <c r="A148" s="83"/>
      <c r="B148" s="22"/>
      <c r="C148" s="91"/>
      <c r="D148" s="90"/>
      <c r="E148" s="90"/>
      <c r="F148" s="90"/>
      <c r="G148" s="70"/>
      <c r="H148" s="113"/>
    </row>
    <row r="149" spans="1:8" ht="18.75" customHeight="1">
      <c r="A149" s="83"/>
      <c r="B149" s="22"/>
      <c r="C149" s="91"/>
      <c r="D149" s="90"/>
      <c r="E149" s="90"/>
      <c r="F149" s="90"/>
      <c r="G149" s="70"/>
      <c r="H149" s="113"/>
    </row>
    <row r="150" spans="1:8" ht="18.75" customHeight="1">
      <c r="A150" s="83"/>
      <c r="B150" s="22"/>
      <c r="C150" s="91"/>
      <c r="D150" s="90"/>
      <c r="E150" s="90"/>
      <c r="F150" s="90"/>
      <c r="G150" s="70"/>
      <c r="H150" s="113"/>
    </row>
    <row r="151" spans="1:8" ht="18.75" customHeight="1">
      <c r="A151" s="83"/>
      <c r="B151" s="22"/>
      <c r="C151" s="91"/>
      <c r="D151" s="90"/>
      <c r="E151" s="90"/>
      <c r="F151" s="90"/>
      <c r="G151" s="70"/>
      <c r="H151" s="113"/>
    </row>
    <row r="152" spans="1:8" ht="18.75" customHeight="1">
      <c r="A152" s="83"/>
      <c r="B152" s="22"/>
      <c r="C152" s="91"/>
      <c r="D152" s="90"/>
      <c r="E152" s="90"/>
      <c r="F152" s="90"/>
      <c r="G152" s="70"/>
      <c r="H152" s="113"/>
    </row>
    <row r="153" spans="1:8" ht="18.75" customHeight="1">
      <c r="A153" s="83"/>
      <c r="B153" s="22"/>
      <c r="C153" s="91"/>
      <c r="D153" s="90"/>
      <c r="E153" s="90"/>
      <c r="F153" s="90"/>
      <c r="G153" s="70"/>
      <c r="H153" s="113"/>
    </row>
    <row r="154" spans="1:8" ht="18.75" customHeight="1">
      <c r="A154" s="83"/>
      <c r="B154" s="22"/>
      <c r="C154" s="91"/>
      <c r="D154" s="90"/>
      <c r="E154" s="90"/>
      <c r="F154" s="90"/>
      <c r="G154" s="70"/>
      <c r="H154" s="113"/>
    </row>
    <row r="155" spans="1:8" ht="16.5" customHeight="1">
      <c r="A155" s="83"/>
      <c r="B155" s="22"/>
      <c r="C155" s="91"/>
      <c r="D155" s="90"/>
      <c r="E155" s="90"/>
      <c r="F155" s="90"/>
      <c r="G155" s="70"/>
      <c r="H155" s="113"/>
    </row>
    <row r="156" spans="1:8" ht="16.5" customHeight="1">
      <c r="A156" s="83"/>
      <c r="B156" s="22"/>
      <c r="C156" s="91"/>
      <c r="D156" s="90"/>
      <c r="E156" s="90"/>
      <c r="F156" s="90"/>
      <c r="G156" s="70"/>
      <c r="H156" s="113"/>
    </row>
    <row r="157" spans="1:8" ht="17.25" customHeight="1">
      <c r="A157" s="83"/>
      <c r="B157" s="22"/>
      <c r="C157" s="91"/>
      <c r="D157" s="90"/>
      <c r="E157" s="90"/>
      <c r="F157" s="90"/>
      <c r="G157" s="70"/>
      <c r="H157" s="113"/>
    </row>
    <row r="158" spans="1:8" ht="15.75" customHeight="1">
      <c r="A158" s="83"/>
      <c r="B158" s="22"/>
      <c r="C158" s="91"/>
      <c r="D158" s="90"/>
      <c r="E158" s="90"/>
      <c r="F158" s="90"/>
      <c r="G158" s="70"/>
      <c r="H158" s="113"/>
    </row>
    <row r="159" spans="1:8" ht="15.75" customHeight="1">
      <c r="A159" s="83"/>
      <c r="B159" s="22"/>
      <c r="C159" s="91"/>
      <c r="D159" s="90"/>
      <c r="E159" s="90"/>
      <c r="F159" s="90"/>
      <c r="G159" s="70"/>
      <c r="H159" s="113"/>
    </row>
    <row r="160" spans="1:8" ht="15.75" customHeight="1">
      <c r="A160" s="83"/>
      <c r="B160" s="22"/>
      <c r="C160" s="91"/>
      <c r="D160" s="90"/>
      <c r="E160" s="90"/>
      <c r="F160" s="90"/>
      <c r="G160" s="70"/>
      <c r="H160" s="113"/>
    </row>
    <row r="161" spans="1:8" ht="15.75" customHeight="1">
      <c r="A161" s="83"/>
      <c r="B161" s="22"/>
      <c r="C161" s="91"/>
      <c r="D161" s="90"/>
      <c r="E161" s="90"/>
      <c r="F161" s="90"/>
      <c r="G161" s="70"/>
      <c r="H161" s="113"/>
    </row>
    <row r="162" spans="1:8" ht="15.75" customHeight="1">
      <c r="A162" s="83"/>
      <c r="B162" s="22"/>
      <c r="C162" s="91"/>
      <c r="D162" s="90"/>
      <c r="E162" s="90"/>
      <c r="F162" s="90"/>
      <c r="G162" s="70"/>
      <c r="H162" s="113"/>
    </row>
    <row r="163" spans="1:8" ht="19.5" customHeight="1">
      <c r="A163" s="83"/>
      <c r="B163" s="22"/>
      <c r="C163" s="91"/>
      <c r="D163" s="90"/>
      <c r="E163" s="90"/>
      <c r="F163" s="90"/>
      <c r="G163" s="70"/>
      <c r="H163" s="113"/>
    </row>
    <row r="164" spans="1:8" ht="19.5" customHeight="1">
      <c r="A164" s="83"/>
      <c r="B164" s="22"/>
      <c r="C164" s="91"/>
      <c r="D164" s="90"/>
      <c r="E164" s="90"/>
      <c r="F164" s="90"/>
      <c r="G164" s="70"/>
      <c r="H164" s="113"/>
    </row>
    <row r="165" spans="1:8" ht="19.5" customHeight="1">
      <c r="A165" s="83"/>
      <c r="B165" s="22"/>
      <c r="C165" s="91"/>
      <c r="D165" s="90"/>
      <c r="E165" s="90"/>
      <c r="F165" s="90"/>
      <c r="G165" s="70"/>
      <c r="H165" s="113"/>
    </row>
    <row r="166" spans="1:8" ht="19.5" customHeight="1">
      <c r="A166" s="83"/>
      <c r="B166" s="22"/>
      <c r="C166" s="91"/>
      <c r="D166" s="90"/>
      <c r="E166" s="90"/>
      <c r="F166" s="90"/>
      <c r="G166" s="70"/>
      <c r="H166" s="113"/>
    </row>
    <row r="167" spans="1:8" ht="23.25" customHeight="1">
      <c r="A167" s="83"/>
      <c r="B167" s="22"/>
      <c r="C167" s="91"/>
      <c r="D167" s="90"/>
      <c r="E167" s="90"/>
      <c r="F167" s="90"/>
      <c r="G167" s="70"/>
      <c r="H167" s="113"/>
    </row>
    <row r="168" spans="1:8" ht="18.75" customHeight="1">
      <c r="A168" s="83"/>
      <c r="B168" s="22"/>
      <c r="C168" s="91"/>
      <c r="D168" s="90"/>
      <c r="E168" s="90"/>
      <c r="F168" s="90"/>
      <c r="G168" s="70"/>
      <c r="H168" s="113"/>
    </row>
    <row r="169" spans="1:8" ht="18" customHeight="1">
      <c r="A169" s="22"/>
      <c r="B169" s="59"/>
      <c r="C169" s="22"/>
      <c r="D169" s="22"/>
      <c r="E169" s="22"/>
      <c r="F169" s="22"/>
      <c r="G169" s="1130" t="s">
        <v>1044</v>
      </c>
      <c r="H169" s="1130"/>
    </row>
    <row r="170" spans="1:8" ht="18" customHeight="1">
      <c r="A170" s="663" t="s">
        <v>1179</v>
      </c>
      <c r="B170" s="663"/>
      <c r="C170" s="663"/>
      <c r="D170" s="663"/>
      <c r="E170" s="663"/>
      <c r="F170" s="663"/>
      <c r="G170" s="663"/>
      <c r="H170" s="663"/>
    </row>
    <row r="171" spans="1:8" ht="19.5" customHeight="1">
      <c r="A171" s="1129" t="s">
        <v>1936</v>
      </c>
      <c r="B171" s="1129"/>
      <c r="C171" s="1129"/>
      <c r="D171" s="1129"/>
      <c r="E171" s="1129"/>
      <c r="F171" s="1129"/>
      <c r="G171" s="1129"/>
      <c r="H171" s="1129"/>
    </row>
    <row r="172" spans="1:8" ht="36.75" customHeight="1">
      <c r="A172" s="58" t="s">
        <v>1033</v>
      </c>
      <c r="B172" s="58" t="s">
        <v>1034</v>
      </c>
      <c r="C172" s="58" t="s">
        <v>1035</v>
      </c>
      <c r="D172" s="58" t="s">
        <v>1036</v>
      </c>
      <c r="E172" s="58" t="s">
        <v>1334</v>
      </c>
      <c r="F172" s="58" t="s">
        <v>1335</v>
      </c>
      <c r="G172" s="58" t="s">
        <v>1555</v>
      </c>
      <c r="H172" s="58" t="s">
        <v>1586</v>
      </c>
    </row>
    <row r="173" spans="1:8" ht="32.25" customHeight="1">
      <c r="A173" s="602">
        <v>1</v>
      </c>
      <c r="B173" s="592" t="s">
        <v>1196</v>
      </c>
      <c r="C173" s="16" t="s">
        <v>893</v>
      </c>
      <c r="D173" s="17"/>
      <c r="E173" s="17"/>
      <c r="F173" s="17"/>
      <c r="G173" s="20"/>
      <c r="H173" s="595">
        <v>41040</v>
      </c>
    </row>
    <row r="174" spans="1:8" ht="24" customHeight="1">
      <c r="A174" s="597"/>
      <c r="B174" s="594"/>
      <c r="C174" s="17" t="s">
        <v>1600</v>
      </c>
      <c r="D174" s="17" t="s">
        <v>1588</v>
      </c>
      <c r="E174" s="17">
        <v>5</v>
      </c>
      <c r="F174" s="17">
        <v>1700</v>
      </c>
      <c r="G174" s="20">
        <f>F174*E174</f>
        <v>8500</v>
      </c>
      <c r="H174" s="597"/>
    </row>
    <row r="175" spans="1:8" ht="39" customHeight="1">
      <c r="A175" s="602">
        <v>2</v>
      </c>
      <c r="B175" s="592" t="s">
        <v>1196</v>
      </c>
      <c r="C175" s="16" t="s">
        <v>893</v>
      </c>
      <c r="D175" s="598" t="s">
        <v>267</v>
      </c>
      <c r="E175" s="599"/>
      <c r="F175" s="600"/>
      <c r="G175" s="20"/>
      <c r="H175" s="595">
        <v>41044</v>
      </c>
    </row>
    <row r="176" spans="1:8" ht="21" customHeight="1">
      <c r="A176" s="597"/>
      <c r="B176" s="594"/>
      <c r="C176" s="17" t="s">
        <v>1600</v>
      </c>
      <c r="D176" s="17" t="s">
        <v>1588</v>
      </c>
      <c r="E176" s="17">
        <v>0.5</v>
      </c>
      <c r="F176" s="17">
        <v>1700</v>
      </c>
      <c r="G176" s="20">
        <f>F176*E176</f>
        <v>850</v>
      </c>
      <c r="H176" s="603"/>
    </row>
    <row r="177" spans="1:8" ht="51" customHeight="1">
      <c r="A177" s="602">
        <v>3</v>
      </c>
      <c r="B177" s="592" t="s">
        <v>1152</v>
      </c>
      <c r="C177" s="16" t="s">
        <v>822</v>
      </c>
      <c r="D177" s="17"/>
      <c r="E177" s="17"/>
      <c r="F177" s="17"/>
      <c r="G177" s="17"/>
      <c r="H177" s="595">
        <v>41045</v>
      </c>
    </row>
    <row r="178" spans="1:8" ht="20.25" customHeight="1">
      <c r="A178" s="596"/>
      <c r="B178" s="593"/>
      <c r="C178" s="17" t="s">
        <v>1153</v>
      </c>
      <c r="D178" s="19" t="s">
        <v>2968</v>
      </c>
      <c r="E178" s="17">
        <v>1</v>
      </c>
      <c r="F178" s="17">
        <v>50</v>
      </c>
      <c r="G178" s="3">
        <f t="shared" ref="G178:G188" si="1">F178*E178</f>
        <v>50</v>
      </c>
      <c r="H178" s="596"/>
    </row>
    <row r="179" spans="1:8" ht="18" customHeight="1">
      <c r="A179" s="596"/>
      <c r="B179" s="593"/>
      <c r="C179" s="17" t="s">
        <v>1601</v>
      </c>
      <c r="D179" s="19" t="s">
        <v>1109</v>
      </c>
      <c r="E179" s="17">
        <v>6</v>
      </c>
      <c r="F179" s="17">
        <v>4.2</v>
      </c>
      <c r="G179" s="3">
        <f t="shared" si="1"/>
        <v>25.2</v>
      </c>
      <c r="H179" s="596"/>
    </row>
    <row r="180" spans="1:8" ht="20.25" customHeight="1">
      <c r="A180" s="596"/>
      <c r="B180" s="593"/>
      <c r="C180" s="17" t="s">
        <v>680</v>
      </c>
      <c r="D180" s="19" t="s">
        <v>2968</v>
      </c>
      <c r="E180" s="17">
        <v>1</v>
      </c>
      <c r="F180" s="17">
        <v>50</v>
      </c>
      <c r="G180" s="3">
        <f t="shared" si="1"/>
        <v>50</v>
      </c>
      <c r="H180" s="596"/>
    </row>
    <row r="181" spans="1:8" ht="18" customHeight="1">
      <c r="A181" s="596"/>
      <c r="B181" s="593"/>
      <c r="C181" s="17" t="s">
        <v>1366</v>
      </c>
      <c r="D181" s="19" t="s">
        <v>2968</v>
      </c>
      <c r="E181" s="19">
        <v>2</v>
      </c>
      <c r="F181" s="19">
        <v>90</v>
      </c>
      <c r="G181" s="3">
        <f t="shared" si="1"/>
        <v>180</v>
      </c>
      <c r="H181" s="596"/>
    </row>
    <row r="182" spans="1:8" ht="35.25" customHeight="1">
      <c r="A182" s="596"/>
      <c r="B182" s="593"/>
      <c r="C182" s="17" t="s">
        <v>1198</v>
      </c>
      <c r="D182" s="19" t="s">
        <v>1049</v>
      </c>
      <c r="E182" s="17">
        <v>1</v>
      </c>
      <c r="F182" s="17">
        <v>145</v>
      </c>
      <c r="G182" s="3">
        <f t="shared" si="1"/>
        <v>145</v>
      </c>
      <c r="H182" s="596"/>
    </row>
    <row r="183" spans="1:8" ht="18" customHeight="1">
      <c r="A183" s="597"/>
      <c r="B183" s="594"/>
      <c r="C183" s="17" t="s">
        <v>2916</v>
      </c>
      <c r="D183" s="19" t="s">
        <v>2968</v>
      </c>
      <c r="E183" s="17">
        <v>1</v>
      </c>
      <c r="F183" s="17">
        <v>162</v>
      </c>
      <c r="G183" s="3">
        <v>162</v>
      </c>
      <c r="H183" s="597"/>
    </row>
    <row r="184" spans="1:8" ht="46.5" customHeight="1">
      <c r="A184" s="602">
        <v>4</v>
      </c>
      <c r="B184" s="592" t="s">
        <v>1196</v>
      </c>
      <c r="C184" s="16" t="s">
        <v>3063</v>
      </c>
      <c r="D184" s="17"/>
      <c r="E184" s="17"/>
      <c r="F184" s="17"/>
      <c r="G184" s="3"/>
      <c r="H184" s="595">
        <v>41047</v>
      </c>
    </row>
    <row r="185" spans="1:8" ht="18" customHeight="1">
      <c r="A185" s="597"/>
      <c r="B185" s="594"/>
      <c r="C185" s="17" t="s">
        <v>1521</v>
      </c>
      <c r="D185" s="19" t="s">
        <v>1049</v>
      </c>
      <c r="E185" s="17">
        <v>35</v>
      </c>
      <c r="F185" s="17">
        <v>115.2</v>
      </c>
      <c r="G185" s="3">
        <f t="shared" si="1"/>
        <v>4032</v>
      </c>
      <c r="H185" s="597"/>
    </row>
    <row r="186" spans="1:8" ht="20.25" customHeight="1">
      <c r="A186" s="602">
        <v>5</v>
      </c>
      <c r="B186" s="592" t="s">
        <v>1196</v>
      </c>
      <c r="C186" s="16" t="s">
        <v>3626</v>
      </c>
      <c r="D186" s="17"/>
      <c r="E186" s="17"/>
      <c r="F186" s="17"/>
      <c r="G186" s="3"/>
      <c r="H186" s="595">
        <v>41045</v>
      </c>
    </row>
    <row r="187" spans="1:8" ht="22.5" customHeight="1">
      <c r="A187" s="596"/>
      <c r="B187" s="593"/>
      <c r="C187" s="17" t="s">
        <v>1462</v>
      </c>
      <c r="D187" s="19" t="s">
        <v>1109</v>
      </c>
      <c r="E187" s="17">
        <v>1</v>
      </c>
      <c r="F187" s="17">
        <v>115.2</v>
      </c>
      <c r="G187" s="20">
        <f>F187*E187</f>
        <v>115.2</v>
      </c>
      <c r="H187" s="596"/>
    </row>
    <row r="188" spans="1:8" ht="18" customHeight="1">
      <c r="A188" s="597"/>
      <c r="B188" s="594"/>
      <c r="C188" s="17" t="s">
        <v>1581</v>
      </c>
      <c r="D188" s="19" t="s">
        <v>1109</v>
      </c>
      <c r="E188" s="17">
        <v>2</v>
      </c>
      <c r="F188" s="17">
        <v>90</v>
      </c>
      <c r="G188" s="3">
        <f t="shared" si="1"/>
        <v>180</v>
      </c>
      <c r="H188" s="597"/>
    </row>
    <row r="189" spans="1:8" ht="18" customHeight="1">
      <c r="A189" s="41">
        <v>6</v>
      </c>
      <c r="B189" s="17" t="s">
        <v>2648</v>
      </c>
      <c r="C189" s="16" t="s">
        <v>694</v>
      </c>
      <c r="D189" s="598" t="s">
        <v>1050</v>
      </c>
      <c r="E189" s="599"/>
      <c r="F189" s="600"/>
      <c r="G189" s="3"/>
      <c r="H189" s="21">
        <v>41053</v>
      </c>
    </row>
    <row r="190" spans="1:8" ht="18" customHeight="1">
      <c r="A190" s="41">
        <v>7</v>
      </c>
      <c r="B190" s="17" t="s">
        <v>1276</v>
      </c>
      <c r="C190" s="16" t="s">
        <v>1277</v>
      </c>
      <c r="D190" s="17"/>
      <c r="E190" s="17"/>
      <c r="F190" s="17"/>
      <c r="G190" s="3"/>
      <c r="H190" s="21">
        <v>41060</v>
      </c>
    </row>
    <row r="191" spans="1:8" ht="18" customHeight="1">
      <c r="A191" s="8"/>
      <c r="B191" s="7" t="s">
        <v>3688</v>
      </c>
      <c r="C191" s="8"/>
      <c r="D191" s="8"/>
      <c r="E191" s="8"/>
      <c r="F191" s="8"/>
      <c r="G191" s="9">
        <f>SUM(G173:G190)</f>
        <v>14289.4</v>
      </c>
      <c r="H191" s="8"/>
    </row>
    <row r="192" spans="1:8" ht="40.5" customHeight="1">
      <c r="A192" s="39"/>
      <c r="B192" s="86" t="s">
        <v>66</v>
      </c>
      <c r="C192" s="86"/>
      <c r="D192" s="86"/>
      <c r="E192" s="86"/>
      <c r="F192" s="86"/>
      <c r="G192" s="305">
        <f>3026.2*10.1</f>
        <v>30564.62</v>
      </c>
      <c r="H192" s="306"/>
    </row>
    <row r="193" spans="1:8" ht="46.5" customHeight="1">
      <c r="A193" s="6"/>
      <c r="B193" s="7" t="s">
        <v>1051</v>
      </c>
      <c r="C193" s="7"/>
      <c r="D193" s="7"/>
      <c r="E193" s="7"/>
      <c r="F193" s="7"/>
      <c r="G193" s="313">
        <f>9000+10000+10000+11000</f>
        <v>40000</v>
      </c>
      <c r="H193" s="314"/>
    </row>
    <row r="194" spans="1:8" ht="18" customHeight="1">
      <c r="A194" s="41"/>
      <c r="B194" s="74" t="s">
        <v>65</v>
      </c>
      <c r="C194" s="17"/>
      <c r="D194" s="17"/>
      <c r="E194" s="17"/>
      <c r="F194" s="17"/>
      <c r="G194" s="75">
        <f>G193*33.2%+G191*6%</f>
        <v>14137.36</v>
      </c>
      <c r="H194" s="76"/>
    </row>
    <row r="195" spans="1:8" ht="18" customHeight="1">
      <c r="A195" s="41"/>
      <c r="B195" s="74" t="s">
        <v>1583</v>
      </c>
      <c r="C195" s="17"/>
      <c r="D195" s="17"/>
      <c r="E195" s="17"/>
      <c r="F195" s="17"/>
      <c r="G195" s="75">
        <f>8649/4</f>
        <v>2162.25</v>
      </c>
      <c r="H195" s="76"/>
    </row>
    <row r="196" spans="1:8" ht="18" customHeight="1">
      <c r="A196" s="307"/>
      <c r="B196" s="1131" t="s">
        <v>3057</v>
      </c>
      <c r="C196" s="1132"/>
      <c r="D196" s="307"/>
      <c r="E196" s="307"/>
      <c r="F196" s="307"/>
      <c r="G196" s="309">
        <f>G192+G191+G193+G194+G195</f>
        <v>101153.63</v>
      </c>
      <c r="H196" s="307"/>
    </row>
    <row r="197" spans="1:8" ht="18" customHeight="1">
      <c r="A197" s="22"/>
      <c r="B197" s="22"/>
      <c r="C197" s="22"/>
      <c r="D197" s="22"/>
      <c r="E197" s="22"/>
      <c r="F197" s="22"/>
      <c r="G197" s="5"/>
      <c r="H197" s="22"/>
    </row>
    <row r="198" spans="1:8" ht="18" customHeight="1">
      <c r="A198" s="22"/>
      <c r="B198" s="22"/>
      <c r="C198" s="22"/>
      <c r="D198" s="22"/>
      <c r="E198" s="22"/>
      <c r="F198" s="22"/>
      <c r="G198" s="5"/>
      <c r="H198" s="22"/>
    </row>
    <row r="199" spans="1:8" ht="18" customHeight="1">
      <c r="A199" s="22"/>
      <c r="B199" s="22"/>
      <c r="C199" s="22"/>
      <c r="D199" s="22"/>
      <c r="E199" s="22"/>
      <c r="F199" s="22"/>
      <c r="G199" s="5"/>
      <c r="H199" s="22"/>
    </row>
    <row r="200" spans="1:8" ht="18" customHeight="1">
      <c r="A200" s="22"/>
      <c r="B200" s="22"/>
      <c r="C200" s="22"/>
      <c r="D200" s="22"/>
      <c r="E200" s="22"/>
      <c r="F200" s="22"/>
      <c r="G200" s="5"/>
      <c r="H200" s="22"/>
    </row>
    <row r="201" spans="1:8" ht="18" customHeight="1">
      <c r="A201" s="22"/>
      <c r="B201" s="22"/>
      <c r="C201" s="22"/>
      <c r="D201" s="22"/>
      <c r="E201" s="22"/>
      <c r="F201" s="22"/>
      <c r="G201" s="5"/>
      <c r="H201" s="22"/>
    </row>
    <row r="202" spans="1:8" ht="18" customHeight="1">
      <c r="A202" s="22"/>
      <c r="B202" s="22"/>
      <c r="C202" s="22"/>
      <c r="D202" s="22"/>
      <c r="E202" s="22"/>
      <c r="F202" s="22"/>
      <c r="G202" s="5"/>
      <c r="H202" s="22"/>
    </row>
    <row r="203" spans="1:8" ht="37.5" customHeight="1">
      <c r="A203" s="22"/>
      <c r="B203" s="22"/>
      <c r="C203" s="22"/>
      <c r="D203" s="22"/>
      <c r="E203" s="22"/>
      <c r="F203" s="22"/>
      <c r="G203" s="5"/>
      <c r="H203" s="22"/>
    </row>
    <row r="204" spans="1:8" ht="36" customHeight="1">
      <c r="A204" s="22"/>
      <c r="B204" s="22"/>
      <c r="C204" s="22"/>
      <c r="D204" s="22"/>
      <c r="E204" s="22"/>
      <c r="F204" s="22"/>
      <c r="G204" s="5"/>
      <c r="H204" s="22"/>
    </row>
    <row r="205" spans="1:8" ht="18" customHeight="1">
      <c r="A205" s="22"/>
      <c r="B205" s="22"/>
      <c r="C205" s="22"/>
      <c r="D205" s="22"/>
      <c r="E205" s="22"/>
      <c r="F205" s="22"/>
      <c r="G205" s="1130" t="s">
        <v>1044</v>
      </c>
      <c r="H205" s="1130"/>
    </row>
    <row r="206" spans="1:8" ht="18" customHeight="1">
      <c r="A206" s="663" t="s">
        <v>2141</v>
      </c>
      <c r="B206" s="663"/>
      <c r="C206" s="663"/>
      <c r="D206" s="663"/>
      <c r="E206" s="663"/>
      <c r="F206" s="663"/>
      <c r="G206" s="663"/>
      <c r="H206" s="663"/>
    </row>
    <row r="207" spans="1:8" ht="35.25" customHeight="1">
      <c r="A207" s="1129" t="s">
        <v>1936</v>
      </c>
      <c r="B207" s="1129"/>
      <c r="C207" s="1129"/>
      <c r="D207" s="1129"/>
      <c r="E207" s="1129"/>
      <c r="F207" s="1129"/>
      <c r="G207" s="1129"/>
      <c r="H207" s="1129"/>
    </row>
    <row r="208" spans="1:8" ht="33" customHeight="1">
      <c r="A208" s="58" t="s">
        <v>1033</v>
      </c>
      <c r="B208" s="58" t="s">
        <v>1034</v>
      </c>
      <c r="C208" s="58" t="s">
        <v>1035</v>
      </c>
      <c r="D208" s="58" t="s">
        <v>1036</v>
      </c>
      <c r="E208" s="58" t="s">
        <v>1334</v>
      </c>
      <c r="F208" s="58" t="s">
        <v>1335</v>
      </c>
      <c r="G208" s="58" t="s">
        <v>1555</v>
      </c>
      <c r="H208" s="58" t="s">
        <v>1586</v>
      </c>
    </row>
    <row r="209" spans="1:8" ht="36" customHeight="1">
      <c r="A209" s="41">
        <v>1</v>
      </c>
      <c r="B209" s="17" t="s">
        <v>1196</v>
      </c>
      <c r="C209" s="16" t="s">
        <v>893</v>
      </c>
      <c r="D209" s="606" t="s">
        <v>3516</v>
      </c>
      <c r="E209" s="606"/>
      <c r="F209" s="606"/>
      <c r="G209" s="17"/>
      <c r="H209" s="21">
        <v>41061</v>
      </c>
    </row>
    <row r="210" spans="1:8" ht="31.5" customHeight="1">
      <c r="A210" s="602">
        <v>2</v>
      </c>
      <c r="B210" s="592" t="s">
        <v>1196</v>
      </c>
      <c r="C210" s="16" t="s">
        <v>893</v>
      </c>
      <c r="D210" s="17"/>
      <c r="E210" s="17"/>
      <c r="F210" s="17"/>
      <c r="G210" s="17"/>
      <c r="H210" s="595">
        <v>41071</v>
      </c>
    </row>
    <row r="211" spans="1:8" ht="18.75" customHeight="1">
      <c r="A211" s="597"/>
      <c r="B211" s="594"/>
      <c r="C211" s="17" t="s">
        <v>1600</v>
      </c>
      <c r="D211" s="19" t="s">
        <v>1588</v>
      </c>
      <c r="E211" s="17">
        <v>0.5</v>
      </c>
      <c r="F211" s="17">
        <v>1700</v>
      </c>
      <c r="G211" s="17">
        <f>E211*F211</f>
        <v>850</v>
      </c>
      <c r="H211" s="597"/>
    </row>
    <row r="212" spans="1:8" ht="21" customHeight="1">
      <c r="A212" s="602">
        <v>3</v>
      </c>
      <c r="B212" s="592" t="s">
        <v>2262</v>
      </c>
      <c r="C212" s="16" t="s">
        <v>1132</v>
      </c>
      <c r="D212" s="19"/>
      <c r="E212" s="17"/>
      <c r="F212" s="17"/>
      <c r="G212" s="20"/>
      <c r="H212" s="595">
        <v>41075</v>
      </c>
    </row>
    <row r="213" spans="1:8" ht="18" customHeight="1">
      <c r="A213" s="596"/>
      <c r="B213" s="593"/>
      <c r="C213" s="17" t="s">
        <v>480</v>
      </c>
      <c r="D213" s="19" t="s">
        <v>481</v>
      </c>
      <c r="E213" s="17">
        <v>2</v>
      </c>
      <c r="F213" s="17">
        <v>28</v>
      </c>
      <c r="G213" s="20">
        <f>E213*F213</f>
        <v>56</v>
      </c>
      <c r="H213" s="605"/>
    </row>
    <row r="214" spans="1:8" ht="18" customHeight="1">
      <c r="A214" s="597"/>
      <c r="B214" s="594"/>
      <c r="C214" s="17" t="s">
        <v>1133</v>
      </c>
      <c r="D214" s="19" t="s">
        <v>1049</v>
      </c>
      <c r="E214" s="17">
        <v>5</v>
      </c>
      <c r="F214" s="17">
        <v>7</v>
      </c>
      <c r="G214" s="20">
        <f>E214*F214</f>
        <v>35</v>
      </c>
      <c r="H214" s="603"/>
    </row>
    <row r="215" spans="1:8" ht="37.5" customHeight="1">
      <c r="A215" s="43">
        <v>4</v>
      </c>
      <c r="B215" s="140" t="s">
        <v>1196</v>
      </c>
      <c r="C215" s="16" t="s">
        <v>893</v>
      </c>
      <c r="D215" s="598" t="s">
        <v>3516</v>
      </c>
      <c r="E215" s="599"/>
      <c r="F215" s="600"/>
      <c r="G215" s="20"/>
      <c r="H215" s="139">
        <v>41082</v>
      </c>
    </row>
    <row r="216" spans="1:8" ht="24" customHeight="1">
      <c r="A216" s="41">
        <v>5</v>
      </c>
      <c r="B216" s="17" t="s">
        <v>1196</v>
      </c>
      <c r="C216" s="16" t="s">
        <v>1675</v>
      </c>
      <c r="D216" s="598" t="s">
        <v>67</v>
      </c>
      <c r="E216" s="599"/>
      <c r="F216" s="600"/>
      <c r="G216" s="20"/>
      <c r="H216" s="21">
        <v>41088</v>
      </c>
    </row>
    <row r="217" spans="1:8" ht="36" customHeight="1">
      <c r="A217" s="41">
        <v>6</v>
      </c>
      <c r="B217" s="17" t="s">
        <v>1196</v>
      </c>
      <c r="C217" s="16" t="s">
        <v>893</v>
      </c>
      <c r="D217" s="598" t="s">
        <v>571</v>
      </c>
      <c r="E217" s="599"/>
      <c r="F217" s="600"/>
      <c r="G217" s="20"/>
      <c r="H217" s="21">
        <v>41089</v>
      </c>
    </row>
    <row r="218" spans="1:8" ht="18" customHeight="1">
      <c r="A218" s="8"/>
      <c r="B218" s="7" t="s">
        <v>2266</v>
      </c>
      <c r="C218" s="8"/>
      <c r="D218" s="8"/>
      <c r="E218" s="8"/>
      <c r="F218" s="8"/>
      <c r="G218" s="9">
        <f>SUM(G209:G217)</f>
        <v>941</v>
      </c>
      <c r="H218" s="8"/>
    </row>
    <row r="219" spans="1:8" ht="33" customHeight="1">
      <c r="A219" s="39"/>
      <c r="B219" s="86" t="s">
        <v>66</v>
      </c>
      <c r="C219" s="86"/>
      <c r="D219" s="86"/>
      <c r="E219" s="86"/>
      <c r="F219" s="86"/>
      <c r="G219" s="305">
        <f>3026.2*10.1</f>
        <v>30564.62</v>
      </c>
      <c r="H219" s="306"/>
    </row>
    <row r="220" spans="1:8" ht="35.25" customHeight="1">
      <c r="A220" s="6"/>
      <c r="B220" s="7" t="s">
        <v>1051</v>
      </c>
      <c r="C220" s="7"/>
      <c r="D220" s="7"/>
      <c r="E220" s="7"/>
      <c r="F220" s="7"/>
      <c r="G220" s="313">
        <f>9000+10000+10000+11000</f>
        <v>40000</v>
      </c>
      <c r="H220" s="314"/>
    </row>
    <row r="221" spans="1:8" ht="33.75" customHeight="1">
      <c r="A221" s="41"/>
      <c r="B221" s="74" t="s">
        <v>65</v>
      </c>
      <c r="C221" s="17"/>
      <c r="D221" s="17"/>
      <c r="E221" s="17"/>
      <c r="F221" s="17"/>
      <c r="G221" s="75">
        <f>G220*33.2%+G218*6%</f>
        <v>13336.46</v>
      </c>
      <c r="H221" s="76"/>
    </row>
    <row r="222" spans="1:8" ht="18" customHeight="1">
      <c r="A222" s="41"/>
      <c r="B222" s="74" t="s">
        <v>1583</v>
      </c>
      <c r="C222" s="17"/>
      <c r="D222" s="17"/>
      <c r="E222" s="17"/>
      <c r="F222" s="17"/>
      <c r="G222" s="75">
        <f>8649/4</f>
        <v>2162.25</v>
      </c>
      <c r="H222" s="76"/>
    </row>
    <row r="223" spans="1:8" ht="18" customHeight="1">
      <c r="A223" s="307"/>
      <c r="B223" s="1131" t="s">
        <v>3058</v>
      </c>
      <c r="C223" s="1132"/>
      <c r="D223" s="307"/>
      <c r="E223" s="307"/>
      <c r="F223" s="307"/>
      <c r="G223" s="309">
        <f>G219+G218+G220+G221+G222</f>
        <v>87004.33</v>
      </c>
      <c r="H223" s="307"/>
    </row>
    <row r="224" spans="1:8" ht="18" customHeight="1">
      <c r="A224" s="22"/>
      <c r="B224" s="22"/>
      <c r="C224" s="22"/>
      <c r="D224" s="22"/>
      <c r="E224" s="22"/>
      <c r="F224" s="22"/>
      <c r="G224" s="22"/>
      <c r="H224" s="22"/>
    </row>
    <row r="225" spans="1:8" ht="18" customHeight="1">
      <c r="A225" s="22"/>
      <c r="B225" s="22"/>
      <c r="C225" s="22"/>
      <c r="D225" s="22"/>
      <c r="E225" s="22"/>
      <c r="F225" s="22"/>
      <c r="G225" s="22"/>
      <c r="H225" s="22"/>
    </row>
    <row r="226" spans="1:8" ht="18" customHeight="1">
      <c r="A226" s="22"/>
      <c r="B226" s="22"/>
      <c r="C226" s="22"/>
      <c r="D226" s="22"/>
      <c r="E226" s="22"/>
      <c r="F226" s="22"/>
      <c r="G226" s="22"/>
      <c r="H226" s="22"/>
    </row>
    <row r="227" spans="1:8" ht="18" customHeight="1">
      <c r="A227" s="22"/>
      <c r="B227" s="22"/>
      <c r="C227" s="22"/>
      <c r="D227" s="22"/>
      <c r="E227" s="22"/>
      <c r="F227" s="22"/>
      <c r="G227" s="22"/>
      <c r="H227" s="22"/>
    </row>
    <row r="228" spans="1:8" ht="18" customHeight="1">
      <c r="A228" s="22"/>
      <c r="B228" s="22"/>
      <c r="C228" s="22"/>
      <c r="D228" s="22"/>
      <c r="E228" s="22"/>
      <c r="F228" s="22"/>
      <c r="G228" s="22"/>
      <c r="H228" s="22"/>
    </row>
    <row r="229" spans="1:8" ht="18" customHeight="1">
      <c r="A229" s="22"/>
      <c r="B229" s="22"/>
      <c r="C229" s="22"/>
      <c r="D229" s="22"/>
      <c r="E229" s="22"/>
      <c r="F229" s="22"/>
      <c r="G229" s="22"/>
      <c r="H229" s="22"/>
    </row>
    <row r="230" spans="1:8" ht="18" customHeight="1">
      <c r="A230" s="22"/>
      <c r="B230" s="22"/>
      <c r="C230" s="22"/>
      <c r="D230" s="22"/>
      <c r="E230" s="22"/>
      <c r="F230" s="22"/>
      <c r="G230" s="22"/>
      <c r="H230" s="22"/>
    </row>
    <row r="231" spans="1:8" ht="18" customHeight="1">
      <c r="A231" s="22"/>
      <c r="B231" s="22"/>
      <c r="C231" s="22"/>
      <c r="D231" s="22"/>
      <c r="E231" s="22"/>
      <c r="F231" s="22"/>
      <c r="G231" s="22"/>
      <c r="H231" s="22"/>
    </row>
    <row r="232" spans="1:8" ht="18" customHeight="1">
      <c r="A232" s="22"/>
      <c r="B232" s="22"/>
      <c r="C232" s="22"/>
      <c r="D232" s="22"/>
      <c r="E232" s="22"/>
      <c r="F232" s="22"/>
      <c r="G232" s="22"/>
      <c r="H232" s="22"/>
    </row>
    <row r="233" spans="1:8" ht="18" customHeight="1">
      <c r="A233" s="22"/>
      <c r="B233" s="22"/>
      <c r="C233" s="22"/>
      <c r="D233" s="22"/>
      <c r="E233" s="22"/>
      <c r="F233" s="22"/>
      <c r="G233" s="22"/>
      <c r="H233" s="22"/>
    </row>
    <row r="234" spans="1:8" ht="18" customHeight="1">
      <c r="A234" s="22"/>
      <c r="B234" s="22"/>
      <c r="C234" s="22"/>
      <c r="D234" s="22"/>
      <c r="E234" s="22"/>
      <c r="F234" s="22"/>
      <c r="G234" s="22"/>
      <c r="H234" s="22"/>
    </row>
    <row r="235" spans="1:8" ht="18" customHeight="1">
      <c r="A235" s="22"/>
      <c r="B235" s="22"/>
      <c r="C235" s="22"/>
      <c r="D235" s="22"/>
      <c r="E235" s="22"/>
      <c r="F235" s="22"/>
      <c r="G235" s="22"/>
      <c r="H235" s="22"/>
    </row>
    <row r="236" spans="1:8" ht="18" customHeight="1">
      <c r="A236" s="22"/>
      <c r="B236" s="22"/>
      <c r="C236" s="22"/>
      <c r="D236" s="22"/>
      <c r="E236" s="22"/>
      <c r="F236" s="22"/>
      <c r="G236" s="22"/>
      <c r="H236" s="22"/>
    </row>
    <row r="237" spans="1:8" ht="18" customHeight="1">
      <c r="A237" s="22"/>
      <c r="B237" s="22"/>
      <c r="C237" s="22"/>
      <c r="D237" s="22"/>
      <c r="E237" s="22"/>
      <c r="F237" s="22"/>
      <c r="G237" s="22"/>
      <c r="H237" s="22"/>
    </row>
    <row r="238" spans="1:8" ht="18" customHeight="1">
      <c r="A238" s="22"/>
      <c r="B238" s="22"/>
      <c r="C238" s="22"/>
      <c r="D238" s="22"/>
      <c r="E238" s="22"/>
      <c r="F238" s="22"/>
      <c r="G238" s="22"/>
      <c r="H238" s="22"/>
    </row>
    <row r="239" spans="1:8" ht="18" customHeight="1">
      <c r="A239" s="22"/>
      <c r="B239" s="22"/>
      <c r="C239" s="22"/>
      <c r="D239" s="22"/>
      <c r="E239" s="22"/>
      <c r="F239" s="22"/>
      <c r="G239" s="22"/>
      <c r="H239" s="22"/>
    </row>
    <row r="240" spans="1:8" ht="18" customHeight="1">
      <c r="A240" s="22"/>
      <c r="B240" s="22"/>
      <c r="C240" s="22"/>
      <c r="D240" s="22"/>
      <c r="E240" s="22"/>
      <c r="F240" s="22"/>
      <c r="G240" s="22"/>
      <c r="H240" s="22"/>
    </row>
    <row r="241" spans="1:8" ht="18" customHeight="1">
      <c r="A241" s="22"/>
      <c r="B241" s="22"/>
      <c r="C241" s="22"/>
      <c r="D241" s="22"/>
      <c r="E241" s="22"/>
      <c r="F241" s="22"/>
      <c r="G241" s="22"/>
      <c r="H241" s="22"/>
    </row>
    <row r="242" spans="1:8" ht="18" customHeight="1">
      <c r="A242" s="22"/>
      <c r="B242" s="22"/>
      <c r="C242" s="22"/>
      <c r="D242" s="22"/>
      <c r="E242" s="22"/>
      <c r="F242" s="22"/>
      <c r="G242" s="22"/>
      <c r="H242" s="22"/>
    </row>
    <row r="243" spans="1:8" ht="18" customHeight="1">
      <c r="A243" s="22"/>
      <c r="B243" s="22"/>
      <c r="C243" s="22"/>
      <c r="D243" s="22"/>
      <c r="E243" s="22"/>
      <c r="F243" s="22"/>
      <c r="G243" s="22"/>
      <c r="H243" s="22"/>
    </row>
    <row r="244" spans="1:8" ht="36.75" customHeight="1">
      <c r="A244" s="22"/>
      <c r="B244" s="22"/>
      <c r="C244" s="22"/>
      <c r="D244" s="22"/>
      <c r="E244" s="22"/>
      <c r="F244" s="22"/>
      <c r="G244" s="22"/>
      <c r="H244" s="22"/>
    </row>
    <row r="245" spans="1:8" ht="19.5" customHeight="1">
      <c r="A245" s="22"/>
      <c r="B245" s="22"/>
      <c r="C245" s="22"/>
      <c r="D245" s="22"/>
      <c r="E245" s="22"/>
      <c r="F245" s="22"/>
      <c r="G245" s="1130" t="s">
        <v>1044</v>
      </c>
      <c r="H245" s="1130"/>
    </row>
    <row r="246" spans="1:8">
      <c r="A246" s="663" t="s">
        <v>389</v>
      </c>
      <c r="B246" s="663"/>
      <c r="C246" s="663"/>
      <c r="D246" s="663"/>
      <c r="E246" s="663"/>
      <c r="F246" s="663"/>
      <c r="G246" s="663"/>
      <c r="H246" s="663"/>
    </row>
    <row r="247" spans="1:8" ht="24" customHeight="1">
      <c r="A247" s="1129" t="s">
        <v>1936</v>
      </c>
      <c r="B247" s="1129"/>
      <c r="C247" s="1129"/>
      <c r="D247" s="1129"/>
      <c r="E247" s="1129"/>
      <c r="F247" s="1129"/>
      <c r="G247" s="1129"/>
      <c r="H247" s="1129"/>
    </row>
    <row r="248" spans="1:8" ht="54.75" customHeight="1">
      <c r="A248" s="58" t="s">
        <v>1033</v>
      </c>
      <c r="B248" s="58" t="s">
        <v>1034</v>
      </c>
      <c r="C248" s="58" t="s">
        <v>1035</v>
      </c>
      <c r="D248" s="58" t="s">
        <v>1036</v>
      </c>
      <c r="E248" s="58" t="s">
        <v>1334</v>
      </c>
      <c r="F248" s="58" t="s">
        <v>1335</v>
      </c>
      <c r="G248" s="58" t="s">
        <v>1555</v>
      </c>
      <c r="H248" s="58" t="s">
        <v>1586</v>
      </c>
    </row>
    <row r="249" spans="1:8" ht="31.5">
      <c r="A249" s="41">
        <v>1</v>
      </c>
      <c r="B249" s="17" t="s">
        <v>1196</v>
      </c>
      <c r="C249" s="16" t="s">
        <v>893</v>
      </c>
      <c r="D249" s="598" t="s">
        <v>267</v>
      </c>
      <c r="E249" s="599"/>
      <c r="F249" s="600"/>
      <c r="G249" s="20"/>
      <c r="H249" s="21">
        <v>41096</v>
      </c>
    </row>
    <row r="250" spans="1:8">
      <c r="A250" s="41">
        <v>2</v>
      </c>
      <c r="B250" s="17" t="s">
        <v>1196</v>
      </c>
      <c r="C250" s="16" t="s">
        <v>1193</v>
      </c>
      <c r="D250" s="598" t="s">
        <v>67</v>
      </c>
      <c r="E250" s="599"/>
      <c r="F250" s="600"/>
      <c r="G250" s="20"/>
      <c r="H250" s="21">
        <v>41102</v>
      </c>
    </row>
    <row r="251" spans="1:8" ht="31.5">
      <c r="A251" s="602">
        <v>3</v>
      </c>
      <c r="B251" s="592" t="s">
        <v>1196</v>
      </c>
      <c r="C251" s="16" t="s">
        <v>893</v>
      </c>
      <c r="D251" s="17"/>
      <c r="E251" s="17"/>
      <c r="F251" s="17"/>
      <c r="G251" s="20"/>
      <c r="H251" s="595">
        <v>41101</v>
      </c>
    </row>
    <row r="252" spans="1:8">
      <c r="A252" s="597"/>
      <c r="B252" s="594"/>
      <c r="C252" s="17" t="s">
        <v>2236</v>
      </c>
      <c r="D252" s="17" t="s">
        <v>1588</v>
      </c>
      <c r="E252" s="17">
        <v>0.67</v>
      </c>
      <c r="F252" s="17">
        <v>1700</v>
      </c>
      <c r="G252" s="20">
        <f>E252*F252</f>
        <v>1139</v>
      </c>
      <c r="H252" s="597"/>
    </row>
    <row r="253" spans="1:8" ht="31.5">
      <c r="A253" s="602">
        <v>4</v>
      </c>
      <c r="B253" s="592" t="s">
        <v>1196</v>
      </c>
      <c r="C253" s="16" t="s">
        <v>893</v>
      </c>
      <c r="D253" s="598" t="s">
        <v>268</v>
      </c>
      <c r="E253" s="599"/>
      <c r="F253" s="600"/>
      <c r="G253" s="20"/>
      <c r="H253" s="595">
        <v>41102</v>
      </c>
    </row>
    <row r="254" spans="1:8">
      <c r="A254" s="597"/>
      <c r="B254" s="594"/>
      <c r="C254" s="17" t="s">
        <v>2236</v>
      </c>
      <c r="D254" s="17" t="s">
        <v>1588</v>
      </c>
      <c r="E254" s="17">
        <v>2</v>
      </c>
      <c r="F254" s="17">
        <v>1700</v>
      </c>
      <c r="G254" s="20">
        <f>E254*F254</f>
        <v>3400</v>
      </c>
      <c r="H254" s="597"/>
    </row>
    <row r="255" spans="1:8" ht="31.5">
      <c r="A255" s="41">
        <v>5</v>
      </c>
      <c r="B255" s="17" t="s">
        <v>1196</v>
      </c>
      <c r="C255" s="16" t="s">
        <v>893</v>
      </c>
      <c r="D255" s="598" t="s">
        <v>14</v>
      </c>
      <c r="E255" s="599"/>
      <c r="F255" s="600"/>
      <c r="G255" s="20"/>
      <c r="H255" s="21">
        <v>41103</v>
      </c>
    </row>
    <row r="256" spans="1:8">
      <c r="A256" s="8"/>
      <c r="B256" s="7" t="s">
        <v>2037</v>
      </c>
      <c r="C256" s="8"/>
      <c r="D256" s="8"/>
      <c r="E256" s="8"/>
      <c r="F256" s="8"/>
      <c r="G256" s="9">
        <f>SUM(G249:G255)</f>
        <v>4539</v>
      </c>
      <c r="H256" s="8"/>
    </row>
    <row r="257" spans="1:8" ht="47.25">
      <c r="A257" s="39"/>
      <c r="B257" s="86" t="s">
        <v>66</v>
      </c>
      <c r="C257" s="86"/>
      <c r="D257" s="86"/>
      <c r="E257" s="86"/>
      <c r="F257" s="86"/>
      <c r="G257" s="305">
        <f>3026.2*10.1</f>
        <v>30564.62</v>
      </c>
      <c r="H257" s="306"/>
    </row>
    <row r="258" spans="1:8" ht="47.25">
      <c r="A258" s="6"/>
      <c r="B258" s="7" t="s">
        <v>1051</v>
      </c>
      <c r="C258" s="7"/>
      <c r="D258" s="7"/>
      <c r="E258" s="7"/>
      <c r="F258" s="7"/>
      <c r="G258" s="313">
        <f>9000+10000+10000+11000</f>
        <v>40000</v>
      </c>
      <c r="H258" s="314"/>
    </row>
    <row r="259" spans="1:8" ht="31.5">
      <c r="A259" s="41"/>
      <c r="B259" s="74" t="s">
        <v>65</v>
      </c>
      <c r="C259" s="17"/>
      <c r="D259" s="17"/>
      <c r="E259" s="17"/>
      <c r="F259" s="17"/>
      <c r="G259" s="75">
        <f>G258*33.2%+G256*6%</f>
        <v>13552.34</v>
      </c>
      <c r="H259" s="76"/>
    </row>
    <row r="260" spans="1:8">
      <c r="A260" s="41"/>
      <c r="B260" s="74" t="s">
        <v>1583</v>
      </c>
      <c r="C260" s="17"/>
      <c r="D260" s="17"/>
      <c r="E260" s="17"/>
      <c r="F260" s="17"/>
      <c r="G260" s="75">
        <f>8649/4</f>
        <v>2162.25</v>
      </c>
      <c r="H260" s="76"/>
    </row>
    <row r="261" spans="1:8" ht="18.75">
      <c r="A261" s="307"/>
      <c r="B261" s="308" t="s">
        <v>2276</v>
      </c>
      <c r="C261" s="308"/>
      <c r="D261" s="307"/>
      <c r="E261" s="307"/>
      <c r="F261" s="307"/>
      <c r="G261" s="309">
        <f>G257+G256+G258+G259+G260</f>
        <v>90818.21</v>
      </c>
      <c r="H261" s="307"/>
    </row>
    <row r="262" spans="1:8">
      <c r="A262" s="5"/>
      <c r="B262" s="5"/>
      <c r="C262" s="5"/>
      <c r="D262" s="5"/>
      <c r="E262" s="5"/>
      <c r="F262" s="5"/>
      <c r="G262" s="5"/>
      <c r="H262" s="5"/>
    </row>
    <row r="263" spans="1:8">
      <c r="A263" s="5"/>
      <c r="B263" s="5"/>
      <c r="C263" s="5"/>
      <c r="D263" s="5"/>
      <c r="E263" s="5"/>
      <c r="F263" s="5"/>
      <c r="G263" s="5"/>
      <c r="H263" s="5"/>
    </row>
    <row r="264" spans="1:8">
      <c r="A264" s="5"/>
      <c r="B264" s="5"/>
      <c r="C264" s="5"/>
      <c r="D264" s="5"/>
      <c r="E264" s="5"/>
      <c r="F264" s="5"/>
      <c r="G264" s="5"/>
      <c r="H264" s="5"/>
    </row>
    <row r="265" spans="1:8">
      <c r="A265" s="5"/>
      <c r="B265" s="5"/>
      <c r="C265" s="5"/>
      <c r="D265" s="5"/>
      <c r="E265" s="5"/>
      <c r="F265" s="5"/>
      <c r="G265" s="5"/>
      <c r="H265" s="5"/>
    </row>
    <row r="266" spans="1:8">
      <c r="A266" s="5"/>
      <c r="B266" s="5"/>
      <c r="C266" s="5"/>
      <c r="D266" s="5"/>
      <c r="E266" s="5"/>
      <c r="F266" s="5"/>
      <c r="G266" s="5"/>
      <c r="H266" s="5"/>
    </row>
    <row r="267" spans="1:8">
      <c r="A267" s="5"/>
      <c r="B267" s="5"/>
      <c r="C267" s="5"/>
      <c r="D267" s="5"/>
      <c r="E267" s="5"/>
      <c r="F267" s="5"/>
      <c r="G267" s="5"/>
      <c r="H267" s="5"/>
    </row>
    <row r="268" spans="1:8">
      <c r="A268" s="5"/>
      <c r="B268" s="5"/>
      <c r="C268" s="5"/>
      <c r="D268" s="5"/>
      <c r="E268" s="5"/>
      <c r="F268" s="5"/>
      <c r="G268" s="5"/>
      <c r="H268" s="5"/>
    </row>
    <row r="269" spans="1:8">
      <c r="A269" s="5"/>
      <c r="B269" s="5"/>
      <c r="C269" s="5"/>
      <c r="D269" s="5"/>
      <c r="E269" s="5"/>
      <c r="F269" s="5"/>
      <c r="G269" s="5"/>
      <c r="H269" s="5"/>
    </row>
    <row r="270" spans="1:8">
      <c r="A270" s="5"/>
      <c r="B270" s="5"/>
      <c r="C270" s="5"/>
      <c r="D270" s="5"/>
      <c r="E270" s="5"/>
      <c r="F270" s="5"/>
      <c r="G270" s="5"/>
      <c r="H270" s="5"/>
    </row>
    <row r="271" spans="1:8">
      <c r="A271" s="5"/>
      <c r="B271" s="5"/>
      <c r="C271" s="5"/>
      <c r="D271" s="5"/>
      <c r="E271" s="5"/>
      <c r="F271" s="5"/>
      <c r="G271" s="5"/>
      <c r="H271" s="5"/>
    </row>
    <row r="272" spans="1:8">
      <c r="A272" s="5"/>
      <c r="B272" s="5"/>
      <c r="C272" s="5"/>
      <c r="D272" s="5"/>
      <c r="E272" s="5"/>
      <c r="F272" s="5"/>
      <c r="G272" s="5"/>
      <c r="H272" s="5"/>
    </row>
    <row r="273" spans="1:8">
      <c r="A273" s="5"/>
      <c r="B273" s="5"/>
      <c r="C273" s="5"/>
      <c r="D273" s="5"/>
      <c r="E273" s="5"/>
      <c r="F273" s="5"/>
      <c r="G273" s="5"/>
      <c r="H273" s="5"/>
    </row>
    <row r="274" spans="1:8">
      <c r="A274" s="5"/>
      <c r="B274" s="5"/>
      <c r="C274" s="5"/>
      <c r="D274" s="5"/>
      <c r="E274" s="5"/>
      <c r="F274" s="5"/>
      <c r="G274" s="5"/>
      <c r="H274" s="5"/>
    </row>
    <row r="275" spans="1:8">
      <c r="A275" s="5"/>
      <c r="B275" s="5"/>
      <c r="C275" s="5"/>
      <c r="D275" s="5"/>
      <c r="E275" s="5"/>
      <c r="F275" s="5"/>
      <c r="G275" s="5"/>
      <c r="H275" s="5"/>
    </row>
    <row r="276" spans="1:8">
      <c r="A276" s="5"/>
      <c r="B276" s="5"/>
      <c r="C276" s="5"/>
      <c r="D276" s="5"/>
      <c r="E276" s="5"/>
      <c r="F276" s="5"/>
      <c r="G276" s="5"/>
      <c r="H276" s="5"/>
    </row>
    <row r="277" spans="1:8">
      <c r="A277" s="5"/>
      <c r="B277" s="5"/>
      <c r="C277" s="5"/>
      <c r="D277" s="5"/>
      <c r="E277" s="5"/>
      <c r="F277" s="5"/>
      <c r="G277" s="5"/>
      <c r="H277" s="5"/>
    </row>
    <row r="278" spans="1:8">
      <c r="A278" s="5"/>
      <c r="B278" s="5"/>
      <c r="C278" s="5"/>
      <c r="D278" s="5"/>
      <c r="E278" s="5"/>
      <c r="F278" s="5"/>
      <c r="G278" s="5"/>
      <c r="H278" s="5"/>
    </row>
    <row r="279" spans="1:8">
      <c r="A279" s="5"/>
      <c r="B279" s="5"/>
      <c r="C279" s="5"/>
      <c r="D279" s="5"/>
      <c r="E279" s="5"/>
      <c r="F279" s="5"/>
      <c r="G279" s="5"/>
      <c r="H279" s="5"/>
    </row>
    <row r="280" spans="1:8">
      <c r="A280" s="5"/>
      <c r="B280" s="5"/>
      <c r="C280" s="5"/>
      <c r="D280" s="5"/>
      <c r="E280" s="5"/>
      <c r="F280" s="5"/>
      <c r="G280" s="5"/>
      <c r="H280" s="5"/>
    </row>
    <row r="281" spans="1:8">
      <c r="A281" s="5"/>
      <c r="B281" s="5"/>
      <c r="C281" s="5"/>
      <c r="D281" s="5"/>
      <c r="E281" s="5"/>
      <c r="F281" s="5"/>
      <c r="G281" s="5"/>
      <c r="H281" s="5"/>
    </row>
    <row r="282" spans="1:8">
      <c r="A282" s="5"/>
      <c r="B282" s="5"/>
      <c r="C282" s="5"/>
      <c r="D282" s="5"/>
      <c r="E282" s="5"/>
      <c r="F282" s="5"/>
      <c r="G282" s="5"/>
      <c r="H282" s="5"/>
    </row>
    <row r="283" spans="1:8">
      <c r="A283" s="5"/>
      <c r="B283" s="5"/>
      <c r="C283" s="5"/>
      <c r="D283" s="5"/>
      <c r="E283" s="5"/>
      <c r="F283" s="5"/>
      <c r="G283" s="5"/>
      <c r="H283" s="5"/>
    </row>
    <row r="284" spans="1:8" ht="15.75" customHeight="1">
      <c r="A284" s="5"/>
      <c r="B284" s="5"/>
      <c r="C284" s="5"/>
      <c r="D284" s="5"/>
      <c r="E284" s="5"/>
      <c r="F284" s="5"/>
      <c r="G284" s="5"/>
      <c r="H284" s="5"/>
    </row>
    <row r="285" spans="1:8" ht="15.75" customHeight="1">
      <c r="A285" s="5"/>
      <c r="B285" s="5"/>
      <c r="C285" s="5"/>
      <c r="D285" s="5"/>
      <c r="E285" s="5"/>
      <c r="F285" s="5"/>
      <c r="G285" s="5"/>
      <c r="H285" s="5"/>
    </row>
    <row r="286" spans="1:8">
      <c r="A286" s="5"/>
      <c r="B286" s="5"/>
      <c r="C286" s="5"/>
      <c r="D286" s="5"/>
      <c r="E286" s="5"/>
      <c r="F286" s="5"/>
      <c r="G286" s="5"/>
      <c r="H286" s="5"/>
    </row>
    <row r="287" spans="1:8">
      <c r="A287" s="5"/>
      <c r="B287" s="5"/>
      <c r="C287" s="5"/>
      <c r="D287" s="5"/>
      <c r="E287" s="5"/>
      <c r="F287" s="5"/>
      <c r="G287" s="5"/>
      <c r="H287" s="5"/>
    </row>
    <row r="289" spans="1:8">
      <c r="A289" s="22"/>
      <c r="B289" s="22"/>
      <c r="C289" s="22"/>
      <c r="D289" s="22"/>
      <c r="E289" s="22"/>
      <c r="F289" s="22"/>
      <c r="G289" s="1130" t="s">
        <v>1044</v>
      </c>
      <c r="H289" s="1130"/>
    </row>
    <row r="290" spans="1:8">
      <c r="A290" s="663" t="s">
        <v>648</v>
      </c>
      <c r="B290" s="663"/>
      <c r="C290" s="663"/>
      <c r="D290" s="663"/>
      <c r="E290" s="663"/>
      <c r="F290" s="663"/>
      <c r="G290" s="663"/>
      <c r="H290" s="663"/>
    </row>
    <row r="291" spans="1:8">
      <c r="A291" s="1129" t="s">
        <v>1936</v>
      </c>
      <c r="B291" s="1129"/>
      <c r="C291" s="1129"/>
      <c r="D291" s="1129"/>
      <c r="E291" s="1129"/>
      <c r="F291" s="1129"/>
      <c r="G291" s="1129"/>
      <c r="H291" s="1129"/>
    </row>
    <row r="292" spans="1:8" ht="31.5">
      <c r="A292" s="58" t="s">
        <v>1033</v>
      </c>
      <c r="B292" s="58" t="s">
        <v>1034</v>
      </c>
      <c r="C292" s="58" t="s">
        <v>1035</v>
      </c>
      <c r="D292" s="58" t="s">
        <v>1036</v>
      </c>
      <c r="E292" s="58" t="s">
        <v>1334</v>
      </c>
      <c r="F292" s="58" t="s">
        <v>1335</v>
      </c>
      <c r="G292" s="58" t="s">
        <v>1555</v>
      </c>
      <c r="H292" s="58" t="s">
        <v>1586</v>
      </c>
    </row>
    <row r="293" spans="1:8" ht="31.5">
      <c r="A293" s="1111">
        <v>1</v>
      </c>
      <c r="B293" s="1118" t="s">
        <v>36</v>
      </c>
      <c r="C293" s="46" t="s">
        <v>2185</v>
      </c>
      <c r="D293" s="3"/>
      <c r="E293" s="3"/>
      <c r="F293" s="3"/>
      <c r="G293" s="3"/>
      <c r="H293" s="1117">
        <v>41124</v>
      </c>
    </row>
    <row r="294" spans="1:8">
      <c r="A294" s="1113"/>
      <c r="B294" s="1119"/>
      <c r="C294" s="3" t="s">
        <v>1600</v>
      </c>
      <c r="D294" s="3" t="s">
        <v>1588</v>
      </c>
      <c r="E294" s="3">
        <v>0.67</v>
      </c>
      <c r="F294" s="3">
        <v>1700</v>
      </c>
      <c r="G294" s="3">
        <f>E294*F294</f>
        <v>1139</v>
      </c>
      <c r="H294" s="1113"/>
    </row>
    <row r="295" spans="1:8" ht="31.5">
      <c r="A295" s="1111">
        <v>2</v>
      </c>
      <c r="B295" s="1118" t="s">
        <v>36</v>
      </c>
      <c r="C295" s="48" t="s">
        <v>1322</v>
      </c>
      <c r="D295" s="3"/>
      <c r="E295" s="3"/>
      <c r="F295" s="3"/>
      <c r="G295" s="3"/>
      <c r="H295" s="1146">
        <v>41131</v>
      </c>
    </row>
    <row r="296" spans="1:8">
      <c r="A296" s="1113"/>
      <c r="B296" s="1119"/>
      <c r="C296" s="3" t="s">
        <v>2286</v>
      </c>
      <c r="D296" s="3" t="s">
        <v>2968</v>
      </c>
      <c r="E296" s="3">
        <v>1</v>
      </c>
      <c r="F296" s="3">
        <v>140</v>
      </c>
      <c r="G296" s="3">
        <f>E296*F296</f>
        <v>140</v>
      </c>
      <c r="H296" s="1119"/>
    </row>
    <row r="297" spans="1:8" ht="38.25" customHeight="1">
      <c r="A297" s="1111">
        <v>3</v>
      </c>
      <c r="B297" s="1118" t="s">
        <v>36</v>
      </c>
      <c r="C297" s="48" t="s">
        <v>2378</v>
      </c>
      <c r="D297" s="3"/>
      <c r="E297" s="3"/>
      <c r="F297" s="3"/>
      <c r="G297" s="3"/>
      <c r="H297" s="1117">
        <v>41131</v>
      </c>
    </row>
    <row r="298" spans="1:8" ht="20.25" customHeight="1">
      <c r="A298" s="1112"/>
      <c r="B298" s="1128"/>
      <c r="C298" s="3" t="s">
        <v>1397</v>
      </c>
      <c r="D298" s="3" t="s">
        <v>2968</v>
      </c>
      <c r="E298" s="3">
        <v>2</v>
      </c>
      <c r="F298" s="3">
        <v>122.5</v>
      </c>
      <c r="G298" s="3">
        <f>E298*F298</f>
        <v>245</v>
      </c>
      <c r="H298" s="1112"/>
    </row>
    <row r="299" spans="1:8">
      <c r="A299" s="1112"/>
      <c r="B299" s="1128"/>
      <c r="C299" s="3" t="s">
        <v>1330</v>
      </c>
      <c r="D299" s="3" t="s">
        <v>1049</v>
      </c>
      <c r="E299" s="3">
        <v>5</v>
      </c>
      <c r="F299" s="3">
        <v>92</v>
      </c>
      <c r="G299" s="3">
        <f>E299*F299</f>
        <v>460</v>
      </c>
      <c r="H299" s="1112"/>
    </row>
    <row r="300" spans="1:8">
      <c r="A300" s="1112"/>
      <c r="B300" s="1128"/>
      <c r="C300" s="3" t="s">
        <v>1045</v>
      </c>
      <c r="D300" s="3" t="s">
        <v>2968</v>
      </c>
      <c r="E300" s="3">
        <v>1</v>
      </c>
      <c r="F300" s="3">
        <v>39</v>
      </c>
      <c r="G300" s="3">
        <f>E300*F300</f>
        <v>39</v>
      </c>
      <c r="H300" s="1112"/>
    </row>
    <row r="301" spans="1:8">
      <c r="A301" s="1112"/>
      <c r="B301" s="1128"/>
      <c r="C301" s="3" t="s">
        <v>2379</v>
      </c>
      <c r="D301" s="3" t="s">
        <v>2968</v>
      </c>
      <c r="E301" s="3">
        <v>1</v>
      </c>
      <c r="F301" s="3">
        <v>202</v>
      </c>
      <c r="G301" s="3">
        <f>E301*F301</f>
        <v>202</v>
      </c>
      <c r="H301" s="1112"/>
    </row>
    <row r="302" spans="1:8">
      <c r="A302" s="1113"/>
      <c r="B302" s="1119"/>
      <c r="C302" s="3" t="s">
        <v>1397</v>
      </c>
      <c r="D302" s="3" t="s">
        <v>2968</v>
      </c>
      <c r="E302" s="3">
        <v>1</v>
      </c>
      <c r="F302" s="3">
        <v>92</v>
      </c>
      <c r="G302" s="3">
        <f>E302*F302</f>
        <v>92</v>
      </c>
      <c r="H302" s="1113"/>
    </row>
    <row r="303" spans="1:8">
      <c r="A303" s="4">
        <v>4</v>
      </c>
      <c r="B303" s="3" t="s">
        <v>664</v>
      </c>
      <c r="C303" s="48" t="s">
        <v>2860</v>
      </c>
      <c r="D303" s="1114" t="s">
        <v>67</v>
      </c>
      <c r="E303" s="1115"/>
      <c r="F303" s="1116"/>
      <c r="G303" s="3"/>
      <c r="H303" s="60">
        <v>41143</v>
      </c>
    </row>
    <row r="304" spans="1:8">
      <c r="A304" s="1111">
        <v>5</v>
      </c>
      <c r="B304" s="1118" t="s">
        <v>1196</v>
      </c>
      <c r="C304" s="16" t="s">
        <v>1132</v>
      </c>
      <c r="D304" s="19"/>
      <c r="E304" s="17"/>
      <c r="F304" s="17"/>
      <c r="G304" s="20"/>
      <c r="H304" s="595">
        <v>41144</v>
      </c>
    </row>
    <row r="305" spans="1:8">
      <c r="A305" s="1112"/>
      <c r="B305" s="1128"/>
      <c r="C305" s="17" t="s">
        <v>480</v>
      </c>
      <c r="D305" s="19" t="s">
        <v>481</v>
      </c>
      <c r="E305" s="17">
        <v>2</v>
      </c>
      <c r="F305" s="17">
        <v>28</v>
      </c>
      <c r="G305" s="20">
        <f>E305*F305</f>
        <v>56</v>
      </c>
      <c r="H305" s="605"/>
    </row>
    <row r="306" spans="1:8">
      <c r="A306" s="1113"/>
      <c r="B306" s="1119"/>
      <c r="C306" s="17" t="s">
        <v>1133</v>
      </c>
      <c r="D306" s="19" t="s">
        <v>1049</v>
      </c>
      <c r="E306" s="17">
        <v>2.5</v>
      </c>
      <c r="F306" s="17">
        <v>24</v>
      </c>
      <c r="G306" s="20">
        <f>E306*F306</f>
        <v>60</v>
      </c>
      <c r="H306" s="603"/>
    </row>
    <row r="307" spans="1:8" ht="31.5">
      <c r="A307" s="4">
        <v>6</v>
      </c>
      <c r="B307" s="3" t="s">
        <v>1196</v>
      </c>
      <c r="C307" s="16" t="s">
        <v>3643</v>
      </c>
      <c r="D307" s="19"/>
      <c r="E307" s="17"/>
      <c r="F307" s="19"/>
      <c r="G307" s="20">
        <v>15053.33</v>
      </c>
      <c r="H307" s="21">
        <v>41145</v>
      </c>
    </row>
    <row r="308" spans="1:8">
      <c r="A308" s="8"/>
      <c r="B308" s="7" t="s">
        <v>2506</v>
      </c>
      <c r="C308" s="8"/>
      <c r="D308" s="8"/>
      <c r="E308" s="8"/>
      <c r="F308" s="8"/>
      <c r="G308" s="9">
        <f>SUM(G293:G307)</f>
        <v>17486.330000000002</v>
      </c>
      <c r="H308" s="8"/>
    </row>
    <row r="309" spans="1:8" ht="54" customHeight="1">
      <c r="A309" s="39"/>
      <c r="B309" s="1120" t="s">
        <v>3059</v>
      </c>
      <c r="C309" s="1121"/>
      <c r="D309" s="38"/>
      <c r="E309" s="38"/>
      <c r="F309" s="38"/>
      <c r="G309" s="305">
        <f>3026.2*10.1</f>
        <v>30564.62</v>
      </c>
      <c r="H309" s="88"/>
    </row>
    <row r="310" spans="1:8" ht="47.25">
      <c r="A310" s="6"/>
      <c r="B310" s="7" t="s">
        <v>1051</v>
      </c>
      <c r="C310" s="8"/>
      <c r="D310" s="8"/>
      <c r="E310" s="8"/>
      <c r="F310" s="8"/>
      <c r="G310" s="313">
        <f>9000+10000+10000+11000</f>
        <v>40000</v>
      </c>
      <c r="H310" s="67"/>
    </row>
    <row r="311" spans="1:8" ht="31.5">
      <c r="A311" s="41"/>
      <c r="B311" s="74" t="s">
        <v>65</v>
      </c>
      <c r="C311" s="17"/>
      <c r="D311" s="17"/>
      <c r="E311" s="17"/>
      <c r="F311" s="17"/>
      <c r="G311" s="75">
        <f>G310*33.2%+G308*6%</f>
        <v>14329.18</v>
      </c>
      <c r="H311" s="76"/>
    </row>
    <row r="312" spans="1:8">
      <c r="A312" s="41"/>
      <c r="B312" s="74" t="s">
        <v>1583</v>
      </c>
      <c r="C312" s="17"/>
      <c r="D312" s="17"/>
      <c r="E312" s="17"/>
      <c r="F312" s="17"/>
      <c r="G312" s="75">
        <f>8649/4</f>
        <v>2162.25</v>
      </c>
      <c r="H312" s="76"/>
    </row>
    <row r="313" spans="1:8" ht="18.75">
      <c r="A313" s="308"/>
      <c r="B313" s="308" t="s">
        <v>2507</v>
      </c>
      <c r="C313" s="308"/>
      <c r="D313" s="308"/>
      <c r="E313" s="308"/>
      <c r="F313" s="308"/>
      <c r="G313" s="315">
        <f>G308+G309+G310+G311+G312</f>
        <v>104542.38</v>
      </c>
      <c r="H313" s="308"/>
    </row>
    <row r="314" spans="1:8" ht="41.25" customHeight="1">
      <c r="A314" s="5"/>
      <c r="B314" s="1136" t="s">
        <v>2275</v>
      </c>
      <c r="C314" s="1136"/>
      <c r="D314" s="5"/>
      <c r="E314" s="5"/>
      <c r="F314" s="5"/>
      <c r="G314" s="69">
        <f>G313+G261+G223+G196+G145+G107+G39</f>
        <v>652525.11</v>
      </c>
      <c r="H314" s="5"/>
    </row>
    <row r="315" spans="1:8">
      <c r="A315" s="5"/>
      <c r="B315" s="5"/>
      <c r="C315" s="5"/>
      <c r="D315" s="5"/>
      <c r="E315" s="5"/>
      <c r="F315" s="5"/>
      <c r="G315" s="5"/>
      <c r="H315" s="5"/>
    </row>
    <row r="316" spans="1:8">
      <c r="A316" s="5"/>
      <c r="B316" s="5"/>
      <c r="C316" s="5"/>
      <c r="D316" s="5"/>
      <c r="E316" s="5"/>
      <c r="F316" s="5"/>
      <c r="G316" s="5"/>
      <c r="H316" s="5"/>
    </row>
    <row r="317" spans="1:8">
      <c r="A317" s="5"/>
      <c r="B317" s="5"/>
      <c r="C317" s="5"/>
      <c r="D317" s="5"/>
      <c r="E317" s="5"/>
      <c r="F317" s="5"/>
      <c r="G317" s="5"/>
      <c r="H317" s="5"/>
    </row>
    <row r="318" spans="1:8">
      <c r="A318" s="5"/>
      <c r="B318" s="5"/>
      <c r="C318" s="5"/>
      <c r="D318" s="5"/>
      <c r="E318" s="5"/>
      <c r="F318" s="5"/>
      <c r="G318" s="5"/>
      <c r="H318" s="5"/>
    </row>
    <row r="319" spans="1:8">
      <c r="A319" s="5"/>
      <c r="B319" s="5"/>
      <c r="C319" s="5"/>
      <c r="D319" s="5"/>
      <c r="E319" s="5"/>
      <c r="F319" s="5"/>
      <c r="G319" s="5"/>
      <c r="H319" s="5"/>
    </row>
    <row r="320" spans="1:8">
      <c r="A320" s="5"/>
      <c r="B320" s="5"/>
      <c r="C320" s="5"/>
      <c r="D320" s="5"/>
      <c r="E320" s="5"/>
      <c r="F320" s="5"/>
      <c r="G320" s="5"/>
      <c r="H320" s="5"/>
    </row>
    <row r="321" spans="1:8">
      <c r="A321" s="5"/>
      <c r="B321" s="5"/>
      <c r="C321" s="5"/>
      <c r="D321" s="5"/>
      <c r="E321" s="5"/>
      <c r="F321" s="5"/>
      <c r="G321" s="5"/>
      <c r="H321" s="5"/>
    </row>
    <row r="322" spans="1:8">
      <c r="A322" s="5"/>
      <c r="B322" s="5"/>
      <c r="C322" s="5"/>
      <c r="D322" s="5"/>
      <c r="E322" s="5"/>
      <c r="F322" s="5"/>
      <c r="G322" s="5"/>
      <c r="H322" s="5"/>
    </row>
    <row r="327" spans="1:8" ht="15.75" customHeight="1"/>
    <row r="328" spans="1:8" ht="15.75" customHeight="1"/>
    <row r="331" spans="1:8">
      <c r="A331" s="22"/>
      <c r="B331" s="22"/>
      <c r="C331" s="22"/>
      <c r="D331" s="22"/>
      <c r="E331" s="22"/>
      <c r="F331" s="22"/>
      <c r="G331" s="1130" t="s">
        <v>1044</v>
      </c>
      <c r="H331" s="1130"/>
    </row>
    <row r="332" spans="1:8">
      <c r="A332" s="663" t="s">
        <v>2232</v>
      </c>
      <c r="B332" s="663"/>
      <c r="C332" s="663"/>
      <c r="D332" s="663"/>
      <c r="E332" s="663"/>
      <c r="F332" s="663"/>
      <c r="G332" s="663"/>
      <c r="H332" s="663"/>
    </row>
    <row r="333" spans="1:8">
      <c r="A333" s="1129" t="s">
        <v>1936</v>
      </c>
      <c r="B333" s="1129"/>
      <c r="C333" s="1129"/>
      <c r="D333" s="1129"/>
      <c r="E333" s="1129"/>
      <c r="F333" s="1129"/>
      <c r="G333" s="1129"/>
      <c r="H333" s="1129"/>
    </row>
    <row r="334" spans="1:8" ht="31.5">
      <c r="A334" s="58" t="s">
        <v>1033</v>
      </c>
      <c r="B334" s="58" t="s">
        <v>1034</v>
      </c>
      <c r="C334" s="58" t="s">
        <v>1035</v>
      </c>
      <c r="D334" s="58" t="s">
        <v>1036</v>
      </c>
      <c r="E334" s="58" t="s">
        <v>1334</v>
      </c>
      <c r="F334" s="58" t="s">
        <v>1335</v>
      </c>
      <c r="G334" s="58" t="s">
        <v>1555</v>
      </c>
      <c r="H334" s="58" t="s">
        <v>1586</v>
      </c>
    </row>
    <row r="335" spans="1:8" ht="47.25">
      <c r="A335" s="1111">
        <v>1</v>
      </c>
      <c r="B335" s="1118" t="s">
        <v>2007</v>
      </c>
      <c r="C335" s="48" t="s">
        <v>1445</v>
      </c>
      <c r="D335" s="3"/>
      <c r="E335" s="3"/>
      <c r="F335" s="3"/>
      <c r="G335" s="3"/>
      <c r="H335" s="1117">
        <v>41162</v>
      </c>
    </row>
    <row r="336" spans="1:8">
      <c r="A336" s="1113"/>
      <c r="B336" s="1119"/>
      <c r="C336" s="3" t="s">
        <v>1601</v>
      </c>
      <c r="D336" s="3" t="s">
        <v>1109</v>
      </c>
      <c r="E336" s="3">
        <v>1</v>
      </c>
      <c r="F336" s="3">
        <v>4.5</v>
      </c>
      <c r="G336" s="3">
        <f>E336*F336</f>
        <v>4.5</v>
      </c>
      <c r="H336" s="1113"/>
    </row>
    <row r="337" spans="1:8" ht="31.5">
      <c r="A337" s="1111">
        <v>2</v>
      </c>
      <c r="B337" s="1118" t="s">
        <v>1196</v>
      </c>
      <c r="C337" s="48" t="s">
        <v>1986</v>
      </c>
      <c r="D337" s="3"/>
      <c r="E337" s="3"/>
      <c r="F337" s="3"/>
      <c r="G337" s="3"/>
      <c r="H337" s="1117">
        <v>41165</v>
      </c>
    </row>
    <row r="338" spans="1:8">
      <c r="A338" s="1112"/>
      <c r="B338" s="1128"/>
      <c r="C338" s="3" t="s">
        <v>2268</v>
      </c>
      <c r="D338" s="3" t="s">
        <v>1046</v>
      </c>
      <c r="E338" s="3">
        <v>1</v>
      </c>
      <c r="F338" s="3">
        <v>350</v>
      </c>
      <c r="G338" s="3">
        <f>E338*F338</f>
        <v>350</v>
      </c>
      <c r="H338" s="1112"/>
    </row>
    <row r="339" spans="1:8">
      <c r="A339" s="1112"/>
      <c r="B339" s="1128"/>
      <c r="C339" s="3" t="s">
        <v>1047</v>
      </c>
      <c r="D339" s="3" t="s">
        <v>1049</v>
      </c>
      <c r="E339" s="3">
        <v>1</v>
      </c>
      <c r="F339" s="3">
        <v>25</v>
      </c>
      <c r="G339" s="3">
        <f>E339*F339</f>
        <v>25</v>
      </c>
      <c r="H339" s="1112"/>
    </row>
    <row r="340" spans="1:8">
      <c r="A340" s="1113"/>
      <c r="B340" s="1119"/>
      <c r="C340" s="3" t="s">
        <v>1087</v>
      </c>
      <c r="D340" s="3" t="s">
        <v>1109</v>
      </c>
      <c r="E340" s="3">
        <v>0.05</v>
      </c>
      <c r="F340" s="3">
        <v>67</v>
      </c>
      <c r="G340" s="3">
        <f>E340*F340</f>
        <v>3.35</v>
      </c>
      <c r="H340" s="1113"/>
    </row>
    <row r="341" spans="1:8">
      <c r="A341" s="4">
        <v>3</v>
      </c>
      <c r="B341" s="3" t="s">
        <v>1565</v>
      </c>
      <c r="C341" s="48" t="s">
        <v>1332</v>
      </c>
      <c r="D341" s="1114" t="s">
        <v>1050</v>
      </c>
      <c r="E341" s="1115"/>
      <c r="F341" s="1116"/>
      <c r="G341" s="3"/>
      <c r="H341" s="60">
        <v>41166</v>
      </c>
    </row>
    <row r="342" spans="1:8">
      <c r="A342" s="1111">
        <v>4</v>
      </c>
      <c r="B342" s="1118" t="s">
        <v>1565</v>
      </c>
      <c r="C342" s="48" t="s">
        <v>1675</v>
      </c>
      <c r="D342" s="3"/>
      <c r="E342" s="3"/>
      <c r="F342" s="3"/>
      <c r="G342" s="3"/>
      <c r="H342" s="1117">
        <v>41169</v>
      </c>
    </row>
    <row r="343" spans="1:8">
      <c r="A343" s="1113"/>
      <c r="B343" s="1119"/>
      <c r="C343" s="17" t="s">
        <v>1330</v>
      </c>
      <c r="D343" s="19" t="s">
        <v>1049</v>
      </c>
      <c r="E343" s="17">
        <v>1</v>
      </c>
      <c r="F343" s="17">
        <v>92</v>
      </c>
      <c r="G343" s="20">
        <f>F343*E343</f>
        <v>92</v>
      </c>
      <c r="H343" s="1113"/>
    </row>
    <row r="344" spans="1:8">
      <c r="A344" s="4">
        <v>5</v>
      </c>
      <c r="B344" s="3" t="s">
        <v>469</v>
      </c>
      <c r="C344" s="48" t="s">
        <v>694</v>
      </c>
      <c r="D344" s="1114" t="s">
        <v>1050</v>
      </c>
      <c r="E344" s="1115"/>
      <c r="F344" s="1116"/>
      <c r="G344" s="3"/>
      <c r="H344" s="60">
        <v>41173</v>
      </c>
    </row>
    <row r="345" spans="1:8" ht="47.25">
      <c r="A345" s="1111">
        <v>6</v>
      </c>
      <c r="B345" s="1118" t="s">
        <v>2578</v>
      </c>
      <c r="C345" s="48" t="s">
        <v>2519</v>
      </c>
      <c r="D345" s="3"/>
      <c r="E345" s="3"/>
      <c r="F345" s="3"/>
      <c r="G345" s="3"/>
      <c r="H345" s="1117">
        <v>41178</v>
      </c>
    </row>
    <row r="346" spans="1:8">
      <c r="A346" s="1112"/>
      <c r="B346" s="1128"/>
      <c r="C346" s="3" t="s">
        <v>2520</v>
      </c>
      <c r="D346" s="3" t="s">
        <v>2968</v>
      </c>
      <c r="E346" s="3">
        <v>6</v>
      </c>
      <c r="F346" s="3">
        <v>93</v>
      </c>
      <c r="G346" s="3"/>
      <c r="H346" s="1126"/>
    </row>
    <row r="347" spans="1:8">
      <c r="A347" s="1112"/>
      <c r="B347" s="1128"/>
      <c r="C347" s="3" t="s">
        <v>2521</v>
      </c>
      <c r="D347" s="3" t="s">
        <v>2968</v>
      </c>
      <c r="E347" s="3">
        <v>6</v>
      </c>
      <c r="F347" s="3">
        <v>140</v>
      </c>
      <c r="G347" s="3"/>
      <c r="H347" s="1126"/>
    </row>
    <row r="348" spans="1:8">
      <c r="A348" s="1112"/>
      <c r="B348" s="1128"/>
      <c r="C348" s="3" t="s">
        <v>2522</v>
      </c>
      <c r="D348" s="3" t="s">
        <v>2968</v>
      </c>
      <c r="E348" s="3">
        <v>16</v>
      </c>
      <c r="F348" s="3">
        <v>25</v>
      </c>
      <c r="G348" s="3"/>
      <c r="H348" s="1126"/>
    </row>
    <row r="349" spans="1:8">
      <c r="A349" s="1112"/>
      <c r="B349" s="1128"/>
      <c r="C349" s="3" t="s">
        <v>1330</v>
      </c>
      <c r="D349" s="3" t="s">
        <v>1049</v>
      </c>
      <c r="E349" s="3">
        <v>10</v>
      </c>
      <c r="F349" s="3">
        <v>74</v>
      </c>
      <c r="G349" s="3"/>
      <c r="H349" s="1126"/>
    </row>
    <row r="350" spans="1:8">
      <c r="A350" s="1112"/>
      <c r="B350" s="1128"/>
      <c r="C350" s="3" t="s">
        <v>677</v>
      </c>
      <c r="D350" s="3" t="s">
        <v>1049</v>
      </c>
      <c r="E350" s="3">
        <v>13</v>
      </c>
      <c r="F350" s="3">
        <v>168</v>
      </c>
      <c r="G350" s="3"/>
      <c r="H350" s="1126"/>
    </row>
    <row r="351" spans="1:8">
      <c r="A351" s="1112"/>
      <c r="B351" s="1128"/>
      <c r="C351" s="3" t="s">
        <v>50</v>
      </c>
      <c r="D351" s="3" t="s">
        <v>2968</v>
      </c>
      <c r="E351" s="3">
        <v>6</v>
      </c>
      <c r="F351" s="3">
        <v>55</v>
      </c>
      <c r="G351" s="3"/>
      <c r="H351" s="1126"/>
    </row>
    <row r="352" spans="1:8">
      <c r="A352" s="1112"/>
      <c r="B352" s="1128"/>
      <c r="C352" s="3" t="s">
        <v>2192</v>
      </c>
      <c r="D352" s="3" t="s">
        <v>2968</v>
      </c>
      <c r="E352" s="3">
        <v>13</v>
      </c>
      <c r="F352" s="3">
        <v>20</v>
      </c>
      <c r="G352" s="3"/>
      <c r="H352" s="1126"/>
    </row>
    <row r="353" spans="1:8">
      <c r="A353" s="1112"/>
      <c r="B353" s="1128"/>
      <c r="C353" s="3" t="s">
        <v>391</v>
      </c>
      <c r="D353" s="3" t="s">
        <v>2968</v>
      </c>
      <c r="E353" s="3">
        <v>6</v>
      </c>
      <c r="F353" s="3">
        <v>123</v>
      </c>
      <c r="G353" s="3"/>
      <c r="H353" s="1126"/>
    </row>
    <row r="354" spans="1:8">
      <c r="A354" s="1112"/>
      <c r="B354" s="1128"/>
      <c r="C354" s="3" t="s">
        <v>2523</v>
      </c>
      <c r="D354" s="3" t="s">
        <v>2968</v>
      </c>
      <c r="E354" s="3">
        <v>3</v>
      </c>
      <c r="F354" s="3">
        <v>24</v>
      </c>
      <c r="G354" s="3"/>
      <c r="H354" s="1126"/>
    </row>
    <row r="355" spans="1:8">
      <c r="A355" s="1112"/>
      <c r="B355" s="1128"/>
      <c r="C355" s="3" t="s">
        <v>2547</v>
      </c>
      <c r="D355" s="3" t="s">
        <v>2968</v>
      </c>
      <c r="E355" s="3">
        <v>2</v>
      </c>
      <c r="F355" s="3">
        <v>230</v>
      </c>
      <c r="G355" s="3"/>
      <c r="H355" s="1126"/>
    </row>
    <row r="356" spans="1:8">
      <c r="A356" s="1112"/>
      <c r="B356" s="1128"/>
      <c r="C356" s="3" t="s">
        <v>1535</v>
      </c>
      <c r="D356" s="3" t="s">
        <v>2968</v>
      </c>
      <c r="E356" s="3">
        <v>100</v>
      </c>
      <c r="F356" s="3">
        <v>8</v>
      </c>
      <c r="G356" s="3"/>
      <c r="H356" s="1126"/>
    </row>
    <row r="357" spans="1:8">
      <c r="A357" s="1112"/>
      <c r="B357" s="1119"/>
      <c r="C357" s="3" t="s">
        <v>2293</v>
      </c>
      <c r="D357" s="3" t="s">
        <v>2968</v>
      </c>
      <c r="E357" s="3">
        <v>3</v>
      </c>
      <c r="F357" s="3">
        <v>63</v>
      </c>
      <c r="G357" s="3"/>
      <c r="H357" s="1126"/>
    </row>
    <row r="358" spans="1:8" ht="63">
      <c r="A358" s="1113"/>
      <c r="B358" s="319" t="s">
        <v>2546</v>
      </c>
      <c r="C358" s="17"/>
      <c r="D358" s="19"/>
      <c r="E358" s="17"/>
      <c r="F358" s="17"/>
      <c r="G358" s="247">
        <v>20058.66</v>
      </c>
      <c r="H358" s="1127"/>
    </row>
    <row r="359" spans="1:8" ht="47.25">
      <c r="A359" s="4">
        <v>7</v>
      </c>
      <c r="B359" s="3" t="s">
        <v>545</v>
      </c>
      <c r="C359" s="48" t="s">
        <v>2291</v>
      </c>
      <c r="D359" s="1114" t="s">
        <v>67</v>
      </c>
      <c r="E359" s="1115"/>
      <c r="F359" s="1116"/>
      <c r="G359" s="3"/>
      <c r="H359" s="49">
        <v>41179</v>
      </c>
    </row>
    <row r="360" spans="1:8">
      <c r="A360" s="1111">
        <v>8</v>
      </c>
      <c r="B360" s="1118" t="s">
        <v>1196</v>
      </c>
      <c r="C360" s="48" t="s">
        <v>3596</v>
      </c>
      <c r="D360" s="1114" t="s">
        <v>546</v>
      </c>
      <c r="E360" s="1115"/>
      <c r="F360" s="1116"/>
      <c r="G360" s="3"/>
      <c r="H360" s="1117">
        <v>41176</v>
      </c>
    </row>
    <row r="361" spans="1:8">
      <c r="A361" s="1113"/>
      <c r="B361" s="1119"/>
      <c r="C361" s="3" t="s">
        <v>1600</v>
      </c>
      <c r="D361" s="3" t="s">
        <v>1588</v>
      </c>
      <c r="E361" s="3">
        <v>3</v>
      </c>
      <c r="F361" s="3">
        <v>1700</v>
      </c>
      <c r="G361" s="3">
        <f>E361*F361</f>
        <v>5100</v>
      </c>
      <c r="H361" s="1113"/>
    </row>
    <row r="362" spans="1:8" ht="31.5">
      <c r="A362" s="1111">
        <v>9</v>
      </c>
      <c r="B362" s="1118" t="s">
        <v>400</v>
      </c>
      <c r="C362" s="48" t="s">
        <v>1986</v>
      </c>
      <c r="D362" s="3"/>
      <c r="E362" s="3"/>
      <c r="F362" s="3"/>
      <c r="G362" s="3"/>
      <c r="H362" s="1117">
        <v>41179</v>
      </c>
    </row>
    <row r="363" spans="1:8">
      <c r="A363" s="1112"/>
      <c r="B363" s="1128"/>
      <c r="C363" s="3" t="s">
        <v>2268</v>
      </c>
      <c r="D363" s="51" t="s">
        <v>1046</v>
      </c>
      <c r="E363" s="3">
        <v>0.25</v>
      </c>
      <c r="F363" s="3">
        <v>350</v>
      </c>
      <c r="G363" s="3">
        <f>E363*F363</f>
        <v>87.5</v>
      </c>
      <c r="H363" s="1112"/>
    </row>
    <row r="364" spans="1:8">
      <c r="A364" s="1112"/>
      <c r="B364" s="1128"/>
      <c r="C364" s="3" t="s">
        <v>1047</v>
      </c>
      <c r="D364" s="51" t="s">
        <v>1049</v>
      </c>
      <c r="E364" s="3">
        <v>0.25</v>
      </c>
      <c r="F364" s="3">
        <v>25</v>
      </c>
      <c r="G364" s="3">
        <f>E364*F364</f>
        <v>6.25</v>
      </c>
      <c r="H364" s="1112"/>
    </row>
    <row r="365" spans="1:8">
      <c r="A365" s="1113"/>
      <c r="B365" s="1119"/>
      <c r="C365" s="3" t="s">
        <v>1087</v>
      </c>
      <c r="D365" s="51" t="s">
        <v>1109</v>
      </c>
      <c r="E365" s="3">
        <v>0.02</v>
      </c>
      <c r="F365" s="3">
        <v>55</v>
      </c>
      <c r="G365" s="3">
        <f>E365*F365</f>
        <v>1.1000000000000001</v>
      </c>
      <c r="H365" s="1113"/>
    </row>
    <row r="366" spans="1:8">
      <c r="A366" s="8"/>
      <c r="B366" s="7" t="s">
        <v>1333</v>
      </c>
      <c r="C366" s="8"/>
      <c r="D366" s="8"/>
      <c r="E366" s="8"/>
      <c r="F366" s="8"/>
      <c r="G366" s="9">
        <f>SUM(G335:G365)</f>
        <v>25728.36</v>
      </c>
      <c r="H366" s="8"/>
    </row>
    <row r="367" spans="1:8" ht="51.75" customHeight="1">
      <c r="A367" s="39"/>
      <c r="B367" s="1120" t="s">
        <v>3059</v>
      </c>
      <c r="C367" s="1121"/>
      <c r="D367" s="38"/>
      <c r="E367" s="38"/>
      <c r="F367" s="38"/>
      <c r="G367" s="305">
        <f>3026.2*10.1</f>
        <v>30564.62</v>
      </c>
      <c r="H367" s="88"/>
    </row>
    <row r="368" spans="1:8" ht="33" customHeight="1">
      <c r="A368" s="6"/>
      <c r="B368" s="1122" t="s">
        <v>1051</v>
      </c>
      <c r="C368" s="1123"/>
      <c r="D368" s="8"/>
      <c r="E368" s="8"/>
      <c r="F368" s="8"/>
      <c r="G368" s="313">
        <f>9000+10000+10000+11000</f>
        <v>40000</v>
      </c>
      <c r="H368" s="67"/>
    </row>
    <row r="369" spans="1:8" ht="19.5" customHeight="1">
      <c r="A369" s="41"/>
      <c r="B369" s="1124" t="s">
        <v>65</v>
      </c>
      <c r="C369" s="1125"/>
      <c r="D369" s="17"/>
      <c r="E369" s="17"/>
      <c r="F369" s="17"/>
      <c r="G369" s="75">
        <f>G368*33.2%+G366*6%</f>
        <v>14823.7</v>
      </c>
      <c r="H369" s="76"/>
    </row>
    <row r="370" spans="1:8">
      <c r="A370" s="41"/>
      <c r="B370" s="1124" t="s">
        <v>1583</v>
      </c>
      <c r="C370" s="1125"/>
      <c r="D370" s="17"/>
      <c r="E370" s="17"/>
      <c r="F370" s="17"/>
      <c r="G370" s="75">
        <f>8649/4</f>
        <v>2162.25</v>
      </c>
      <c r="H370" s="76"/>
    </row>
    <row r="371" spans="1:8" ht="20.25" customHeight="1">
      <c r="A371" s="308"/>
      <c r="B371" s="1131" t="s">
        <v>2281</v>
      </c>
      <c r="C371" s="1132"/>
      <c r="D371" s="308"/>
      <c r="E371" s="308"/>
      <c r="F371" s="308"/>
      <c r="G371" s="315">
        <f>G366+G367+G368+G369+G370</f>
        <v>113278.93</v>
      </c>
      <c r="H371" s="308"/>
    </row>
    <row r="429" spans="1:8">
      <c r="A429" s="22"/>
      <c r="B429" s="22"/>
      <c r="C429" s="22"/>
      <c r="D429" s="22"/>
      <c r="E429" s="22"/>
      <c r="F429" s="22"/>
      <c r="G429" s="1130" t="s">
        <v>1044</v>
      </c>
      <c r="H429" s="1130"/>
    </row>
    <row r="430" spans="1:8">
      <c r="A430" s="663" t="s">
        <v>3184</v>
      </c>
      <c r="B430" s="663"/>
      <c r="C430" s="663"/>
      <c r="D430" s="663"/>
      <c r="E430" s="663"/>
      <c r="F430" s="663"/>
      <c r="G430" s="663"/>
      <c r="H430" s="663"/>
    </row>
    <row r="431" spans="1:8">
      <c r="A431" s="1129" t="s">
        <v>1936</v>
      </c>
      <c r="B431" s="1129"/>
      <c r="C431" s="1129"/>
      <c r="D431" s="1129"/>
      <c r="E431" s="1129"/>
      <c r="F431" s="1129"/>
      <c r="G431" s="1129"/>
      <c r="H431" s="1129"/>
    </row>
    <row r="432" spans="1:8" ht="31.5">
      <c r="A432" s="58" t="s">
        <v>1033</v>
      </c>
      <c r="B432" s="58" t="s">
        <v>1034</v>
      </c>
      <c r="C432" s="58" t="s">
        <v>1035</v>
      </c>
      <c r="D432" s="58" t="s">
        <v>1036</v>
      </c>
      <c r="E432" s="58" t="s">
        <v>1334</v>
      </c>
      <c r="F432" s="58" t="s">
        <v>1335</v>
      </c>
      <c r="G432" s="58" t="s">
        <v>1555</v>
      </c>
      <c r="H432" s="58" t="s">
        <v>1586</v>
      </c>
    </row>
    <row r="433" spans="1:8" ht="31.5">
      <c r="A433" s="1134">
        <v>1</v>
      </c>
      <c r="B433" s="1135" t="s">
        <v>1196</v>
      </c>
      <c r="C433" s="16" t="s">
        <v>1986</v>
      </c>
      <c r="D433" s="15"/>
      <c r="E433" s="15"/>
      <c r="F433" s="15"/>
      <c r="G433" s="20"/>
      <c r="H433" s="1133">
        <v>41184</v>
      </c>
    </row>
    <row r="434" spans="1:8">
      <c r="A434" s="1134"/>
      <c r="B434" s="1135"/>
      <c r="C434" s="17" t="s">
        <v>2268</v>
      </c>
      <c r="D434" s="19" t="s">
        <v>1046</v>
      </c>
      <c r="E434" s="19">
        <v>2.5</v>
      </c>
      <c r="F434" s="19">
        <v>350</v>
      </c>
      <c r="G434" s="20">
        <f>F434*E434</f>
        <v>875</v>
      </c>
      <c r="H434" s="1134"/>
    </row>
    <row r="435" spans="1:8">
      <c r="A435" s="1134"/>
      <c r="B435" s="1135"/>
      <c r="C435" s="17" t="s">
        <v>1047</v>
      </c>
      <c r="D435" s="19" t="s">
        <v>1517</v>
      </c>
      <c r="E435" s="19">
        <v>2.5</v>
      </c>
      <c r="F435" s="19">
        <v>25</v>
      </c>
      <c r="G435" s="20">
        <f>F435*E435</f>
        <v>62.5</v>
      </c>
      <c r="H435" s="1134"/>
    </row>
    <row r="436" spans="1:8">
      <c r="A436" s="1134"/>
      <c r="B436" s="1135"/>
      <c r="C436" s="17" t="s">
        <v>1602</v>
      </c>
      <c r="D436" s="19" t="s">
        <v>1109</v>
      </c>
      <c r="E436" s="19">
        <v>0.03</v>
      </c>
      <c r="F436" s="19">
        <v>48</v>
      </c>
      <c r="G436" s="20">
        <f>F436*E436</f>
        <v>1.44</v>
      </c>
      <c r="H436" s="1134"/>
    </row>
    <row r="437" spans="1:8">
      <c r="A437" s="1134">
        <v>2</v>
      </c>
      <c r="B437" s="1135" t="s">
        <v>1196</v>
      </c>
      <c r="C437" s="48" t="s">
        <v>1415</v>
      </c>
      <c r="D437" s="3"/>
      <c r="E437" s="3"/>
      <c r="F437" s="3"/>
      <c r="G437" s="20"/>
      <c r="H437" s="1133">
        <v>41187</v>
      </c>
    </row>
    <row r="438" spans="1:8">
      <c r="A438" s="1134"/>
      <c r="B438" s="1135"/>
      <c r="C438" s="3" t="s">
        <v>402</v>
      </c>
      <c r="D438" s="51" t="s">
        <v>1585</v>
      </c>
      <c r="E438" s="3">
        <v>0.04</v>
      </c>
      <c r="F438" s="3">
        <v>8500</v>
      </c>
      <c r="G438" s="20">
        <f t="shared" ref="G438:G449" si="2">F438*E438</f>
        <v>340</v>
      </c>
      <c r="H438" s="1134"/>
    </row>
    <row r="439" spans="1:8">
      <c r="A439" s="1134"/>
      <c r="B439" s="1135"/>
      <c r="C439" s="3" t="s">
        <v>402</v>
      </c>
      <c r="D439" s="51" t="s">
        <v>1585</v>
      </c>
      <c r="E439" s="3">
        <v>0.04</v>
      </c>
      <c r="F439" s="3">
        <v>8500</v>
      </c>
      <c r="G439" s="20">
        <f t="shared" si="2"/>
        <v>340</v>
      </c>
      <c r="H439" s="1134"/>
    </row>
    <row r="440" spans="1:8" ht="31.5">
      <c r="A440" s="1111">
        <v>3</v>
      </c>
      <c r="B440" s="1118" t="s">
        <v>843</v>
      </c>
      <c r="C440" s="48" t="s">
        <v>1683</v>
      </c>
      <c r="D440" s="3"/>
      <c r="E440" s="3"/>
      <c r="F440" s="3"/>
      <c r="G440" s="20"/>
      <c r="H440" s="1117">
        <v>41178</v>
      </c>
    </row>
    <row r="441" spans="1:8">
      <c r="A441" s="1112"/>
      <c r="B441" s="1128"/>
      <c r="C441" s="3" t="s">
        <v>1330</v>
      </c>
      <c r="D441" s="51" t="s">
        <v>1049</v>
      </c>
      <c r="E441" s="3">
        <v>2.5</v>
      </c>
      <c r="F441" s="3">
        <v>81.2</v>
      </c>
      <c r="G441" s="20">
        <f t="shared" si="2"/>
        <v>203</v>
      </c>
      <c r="H441" s="1112"/>
    </row>
    <row r="442" spans="1:8">
      <c r="A442" s="1112"/>
      <c r="B442" s="1128"/>
      <c r="C442" s="3" t="s">
        <v>2521</v>
      </c>
      <c r="D442" s="51" t="s">
        <v>2968</v>
      </c>
      <c r="E442" s="3">
        <v>1</v>
      </c>
      <c r="F442" s="3">
        <v>140</v>
      </c>
      <c r="G442" s="20">
        <f t="shared" si="2"/>
        <v>140</v>
      </c>
      <c r="H442" s="1112"/>
    </row>
    <row r="443" spans="1:8">
      <c r="A443" s="1112"/>
      <c r="B443" s="1128"/>
      <c r="C443" s="3" t="s">
        <v>2030</v>
      </c>
      <c r="D443" s="51" t="s">
        <v>2968</v>
      </c>
      <c r="E443" s="3">
        <v>1</v>
      </c>
      <c r="F443" s="3">
        <v>35</v>
      </c>
      <c r="G443" s="20">
        <f t="shared" si="2"/>
        <v>35</v>
      </c>
      <c r="H443" s="1112"/>
    </row>
    <row r="444" spans="1:8">
      <c r="A444" s="1112"/>
      <c r="B444" s="1128"/>
      <c r="C444" s="3" t="s">
        <v>1370</v>
      </c>
      <c r="D444" s="51" t="s">
        <v>2968</v>
      </c>
      <c r="E444" s="3">
        <v>1</v>
      </c>
      <c r="F444" s="3">
        <v>44</v>
      </c>
      <c r="G444" s="20">
        <f t="shared" si="2"/>
        <v>44</v>
      </c>
      <c r="H444" s="1112"/>
    </row>
    <row r="445" spans="1:8">
      <c r="A445" s="1113"/>
      <c r="B445" s="1119"/>
      <c r="C445" s="3" t="s">
        <v>844</v>
      </c>
      <c r="D445" s="51" t="s">
        <v>2968</v>
      </c>
      <c r="E445" s="3">
        <v>1</v>
      </c>
      <c r="F445" s="3">
        <v>40</v>
      </c>
      <c r="G445" s="20">
        <f t="shared" si="2"/>
        <v>40</v>
      </c>
      <c r="H445" s="1113"/>
    </row>
    <row r="446" spans="1:8" ht="31.5">
      <c r="A446" s="4">
        <v>4</v>
      </c>
      <c r="B446" s="3" t="s">
        <v>1196</v>
      </c>
      <c r="C446" s="48" t="s">
        <v>1301</v>
      </c>
      <c r="D446" s="1114" t="s">
        <v>1050</v>
      </c>
      <c r="E446" s="1115"/>
      <c r="F446" s="1116"/>
      <c r="G446" s="20"/>
      <c r="H446" s="60">
        <v>41194</v>
      </c>
    </row>
    <row r="447" spans="1:8" ht="47.25">
      <c r="A447" s="1111">
        <v>5</v>
      </c>
      <c r="B447" s="1118" t="s">
        <v>1196</v>
      </c>
      <c r="C447" s="46" t="s">
        <v>1317</v>
      </c>
      <c r="D447" s="3"/>
      <c r="E447" s="3"/>
      <c r="F447" s="3"/>
      <c r="G447" s="20"/>
      <c r="H447" s="1117">
        <v>41194</v>
      </c>
    </row>
    <row r="448" spans="1:8">
      <c r="A448" s="1112"/>
      <c r="B448" s="1128"/>
      <c r="C448" s="3" t="s">
        <v>1600</v>
      </c>
      <c r="D448" s="51" t="s">
        <v>1588</v>
      </c>
      <c r="E448" s="3">
        <v>0.67</v>
      </c>
      <c r="F448" s="3">
        <v>1700</v>
      </c>
      <c r="G448" s="20">
        <f t="shared" si="2"/>
        <v>1139</v>
      </c>
      <c r="H448" s="1112"/>
    </row>
    <row r="449" spans="1:8">
      <c r="A449" s="1113"/>
      <c r="B449" s="1119"/>
      <c r="C449" s="3" t="s">
        <v>2286</v>
      </c>
      <c r="D449" s="51" t="s">
        <v>2968</v>
      </c>
      <c r="E449" s="3">
        <v>1</v>
      </c>
      <c r="F449" s="3">
        <v>225</v>
      </c>
      <c r="G449" s="20">
        <f t="shared" si="2"/>
        <v>225</v>
      </c>
      <c r="H449" s="1113"/>
    </row>
    <row r="450" spans="1:8">
      <c r="A450" s="1111">
        <v>6</v>
      </c>
      <c r="B450" s="1118" t="s">
        <v>2320</v>
      </c>
      <c r="C450" s="48" t="s">
        <v>2844</v>
      </c>
      <c r="D450" s="3"/>
      <c r="E450" s="3"/>
      <c r="F450" s="3"/>
      <c r="G450" s="20"/>
      <c r="H450" s="1117">
        <v>41198</v>
      </c>
    </row>
    <row r="451" spans="1:8" ht="31.5">
      <c r="A451" s="1113"/>
      <c r="B451" s="1119"/>
      <c r="C451" s="17" t="s">
        <v>2052</v>
      </c>
      <c r="D451" s="19" t="s">
        <v>2968</v>
      </c>
      <c r="E451" s="17">
        <v>1</v>
      </c>
      <c r="F451" s="17">
        <v>40</v>
      </c>
      <c r="G451" s="17">
        <f>E451*F451</f>
        <v>40</v>
      </c>
      <c r="H451" s="1113"/>
    </row>
    <row r="452" spans="1:8" ht="47.25">
      <c r="A452" s="1134">
        <v>7</v>
      </c>
      <c r="B452" s="1135" t="s">
        <v>2363</v>
      </c>
      <c r="C452" s="16" t="s">
        <v>2362</v>
      </c>
      <c r="D452" s="3"/>
      <c r="E452" s="3"/>
      <c r="F452" s="3"/>
      <c r="G452" s="3"/>
      <c r="H452" s="1133">
        <v>41197</v>
      </c>
    </row>
    <row r="453" spans="1:8">
      <c r="A453" s="1134"/>
      <c r="B453" s="1135"/>
      <c r="C453" s="17" t="s">
        <v>391</v>
      </c>
      <c r="D453" s="19" t="s">
        <v>2968</v>
      </c>
      <c r="E453" s="17">
        <v>1</v>
      </c>
      <c r="F453" s="17">
        <v>80</v>
      </c>
      <c r="G453" s="17">
        <f>E453*F453</f>
        <v>80</v>
      </c>
      <c r="H453" s="1134"/>
    </row>
    <row r="454" spans="1:8">
      <c r="A454" s="1134"/>
      <c r="B454" s="1135"/>
      <c r="C454" s="17" t="s">
        <v>677</v>
      </c>
      <c r="D454" s="19" t="s">
        <v>1049</v>
      </c>
      <c r="E454" s="17">
        <v>2</v>
      </c>
      <c r="F454" s="17">
        <v>168</v>
      </c>
      <c r="G454" s="3">
        <f>E454*F454</f>
        <v>336</v>
      </c>
      <c r="H454" s="1134"/>
    </row>
    <row r="455" spans="1:8">
      <c r="A455" s="1134"/>
      <c r="B455" s="1135"/>
      <c r="C455" s="17" t="s">
        <v>2192</v>
      </c>
      <c r="D455" s="19" t="s">
        <v>2968</v>
      </c>
      <c r="E455" s="17">
        <v>2</v>
      </c>
      <c r="F455" s="17">
        <v>25</v>
      </c>
      <c r="G455" s="17">
        <f>E455*F455</f>
        <v>50</v>
      </c>
      <c r="H455" s="1134"/>
    </row>
    <row r="456" spans="1:8">
      <c r="A456" s="1134"/>
      <c r="B456" s="1135"/>
      <c r="C456" s="17" t="s">
        <v>1600</v>
      </c>
      <c r="D456" s="19" t="s">
        <v>1588</v>
      </c>
      <c r="E456" s="17">
        <v>0.63700000000000001</v>
      </c>
      <c r="F456" s="17">
        <v>1700</v>
      </c>
      <c r="G456" s="17">
        <f>E456*F456</f>
        <v>1082.9000000000001</v>
      </c>
      <c r="H456" s="1134"/>
    </row>
    <row r="457" spans="1:8" ht="31.5">
      <c r="A457" s="1111">
        <v>8</v>
      </c>
      <c r="B457" s="1118" t="s">
        <v>2578</v>
      </c>
      <c r="C457" s="48" t="s">
        <v>3008</v>
      </c>
      <c r="D457" s="3"/>
      <c r="E457" s="3"/>
      <c r="F457" s="3"/>
      <c r="G457" s="17"/>
      <c r="H457" s="1117">
        <v>41206</v>
      </c>
    </row>
    <row r="458" spans="1:8">
      <c r="A458" s="1113"/>
      <c r="B458" s="1119"/>
      <c r="C458" s="3" t="s">
        <v>1600</v>
      </c>
      <c r="D458" s="51" t="s">
        <v>1588</v>
      </c>
      <c r="E458" s="3">
        <v>1.5</v>
      </c>
      <c r="F458" s="3">
        <v>1700</v>
      </c>
      <c r="G458" s="17">
        <f>E458*F458</f>
        <v>2550</v>
      </c>
      <c r="H458" s="1113"/>
    </row>
    <row r="459" spans="1:8" ht="31.5">
      <c r="A459" s="4">
        <v>9</v>
      </c>
      <c r="B459" s="3" t="s">
        <v>2298</v>
      </c>
      <c r="C459" s="48" t="s">
        <v>1625</v>
      </c>
      <c r="D459" s="1114" t="s">
        <v>67</v>
      </c>
      <c r="E459" s="1115"/>
      <c r="F459" s="1116"/>
      <c r="G459" s="3"/>
      <c r="H459" s="60">
        <v>41206</v>
      </c>
    </row>
    <row r="460" spans="1:8" ht="31.5">
      <c r="A460" s="4">
        <v>10</v>
      </c>
      <c r="B460" s="3" t="s">
        <v>2297</v>
      </c>
      <c r="C460" s="48" t="s">
        <v>2299</v>
      </c>
      <c r="D460" s="1114" t="s">
        <v>1050</v>
      </c>
      <c r="E460" s="1115"/>
      <c r="F460" s="1116"/>
      <c r="G460" s="3"/>
      <c r="H460" s="60">
        <v>41206</v>
      </c>
    </row>
    <row r="461" spans="1:8" ht="31.5">
      <c r="A461" s="1111">
        <v>11</v>
      </c>
      <c r="B461" s="1118" t="s">
        <v>2578</v>
      </c>
      <c r="C461" s="48" t="s">
        <v>893</v>
      </c>
      <c r="D461" s="3"/>
      <c r="E461" s="3"/>
      <c r="F461" s="3"/>
      <c r="G461" s="17"/>
      <c r="H461" s="1117">
        <v>41207</v>
      </c>
    </row>
    <row r="462" spans="1:8">
      <c r="A462" s="1113"/>
      <c r="B462" s="1119"/>
      <c r="C462" s="3" t="s">
        <v>1600</v>
      </c>
      <c r="D462" s="51" t="s">
        <v>1588</v>
      </c>
      <c r="E462" s="3">
        <v>1.5</v>
      </c>
      <c r="F462" s="3">
        <v>1700</v>
      </c>
      <c r="G462" s="17">
        <f>E462*F462</f>
        <v>2550</v>
      </c>
      <c r="H462" s="1113"/>
    </row>
    <row r="463" spans="1:8">
      <c r="A463" s="8"/>
      <c r="B463" s="7" t="s">
        <v>2279</v>
      </c>
      <c r="C463" s="8"/>
      <c r="D463" s="8"/>
      <c r="E463" s="8"/>
      <c r="F463" s="8"/>
      <c r="G463" s="9">
        <f>SUM(G433:G462)</f>
        <v>10133.84</v>
      </c>
      <c r="H463" s="8"/>
    </row>
    <row r="464" spans="1:8" ht="47.25" customHeight="1">
      <c r="A464" s="39"/>
      <c r="B464" s="1120" t="s">
        <v>3059</v>
      </c>
      <c r="C464" s="1121"/>
      <c r="D464" s="38"/>
      <c r="E464" s="38"/>
      <c r="F464" s="38"/>
      <c r="G464" s="305">
        <f>3026.2*10.1</f>
        <v>30564.62</v>
      </c>
      <c r="H464" s="88"/>
    </row>
    <row r="465" spans="1:8" ht="33" customHeight="1">
      <c r="A465" s="6"/>
      <c r="B465" s="1122" t="s">
        <v>1051</v>
      </c>
      <c r="C465" s="1123"/>
      <c r="D465" s="8"/>
      <c r="E465" s="8"/>
      <c r="F465" s="8"/>
      <c r="G465" s="313">
        <f>9000+10000+10000+11000</f>
        <v>40000</v>
      </c>
      <c r="H465" s="67"/>
    </row>
    <row r="466" spans="1:8">
      <c r="A466" s="41"/>
      <c r="B466" s="1124" t="s">
        <v>65</v>
      </c>
      <c r="C466" s="1125"/>
      <c r="D466" s="17"/>
      <c r="E466" s="17"/>
      <c r="F466" s="17"/>
      <c r="G466" s="75">
        <f>G465*33.2%+G463*6%</f>
        <v>13888.03</v>
      </c>
      <c r="H466" s="76"/>
    </row>
    <row r="467" spans="1:8">
      <c r="A467" s="41"/>
      <c r="B467" s="1124" t="s">
        <v>1583</v>
      </c>
      <c r="C467" s="1125"/>
      <c r="D467" s="17"/>
      <c r="E467" s="17"/>
      <c r="F467" s="17"/>
      <c r="G467" s="75">
        <f>8649/4</f>
        <v>2162.25</v>
      </c>
      <c r="H467" s="76"/>
    </row>
    <row r="468" spans="1:8" ht="18.75">
      <c r="A468" s="308"/>
      <c r="B468" s="1131" t="s">
        <v>2280</v>
      </c>
      <c r="C468" s="1132"/>
      <c r="D468" s="308"/>
      <c r="E468" s="308"/>
      <c r="F468" s="308"/>
      <c r="G468" s="315">
        <f>G463+G464+G465+G466+G467</f>
        <v>96748.74</v>
      </c>
      <c r="H468" s="308"/>
    </row>
    <row r="470" spans="1:8">
      <c r="A470" s="22"/>
      <c r="B470" s="22"/>
      <c r="C470" s="22"/>
      <c r="D470" s="22"/>
      <c r="E470" s="22"/>
      <c r="F470" s="22"/>
      <c r="G470" s="1130" t="s">
        <v>1044</v>
      </c>
      <c r="H470" s="1130"/>
    </row>
    <row r="471" spans="1:8">
      <c r="A471" s="663" t="s">
        <v>377</v>
      </c>
      <c r="B471" s="663"/>
      <c r="C471" s="663"/>
      <c r="D471" s="663"/>
      <c r="E471" s="663"/>
      <c r="F471" s="663"/>
      <c r="G471" s="663"/>
      <c r="H471" s="663"/>
    </row>
    <row r="472" spans="1:8">
      <c r="A472" s="1129" t="s">
        <v>1936</v>
      </c>
      <c r="B472" s="1129"/>
      <c r="C472" s="1129"/>
      <c r="D472" s="1129"/>
      <c r="E472" s="1129"/>
      <c r="F472" s="1129"/>
      <c r="G472" s="1129"/>
      <c r="H472" s="1129"/>
    </row>
    <row r="473" spans="1:8" ht="31.5">
      <c r="A473" s="58" t="s">
        <v>1033</v>
      </c>
      <c r="B473" s="58" t="s">
        <v>1034</v>
      </c>
      <c r="C473" s="58" t="s">
        <v>1035</v>
      </c>
      <c r="D473" s="58" t="s">
        <v>1036</v>
      </c>
      <c r="E473" s="58" t="s">
        <v>1334</v>
      </c>
      <c r="F473" s="58" t="s">
        <v>1335</v>
      </c>
      <c r="G473" s="58" t="s">
        <v>1555</v>
      </c>
      <c r="H473" s="58" t="s">
        <v>1586</v>
      </c>
    </row>
    <row r="474" spans="1:8" ht="47.25">
      <c r="A474" s="3">
        <v>1</v>
      </c>
      <c r="B474" s="3" t="s">
        <v>843</v>
      </c>
      <c r="C474" s="48" t="s">
        <v>378</v>
      </c>
      <c r="D474" s="1114" t="s">
        <v>379</v>
      </c>
      <c r="E474" s="1115"/>
      <c r="F474" s="1116"/>
      <c r="G474" s="3"/>
      <c r="H474" s="49">
        <v>41222</v>
      </c>
    </row>
    <row r="475" spans="1:8" ht="47.25">
      <c r="A475" s="1111">
        <v>2</v>
      </c>
      <c r="B475" s="1118" t="s">
        <v>2578</v>
      </c>
      <c r="C475" s="48" t="s">
        <v>797</v>
      </c>
      <c r="D475" s="1114" t="s">
        <v>438</v>
      </c>
      <c r="E475" s="1115"/>
      <c r="F475" s="1116"/>
      <c r="G475" s="3"/>
      <c r="H475" s="1117">
        <v>41219</v>
      </c>
    </row>
    <row r="476" spans="1:8">
      <c r="A476" s="1112"/>
      <c r="B476" s="1128"/>
      <c r="C476" s="3" t="s">
        <v>1600</v>
      </c>
      <c r="D476" s="51" t="s">
        <v>1588</v>
      </c>
      <c r="E476" s="3">
        <v>1</v>
      </c>
      <c r="F476" s="3">
        <v>3000</v>
      </c>
      <c r="G476" s="3">
        <f>E476*F476</f>
        <v>3000</v>
      </c>
      <c r="H476" s="1112"/>
    </row>
    <row r="477" spans="1:8">
      <c r="A477" s="1112"/>
      <c r="B477" s="1128"/>
      <c r="C477" s="3" t="s">
        <v>439</v>
      </c>
      <c r="D477" s="51" t="s">
        <v>1049</v>
      </c>
      <c r="E477" s="3">
        <v>3</v>
      </c>
      <c r="F477" s="3">
        <v>183</v>
      </c>
      <c r="G477" s="3">
        <f>E477*F477</f>
        <v>549</v>
      </c>
      <c r="H477" s="1112"/>
    </row>
    <row r="478" spans="1:8">
      <c r="A478" s="1112"/>
      <c r="B478" s="1128"/>
      <c r="C478" s="3" t="s">
        <v>440</v>
      </c>
      <c r="D478" s="51" t="s">
        <v>2968</v>
      </c>
      <c r="E478" s="3">
        <v>1</v>
      </c>
      <c r="F478" s="3">
        <v>118</v>
      </c>
      <c r="G478" s="3">
        <f>E478*F478</f>
        <v>118</v>
      </c>
      <c r="H478" s="1112"/>
    </row>
    <row r="479" spans="1:8">
      <c r="A479" s="1112"/>
      <c r="B479" s="1128"/>
      <c r="C479" s="63" t="s">
        <v>50</v>
      </c>
      <c r="D479" s="19" t="s">
        <v>2968</v>
      </c>
      <c r="E479" s="17">
        <v>1</v>
      </c>
      <c r="F479" s="19">
        <v>55</v>
      </c>
      <c r="G479" s="20">
        <f>F479*E479</f>
        <v>55</v>
      </c>
      <c r="H479" s="1112"/>
    </row>
    <row r="480" spans="1:8">
      <c r="A480" s="1112"/>
      <c r="B480" s="1128"/>
      <c r="C480" s="17" t="s">
        <v>2192</v>
      </c>
      <c r="D480" s="29" t="s">
        <v>2968</v>
      </c>
      <c r="E480" s="19">
        <v>3</v>
      </c>
      <c r="F480" s="19">
        <v>40</v>
      </c>
      <c r="G480" s="17">
        <f>E480*F480</f>
        <v>120</v>
      </c>
      <c r="H480" s="1112"/>
    </row>
    <row r="481" spans="1:8">
      <c r="A481" s="1112"/>
      <c r="B481" s="1128"/>
      <c r="C481" s="17" t="s">
        <v>391</v>
      </c>
      <c r="D481" s="29" t="s">
        <v>2968</v>
      </c>
      <c r="E481" s="30">
        <v>2</v>
      </c>
      <c r="F481" s="30">
        <v>140</v>
      </c>
      <c r="G481" s="17">
        <f>E481*F481</f>
        <v>280</v>
      </c>
      <c r="H481" s="1112"/>
    </row>
    <row r="482" spans="1:8">
      <c r="A482" s="1113"/>
      <c r="B482" s="1119"/>
      <c r="C482" s="3" t="s">
        <v>49</v>
      </c>
      <c r="D482" s="51" t="s">
        <v>2968</v>
      </c>
      <c r="E482" s="3">
        <v>2</v>
      </c>
      <c r="F482" s="3">
        <v>150</v>
      </c>
      <c r="G482" s="3">
        <f>E482*F482</f>
        <v>300</v>
      </c>
      <c r="H482" s="1113"/>
    </row>
    <row r="483" spans="1:8" ht="31.5">
      <c r="A483" s="1111">
        <v>3</v>
      </c>
      <c r="B483" s="1118" t="s">
        <v>1196</v>
      </c>
      <c r="C483" s="16" t="s">
        <v>893</v>
      </c>
      <c r="D483" s="3"/>
      <c r="E483" s="3"/>
      <c r="F483" s="3"/>
      <c r="G483" s="3"/>
      <c r="H483" s="1117">
        <v>41221</v>
      </c>
    </row>
    <row r="484" spans="1:8">
      <c r="A484" s="1113"/>
      <c r="B484" s="1119"/>
      <c r="C484" s="3" t="s">
        <v>1600</v>
      </c>
      <c r="D484" s="3" t="s">
        <v>3191</v>
      </c>
      <c r="E484" s="3">
        <v>1.5</v>
      </c>
      <c r="F484" s="3">
        <v>3000</v>
      </c>
      <c r="G484" s="3">
        <f>E484*F484</f>
        <v>4500</v>
      </c>
      <c r="H484" s="1113"/>
    </row>
    <row r="485" spans="1:8">
      <c r="A485" s="4">
        <v>4</v>
      </c>
      <c r="B485" s="3" t="s">
        <v>1795</v>
      </c>
      <c r="C485" s="48" t="s">
        <v>2683</v>
      </c>
      <c r="D485" s="1114" t="s">
        <v>1050</v>
      </c>
      <c r="E485" s="1115"/>
      <c r="F485" s="1116"/>
      <c r="G485" s="3"/>
      <c r="H485" s="60">
        <v>41220</v>
      </c>
    </row>
    <row r="486" spans="1:8" ht="31.5">
      <c r="A486" s="1111">
        <v>5</v>
      </c>
      <c r="B486" s="1118" t="s">
        <v>2578</v>
      </c>
      <c r="C486" s="48" t="s">
        <v>1797</v>
      </c>
      <c r="D486" s="3"/>
      <c r="E486" s="3"/>
      <c r="F486" s="3"/>
      <c r="G486" s="3"/>
      <c r="H486" s="1117">
        <v>41221</v>
      </c>
    </row>
    <row r="487" spans="1:8">
      <c r="A487" s="1112"/>
      <c r="B487" s="1128"/>
      <c r="C487" s="17" t="s">
        <v>2967</v>
      </c>
      <c r="D487" s="19" t="s">
        <v>2968</v>
      </c>
      <c r="E487" s="17">
        <v>1</v>
      </c>
      <c r="F487" s="17">
        <v>221</v>
      </c>
      <c r="G487" s="17">
        <f>F487*E487</f>
        <v>221</v>
      </c>
      <c r="H487" s="1112"/>
    </row>
    <row r="488" spans="1:8">
      <c r="A488" s="1112"/>
      <c r="B488" s="1128"/>
      <c r="C488" s="3" t="s">
        <v>3347</v>
      </c>
      <c r="D488" s="51" t="s">
        <v>1109</v>
      </c>
      <c r="E488" s="3">
        <v>1</v>
      </c>
      <c r="F488" s="3">
        <v>125.18</v>
      </c>
      <c r="G488" s="3">
        <f>E488*F488</f>
        <v>125.18</v>
      </c>
      <c r="H488" s="1112"/>
    </row>
    <row r="489" spans="1:8">
      <c r="A489" s="1113"/>
      <c r="B489" s="1119"/>
      <c r="C489" s="17" t="s">
        <v>1462</v>
      </c>
      <c r="D489" s="19" t="s">
        <v>1049</v>
      </c>
      <c r="E489" s="19">
        <v>1</v>
      </c>
      <c r="F489" s="19">
        <v>115.2</v>
      </c>
      <c r="G489" s="20">
        <f>F489*E489</f>
        <v>115.2</v>
      </c>
      <c r="H489" s="1113"/>
    </row>
    <row r="490" spans="1:8" ht="31.5">
      <c r="A490" s="1111">
        <v>6</v>
      </c>
      <c r="B490" s="1118" t="s">
        <v>2578</v>
      </c>
      <c r="C490" s="48" t="s">
        <v>1797</v>
      </c>
      <c r="D490" s="3"/>
      <c r="E490" s="3"/>
      <c r="F490" s="3"/>
      <c r="G490" s="3"/>
      <c r="H490" s="1117">
        <v>41222</v>
      </c>
    </row>
    <row r="491" spans="1:8">
      <c r="A491" s="1113"/>
      <c r="B491" s="1119"/>
      <c r="C491" s="3" t="s">
        <v>3347</v>
      </c>
      <c r="D491" s="51" t="s">
        <v>1109</v>
      </c>
      <c r="E491" s="3">
        <v>2</v>
      </c>
      <c r="F491" s="3">
        <v>125.18</v>
      </c>
      <c r="G491" s="3">
        <f>E491*F491</f>
        <v>250.36</v>
      </c>
      <c r="H491" s="1113"/>
    </row>
    <row r="492" spans="1:8" ht="31.5">
      <c r="A492" s="1111">
        <v>7</v>
      </c>
      <c r="B492" s="1118" t="s">
        <v>1196</v>
      </c>
      <c r="C492" s="16" t="s">
        <v>893</v>
      </c>
      <c r="D492" s="3"/>
      <c r="E492" s="3"/>
      <c r="F492" s="3"/>
      <c r="G492" s="3"/>
      <c r="H492" s="1117">
        <v>41226</v>
      </c>
    </row>
    <row r="493" spans="1:8">
      <c r="A493" s="1113"/>
      <c r="B493" s="1119"/>
      <c r="C493" s="17" t="s">
        <v>1600</v>
      </c>
      <c r="D493" s="19" t="s">
        <v>1588</v>
      </c>
      <c r="E493" s="17">
        <v>0.67</v>
      </c>
      <c r="F493" s="17">
        <v>3000</v>
      </c>
      <c r="G493" s="17">
        <f>E493*F493</f>
        <v>2010</v>
      </c>
      <c r="H493" s="1113"/>
    </row>
    <row r="494" spans="1:8" ht="47.25">
      <c r="A494" s="1111">
        <v>8</v>
      </c>
      <c r="B494" s="1118" t="s">
        <v>2578</v>
      </c>
      <c r="C494" s="48" t="s">
        <v>3020</v>
      </c>
      <c r="D494" s="3"/>
      <c r="E494" s="3"/>
      <c r="F494" s="3"/>
      <c r="G494" s="3"/>
      <c r="H494" s="1117">
        <v>41227</v>
      </c>
    </row>
    <row r="495" spans="1:8">
      <c r="A495" s="1112"/>
      <c r="B495" s="1128"/>
      <c r="C495" s="3" t="s">
        <v>439</v>
      </c>
      <c r="D495" s="51" t="s">
        <v>1049</v>
      </c>
      <c r="E495" s="3">
        <v>1</v>
      </c>
      <c r="F495" s="3">
        <v>183</v>
      </c>
      <c r="G495" s="3">
        <f t="shared" ref="G495:G501" si="3">E495*F495</f>
        <v>183</v>
      </c>
      <c r="H495" s="1112"/>
    </row>
    <row r="496" spans="1:8">
      <c r="A496" s="1112"/>
      <c r="B496" s="1128"/>
      <c r="C496" s="17" t="s">
        <v>2293</v>
      </c>
      <c r="D496" s="19" t="s">
        <v>2968</v>
      </c>
      <c r="E496" s="17">
        <v>1</v>
      </c>
      <c r="F496" s="17">
        <v>63</v>
      </c>
      <c r="G496" s="17">
        <f t="shared" si="3"/>
        <v>63</v>
      </c>
      <c r="H496" s="1112"/>
    </row>
    <row r="497" spans="1:8">
      <c r="A497" s="1112"/>
      <c r="B497" s="1128"/>
      <c r="C497" s="17" t="s">
        <v>2192</v>
      </c>
      <c r="D497" s="29" t="s">
        <v>2968</v>
      </c>
      <c r="E497" s="19">
        <v>2</v>
      </c>
      <c r="F497" s="19">
        <v>40</v>
      </c>
      <c r="G497" s="17">
        <f t="shared" si="3"/>
        <v>80</v>
      </c>
      <c r="H497" s="1112"/>
    </row>
    <row r="498" spans="1:8">
      <c r="A498" s="1112"/>
      <c r="B498" s="1128"/>
      <c r="C498" s="3" t="s">
        <v>49</v>
      </c>
      <c r="D498" s="51" t="s">
        <v>2968</v>
      </c>
      <c r="E498" s="3">
        <v>2</v>
      </c>
      <c r="F498" s="3">
        <v>150</v>
      </c>
      <c r="G498" s="3">
        <f t="shared" si="3"/>
        <v>300</v>
      </c>
      <c r="H498" s="1112"/>
    </row>
    <row r="499" spans="1:8">
      <c r="A499" s="1112"/>
      <c r="B499" s="1128"/>
      <c r="C499" s="17" t="s">
        <v>2193</v>
      </c>
      <c r="D499" s="51" t="s">
        <v>2968</v>
      </c>
      <c r="E499" s="17">
        <v>2</v>
      </c>
      <c r="F499" s="17">
        <v>43</v>
      </c>
      <c r="G499" s="17">
        <f t="shared" si="3"/>
        <v>86</v>
      </c>
      <c r="H499" s="1112"/>
    </row>
    <row r="500" spans="1:8">
      <c r="A500" s="1112"/>
      <c r="B500" s="1128"/>
      <c r="C500" s="17" t="s">
        <v>1601</v>
      </c>
      <c r="D500" s="19" t="s">
        <v>1109</v>
      </c>
      <c r="E500" s="17">
        <v>15</v>
      </c>
      <c r="F500" s="17">
        <v>4.7</v>
      </c>
      <c r="G500" s="17">
        <f t="shared" si="3"/>
        <v>70.5</v>
      </c>
      <c r="H500" s="1112"/>
    </row>
    <row r="501" spans="1:8">
      <c r="A501" s="1113"/>
      <c r="B501" s="1119"/>
      <c r="C501" s="17" t="s">
        <v>678</v>
      </c>
      <c r="D501" s="19" t="s">
        <v>2968</v>
      </c>
      <c r="E501" s="17">
        <v>1</v>
      </c>
      <c r="F501" s="17">
        <v>120</v>
      </c>
      <c r="G501" s="17">
        <f t="shared" si="3"/>
        <v>120</v>
      </c>
      <c r="H501" s="1113"/>
    </row>
    <row r="502" spans="1:8" ht="31.5">
      <c r="A502" s="1111">
        <v>9</v>
      </c>
      <c r="B502" s="1118" t="s">
        <v>2578</v>
      </c>
      <c r="C502" s="48" t="s">
        <v>2581</v>
      </c>
      <c r="D502" s="3"/>
      <c r="E502" s="3"/>
      <c r="F502" s="3"/>
      <c r="G502" s="3"/>
      <c r="H502" s="1117">
        <v>41227</v>
      </c>
    </row>
    <row r="503" spans="1:8">
      <c r="A503" s="1112"/>
      <c r="B503" s="1128"/>
      <c r="C503" s="3" t="s">
        <v>1397</v>
      </c>
      <c r="D503" s="51" t="s">
        <v>2968</v>
      </c>
      <c r="E503" s="3">
        <v>2</v>
      </c>
      <c r="F503" s="3">
        <v>108</v>
      </c>
      <c r="G503" s="3">
        <f>E503*F503</f>
        <v>216</v>
      </c>
      <c r="H503" s="1112"/>
    </row>
    <row r="504" spans="1:8">
      <c r="A504" s="1113"/>
      <c r="B504" s="1119"/>
      <c r="C504" s="3" t="s">
        <v>1045</v>
      </c>
      <c r="D504" s="51" t="s">
        <v>2968</v>
      </c>
      <c r="E504" s="3">
        <v>1</v>
      </c>
      <c r="F504" s="3">
        <v>35</v>
      </c>
      <c r="G504" s="3">
        <f>E504*F504</f>
        <v>35</v>
      </c>
      <c r="H504" s="1113"/>
    </row>
    <row r="505" spans="1:8" ht="31.5">
      <c r="A505" s="1111">
        <v>10</v>
      </c>
      <c r="B505" s="1118" t="s">
        <v>2578</v>
      </c>
      <c r="C505" s="48" t="s">
        <v>2964</v>
      </c>
      <c r="D505" s="3"/>
      <c r="E505" s="3"/>
      <c r="F505" s="3"/>
      <c r="G505" s="3"/>
      <c r="H505" s="1117">
        <v>41232</v>
      </c>
    </row>
    <row r="506" spans="1:8">
      <c r="A506" s="1112"/>
      <c r="B506" s="1128"/>
      <c r="C506" s="3" t="s">
        <v>2797</v>
      </c>
      <c r="D506" s="51" t="s">
        <v>1109</v>
      </c>
      <c r="E506" s="3">
        <v>2</v>
      </c>
      <c r="F506" s="3">
        <v>95</v>
      </c>
      <c r="G506" s="3">
        <f>E506*F506</f>
        <v>190</v>
      </c>
      <c r="H506" s="1112"/>
    </row>
    <row r="507" spans="1:8" ht="31.5">
      <c r="A507" s="1113"/>
      <c r="B507" s="1119"/>
      <c r="C507" s="3" t="s">
        <v>1687</v>
      </c>
      <c r="D507" s="51" t="s">
        <v>2968</v>
      </c>
      <c r="E507" s="3">
        <v>10</v>
      </c>
      <c r="F507" s="3">
        <v>9.36</v>
      </c>
      <c r="G507" s="3">
        <f>E507*F507</f>
        <v>93.6</v>
      </c>
      <c r="H507" s="1113"/>
    </row>
    <row r="508" spans="1:8" ht="31.5">
      <c r="A508" s="4">
        <v>11</v>
      </c>
      <c r="B508" s="3" t="s">
        <v>1694</v>
      </c>
      <c r="C508" s="48" t="s">
        <v>1695</v>
      </c>
      <c r="D508" s="1114" t="s">
        <v>67</v>
      </c>
      <c r="E508" s="1115"/>
      <c r="F508" s="1116"/>
      <c r="G508" s="3"/>
      <c r="H508" s="60">
        <v>41234</v>
      </c>
    </row>
    <row r="509" spans="1:8" ht="31.5">
      <c r="A509" s="1111">
        <v>12</v>
      </c>
      <c r="B509" s="1118" t="s">
        <v>1196</v>
      </c>
      <c r="C509" s="48" t="s">
        <v>2740</v>
      </c>
      <c r="D509" s="3"/>
      <c r="E509" s="3"/>
      <c r="F509" s="3"/>
      <c r="G509" s="3"/>
      <c r="H509" s="1117">
        <v>41239</v>
      </c>
    </row>
    <row r="510" spans="1:8">
      <c r="A510" s="1113"/>
      <c r="B510" s="1119"/>
      <c r="C510" s="15" t="s">
        <v>2263</v>
      </c>
      <c r="D510" s="19" t="s">
        <v>2968</v>
      </c>
      <c r="E510" s="19">
        <v>1</v>
      </c>
      <c r="F510" s="19">
        <v>24</v>
      </c>
      <c r="G510" s="84">
        <f>F510*E510</f>
        <v>24</v>
      </c>
      <c r="H510" s="1113"/>
    </row>
    <row r="511" spans="1:8">
      <c r="A511" s="8"/>
      <c r="B511" s="7" t="s">
        <v>976</v>
      </c>
      <c r="C511" s="8"/>
      <c r="D511" s="8"/>
      <c r="E511" s="8"/>
      <c r="F511" s="8"/>
      <c r="G511" s="9">
        <f>SUM(G474:G510)</f>
        <v>13104.84</v>
      </c>
      <c r="H511" s="8"/>
    </row>
    <row r="512" spans="1:8" ht="51" customHeight="1">
      <c r="A512" s="39"/>
      <c r="B512" s="1120" t="s">
        <v>3059</v>
      </c>
      <c r="C512" s="1121"/>
      <c r="D512" s="38"/>
      <c r="E512" s="38"/>
      <c r="F512" s="38"/>
      <c r="G512" s="305">
        <f>3026.2*10.1</f>
        <v>30564.62</v>
      </c>
      <c r="H512" s="88"/>
    </row>
    <row r="513" spans="1:8" ht="31.5" customHeight="1">
      <c r="A513" s="6"/>
      <c r="B513" s="1122" t="s">
        <v>1051</v>
      </c>
      <c r="C513" s="1123"/>
      <c r="D513" s="8"/>
      <c r="E513" s="8"/>
      <c r="F513" s="8"/>
      <c r="G513" s="313">
        <f>9000+10000+10000+11000</f>
        <v>40000</v>
      </c>
      <c r="H513" s="67"/>
    </row>
    <row r="514" spans="1:8">
      <c r="A514" s="41"/>
      <c r="B514" s="1124" t="s">
        <v>65</v>
      </c>
      <c r="C514" s="1125"/>
      <c r="D514" s="17"/>
      <c r="E514" s="17"/>
      <c r="F514" s="17"/>
      <c r="G514" s="75">
        <f>G513*33.2%+G511*6%</f>
        <v>14066.29</v>
      </c>
      <c r="H514" s="76"/>
    </row>
    <row r="515" spans="1:8">
      <c r="A515" s="41"/>
      <c r="B515" s="1124" t="s">
        <v>1583</v>
      </c>
      <c r="C515" s="1125"/>
      <c r="D515" s="17"/>
      <c r="E515" s="17"/>
      <c r="F515" s="17"/>
      <c r="G515" s="75">
        <f>8649/4</f>
        <v>2162.25</v>
      </c>
      <c r="H515" s="76"/>
    </row>
    <row r="516" spans="1:8" ht="18.75">
      <c r="A516" s="308"/>
      <c r="B516" s="1131" t="s">
        <v>977</v>
      </c>
      <c r="C516" s="1132"/>
      <c r="D516" s="308"/>
      <c r="E516" s="308"/>
      <c r="F516" s="308"/>
      <c r="G516" s="315">
        <f>G511+G512+G513+G514+G515</f>
        <v>99898</v>
      </c>
      <c r="H516" s="308"/>
    </row>
    <row r="565" spans="1:8">
      <c r="A565" s="22"/>
      <c r="B565" s="22"/>
      <c r="C565" s="22"/>
      <c r="D565" s="22"/>
      <c r="E565" s="22"/>
      <c r="F565" s="22"/>
      <c r="G565" s="1130" t="s">
        <v>1044</v>
      </c>
      <c r="H565" s="1130"/>
    </row>
    <row r="566" spans="1:8">
      <c r="A566" s="663" t="s">
        <v>705</v>
      </c>
      <c r="B566" s="663"/>
      <c r="C566" s="663"/>
      <c r="D566" s="663"/>
      <c r="E566" s="663"/>
      <c r="F566" s="663"/>
      <c r="G566" s="663"/>
      <c r="H566" s="663"/>
    </row>
    <row r="567" spans="1:8">
      <c r="A567" s="1129" t="s">
        <v>1936</v>
      </c>
      <c r="B567" s="1129"/>
      <c r="C567" s="1129"/>
      <c r="D567" s="1129"/>
      <c r="E567" s="1129"/>
      <c r="F567" s="1129"/>
      <c r="G567" s="1129"/>
      <c r="H567" s="1129"/>
    </row>
    <row r="568" spans="1:8" ht="31.5">
      <c r="A568" s="58" t="s">
        <v>1033</v>
      </c>
      <c r="B568" s="58" t="s">
        <v>1034</v>
      </c>
      <c r="C568" s="58" t="s">
        <v>1035</v>
      </c>
      <c r="D568" s="58" t="s">
        <v>1036</v>
      </c>
      <c r="E568" s="58" t="s">
        <v>1334</v>
      </c>
      <c r="F568" s="58" t="s">
        <v>1335</v>
      </c>
      <c r="G568" s="58" t="s">
        <v>1555</v>
      </c>
      <c r="H568" s="58" t="s">
        <v>1586</v>
      </c>
    </row>
    <row r="569" spans="1:8" ht="31.5">
      <c r="A569" s="1111">
        <v>1</v>
      </c>
      <c r="B569" s="1118" t="s">
        <v>1196</v>
      </c>
      <c r="C569" s="16" t="s">
        <v>893</v>
      </c>
      <c r="D569" s="3"/>
      <c r="E569" s="3"/>
      <c r="F569" s="3"/>
      <c r="G569" s="3"/>
      <c r="H569" s="1117">
        <v>41246</v>
      </c>
    </row>
    <row r="570" spans="1:8">
      <c r="A570" s="1113"/>
      <c r="B570" s="1119"/>
      <c r="C570" s="3" t="s">
        <v>1600</v>
      </c>
      <c r="D570" s="3" t="s">
        <v>1588</v>
      </c>
      <c r="E570" s="3">
        <v>0.5</v>
      </c>
      <c r="F570" s="3">
        <v>3000</v>
      </c>
      <c r="G570" s="3">
        <f>F570*E570</f>
        <v>1500</v>
      </c>
      <c r="H570" s="1113"/>
    </row>
    <row r="571" spans="1:8">
      <c r="A571" s="4">
        <v>2</v>
      </c>
      <c r="B571" s="3" t="s">
        <v>1196</v>
      </c>
      <c r="C571" s="48" t="s">
        <v>1332</v>
      </c>
      <c r="D571" s="1114" t="s">
        <v>1050</v>
      </c>
      <c r="E571" s="1115"/>
      <c r="F571" s="1116"/>
      <c r="G571" s="3"/>
      <c r="H571" s="60">
        <v>41248</v>
      </c>
    </row>
    <row r="572" spans="1:8" ht="31.5">
      <c r="A572" s="1111">
        <v>3</v>
      </c>
      <c r="B572" s="1118" t="s">
        <v>2578</v>
      </c>
      <c r="C572" s="48" t="s">
        <v>1683</v>
      </c>
      <c r="D572" s="3"/>
      <c r="E572" s="3"/>
      <c r="F572" s="3"/>
      <c r="G572" s="3"/>
      <c r="H572" s="1117">
        <v>41248</v>
      </c>
    </row>
    <row r="573" spans="1:8">
      <c r="A573" s="1112"/>
      <c r="B573" s="1128"/>
      <c r="C573" s="3" t="s">
        <v>677</v>
      </c>
      <c r="D573" s="3" t="s">
        <v>1049</v>
      </c>
      <c r="E573" s="3">
        <v>1</v>
      </c>
      <c r="F573" s="3">
        <v>213</v>
      </c>
      <c r="G573" s="3">
        <f t="shared" ref="G573:G605" si="4">F573*E573</f>
        <v>213</v>
      </c>
      <c r="H573" s="1112"/>
    </row>
    <row r="574" spans="1:8">
      <c r="A574" s="1112"/>
      <c r="B574" s="1128"/>
      <c r="C574" s="3" t="s">
        <v>50</v>
      </c>
      <c r="D574" s="3" t="s">
        <v>2968</v>
      </c>
      <c r="E574" s="3">
        <v>1</v>
      </c>
      <c r="F574" s="3">
        <v>65</v>
      </c>
      <c r="G574" s="3">
        <f t="shared" si="4"/>
        <v>65</v>
      </c>
      <c r="H574" s="1112"/>
    </row>
    <row r="575" spans="1:8">
      <c r="A575" s="1112"/>
      <c r="B575" s="1128"/>
      <c r="C575" s="3" t="s">
        <v>49</v>
      </c>
      <c r="D575" s="3" t="s">
        <v>2968</v>
      </c>
      <c r="E575" s="3">
        <v>1</v>
      </c>
      <c r="F575" s="3">
        <v>150</v>
      </c>
      <c r="G575" s="3">
        <f t="shared" si="4"/>
        <v>150</v>
      </c>
      <c r="H575" s="1112"/>
    </row>
    <row r="576" spans="1:8">
      <c r="A576" s="1112"/>
      <c r="B576" s="1128"/>
      <c r="C576" s="3" t="s">
        <v>391</v>
      </c>
      <c r="D576" s="3" t="s">
        <v>2968</v>
      </c>
      <c r="E576" s="3">
        <v>1</v>
      </c>
      <c r="F576" s="3">
        <v>145</v>
      </c>
      <c r="G576" s="3">
        <f t="shared" si="4"/>
        <v>145</v>
      </c>
      <c r="H576" s="1112"/>
    </row>
    <row r="577" spans="1:8">
      <c r="A577" s="1112"/>
      <c r="B577" s="1128"/>
      <c r="C577" s="3" t="s">
        <v>2192</v>
      </c>
      <c r="D577" s="3" t="s">
        <v>2968</v>
      </c>
      <c r="E577" s="3">
        <v>1</v>
      </c>
      <c r="F577" s="3">
        <v>40</v>
      </c>
      <c r="G577" s="3">
        <f t="shared" si="4"/>
        <v>40</v>
      </c>
      <c r="H577" s="1112"/>
    </row>
    <row r="578" spans="1:8">
      <c r="A578" s="1113"/>
      <c r="B578" s="1119"/>
      <c r="C578" s="3" t="s">
        <v>1455</v>
      </c>
      <c r="D578" s="3" t="s">
        <v>2968</v>
      </c>
      <c r="E578" s="3">
        <v>1</v>
      </c>
      <c r="F578" s="3">
        <v>72</v>
      </c>
      <c r="G578" s="3">
        <f t="shared" si="4"/>
        <v>72</v>
      </c>
      <c r="H578" s="1113"/>
    </row>
    <row r="579" spans="1:8" ht="47.25">
      <c r="A579" s="602">
        <v>4</v>
      </c>
      <c r="B579" s="592" t="s">
        <v>1196</v>
      </c>
      <c r="C579" s="16" t="s">
        <v>707</v>
      </c>
      <c r="D579" s="17"/>
      <c r="E579" s="17"/>
      <c r="F579" s="17"/>
      <c r="G579" s="17"/>
      <c r="H579" s="1117">
        <v>41249</v>
      </c>
    </row>
    <row r="580" spans="1:8">
      <c r="A580" s="597"/>
      <c r="B580" s="594"/>
      <c r="C580" s="17" t="s">
        <v>3812</v>
      </c>
      <c r="D580" s="19" t="s">
        <v>1588</v>
      </c>
      <c r="E580" s="17">
        <v>0.62</v>
      </c>
      <c r="F580" s="17">
        <v>3000</v>
      </c>
      <c r="G580" s="17">
        <f>F580*E580</f>
        <v>1860</v>
      </c>
      <c r="H580" s="1113"/>
    </row>
    <row r="581" spans="1:8" ht="31.5">
      <c r="A581" s="1111">
        <v>5</v>
      </c>
      <c r="B581" s="1118" t="s">
        <v>1023</v>
      </c>
      <c r="C581" s="48" t="s">
        <v>692</v>
      </c>
      <c r="D581" s="3"/>
      <c r="E581" s="3"/>
      <c r="F581" s="3"/>
      <c r="G581" s="3"/>
      <c r="H581" s="1117">
        <v>41263</v>
      </c>
    </row>
    <row r="582" spans="1:8">
      <c r="A582" s="1113"/>
      <c r="B582" s="1119"/>
      <c r="C582" s="17" t="s">
        <v>3144</v>
      </c>
      <c r="D582" s="19" t="s">
        <v>2968</v>
      </c>
      <c r="E582" s="17">
        <v>1</v>
      </c>
      <c r="F582" s="17">
        <v>24</v>
      </c>
      <c r="G582" s="20">
        <f>F582*E582</f>
        <v>24</v>
      </c>
      <c r="H582" s="1113"/>
    </row>
    <row r="583" spans="1:8" ht="30" customHeight="1">
      <c r="A583" s="4">
        <v>6</v>
      </c>
      <c r="B583" s="3" t="s">
        <v>1787</v>
      </c>
      <c r="C583" s="48" t="s">
        <v>2270</v>
      </c>
      <c r="D583" s="1114" t="s">
        <v>1788</v>
      </c>
      <c r="E583" s="1115"/>
      <c r="F583" s="1116"/>
      <c r="G583" s="3"/>
      <c r="H583" s="60">
        <v>41263</v>
      </c>
    </row>
    <row r="584" spans="1:8" ht="31.5">
      <c r="A584" s="4">
        <v>7</v>
      </c>
      <c r="B584" s="3" t="s">
        <v>1196</v>
      </c>
      <c r="C584" s="48" t="s">
        <v>1858</v>
      </c>
      <c r="D584" s="1114" t="s">
        <v>2829</v>
      </c>
      <c r="E584" s="1115"/>
      <c r="F584" s="1116"/>
      <c r="G584" s="3"/>
      <c r="H584" s="60">
        <v>41267</v>
      </c>
    </row>
    <row r="585" spans="1:8" ht="31.5">
      <c r="A585" s="1111">
        <v>8</v>
      </c>
      <c r="B585" s="1118" t="s">
        <v>1622</v>
      </c>
      <c r="C585" s="48" t="s">
        <v>3381</v>
      </c>
      <c r="D585" s="3"/>
      <c r="E585" s="3"/>
      <c r="F585" s="3"/>
      <c r="G585" s="3"/>
      <c r="H585" s="1117">
        <v>41270</v>
      </c>
    </row>
    <row r="586" spans="1:8">
      <c r="A586" s="1112"/>
      <c r="B586" s="1128"/>
      <c r="C586" s="3" t="s">
        <v>1397</v>
      </c>
      <c r="D586" s="51" t="s">
        <v>2968</v>
      </c>
      <c r="E586" s="3">
        <v>2</v>
      </c>
      <c r="F586" s="3">
        <v>82.5</v>
      </c>
      <c r="G586" s="3">
        <f t="shared" si="4"/>
        <v>165</v>
      </c>
      <c r="H586" s="1126"/>
    </row>
    <row r="587" spans="1:8">
      <c r="A587" s="1113"/>
      <c r="B587" s="1119"/>
      <c r="C587" s="17" t="s">
        <v>1462</v>
      </c>
      <c r="D587" s="19" t="s">
        <v>1049</v>
      </c>
      <c r="E587" s="17">
        <v>0.5</v>
      </c>
      <c r="F587" s="17">
        <v>55</v>
      </c>
      <c r="G587" s="17">
        <f>F587*E587</f>
        <v>27.5</v>
      </c>
      <c r="H587" s="1127"/>
    </row>
    <row r="588" spans="1:8">
      <c r="A588" s="4">
        <v>9</v>
      </c>
      <c r="B588" s="3" t="s">
        <v>664</v>
      </c>
      <c r="C588" s="48" t="s">
        <v>2860</v>
      </c>
      <c r="D588" s="1114" t="s">
        <v>1050</v>
      </c>
      <c r="E588" s="1115"/>
      <c r="F588" s="1116"/>
      <c r="G588" s="3"/>
      <c r="H588" s="60">
        <v>41272</v>
      </c>
    </row>
    <row r="589" spans="1:8" ht="31.5">
      <c r="A589" s="1111">
        <v>10</v>
      </c>
      <c r="B589" s="1118" t="s">
        <v>1196</v>
      </c>
      <c r="C589" s="48" t="s">
        <v>2894</v>
      </c>
      <c r="D589" s="3"/>
      <c r="E589" s="3"/>
      <c r="F589" s="3"/>
      <c r="G589" s="3"/>
      <c r="H589" s="1117">
        <v>41272</v>
      </c>
    </row>
    <row r="590" spans="1:8">
      <c r="A590" s="1113"/>
      <c r="B590" s="1119"/>
      <c r="C590" s="3" t="s">
        <v>1600</v>
      </c>
      <c r="D590" s="3" t="s">
        <v>1588</v>
      </c>
      <c r="E590" s="3">
        <v>0.67</v>
      </c>
      <c r="F590" s="3">
        <v>3000</v>
      </c>
      <c r="G590" s="3">
        <f t="shared" si="4"/>
        <v>2010</v>
      </c>
      <c r="H590" s="1113"/>
    </row>
    <row r="591" spans="1:8">
      <c r="A591" s="3"/>
      <c r="B591" s="3"/>
      <c r="C591" s="3"/>
      <c r="D591" s="3"/>
      <c r="E591" s="3"/>
      <c r="F591" s="3"/>
      <c r="G591" s="3">
        <f t="shared" si="4"/>
        <v>0</v>
      </c>
      <c r="H591" s="3"/>
    </row>
    <row r="592" spans="1:8">
      <c r="A592" s="3"/>
      <c r="B592" s="3"/>
      <c r="C592" s="3"/>
      <c r="D592" s="3"/>
      <c r="E592" s="3"/>
      <c r="F592" s="3"/>
      <c r="G592" s="3">
        <f t="shared" si="4"/>
        <v>0</v>
      </c>
      <c r="H592" s="3"/>
    </row>
    <row r="593" spans="1:8">
      <c r="A593" s="3"/>
      <c r="B593" s="3"/>
      <c r="C593" s="3"/>
      <c r="D593" s="3"/>
      <c r="E593" s="3"/>
      <c r="F593" s="3"/>
      <c r="G593" s="3">
        <f t="shared" si="4"/>
        <v>0</v>
      </c>
      <c r="H593" s="3"/>
    </row>
    <row r="594" spans="1:8">
      <c r="A594" s="3"/>
      <c r="B594" s="3"/>
      <c r="C594" s="3"/>
      <c r="D594" s="3"/>
      <c r="E594" s="3"/>
      <c r="F594" s="3"/>
      <c r="G594" s="3">
        <f t="shared" si="4"/>
        <v>0</v>
      </c>
      <c r="H594" s="3"/>
    </row>
    <row r="595" spans="1:8">
      <c r="A595" s="3"/>
      <c r="B595" s="3"/>
      <c r="C595" s="3"/>
      <c r="D595" s="3"/>
      <c r="E595" s="3"/>
      <c r="F595" s="3"/>
      <c r="G595" s="3">
        <f t="shared" si="4"/>
        <v>0</v>
      </c>
      <c r="H595" s="3"/>
    </row>
    <row r="596" spans="1:8">
      <c r="A596" s="3"/>
      <c r="B596" s="3"/>
      <c r="C596" s="3"/>
      <c r="D596" s="3"/>
      <c r="E596" s="3"/>
      <c r="F596" s="3"/>
      <c r="G596" s="3">
        <f t="shared" si="4"/>
        <v>0</v>
      </c>
      <c r="H596" s="3"/>
    </row>
    <row r="597" spans="1:8">
      <c r="A597" s="3"/>
      <c r="B597" s="3"/>
      <c r="C597" s="3"/>
      <c r="D597" s="3"/>
      <c r="E597" s="3"/>
      <c r="F597" s="3"/>
      <c r="G597" s="3">
        <f t="shared" si="4"/>
        <v>0</v>
      </c>
      <c r="H597" s="3"/>
    </row>
    <row r="598" spans="1:8">
      <c r="A598" s="3"/>
      <c r="B598" s="3"/>
      <c r="C598" s="3"/>
      <c r="D598" s="3"/>
      <c r="E598" s="3"/>
      <c r="F598" s="3"/>
      <c r="G598" s="3">
        <f t="shared" si="4"/>
        <v>0</v>
      </c>
      <c r="H598" s="3"/>
    </row>
    <row r="599" spans="1:8">
      <c r="A599" s="3"/>
      <c r="B599" s="3"/>
      <c r="C599" s="3"/>
      <c r="D599" s="3"/>
      <c r="E599" s="3"/>
      <c r="F599" s="3"/>
      <c r="G599" s="3">
        <f t="shared" si="4"/>
        <v>0</v>
      </c>
      <c r="H599" s="3"/>
    </row>
    <row r="600" spans="1:8">
      <c r="A600" s="3"/>
      <c r="B600" s="3"/>
      <c r="C600" s="3"/>
      <c r="D600" s="3"/>
      <c r="E600" s="3"/>
      <c r="F600" s="3"/>
      <c r="G600" s="3">
        <f t="shared" si="4"/>
        <v>0</v>
      </c>
      <c r="H600" s="3"/>
    </row>
    <row r="601" spans="1:8">
      <c r="A601" s="3"/>
      <c r="B601" s="3"/>
      <c r="C601" s="3"/>
      <c r="D601" s="3"/>
      <c r="E601" s="3"/>
      <c r="F601" s="3"/>
      <c r="G601" s="3">
        <f t="shared" si="4"/>
        <v>0</v>
      </c>
      <c r="H601" s="3"/>
    </row>
    <row r="602" spans="1:8">
      <c r="A602" s="3"/>
      <c r="B602" s="3"/>
      <c r="C602" s="3"/>
      <c r="D602" s="3"/>
      <c r="E602" s="3"/>
      <c r="F602" s="3"/>
      <c r="G602" s="3">
        <f t="shared" si="4"/>
        <v>0</v>
      </c>
      <c r="H602" s="3"/>
    </row>
    <row r="603" spans="1:8">
      <c r="A603" s="3"/>
      <c r="B603" s="3"/>
      <c r="C603" s="3"/>
      <c r="D603" s="3"/>
      <c r="E603" s="3"/>
      <c r="F603" s="3"/>
      <c r="G603" s="3">
        <f t="shared" si="4"/>
        <v>0</v>
      </c>
      <c r="H603" s="3"/>
    </row>
    <row r="604" spans="1:8">
      <c r="A604" s="3"/>
      <c r="B604" s="3"/>
      <c r="C604" s="3"/>
      <c r="D604" s="3"/>
      <c r="E604" s="3"/>
      <c r="F604" s="3"/>
      <c r="G604" s="3">
        <f t="shared" si="4"/>
        <v>0</v>
      </c>
      <c r="H604" s="3"/>
    </row>
    <row r="605" spans="1:8">
      <c r="A605" s="3"/>
      <c r="B605" s="3"/>
      <c r="C605" s="3"/>
      <c r="D605" s="3"/>
      <c r="E605" s="3"/>
      <c r="F605" s="3"/>
      <c r="G605" s="3">
        <f t="shared" si="4"/>
        <v>0</v>
      </c>
      <c r="H605" s="3"/>
    </row>
    <row r="606" spans="1:8">
      <c r="A606" s="8"/>
      <c r="B606" s="7" t="s">
        <v>925</v>
      </c>
      <c r="C606" s="8"/>
      <c r="D606" s="8"/>
      <c r="E606" s="8"/>
      <c r="F606" s="8"/>
      <c r="G606" s="9">
        <f>SUM(G569:G605)</f>
        <v>6271.5</v>
      </c>
      <c r="H606" s="8"/>
    </row>
    <row r="607" spans="1:8" ht="51" customHeight="1">
      <c r="A607" s="39"/>
      <c r="B607" s="1120" t="s">
        <v>3059</v>
      </c>
      <c r="C607" s="1121"/>
      <c r="D607" s="38"/>
      <c r="E607" s="38"/>
      <c r="F607" s="38"/>
      <c r="G607" s="305">
        <f>3026.2*10.1</f>
        <v>30564.62</v>
      </c>
      <c r="H607" s="88"/>
    </row>
    <row r="608" spans="1:8" ht="31.5" customHeight="1">
      <c r="A608" s="6"/>
      <c r="B608" s="1122" t="s">
        <v>1051</v>
      </c>
      <c r="C608" s="1123"/>
      <c r="D608" s="8"/>
      <c r="E608" s="8"/>
      <c r="F608" s="8"/>
      <c r="G608" s="313">
        <f>9000+10000+10000+11000</f>
        <v>40000</v>
      </c>
      <c r="H608" s="67"/>
    </row>
    <row r="609" spans="1:8">
      <c r="A609" s="41"/>
      <c r="B609" s="1124" t="s">
        <v>65</v>
      </c>
      <c r="C609" s="1125"/>
      <c r="D609" s="17"/>
      <c r="E609" s="17"/>
      <c r="F609" s="17"/>
      <c r="G609" s="75">
        <f>G608*33.2%+G606*6%</f>
        <v>13656.29</v>
      </c>
      <c r="H609" s="76"/>
    </row>
    <row r="610" spans="1:8">
      <c r="A610" s="41"/>
      <c r="B610" s="1124" t="s">
        <v>1583</v>
      </c>
      <c r="C610" s="1125"/>
      <c r="D610" s="17"/>
      <c r="E610" s="17"/>
      <c r="F610" s="17"/>
      <c r="G610" s="75">
        <f>8649/4</f>
        <v>2162.25</v>
      </c>
      <c r="H610" s="76"/>
    </row>
    <row r="611" spans="1:8" ht="18.75">
      <c r="A611" s="308"/>
      <c r="B611" s="1131" t="s">
        <v>926</v>
      </c>
      <c r="C611" s="1132"/>
      <c r="D611" s="308"/>
      <c r="E611" s="308"/>
      <c r="F611" s="308"/>
      <c r="G611" s="315">
        <f>G606+G607+G608+G609+G610</f>
        <v>92654.66</v>
      </c>
      <c r="H611" s="308"/>
    </row>
  </sheetData>
  <mergeCells count="253">
    <mergeCell ref="A579:A580"/>
    <mergeCell ref="B579:B580"/>
    <mergeCell ref="B581:B582"/>
    <mergeCell ref="B611:C611"/>
    <mergeCell ref="D571:F571"/>
    <mergeCell ref="H572:H578"/>
    <mergeCell ref="B572:B578"/>
    <mergeCell ref="B607:C607"/>
    <mergeCell ref="B608:C608"/>
    <mergeCell ref="B609:C609"/>
    <mergeCell ref="B610:C610"/>
    <mergeCell ref="H581:H582"/>
    <mergeCell ref="D583:F583"/>
    <mergeCell ref="A461:A462"/>
    <mergeCell ref="D460:F460"/>
    <mergeCell ref="H452:H456"/>
    <mergeCell ref="B452:B456"/>
    <mergeCell ref="A452:A456"/>
    <mergeCell ref="A457:A458"/>
    <mergeCell ref="D459:F459"/>
    <mergeCell ref="A332:H332"/>
    <mergeCell ref="A291:H291"/>
    <mergeCell ref="A290:H290"/>
    <mergeCell ref="A304:A306"/>
    <mergeCell ref="D303:F303"/>
    <mergeCell ref="B295:B296"/>
    <mergeCell ref="H295:H296"/>
    <mergeCell ref="G331:H331"/>
    <mergeCell ref="H304:H306"/>
    <mergeCell ref="B304:B306"/>
    <mergeCell ref="B251:B252"/>
    <mergeCell ref="A251:A252"/>
    <mergeCell ref="B253:B254"/>
    <mergeCell ref="A253:A254"/>
    <mergeCell ref="H177:H183"/>
    <mergeCell ref="B177:B183"/>
    <mergeCell ref="D249:F249"/>
    <mergeCell ref="G245:H245"/>
    <mergeCell ref="A246:H246"/>
    <mergeCell ref="A247:H247"/>
    <mergeCell ref="D189:F189"/>
    <mergeCell ref="H186:H188"/>
    <mergeCell ref="B186:B188"/>
    <mergeCell ref="A186:A188"/>
    <mergeCell ref="D92:F92"/>
    <mergeCell ref="D175:F175"/>
    <mergeCell ref="B175:B176"/>
    <mergeCell ref="A175:A176"/>
    <mergeCell ref="B134:B135"/>
    <mergeCell ref="A134:A135"/>
    <mergeCell ref="A170:H170"/>
    <mergeCell ref="A171:H171"/>
    <mergeCell ref="H175:H176"/>
    <mergeCell ref="H131:H132"/>
    <mergeCell ref="A173:A174"/>
    <mergeCell ref="G169:H169"/>
    <mergeCell ref="B145:C145"/>
    <mergeCell ref="B131:B132"/>
    <mergeCell ref="D133:F133"/>
    <mergeCell ref="H173:H174"/>
    <mergeCell ref="G126:H126"/>
    <mergeCell ref="A127:H127"/>
    <mergeCell ref="A131:A132"/>
    <mergeCell ref="D101:F101"/>
    <mergeCell ref="A96:A98"/>
    <mergeCell ref="A128:H128"/>
    <mergeCell ref="H99:H100"/>
    <mergeCell ref="B99:B100"/>
    <mergeCell ref="G87:H87"/>
    <mergeCell ref="B39:C39"/>
    <mergeCell ref="A7:A9"/>
    <mergeCell ref="A11:A12"/>
    <mergeCell ref="A93:A95"/>
    <mergeCell ref="H96:H98"/>
    <mergeCell ref="A99:A100"/>
    <mergeCell ref="B96:B98"/>
    <mergeCell ref="H7:H9"/>
    <mergeCell ref="B7:B9"/>
    <mergeCell ref="H11:H12"/>
    <mergeCell ref="B11:B12"/>
    <mergeCell ref="D10:F10"/>
    <mergeCell ref="D33:F33"/>
    <mergeCell ref="D91:F91"/>
    <mergeCell ref="D13:F13"/>
    <mergeCell ref="A88:H88"/>
    <mergeCell ref="A89:H89"/>
    <mergeCell ref="H14:H30"/>
    <mergeCell ref="B14:B30"/>
    <mergeCell ref="A14:A30"/>
    <mergeCell ref="B93:B95"/>
    <mergeCell ref="H93:H95"/>
    <mergeCell ref="H31:H32"/>
    <mergeCell ref="B31:B32"/>
    <mergeCell ref="A31:A32"/>
    <mergeCell ref="D130:F130"/>
    <mergeCell ref="B107:C107"/>
    <mergeCell ref="B184:B185"/>
    <mergeCell ref="A184:A185"/>
    <mergeCell ref="G205:H205"/>
    <mergeCell ref="H134:H135"/>
    <mergeCell ref="A177:A183"/>
    <mergeCell ref="H136:H137"/>
    <mergeCell ref="B136:B138"/>
    <mergeCell ref="A136:A138"/>
    <mergeCell ref="B173:B174"/>
    <mergeCell ref="A212:A214"/>
    <mergeCell ref="B210:B211"/>
    <mergeCell ref="H210:H211"/>
    <mergeCell ref="G1:H1"/>
    <mergeCell ref="A2:H2"/>
    <mergeCell ref="A3:H3"/>
    <mergeCell ref="H5:H6"/>
    <mergeCell ref="B5:B6"/>
    <mergeCell ref="A5:A6"/>
    <mergeCell ref="B223:C223"/>
    <mergeCell ref="H184:H185"/>
    <mergeCell ref="A207:H207"/>
    <mergeCell ref="D209:F209"/>
    <mergeCell ref="A206:H206"/>
    <mergeCell ref="B196:C196"/>
    <mergeCell ref="A210:A211"/>
    <mergeCell ref="D215:F215"/>
    <mergeCell ref="H212:H214"/>
    <mergeCell ref="B212:B214"/>
    <mergeCell ref="G289:H289"/>
    <mergeCell ref="D217:F217"/>
    <mergeCell ref="D216:F216"/>
    <mergeCell ref="D255:F255"/>
    <mergeCell ref="D250:F250"/>
    <mergeCell ref="D253:F253"/>
    <mergeCell ref="H253:H254"/>
    <mergeCell ref="H251:H252"/>
    <mergeCell ref="B314:C314"/>
    <mergeCell ref="B309:C309"/>
    <mergeCell ref="A293:A294"/>
    <mergeCell ref="A295:A296"/>
    <mergeCell ref="H297:H302"/>
    <mergeCell ref="B297:B302"/>
    <mergeCell ref="A297:A302"/>
    <mergeCell ref="H293:H294"/>
    <mergeCell ref="B293:B294"/>
    <mergeCell ref="A333:H333"/>
    <mergeCell ref="H335:H336"/>
    <mergeCell ref="B335:B336"/>
    <mergeCell ref="A335:A336"/>
    <mergeCell ref="A345:A358"/>
    <mergeCell ref="D341:F341"/>
    <mergeCell ref="H337:H340"/>
    <mergeCell ref="B337:B340"/>
    <mergeCell ref="A337:A340"/>
    <mergeCell ref="B345:B357"/>
    <mergeCell ref="B342:B343"/>
    <mergeCell ref="A342:A343"/>
    <mergeCell ref="D359:F359"/>
    <mergeCell ref="D360:F360"/>
    <mergeCell ref="H345:H358"/>
    <mergeCell ref="H342:H343"/>
    <mergeCell ref="D344:F344"/>
    <mergeCell ref="H360:H361"/>
    <mergeCell ref="B360:B361"/>
    <mergeCell ref="A360:A361"/>
    <mergeCell ref="B367:C367"/>
    <mergeCell ref="H437:H439"/>
    <mergeCell ref="B362:B365"/>
    <mergeCell ref="A362:A365"/>
    <mergeCell ref="H362:H365"/>
    <mergeCell ref="B437:B439"/>
    <mergeCell ref="A437:A439"/>
    <mergeCell ref="B368:C368"/>
    <mergeCell ref="B369:C369"/>
    <mergeCell ref="B370:C370"/>
    <mergeCell ref="B371:C371"/>
    <mergeCell ref="G429:H429"/>
    <mergeCell ref="A430:H430"/>
    <mergeCell ref="A431:H431"/>
    <mergeCell ref="H433:H436"/>
    <mergeCell ref="B433:B436"/>
    <mergeCell ref="A433:A436"/>
    <mergeCell ref="H440:H445"/>
    <mergeCell ref="B440:B445"/>
    <mergeCell ref="A440:A445"/>
    <mergeCell ref="D446:F446"/>
    <mergeCell ref="B447:B449"/>
    <mergeCell ref="A447:A449"/>
    <mergeCell ref="H447:H449"/>
    <mergeCell ref="H450:H451"/>
    <mergeCell ref="B450:B451"/>
    <mergeCell ref="A450:A451"/>
    <mergeCell ref="H475:H482"/>
    <mergeCell ref="B475:B482"/>
    <mergeCell ref="H457:H458"/>
    <mergeCell ref="B457:B458"/>
    <mergeCell ref="G470:H470"/>
    <mergeCell ref="A471:H471"/>
    <mergeCell ref="A472:H472"/>
    <mergeCell ref="A475:A482"/>
    <mergeCell ref="B461:B462"/>
    <mergeCell ref="A483:A484"/>
    <mergeCell ref="D485:F485"/>
    <mergeCell ref="H486:H489"/>
    <mergeCell ref="B468:C468"/>
    <mergeCell ref="B464:C464"/>
    <mergeCell ref="B465:C465"/>
    <mergeCell ref="B466:C466"/>
    <mergeCell ref="H461:H462"/>
    <mergeCell ref="B467:C467"/>
    <mergeCell ref="D475:F475"/>
    <mergeCell ref="H492:H493"/>
    <mergeCell ref="B492:B493"/>
    <mergeCell ref="H483:H484"/>
    <mergeCell ref="B483:B484"/>
    <mergeCell ref="B486:B489"/>
    <mergeCell ref="D474:F474"/>
    <mergeCell ref="A486:A489"/>
    <mergeCell ref="H490:H491"/>
    <mergeCell ref="B490:B491"/>
    <mergeCell ref="A490:A491"/>
    <mergeCell ref="H494:H501"/>
    <mergeCell ref="B494:B501"/>
    <mergeCell ref="A494:A501"/>
    <mergeCell ref="A492:A493"/>
    <mergeCell ref="H505:H507"/>
    <mergeCell ref="B505:B507"/>
    <mergeCell ref="A505:A507"/>
    <mergeCell ref="H502:H504"/>
    <mergeCell ref="B502:B504"/>
    <mergeCell ref="A502:A504"/>
    <mergeCell ref="H509:H510"/>
    <mergeCell ref="B509:B510"/>
    <mergeCell ref="A509:A510"/>
    <mergeCell ref="G565:H565"/>
    <mergeCell ref="B516:C516"/>
    <mergeCell ref="D508:F508"/>
    <mergeCell ref="H585:H587"/>
    <mergeCell ref="B585:B587"/>
    <mergeCell ref="A566:H566"/>
    <mergeCell ref="A567:H567"/>
    <mergeCell ref="H569:H570"/>
    <mergeCell ref="B569:B570"/>
    <mergeCell ref="A569:A570"/>
    <mergeCell ref="H579:H580"/>
    <mergeCell ref="A581:A582"/>
    <mergeCell ref="A572:A578"/>
    <mergeCell ref="A585:A587"/>
    <mergeCell ref="D588:F588"/>
    <mergeCell ref="H589:H590"/>
    <mergeCell ref="B589:B590"/>
    <mergeCell ref="A589:A590"/>
    <mergeCell ref="B512:C512"/>
    <mergeCell ref="B513:C513"/>
    <mergeCell ref="B514:C514"/>
    <mergeCell ref="B515:C515"/>
    <mergeCell ref="D584:F584"/>
  </mergeCells>
  <phoneticPr fontId="6" type="noConversion"/>
  <pageMargins left="0.75" right="0.18" top="0.33" bottom="0.27" header="0.22" footer="0.17"/>
  <pageSetup paperSize="9" scale="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93"/>
  <sheetViews>
    <sheetView view="pageBreakPreview" topLeftCell="A82" workbookViewId="0">
      <selection activeCell="K14" sqref="K14"/>
    </sheetView>
  </sheetViews>
  <sheetFormatPr defaultRowHeight="12.75"/>
  <cols>
    <col min="1" max="1" width="6" customWidth="1"/>
    <col min="2" max="2" width="22.140625" customWidth="1"/>
    <col min="3" max="3" width="23.5703125" customWidth="1"/>
    <col min="7" max="7" width="12.42578125" customWidth="1"/>
    <col min="8" max="8" width="12.85546875" customWidth="1"/>
  </cols>
  <sheetData>
    <row r="1" spans="1:8" ht="15.75">
      <c r="A1" s="1"/>
      <c r="B1" s="1"/>
      <c r="C1" s="1"/>
      <c r="D1" s="1"/>
      <c r="E1" s="1"/>
      <c r="F1" s="1"/>
      <c r="G1" s="1130" t="s">
        <v>1044</v>
      </c>
      <c r="H1" s="1130"/>
    </row>
    <row r="2" spans="1:8" ht="15.75">
      <c r="A2" s="1147" t="s">
        <v>3087</v>
      </c>
      <c r="B2" s="1147"/>
      <c r="C2" s="1147"/>
      <c r="D2" s="1147"/>
      <c r="E2" s="1147"/>
      <c r="F2" s="1147"/>
      <c r="G2" s="1147"/>
      <c r="H2" s="1147"/>
    </row>
    <row r="3" spans="1:8" ht="31.5">
      <c r="A3" s="132" t="s">
        <v>1033</v>
      </c>
      <c r="B3" s="132" t="s">
        <v>1034</v>
      </c>
      <c r="C3" s="132" t="s">
        <v>1035</v>
      </c>
      <c r="D3" s="132" t="s">
        <v>1036</v>
      </c>
      <c r="E3" s="132" t="s">
        <v>1334</v>
      </c>
      <c r="F3" s="132" t="s">
        <v>1335</v>
      </c>
      <c r="G3" s="132" t="s">
        <v>1555</v>
      </c>
      <c r="H3" s="132" t="s">
        <v>1586</v>
      </c>
    </row>
    <row r="4" spans="1:8" ht="31.5">
      <c r="A4" s="1111">
        <v>4</v>
      </c>
      <c r="B4" s="1118" t="s">
        <v>688</v>
      </c>
      <c r="C4" s="16" t="s">
        <v>1396</v>
      </c>
      <c r="D4" s="19"/>
      <c r="E4" s="17"/>
      <c r="F4" s="17"/>
      <c r="G4" s="84"/>
      <c r="H4" s="1117">
        <v>40925</v>
      </c>
    </row>
    <row r="5" spans="1:8" ht="15.75">
      <c r="A5" s="1112"/>
      <c r="B5" s="1128"/>
      <c r="C5" s="17" t="s">
        <v>1581</v>
      </c>
      <c r="D5" s="19" t="s">
        <v>1109</v>
      </c>
      <c r="E5" s="17">
        <v>2</v>
      </c>
      <c r="F5" s="17">
        <v>90</v>
      </c>
      <c r="G5" s="84">
        <f>F5*E5</f>
        <v>180</v>
      </c>
      <c r="H5" s="1126"/>
    </row>
    <row r="6" spans="1:8" ht="15.75">
      <c r="A6" s="1113"/>
      <c r="B6" s="1119"/>
      <c r="C6" s="17" t="s">
        <v>689</v>
      </c>
      <c r="D6" s="19" t="s">
        <v>2968</v>
      </c>
      <c r="E6" s="17">
        <v>2</v>
      </c>
      <c r="F6" s="17">
        <v>500</v>
      </c>
      <c r="G6" s="44">
        <f>E6*F6</f>
        <v>1000</v>
      </c>
      <c r="H6" s="1127"/>
    </row>
    <row r="7" spans="1:8" ht="31.5">
      <c r="A7" s="129">
        <v>5</v>
      </c>
      <c r="B7" s="130" t="s">
        <v>3096</v>
      </c>
      <c r="C7" s="16" t="s">
        <v>3097</v>
      </c>
      <c r="D7" s="598" t="s">
        <v>3098</v>
      </c>
      <c r="E7" s="599"/>
      <c r="F7" s="600"/>
      <c r="G7" s="84"/>
      <c r="H7" s="128">
        <v>40926</v>
      </c>
    </row>
    <row r="8" spans="1:8" ht="15.75">
      <c r="A8" s="1111">
        <v>6</v>
      </c>
      <c r="B8" s="1118" t="s">
        <v>519</v>
      </c>
      <c r="C8" s="16" t="s">
        <v>3240</v>
      </c>
      <c r="D8" s="19"/>
      <c r="E8" s="17"/>
      <c r="F8" s="17"/>
      <c r="G8" s="84"/>
      <c r="H8" s="1117">
        <v>40931</v>
      </c>
    </row>
    <row r="9" spans="1:8" ht="15.75">
      <c r="A9" s="1113"/>
      <c r="B9" s="1119"/>
      <c r="C9" s="17" t="s">
        <v>1933</v>
      </c>
      <c r="D9" s="19" t="s">
        <v>2968</v>
      </c>
      <c r="E9" s="17">
        <v>1</v>
      </c>
      <c r="F9" s="17">
        <v>162</v>
      </c>
      <c r="G9" s="84">
        <f>F9*E9</f>
        <v>162</v>
      </c>
      <c r="H9" s="1127"/>
    </row>
    <row r="10" spans="1:8" ht="15.75">
      <c r="A10" s="1111">
        <v>15</v>
      </c>
      <c r="B10" s="1118" t="s">
        <v>3456</v>
      </c>
      <c r="C10" s="46" t="s">
        <v>2782</v>
      </c>
      <c r="D10" s="19"/>
      <c r="E10" s="19"/>
      <c r="F10" s="17"/>
      <c r="G10" s="20"/>
      <c r="H10" s="595">
        <v>40935</v>
      </c>
    </row>
    <row r="11" spans="1:8" ht="15.75">
      <c r="A11" s="1112"/>
      <c r="B11" s="1128"/>
      <c r="C11" s="15" t="s">
        <v>3454</v>
      </c>
      <c r="D11" s="19" t="s">
        <v>1588</v>
      </c>
      <c r="E11" s="19">
        <v>0.6</v>
      </c>
      <c r="F11" s="17">
        <v>1350</v>
      </c>
      <c r="G11" s="20">
        <f>F11*E11</f>
        <v>810</v>
      </c>
      <c r="H11" s="605"/>
    </row>
    <row r="12" spans="1:8" ht="15.75">
      <c r="A12" s="1113"/>
      <c r="B12" s="1119"/>
      <c r="C12" s="15" t="s">
        <v>3440</v>
      </c>
      <c r="D12" s="19" t="s">
        <v>1585</v>
      </c>
      <c r="E12" s="19">
        <v>0.4</v>
      </c>
      <c r="F12" s="17">
        <v>48.05</v>
      </c>
      <c r="G12" s="20">
        <f>F12*E12</f>
        <v>19.22</v>
      </c>
      <c r="H12" s="603"/>
    </row>
    <row r="13" spans="1:8" ht="31.5">
      <c r="A13" s="4">
        <v>17</v>
      </c>
      <c r="B13" s="3" t="s">
        <v>3460</v>
      </c>
      <c r="C13" s="15" t="s">
        <v>2185</v>
      </c>
      <c r="D13" s="598" t="s">
        <v>3459</v>
      </c>
      <c r="E13" s="599"/>
      <c r="F13" s="600"/>
      <c r="G13" s="20"/>
      <c r="H13" s="133">
        <v>40938</v>
      </c>
    </row>
    <row r="14" spans="1:8" ht="31.5">
      <c r="A14" s="4">
        <v>18</v>
      </c>
      <c r="B14" s="3" t="s">
        <v>3415</v>
      </c>
      <c r="C14" s="46" t="s">
        <v>3416</v>
      </c>
      <c r="D14" s="598" t="s">
        <v>3417</v>
      </c>
      <c r="E14" s="599"/>
      <c r="F14" s="600"/>
      <c r="G14" s="20"/>
      <c r="H14" s="133">
        <v>40939</v>
      </c>
    </row>
    <row r="15" spans="1:8" ht="31.5">
      <c r="A15" s="4">
        <v>19</v>
      </c>
      <c r="B15" s="3" t="s">
        <v>1325</v>
      </c>
      <c r="C15" s="46" t="s">
        <v>1326</v>
      </c>
      <c r="D15" s="598" t="s">
        <v>1050</v>
      </c>
      <c r="E15" s="599"/>
      <c r="F15" s="600"/>
      <c r="G15" s="20"/>
      <c r="H15" s="133">
        <v>40939</v>
      </c>
    </row>
    <row r="16" spans="1:8" ht="15.75">
      <c r="A16" s="1111">
        <v>20</v>
      </c>
      <c r="B16" s="1118" t="s">
        <v>1327</v>
      </c>
      <c r="C16" s="46" t="s">
        <v>3626</v>
      </c>
      <c r="D16" s="15"/>
      <c r="E16" s="15"/>
      <c r="F16" s="15"/>
      <c r="G16" s="20"/>
      <c r="H16" s="595">
        <v>40939</v>
      </c>
    </row>
    <row r="17" spans="1:8" ht="15.75">
      <c r="A17" s="1112"/>
      <c r="B17" s="1128"/>
      <c r="C17" s="17" t="s">
        <v>1581</v>
      </c>
      <c r="D17" s="19" t="s">
        <v>1109</v>
      </c>
      <c r="E17" s="17">
        <v>3</v>
      </c>
      <c r="F17" s="17">
        <v>90</v>
      </c>
      <c r="G17" s="84">
        <f>F17*E17</f>
        <v>270</v>
      </c>
      <c r="H17" s="605"/>
    </row>
    <row r="18" spans="1:8" ht="15.75">
      <c r="A18" s="1112"/>
      <c r="B18" s="1128"/>
      <c r="C18" s="17" t="s">
        <v>2552</v>
      </c>
      <c r="D18" s="19" t="s">
        <v>2968</v>
      </c>
      <c r="E18" s="17">
        <v>1</v>
      </c>
      <c r="F18" s="17">
        <v>60</v>
      </c>
      <c r="G18" s="17">
        <f>F18*E18</f>
        <v>60</v>
      </c>
      <c r="H18" s="605"/>
    </row>
    <row r="19" spans="1:8" ht="15.75">
      <c r="A19" s="1113"/>
      <c r="B19" s="1119"/>
      <c r="C19" s="15" t="s">
        <v>1328</v>
      </c>
      <c r="D19" s="19" t="s">
        <v>2968</v>
      </c>
      <c r="E19" s="15">
        <v>1</v>
      </c>
      <c r="F19" s="19">
        <v>85</v>
      </c>
      <c r="G19" s="17">
        <f>F19*E19</f>
        <v>85</v>
      </c>
      <c r="H19" s="603"/>
    </row>
    <row r="20" spans="1:8" ht="31.5">
      <c r="A20" s="41">
        <v>1</v>
      </c>
      <c r="B20" s="17" t="s">
        <v>2374</v>
      </c>
      <c r="C20" s="16" t="s">
        <v>2587</v>
      </c>
      <c r="D20" s="598" t="s">
        <v>1050</v>
      </c>
      <c r="E20" s="599"/>
      <c r="F20" s="600"/>
      <c r="G20" s="44"/>
      <c r="H20" s="21">
        <v>40970</v>
      </c>
    </row>
    <row r="21" spans="1:8" ht="31.5">
      <c r="A21" s="141">
        <v>4</v>
      </c>
      <c r="B21" s="134" t="s">
        <v>320</v>
      </c>
      <c r="C21" s="16" t="s">
        <v>321</v>
      </c>
      <c r="D21" s="598" t="s">
        <v>2094</v>
      </c>
      <c r="E21" s="599"/>
      <c r="F21" s="600"/>
      <c r="G21" s="44"/>
      <c r="H21" s="133">
        <v>40980</v>
      </c>
    </row>
    <row r="22" spans="1:8" ht="31.5">
      <c r="A22" s="141">
        <v>6</v>
      </c>
      <c r="B22" s="134" t="s">
        <v>1418</v>
      </c>
      <c r="C22" s="16" t="s">
        <v>1419</v>
      </c>
      <c r="D22" s="598" t="s">
        <v>3552</v>
      </c>
      <c r="E22" s="599"/>
      <c r="F22" s="600"/>
      <c r="G22" s="44"/>
      <c r="H22" s="133">
        <v>40982</v>
      </c>
    </row>
    <row r="23" spans="1:8" ht="15.75">
      <c r="A23" s="602">
        <v>14</v>
      </c>
      <c r="B23" s="592" t="s">
        <v>3456</v>
      </c>
      <c r="C23" s="16" t="s">
        <v>2782</v>
      </c>
      <c r="D23" s="19"/>
      <c r="E23" s="17"/>
      <c r="F23" s="17"/>
      <c r="G23" s="44"/>
      <c r="H23" s="595">
        <v>40984</v>
      </c>
    </row>
    <row r="24" spans="1:8" ht="15.75">
      <c r="A24" s="596"/>
      <c r="B24" s="593"/>
      <c r="C24" s="17" t="s">
        <v>2049</v>
      </c>
      <c r="D24" s="19" t="s">
        <v>1588</v>
      </c>
      <c r="E24" s="17">
        <v>0.5</v>
      </c>
      <c r="F24" s="17">
        <v>1350</v>
      </c>
      <c r="G24" s="44">
        <f>F24*E24</f>
        <v>675</v>
      </c>
      <c r="H24" s="596"/>
    </row>
    <row r="25" spans="1:8" ht="15.75">
      <c r="A25" s="597"/>
      <c r="B25" s="594"/>
      <c r="C25" s="17" t="s">
        <v>2050</v>
      </c>
      <c r="D25" s="19" t="s">
        <v>1585</v>
      </c>
      <c r="E25" s="17">
        <v>0.5</v>
      </c>
      <c r="F25" s="17">
        <v>48.05</v>
      </c>
      <c r="G25" s="44">
        <f>F25*E25</f>
        <v>24</v>
      </c>
      <c r="H25" s="597"/>
    </row>
    <row r="26" spans="1:8" ht="31.5">
      <c r="A26" s="41">
        <v>19</v>
      </c>
      <c r="B26" s="17" t="s">
        <v>499</v>
      </c>
      <c r="C26" s="16" t="s">
        <v>2844</v>
      </c>
      <c r="D26" s="598" t="s">
        <v>1050</v>
      </c>
      <c r="E26" s="599"/>
      <c r="F26" s="600"/>
      <c r="G26" s="44"/>
      <c r="H26" s="21">
        <v>40983</v>
      </c>
    </row>
    <row r="27" spans="1:8" ht="15.75">
      <c r="A27" s="602">
        <v>4</v>
      </c>
      <c r="B27" s="592" t="s">
        <v>3456</v>
      </c>
      <c r="C27" s="16" t="s">
        <v>2201</v>
      </c>
      <c r="D27" s="17"/>
      <c r="E27" s="17"/>
      <c r="F27" s="17"/>
      <c r="G27" s="17"/>
      <c r="H27" s="595">
        <v>41008</v>
      </c>
    </row>
    <row r="28" spans="1:8" ht="15.75">
      <c r="A28" s="597"/>
      <c r="B28" s="594"/>
      <c r="C28" s="17" t="s">
        <v>1600</v>
      </c>
      <c r="D28" s="19" t="s">
        <v>1588</v>
      </c>
      <c r="E28" s="17">
        <v>0.5</v>
      </c>
      <c r="F28" s="17">
        <v>1700</v>
      </c>
      <c r="G28" s="17">
        <f>E28*F28</f>
        <v>850</v>
      </c>
      <c r="H28" s="597"/>
    </row>
    <row r="29" spans="1:8" ht="47.25">
      <c r="A29" s="602">
        <v>13</v>
      </c>
      <c r="B29" s="592" t="s">
        <v>3456</v>
      </c>
      <c r="C29" s="46" t="s">
        <v>853</v>
      </c>
      <c r="D29" s="17"/>
      <c r="E29" s="17"/>
      <c r="F29" s="17"/>
      <c r="G29" s="17"/>
      <c r="H29" s="595">
        <v>41011</v>
      </c>
    </row>
    <row r="30" spans="1:8" ht="15.75">
      <c r="A30" s="596"/>
      <c r="B30" s="593"/>
      <c r="C30" s="17" t="s">
        <v>2783</v>
      </c>
      <c r="D30" s="19" t="s">
        <v>1588</v>
      </c>
      <c r="E30" s="17">
        <v>2</v>
      </c>
      <c r="F30" s="17">
        <v>1350</v>
      </c>
      <c r="G30" s="20">
        <f>E30*F30</f>
        <v>2700</v>
      </c>
      <c r="H30" s="605"/>
    </row>
    <row r="31" spans="1:8" ht="15.75">
      <c r="A31" s="597"/>
      <c r="B31" s="594"/>
      <c r="C31" s="15" t="s">
        <v>854</v>
      </c>
      <c r="D31" s="19" t="s">
        <v>1585</v>
      </c>
      <c r="E31" s="17">
        <v>0.25</v>
      </c>
      <c r="F31" s="17">
        <v>48.05</v>
      </c>
      <c r="G31" s="20">
        <f>E31*F31</f>
        <v>12.01</v>
      </c>
      <c r="H31" s="603"/>
    </row>
    <row r="32" spans="1:8" ht="31.5">
      <c r="A32" s="41">
        <v>19</v>
      </c>
      <c r="B32" s="17" t="s">
        <v>3456</v>
      </c>
      <c r="C32" s="16" t="s">
        <v>2576</v>
      </c>
      <c r="D32" s="19"/>
      <c r="E32" s="19"/>
      <c r="F32" s="19"/>
      <c r="G32" s="20">
        <v>3257.84</v>
      </c>
      <c r="H32" s="133">
        <v>41024</v>
      </c>
    </row>
    <row r="33" spans="1:8" ht="31.5">
      <c r="A33" s="41">
        <v>4</v>
      </c>
      <c r="B33" s="17" t="s">
        <v>3456</v>
      </c>
      <c r="C33" s="16" t="s">
        <v>2576</v>
      </c>
      <c r="D33" s="19"/>
      <c r="E33" s="19"/>
      <c r="F33" s="19"/>
      <c r="G33" s="20">
        <v>3257.84</v>
      </c>
      <c r="H33" s="133">
        <v>41024</v>
      </c>
    </row>
    <row r="34" spans="1:8" ht="31.5">
      <c r="A34" s="41">
        <v>6</v>
      </c>
      <c r="B34" s="17" t="s">
        <v>2918</v>
      </c>
      <c r="C34" s="16" t="s">
        <v>694</v>
      </c>
      <c r="D34" s="598" t="s">
        <v>2919</v>
      </c>
      <c r="E34" s="599"/>
      <c r="F34" s="600"/>
      <c r="G34" s="47"/>
      <c r="H34" s="21">
        <v>41047</v>
      </c>
    </row>
    <row r="35" spans="1:8" ht="31.5">
      <c r="A35" s="41">
        <v>7</v>
      </c>
      <c r="B35" s="17" t="s">
        <v>2920</v>
      </c>
      <c r="C35" s="16" t="s">
        <v>2844</v>
      </c>
      <c r="D35" s="598" t="s">
        <v>2921</v>
      </c>
      <c r="E35" s="599"/>
      <c r="F35" s="600"/>
      <c r="G35" s="47"/>
      <c r="H35" s="21">
        <v>41046</v>
      </c>
    </row>
    <row r="36" spans="1:8" ht="31.5">
      <c r="A36" s="41">
        <v>1</v>
      </c>
      <c r="B36" s="17" t="s">
        <v>354</v>
      </c>
      <c r="C36" s="16" t="s">
        <v>355</v>
      </c>
      <c r="D36" s="606" t="s">
        <v>1896</v>
      </c>
      <c r="E36" s="606"/>
      <c r="F36" s="606"/>
      <c r="G36" s="47"/>
      <c r="H36" s="21">
        <v>41065</v>
      </c>
    </row>
    <row r="37" spans="1:8" ht="31.5">
      <c r="A37" s="41">
        <v>4</v>
      </c>
      <c r="B37" s="17" t="s">
        <v>87</v>
      </c>
      <c r="C37" s="16" t="s">
        <v>1627</v>
      </c>
      <c r="D37" s="19"/>
      <c r="E37" s="17"/>
      <c r="F37" s="17"/>
      <c r="G37" s="47"/>
      <c r="H37" s="21">
        <v>41066</v>
      </c>
    </row>
    <row r="38" spans="1:8" ht="15.75">
      <c r="A38" s="17"/>
      <c r="B38" s="17"/>
      <c r="C38" s="15" t="s">
        <v>884</v>
      </c>
      <c r="D38" s="19" t="s">
        <v>2968</v>
      </c>
      <c r="E38" s="19">
        <v>1</v>
      </c>
      <c r="F38" s="19">
        <v>58</v>
      </c>
      <c r="G38" s="84">
        <f>F38*E38</f>
        <v>58</v>
      </c>
      <c r="H38" s="41"/>
    </row>
    <row r="39" spans="1:8" ht="15.75">
      <c r="A39" s="602">
        <v>5</v>
      </c>
      <c r="B39" s="592" t="s">
        <v>89</v>
      </c>
      <c r="C39" s="16" t="s">
        <v>90</v>
      </c>
      <c r="D39" s="19"/>
      <c r="E39" s="17"/>
      <c r="F39" s="17"/>
      <c r="G39" s="47"/>
      <c r="H39" s="595">
        <v>41066</v>
      </c>
    </row>
    <row r="40" spans="1:8" ht="15.75">
      <c r="A40" s="596"/>
      <c r="B40" s="593"/>
      <c r="C40" s="17" t="s">
        <v>1581</v>
      </c>
      <c r="D40" s="19" t="s">
        <v>1109</v>
      </c>
      <c r="E40" s="17">
        <v>3</v>
      </c>
      <c r="F40" s="17">
        <v>90</v>
      </c>
      <c r="G40" s="47">
        <f>E40*F40</f>
        <v>270</v>
      </c>
      <c r="H40" s="596"/>
    </row>
    <row r="41" spans="1:8" ht="15.75">
      <c r="A41" s="597"/>
      <c r="B41" s="594"/>
      <c r="C41" s="17" t="s">
        <v>473</v>
      </c>
      <c r="D41" s="19" t="s">
        <v>1049</v>
      </c>
      <c r="E41" s="17">
        <v>4</v>
      </c>
      <c r="F41" s="17">
        <v>256</v>
      </c>
      <c r="G41" s="47">
        <f>E41*F41</f>
        <v>1024</v>
      </c>
      <c r="H41" s="597"/>
    </row>
    <row r="42" spans="1:8" ht="31.5">
      <c r="A42" s="602">
        <v>14</v>
      </c>
      <c r="B42" s="592" t="s">
        <v>3456</v>
      </c>
      <c r="C42" s="16" t="s">
        <v>1094</v>
      </c>
      <c r="D42" s="19"/>
      <c r="E42" s="17"/>
      <c r="F42" s="17"/>
      <c r="G42" s="20"/>
      <c r="H42" s="595">
        <v>41079</v>
      </c>
    </row>
    <row r="43" spans="1:8" ht="15.75">
      <c r="A43" s="596"/>
      <c r="B43" s="593"/>
      <c r="C43" s="17" t="s">
        <v>2504</v>
      </c>
      <c r="D43" s="19" t="s">
        <v>1588</v>
      </c>
      <c r="E43" s="17">
        <v>0.8</v>
      </c>
      <c r="F43" s="17">
        <v>1650</v>
      </c>
      <c r="G43" s="20">
        <f>E43*F43</f>
        <v>1320</v>
      </c>
      <c r="H43" s="596"/>
    </row>
    <row r="44" spans="1:8" ht="15.75">
      <c r="A44" s="597"/>
      <c r="B44" s="594"/>
      <c r="C44" s="17" t="s">
        <v>2050</v>
      </c>
      <c r="D44" s="19" t="s">
        <v>1585</v>
      </c>
      <c r="E44" s="17">
        <v>0.6</v>
      </c>
      <c r="F44" s="17">
        <v>48.05</v>
      </c>
      <c r="G44" s="20">
        <f>E44*F44</f>
        <v>28.83</v>
      </c>
      <c r="H44" s="597"/>
    </row>
    <row r="45" spans="1:8" ht="15.75">
      <c r="A45" s="602">
        <v>17</v>
      </c>
      <c r="B45" s="592" t="s">
        <v>3456</v>
      </c>
      <c r="C45" s="16" t="s">
        <v>2782</v>
      </c>
      <c r="D45" s="17"/>
      <c r="E45" s="17"/>
      <c r="F45" s="17"/>
      <c r="G45" s="20"/>
      <c r="H45" s="595">
        <v>41082</v>
      </c>
    </row>
    <row r="46" spans="1:8" ht="15.75">
      <c r="A46" s="596"/>
      <c r="B46" s="593"/>
      <c r="C46" s="17" t="s">
        <v>3469</v>
      </c>
      <c r="D46" s="19" t="s">
        <v>1588</v>
      </c>
      <c r="E46" s="17">
        <v>2</v>
      </c>
      <c r="F46" s="17">
        <v>1350</v>
      </c>
      <c r="G46" s="20">
        <f>E46*F46</f>
        <v>2700</v>
      </c>
      <c r="H46" s="596"/>
    </row>
    <row r="47" spans="1:8" ht="15.75">
      <c r="A47" s="597"/>
      <c r="B47" s="594"/>
      <c r="C47" s="17" t="s">
        <v>2050</v>
      </c>
      <c r="D47" s="19" t="s">
        <v>1585</v>
      </c>
      <c r="E47" s="17">
        <v>3</v>
      </c>
      <c r="F47" s="17">
        <v>48.05</v>
      </c>
      <c r="G47" s="20">
        <f>E47*F47</f>
        <v>144.15</v>
      </c>
      <c r="H47" s="597"/>
    </row>
    <row r="48" spans="1:8" ht="15.75">
      <c r="A48" s="602">
        <v>19</v>
      </c>
      <c r="B48" s="592" t="s">
        <v>393</v>
      </c>
      <c r="C48" s="16" t="s">
        <v>3626</v>
      </c>
      <c r="D48" s="17"/>
      <c r="E48" s="17"/>
      <c r="F48" s="17"/>
      <c r="G48" s="20"/>
      <c r="H48" s="595">
        <v>41086</v>
      </c>
    </row>
    <row r="49" spans="1:8" ht="15.75">
      <c r="A49" s="597"/>
      <c r="B49" s="594"/>
      <c r="C49" s="17" t="s">
        <v>1581</v>
      </c>
      <c r="D49" s="17" t="s">
        <v>1109</v>
      </c>
      <c r="E49" s="17">
        <v>2</v>
      </c>
      <c r="F49" s="17">
        <v>90</v>
      </c>
      <c r="G49" s="20">
        <f>E49*F49</f>
        <v>180</v>
      </c>
      <c r="H49" s="597"/>
    </row>
    <row r="50" spans="1:8" ht="31.5">
      <c r="A50" s="41">
        <v>4</v>
      </c>
      <c r="B50" s="17" t="s">
        <v>3803</v>
      </c>
      <c r="C50" s="46" t="s">
        <v>382</v>
      </c>
      <c r="D50" s="598" t="s">
        <v>3804</v>
      </c>
      <c r="E50" s="599"/>
      <c r="F50" s="600"/>
      <c r="G50" s="17"/>
      <c r="H50" s="21">
        <v>41099</v>
      </c>
    </row>
    <row r="51" spans="1:8" ht="31.5">
      <c r="A51" s="41">
        <v>11</v>
      </c>
      <c r="B51" s="45" t="s">
        <v>3415</v>
      </c>
      <c r="C51" s="16" t="s">
        <v>893</v>
      </c>
      <c r="D51" s="598" t="s">
        <v>3581</v>
      </c>
      <c r="E51" s="599"/>
      <c r="F51" s="600"/>
      <c r="G51" s="17"/>
      <c r="H51" s="21">
        <v>41121</v>
      </c>
    </row>
    <row r="52" spans="1:8" ht="15.75">
      <c r="A52" s="602">
        <v>1</v>
      </c>
      <c r="B52" s="592" t="s">
        <v>526</v>
      </c>
      <c r="C52" s="16" t="s">
        <v>527</v>
      </c>
      <c r="D52" s="19"/>
      <c r="E52" s="17"/>
      <c r="F52" s="17"/>
      <c r="G52" s="17"/>
      <c r="H52" s="595">
        <v>41123</v>
      </c>
    </row>
    <row r="53" spans="1:8" ht="15.75">
      <c r="A53" s="596"/>
      <c r="B53" s="593"/>
      <c r="C53" s="15" t="s">
        <v>677</v>
      </c>
      <c r="D53" s="19" t="s">
        <v>1049</v>
      </c>
      <c r="E53" s="17">
        <v>2</v>
      </c>
      <c r="F53" s="17">
        <v>476</v>
      </c>
      <c r="G53" s="20">
        <f>F53*E53</f>
        <v>952</v>
      </c>
      <c r="H53" s="596"/>
    </row>
    <row r="54" spans="1:8" ht="15.75">
      <c r="A54" s="596"/>
      <c r="B54" s="593"/>
      <c r="C54" s="15" t="s">
        <v>49</v>
      </c>
      <c r="D54" s="19" t="s">
        <v>2968</v>
      </c>
      <c r="E54" s="19">
        <v>1</v>
      </c>
      <c r="F54" s="19">
        <v>150</v>
      </c>
      <c r="G54" s="20">
        <f>F54*E54</f>
        <v>150</v>
      </c>
      <c r="H54" s="596"/>
    </row>
    <row r="55" spans="1:8" ht="15.75">
      <c r="A55" s="597"/>
      <c r="B55" s="594"/>
      <c r="C55" s="15" t="s">
        <v>2192</v>
      </c>
      <c r="D55" s="19" t="s">
        <v>2968</v>
      </c>
      <c r="E55" s="17">
        <v>1</v>
      </c>
      <c r="F55" s="17">
        <v>90</v>
      </c>
      <c r="G55" s="20">
        <f>F55*E55</f>
        <v>90</v>
      </c>
      <c r="H55" s="597"/>
    </row>
    <row r="56" spans="1:8" ht="31.5">
      <c r="A56" s="41">
        <v>2</v>
      </c>
      <c r="B56" s="17" t="s">
        <v>3415</v>
      </c>
      <c r="C56" s="16" t="s">
        <v>355</v>
      </c>
      <c r="D56" s="598" t="s">
        <v>531</v>
      </c>
      <c r="E56" s="599"/>
      <c r="F56" s="600"/>
      <c r="G56" s="17"/>
      <c r="H56" s="21">
        <v>41124</v>
      </c>
    </row>
    <row r="57" spans="1:8" ht="15.75">
      <c r="A57" s="602">
        <v>3</v>
      </c>
      <c r="B57" s="592" t="s">
        <v>532</v>
      </c>
      <c r="C57" s="16" t="s">
        <v>533</v>
      </c>
      <c r="D57" s="17"/>
      <c r="E57" s="17"/>
      <c r="F57" s="17"/>
      <c r="G57" s="17"/>
      <c r="H57" s="595">
        <v>41123</v>
      </c>
    </row>
    <row r="58" spans="1:8" ht="15.75">
      <c r="A58" s="596"/>
      <c r="B58" s="593"/>
      <c r="C58" s="17" t="s">
        <v>534</v>
      </c>
      <c r="D58" s="19" t="s">
        <v>2968</v>
      </c>
      <c r="E58" s="17">
        <v>1</v>
      </c>
      <c r="F58" s="17">
        <v>4060</v>
      </c>
      <c r="G58" s="17">
        <f>F58*E58</f>
        <v>4060</v>
      </c>
      <c r="H58" s="605"/>
    </row>
    <row r="59" spans="1:8" ht="15.75">
      <c r="A59" s="596"/>
      <c r="B59" s="593"/>
      <c r="C59" s="17" t="s">
        <v>535</v>
      </c>
      <c r="D59" s="19" t="s">
        <v>2968</v>
      </c>
      <c r="E59" s="17">
        <v>4</v>
      </c>
      <c r="F59" s="17">
        <v>20</v>
      </c>
      <c r="G59" s="17">
        <f>F59*E59</f>
        <v>80</v>
      </c>
      <c r="H59" s="605"/>
    </row>
    <row r="60" spans="1:8" ht="15.75">
      <c r="A60" s="596"/>
      <c r="B60" s="593"/>
      <c r="C60" s="17" t="s">
        <v>2854</v>
      </c>
      <c r="D60" s="19" t="s">
        <v>2968</v>
      </c>
      <c r="E60" s="17">
        <v>1</v>
      </c>
      <c r="F60" s="19">
        <v>25</v>
      </c>
      <c r="G60" s="17">
        <f>F60*E60</f>
        <v>25</v>
      </c>
      <c r="H60" s="605"/>
    </row>
    <row r="61" spans="1:8" ht="31.5">
      <c r="A61" s="597"/>
      <c r="B61" s="594"/>
      <c r="C61" s="63" t="s">
        <v>536</v>
      </c>
      <c r="D61" s="19" t="s">
        <v>2968</v>
      </c>
      <c r="E61" s="17">
        <v>1</v>
      </c>
      <c r="F61" s="19">
        <v>150</v>
      </c>
      <c r="G61" s="17">
        <f>F61*E61</f>
        <v>150</v>
      </c>
      <c r="H61" s="603"/>
    </row>
    <row r="62" spans="1:8" ht="31.5">
      <c r="A62" s="41">
        <v>4</v>
      </c>
      <c r="B62" s="45" t="s">
        <v>1972</v>
      </c>
      <c r="C62" s="50" t="s">
        <v>1973</v>
      </c>
      <c r="D62" s="598" t="s">
        <v>1050</v>
      </c>
      <c r="E62" s="599"/>
      <c r="F62" s="600"/>
      <c r="G62" s="17"/>
      <c r="H62" s="21">
        <v>41127</v>
      </c>
    </row>
    <row r="63" spans="1:8" ht="31.5">
      <c r="A63" s="41">
        <v>10</v>
      </c>
      <c r="B63" s="17" t="s">
        <v>1726</v>
      </c>
      <c r="C63" s="16" t="s">
        <v>3704</v>
      </c>
      <c r="D63" s="598" t="s">
        <v>1050</v>
      </c>
      <c r="E63" s="599"/>
      <c r="F63" s="600"/>
      <c r="G63" s="17"/>
      <c r="H63" s="21">
        <v>41141</v>
      </c>
    </row>
    <row r="64" spans="1:8" ht="31.5">
      <c r="A64" s="602">
        <v>1</v>
      </c>
      <c r="B64" s="592" t="s">
        <v>3456</v>
      </c>
      <c r="C64" s="16" t="s">
        <v>893</v>
      </c>
      <c r="D64" s="19"/>
      <c r="E64" s="17"/>
      <c r="F64" s="17"/>
      <c r="G64" s="17"/>
      <c r="H64" s="595">
        <v>41155</v>
      </c>
    </row>
    <row r="65" spans="1:8" ht="15.75">
      <c r="A65" s="597"/>
      <c r="B65" s="594"/>
      <c r="C65" s="17" t="s">
        <v>1600</v>
      </c>
      <c r="D65" s="19" t="s">
        <v>1588</v>
      </c>
      <c r="E65" s="17">
        <v>0.5</v>
      </c>
      <c r="F65" s="17">
        <v>1700</v>
      </c>
      <c r="G65" s="17">
        <f>F65*E65</f>
        <v>850</v>
      </c>
      <c r="H65" s="597"/>
    </row>
    <row r="66" spans="1:8" ht="31.5">
      <c r="A66" s="41">
        <v>4</v>
      </c>
      <c r="B66" s="17" t="s">
        <v>3353</v>
      </c>
      <c r="C66" s="16" t="s">
        <v>2862</v>
      </c>
      <c r="D66" s="598" t="s">
        <v>1050</v>
      </c>
      <c r="E66" s="599"/>
      <c r="F66" s="600"/>
      <c r="G66" s="20"/>
      <c r="H66" s="21">
        <v>41163</v>
      </c>
    </row>
    <row r="67" spans="1:8" ht="31.5">
      <c r="A67" s="41">
        <v>5</v>
      </c>
      <c r="B67" s="17" t="s">
        <v>3174</v>
      </c>
      <c r="C67" s="16" t="s">
        <v>1513</v>
      </c>
      <c r="D67" s="598" t="s">
        <v>3175</v>
      </c>
      <c r="E67" s="599"/>
      <c r="F67" s="600"/>
      <c r="G67" s="20"/>
      <c r="H67" s="21">
        <v>41164</v>
      </c>
    </row>
    <row r="68" spans="1:8" ht="31.5">
      <c r="A68" s="41">
        <v>8</v>
      </c>
      <c r="B68" s="17" t="s">
        <v>3456</v>
      </c>
      <c r="C68" s="16" t="s">
        <v>1584</v>
      </c>
      <c r="D68" s="598" t="s">
        <v>67</v>
      </c>
      <c r="E68" s="599"/>
      <c r="F68" s="600"/>
      <c r="G68" s="20"/>
      <c r="H68" s="21">
        <v>41166</v>
      </c>
    </row>
    <row r="69" spans="1:8" ht="31.5">
      <c r="A69" s="602">
        <v>11</v>
      </c>
      <c r="B69" s="17" t="s">
        <v>3456</v>
      </c>
      <c r="C69" s="16" t="s">
        <v>3596</v>
      </c>
      <c r="D69" s="19"/>
      <c r="E69" s="17"/>
      <c r="F69" s="17"/>
      <c r="G69" s="20"/>
      <c r="H69" s="595">
        <v>41176</v>
      </c>
    </row>
    <row r="70" spans="1:8" ht="15.75">
      <c r="A70" s="597"/>
      <c r="B70" s="17"/>
      <c r="C70" s="3" t="s">
        <v>2654</v>
      </c>
      <c r="D70" s="51" t="s">
        <v>2968</v>
      </c>
      <c r="E70" s="3">
        <v>1</v>
      </c>
      <c r="F70" s="3">
        <v>78</v>
      </c>
      <c r="G70" s="3">
        <f>F70*E70</f>
        <v>78</v>
      </c>
      <c r="H70" s="597"/>
    </row>
    <row r="71" spans="1:8" ht="31.5">
      <c r="A71" s="41">
        <v>13</v>
      </c>
      <c r="B71" s="17" t="s">
        <v>779</v>
      </c>
      <c r="C71" s="16" t="s">
        <v>382</v>
      </c>
      <c r="D71" s="598" t="s">
        <v>780</v>
      </c>
      <c r="E71" s="599"/>
      <c r="F71" s="600"/>
      <c r="G71" s="20"/>
      <c r="H71" s="21">
        <v>41176</v>
      </c>
    </row>
    <row r="72" spans="1:8" ht="15.75">
      <c r="A72" s="602">
        <v>2</v>
      </c>
      <c r="B72" s="592" t="s">
        <v>280</v>
      </c>
      <c r="C72" s="16" t="s">
        <v>281</v>
      </c>
      <c r="D72" s="19"/>
      <c r="E72" s="19"/>
      <c r="F72" s="17"/>
      <c r="G72" s="17"/>
      <c r="H72" s="595">
        <v>41185</v>
      </c>
    </row>
    <row r="73" spans="1:8" ht="15.75">
      <c r="A73" s="596"/>
      <c r="B73" s="593"/>
      <c r="C73" s="17" t="s">
        <v>2797</v>
      </c>
      <c r="D73" s="19" t="s">
        <v>1109</v>
      </c>
      <c r="E73" s="19">
        <v>2</v>
      </c>
      <c r="F73" s="17">
        <v>90</v>
      </c>
      <c r="G73" s="17">
        <f>E73*F73</f>
        <v>180</v>
      </c>
      <c r="H73" s="596"/>
    </row>
    <row r="74" spans="1:8" ht="15.75">
      <c r="A74" s="597"/>
      <c r="B74" s="594"/>
      <c r="C74" s="17" t="s">
        <v>3144</v>
      </c>
      <c r="D74" s="19" t="s">
        <v>2968</v>
      </c>
      <c r="E74" s="17">
        <v>1</v>
      </c>
      <c r="F74" s="17">
        <v>24</v>
      </c>
      <c r="G74" s="20">
        <f>F74*E74</f>
        <v>24</v>
      </c>
      <c r="H74" s="597"/>
    </row>
    <row r="75" spans="1:8" ht="15.75">
      <c r="A75" s="602">
        <v>3</v>
      </c>
      <c r="B75" s="592" t="s">
        <v>284</v>
      </c>
      <c r="C75" s="16" t="s">
        <v>3531</v>
      </c>
      <c r="D75" s="19"/>
      <c r="E75" s="17"/>
      <c r="F75" s="17"/>
      <c r="G75" s="17"/>
      <c r="H75" s="595">
        <v>41185</v>
      </c>
    </row>
    <row r="76" spans="1:8" ht="15.75">
      <c r="A76" s="596"/>
      <c r="B76" s="593"/>
      <c r="C76" s="17" t="s">
        <v>2797</v>
      </c>
      <c r="D76" s="19" t="s">
        <v>1109</v>
      </c>
      <c r="E76" s="19">
        <v>3</v>
      </c>
      <c r="F76" s="17">
        <v>90</v>
      </c>
      <c r="G76" s="17">
        <f>E76*F76</f>
        <v>270</v>
      </c>
      <c r="H76" s="596"/>
    </row>
    <row r="77" spans="1:8" ht="15.75">
      <c r="A77" s="597"/>
      <c r="B77" s="594"/>
      <c r="C77" s="17" t="s">
        <v>3319</v>
      </c>
      <c r="D77" s="19" t="s">
        <v>2968</v>
      </c>
      <c r="E77" s="17">
        <v>16</v>
      </c>
      <c r="F77" s="17">
        <v>10.130000000000001</v>
      </c>
      <c r="G77" s="17">
        <f>E77*F77</f>
        <v>162.08000000000001</v>
      </c>
      <c r="H77" s="597"/>
    </row>
    <row r="78" spans="1:8" ht="31.5">
      <c r="A78" s="41">
        <v>7</v>
      </c>
      <c r="B78" s="17" t="s">
        <v>1972</v>
      </c>
      <c r="C78" s="46" t="s">
        <v>2844</v>
      </c>
      <c r="D78" s="606" t="s">
        <v>1050</v>
      </c>
      <c r="E78" s="606"/>
      <c r="F78" s="606"/>
      <c r="G78" s="17"/>
      <c r="H78" s="21">
        <v>41197</v>
      </c>
    </row>
    <row r="79" spans="1:8" ht="31.5">
      <c r="A79" s="610">
        <v>10</v>
      </c>
      <c r="B79" s="606" t="s">
        <v>2367</v>
      </c>
      <c r="C79" s="16" t="s">
        <v>2368</v>
      </c>
      <c r="D79" s="606" t="s">
        <v>2369</v>
      </c>
      <c r="E79" s="606"/>
      <c r="F79" s="606"/>
      <c r="G79" s="17"/>
      <c r="H79" s="611">
        <v>41198</v>
      </c>
    </row>
    <row r="80" spans="1:8" ht="15.75">
      <c r="A80" s="610"/>
      <c r="B80" s="606"/>
      <c r="C80" s="17" t="s">
        <v>2656</v>
      </c>
      <c r="D80" s="17" t="s">
        <v>1585</v>
      </c>
      <c r="E80" s="17">
        <v>0.6</v>
      </c>
      <c r="F80" s="17">
        <v>48.05</v>
      </c>
      <c r="G80" s="17">
        <f>E80*F80</f>
        <v>28.83</v>
      </c>
      <c r="H80" s="610"/>
    </row>
    <row r="81" spans="1:8" ht="31.5">
      <c r="A81" s="602">
        <v>18</v>
      </c>
      <c r="B81" s="592" t="s">
        <v>2805</v>
      </c>
      <c r="C81" s="16" t="s">
        <v>3381</v>
      </c>
      <c r="D81" s="17"/>
      <c r="E81" s="17"/>
      <c r="F81" s="17"/>
      <c r="G81" s="3"/>
      <c r="H81" s="595">
        <v>41200</v>
      </c>
    </row>
    <row r="82" spans="1:8" ht="15.75">
      <c r="A82" s="596"/>
      <c r="B82" s="593"/>
      <c r="C82" s="17" t="s">
        <v>2797</v>
      </c>
      <c r="D82" s="19" t="s">
        <v>1109</v>
      </c>
      <c r="E82" s="19">
        <v>3</v>
      </c>
      <c r="F82" s="17">
        <v>90</v>
      </c>
      <c r="G82" s="17">
        <f>E82*F82</f>
        <v>270</v>
      </c>
      <c r="H82" s="596"/>
    </row>
    <row r="83" spans="1:8" ht="15.75">
      <c r="A83" s="597"/>
      <c r="B83" s="594"/>
      <c r="C83" s="17" t="s">
        <v>1462</v>
      </c>
      <c r="D83" s="19" t="s">
        <v>1049</v>
      </c>
      <c r="E83" s="19">
        <v>2</v>
      </c>
      <c r="F83" s="19">
        <v>115.2</v>
      </c>
      <c r="G83" s="20">
        <f>F83*E83</f>
        <v>230.4</v>
      </c>
      <c r="H83" s="597"/>
    </row>
    <row r="84" spans="1:8" ht="15.75">
      <c r="A84" s="602">
        <v>21</v>
      </c>
      <c r="B84" s="592" t="s">
        <v>3456</v>
      </c>
      <c r="C84" s="16" t="s">
        <v>3626</v>
      </c>
      <c r="D84" s="17"/>
      <c r="E84" s="17"/>
      <c r="F84" s="17"/>
      <c r="G84" s="17"/>
      <c r="H84" s="595">
        <v>41204</v>
      </c>
    </row>
    <row r="85" spans="1:8" ht="15.75">
      <c r="A85" s="597"/>
      <c r="B85" s="594"/>
      <c r="C85" s="17" t="s">
        <v>3144</v>
      </c>
      <c r="D85" s="19" t="s">
        <v>2968</v>
      </c>
      <c r="E85" s="17">
        <v>2</v>
      </c>
      <c r="F85" s="17">
        <v>24</v>
      </c>
      <c r="G85" s="20">
        <f>F85*E85</f>
        <v>48</v>
      </c>
      <c r="H85" s="597"/>
    </row>
    <row r="86" spans="1:8" ht="31.5">
      <c r="A86" s="41">
        <v>22</v>
      </c>
      <c r="B86" s="17" t="s">
        <v>3523</v>
      </c>
      <c r="C86" s="46" t="s">
        <v>3524</v>
      </c>
      <c r="D86" s="606" t="s">
        <v>67</v>
      </c>
      <c r="E86" s="606"/>
      <c r="F86" s="606"/>
      <c r="G86" s="20"/>
      <c r="H86" s="21">
        <v>41204</v>
      </c>
    </row>
    <row r="87" spans="1:8" ht="31.5">
      <c r="A87" s="41">
        <v>25</v>
      </c>
      <c r="B87" s="17" t="s">
        <v>779</v>
      </c>
      <c r="C87" s="16" t="s">
        <v>2844</v>
      </c>
      <c r="D87" s="606" t="s">
        <v>1050</v>
      </c>
      <c r="E87" s="606"/>
      <c r="F87" s="606"/>
      <c r="G87" s="20"/>
      <c r="H87" s="21">
        <v>41205</v>
      </c>
    </row>
    <row r="88" spans="1:8" ht="31.5">
      <c r="A88" s="41">
        <v>11</v>
      </c>
      <c r="B88" s="17" t="s">
        <v>1539</v>
      </c>
      <c r="C88" s="16" t="s">
        <v>1540</v>
      </c>
      <c r="D88" s="598" t="s">
        <v>1102</v>
      </c>
      <c r="E88" s="599"/>
      <c r="F88" s="600"/>
      <c r="G88" s="17"/>
      <c r="H88" s="21">
        <v>41226</v>
      </c>
    </row>
    <row r="89" spans="1:8" ht="31.5">
      <c r="A89" s="41">
        <v>12</v>
      </c>
      <c r="B89" s="17" t="s">
        <v>1543</v>
      </c>
      <c r="C89" s="16" t="s">
        <v>1544</v>
      </c>
      <c r="D89" s="598" t="s">
        <v>1545</v>
      </c>
      <c r="E89" s="599"/>
      <c r="F89" s="600"/>
      <c r="G89" s="17"/>
      <c r="H89" s="21">
        <v>41226</v>
      </c>
    </row>
    <row r="90" spans="1:8" ht="31.5" customHeight="1">
      <c r="A90" s="602">
        <v>13</v>
      </c>
      <c r="B90" s="592" t="s">
        <v>3456</v>
      </c>
      <c r="C90" s="16" t="s">
        <v>1662</v>
      </c>
      <c r="D90" s="15"/>
      <c r="E90" s="15"/>
      <c r="F90" s="15"/>
      <c r="G90" s="17"/>
      <c r="H90" s="595">
        <v>41254</v>
      </c>
    </row>
    <row r="91" spans="1:8" ht="15.75">
      <c r="A91" s="597"/>
      <c r="B91" s="594"/>
      <c r="C91" s="17" t="s">
        <v>1570</v>
      </c>
      <c r="D91" s="19" t="s">
        <v>2968</v>
      </c>
      <c r="E91" s="19">
        <v>4</v>
      </c>
      <c r="F91" s="15">
        <v>56</v>
      </c>
      <c r="G91" s="17">
        <f>F91*E91</f>
        <v>224</v>
      </c>
      <c r="H91" s="603"/>
    </row>
    <row r="92" spans="1:8" ht="15.75">
      <c r="A92" s="8"/>
      <c r="B92" s="1122" t="s">
        <v>1734</v>
      </c>
      <c r="C92" s="1123"/>
      <c r="D92" s="8"/>
      <c r="E92" s="8"/>
      <c r="F92" s="8"/>
      <c r="G92" s="9">
        <f>SUM(G4:G89)</f>
        <v>26736.2</v>
      </c>
      <c r="H92" s="8"/>
    </row>
    <row r="93" spans="1:8" ht="15.75">
      <c r="A93" s="356"/>
    </row>
  </sheetData>
  <mergeCells count="91">
    <mergeCell ref="B90:B91"/>
    <mergeCell ref="A90:A91"/>
    <mergeCell ref="G1:H1"/>
    <mergeCell ref="A2:H2"/>
    <mergeCell ref="A81:A83"/>
    <mergeCell ref="B81:B83"/>
    <mergeCell ref="H81:H83"/>
    <mergeCell ref="A84:A85"/>
    <mergeCell ref="B84:B85"/>
    <mergeCell ref="B75:B77"/>
    <mergeCell ref="H75:H77"/>
    <mergeCell ref="D78:F78"/>
    <mergeCell ref="B92:C92"/>
    <mergeCell ref="D86:F86"/>
    <mergeCell ref="D87:F87"/>
    <mergeCell ref="D88:F88"/>
    <mergeCell ref="D89:F89"/>
    <mergeCell ref="H84:H85"/>
    <mergeCell ref="H90:H91"/>
    <mergeCell ref="H69:H70"/>
    <mergeCell ref="D71:F71"/>
    <mergeCell ref="A72:A74"/>
    <mergeCell ref="B72:B74"/>
    <mergeCell ref="H72:H74"/>
    <mergeCell ref="A79:A80"/>
    <mergeCell ref="B79:B80"/>
    <mergeCell ref="D79:F79"/>
    <mergeCell ref="H79:H80"/>
    <mergeCell ref="A75:A77"/>
    <mergeCell ref="D66:F66"/>
    <mergeCell ref="D67:F67"/>
    <mergeCell ref="D68:F68"/>
    <mergeCell ref="D62:F62"/>
    <mergeCell ref="D63:F63"/>
    <mergeCell ref="A69:A70"/>
    <mergeCell ref="A64:A65"/>
    <mergeCell ref="B64:B65"/>
    <mergeCell ref="D56:F56"/>
    <mergeCell ref="A57:A61"/>
    <mergeCell ref="B57:B61"/>
    <mergeCell ref="H57:H61"/>
    <mergeCell ref="H64:H65"/>
    <mergeCell ref="D51:F51"/>
    <mergeCell ref="A52:A55"/>
    <mergeCell ref="B52:B55"/>
    <mergeCell ref="H52:H55"/>
    <mergeCell ref="A48:A49"/>
    <mergeCell ref="B48:B49"/>
    <mergeCell ref="H48:H49"/>
    <mergeCell ref="D50:F50"/>
    <mergeCell ref="A42:A44"/>
    <mergeCell ref="B42:B44"/>
    <mergeCell ref="H42:H44"/>
    <mergeCell ref="A45:A47"/>
    <mergeCell ref="B45:B47"/>
    <mergeCell ref="H45:H47"/>
    <mergeCell ref="A39:A41"/>
    <mergeCell ref="B39:B41"/>
    <mergeCell ref="H39:H41"/>
    <mergeCell ref="D34:F34"/>
    <mergeCell ref="D35:F35"/>
    <mergeCell ref="D36:F36"/>
    <mergeCell ref="A27:A28"/>
    <mergeCell ref="B27:B28"/>
    <mergeCell ref="H27:H28"/>
    <mergeCell ref="A29:A31"/>
    <mergeCell ref="B29:B31"/>
    <mergeCell ref="H29:H31"/>
    <mergeCell ref="A23:A25"/>
    <mergeCell ref="B23:B25"/>
    <mergeCell ref="H23:H25"/>
    <mergeCell ref="D26:F26"/>
    <mergeCell ref="H16:H19"/>
    <mergeCell ref="D20:F20"/>
    <mergeCell ref="D21:F21"/>
    <mergeCell ref="D22:F22"/>
    <mergeCell ref="D13:F13"/>
    <mergeCell ref="D14:F14"/>
    <mergeCell ref="D15:F15"/>
    <mergeCell ref="A16:A19"/>
    <mergeCell ref="B16:B19"/>
    <mergeCell ref="A8:A9"/>
    <mergeCell ref="B8:B9"/>
    <mergeCell ref="H8:H9"/>
    <mergeCell ref="A10:A12"/>
    <mergeCell ref="B10:B12"/>
    <mergeCell ref="H10:H12"/>
    <mergeCell ref="A4:A6"/>
    <mergeCell ref="B4:B6"/>
    <mergeCell ref="H4:H6"/>
    <mergeCell ref="D7:F7"/>
  </mergeCells>
  <phoneticPr fontId="6" type="noConversion"/>
  <pageMargins left="0.75" right="0.17" top="0.27" bottom="0.23" header="0.17" footer="0.17"/>
  <pageSetup paperSize="9" scale="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/>
  <dimension ref="A1:H821"/>
  <sheetViews>
    <sheetView view="pageBreakPreview" topLeftCell="A703" workbookViewId="0">
      <selection activeCell="D730" sqref="D730"/>
    </sheetView>
  </sheetViews>
  <sheetFormatPr defaultRowHeight="15.75"/>
  <cols>
    <col min="1" max="1" width="7.7109375" style="1" customWidth="1"/>
    <col min="2" max="2" width="22" style="1" customWidth="1"/>
    <col min="3" max="3" width="22.5703125" style="1" customWidth="1"/>
    <col min="4" max="6" width="9.140625" style="1"/>
    <col min="7" max="7" width="13.140625" style="1" customWidth="1"/>
    <col min="8" max="8" width="11.7109375" style="1" customWidth="1"/>
    <col min="9" max="9" width="9.5703125" style="1" bestFit="1" customWidth="1"/>
    <col min="10" max="16384" width="9.140625" style="1"/>
  </cols>
  <sheetData>
    <row r="1" spans="1:8">
      <c r="G1" s="1130" t="s">
        <v>1044</v>
      </c>
      <c r="H1" s="1130"/>
    </row>
    <row r="2" spans="1:8" ht="38.25" customHeight="1">
      <c r="A2" s="1147" t="s">
        <v>1578</v>
      </c>
      <c r="B2" s="1147"/>
      <c r="C2" s="1147"/>
      <c r="D2" s="1147"/>
      <c r="E2" s="1147"/>
      <c r="F2" s="1147"/>
      <c r="G2" s="1147"/>
      <c r="H2" s="1147"/>
    </row>
    <row r="3" spans="1:8" ht="31.5">
      <c r="A3" s="132" t="s">
        <v>1033</v>
      </c>
      <c r="B3" s="132" t="s">
        <v>1034</v>
      </c>
      <c r="C3" s="132" t="s">
        <v>1035</v>
      </c>
      <c r="D3" s="132" t="s">
        <v>1036</v>
      </c>
      <c r="E3" s="132" t="s">
        <v>1334</v>
      </c>
      <c r="F3" s="132" t="s">
        <v>1335</v>
      </c>
      <c r="G3" s="132" t="s">
        <v>1555</v>
      </c>
      <c r="H3" s="132" t="s">
        <v>1586</v>
      </c>
    </row>
    <row r="4" spans="1:8" ht="20.25" customHeight="1">
      <c r="A4" s="602">
        <v>1</v>
      </c>
      <c r="B4" s="592" t="s">
        <v>1568</v>
      </c>
      <c r="C4" s="46" t="s">
        <v>1569</v>
      </c>
      <c r="D4" s="17"/>
      <c r="E4" s="17"/>
      <c r="F4" s="41"/>
      <c r="G4" s="41"/>
      <c r="H4" s="595">
        <v>40923</v>
      </c>
    </row>
    <row r="5" spans="1:8" ht="18" customHeight="1">
      <c r="A5" s="596"/>
      <c r="B5" s="593"/>
      <c r="C5" s="17" t="s">
        <v>1462</v>
      </c>
      <c r="D5" s="19" t="s">
        <v>1049</v>
      </c>
      <c r="E5" s="19">
        <v>1</v>
      </c>
      <c r="F5" s="19">
        <v>108</v>
      </c>
      <c r="G5" s="84">
        <f>F5*E5</f>
        <v>108</v>
      </c>
      <c r="H5" s="605"/>
    </row>
    <row r="6" spans="1:8" ht="18" customHeight="1">
      <c r="A6" s="597"/>
      <c r="B6" s="594"/>
      <c r="C6" s="15" t="s">
        <v>1570</v>
      </c>
      <c r="D6" s="19" t="s">
        <v>2968</v>
      </c>
      <c r="E6" s="19">
        <v>2</v>
      </c>
      <c r="F6" s="19">
        <v>124.34</v>
      </c>
      <c r="G6" s="84">
        <f>F6*E6</f>
        <v>248.68</v>
      </c>
      <c r="H6" s="603"/>
    </row>
    <row r="7" spans="1:8" ht="54" customHeight="1">
      <c r="A7" s="1111">
        <v>2</v>
      </c>
      <c r="B7" s="1118" t="s">
        <v>2186</v>
      </c>
      <c r="C7" s="48" t="s">
        <v>1571</v>
      </c>
      <c r="D7" s="3"/>
      <c r="E7" s="3"/>
      <c r="F7" s="3"/>
      <c r="G7" s="84"/>
      <c r="H7" s="1117">
        <v>40915</v>
      </c>
    </row>
    <row r="8" spans="1:8" ht="18" customHeight="1">
      <c r="A8" s="1112"/>
      <c r="B8" s="1128"/>
      <c r="C8" s="17" t="s">
        <v>1572</v>
      </c>
      <c r="D8" s="19" t="s">
        <v>2968</v>
      </c>
      <c r="E8" s="47">
        <v>2</v>
      </c>
      <c r="F8" s="17">
        <v>2070</v>
      </c>
      <c r="G8" s="84">
        <f t="shared" ref="G8:G19" si="0">F8*E8</f>
        <v>4140</v>
      </c>
      <c r="H8" s="1126"/>
    </row>
    <row r="9" spans="1:8" ht="18" customHeight="1">
      <c r="A9" s="1112"/>
      <c r="B9" s="1128"/>
      <c r="C9" s="3" t="s">
        <v>1573</v>
      </c>
      <c r="D9" s="51" t="s">
        <v>2968</v>
      </c>
      <c r="E9" s="3">
        <v>1</v>
      </c>
      <c r="F9" s="3">
        <v>893</v>
      </c>
      <c r="G9" s="84">
        <f t="shared" si="0"/>
        <v>893</v>
      </c>
      <c r="H9" s="1126"/>
    </row>
    <row r="10" spans="1:8" ht="18" customHeight="1">
      <c r="A10" s="1112"/>
      <c r="B10" s="1128"/>
      <c r="C10" s="3" t="s">
        <v>1574</v>
      </c>
      <c r="D10" s="51" t="s">
        <v>2968</v>
      </c>
      <c r="E10" s="3">
        <v>1</v>
      </c>
      <c r="F10" s="3">
        <v>171</v>
      </c>
      <c r="G10" s="84">
        <f t="shared" si="0"/>
        <v>171</v>
      </c>
      <c r="H10" s="1126"/>
    </row>
    <row r="11" spans="1:8" ht="18" customHeight="1">
      <c r="A11" s="1112"/>
      <c r="B11" s="1128"/>
      <c r="C11" s="17" t="s">
        <v>678</v>
      </c>
      <c r="D11" s="51" t="s">
        <v>2968</v>
      </c>
      <c r="E11" s="47">
        <v>1</v>
      </c>
      <c r="F11" s="17">
        <v>828</v>
      </c>
      <c r="G11" s="84">
        <f t="shared" si="0"/>
        <v>828</v>
      </c>
      <c r="H11" s="1126"/>
    </row>
    <row r="12" spans="1:8" ht="18" customHeight="1">
      <c r="A12" s="1112"/>
      <c r="B12" s="1128"/>
      <c r="C12" s="3" t="s">
        <v>1575</v>
      </c>
      <c r="D12" s="51" t="s">
        <v>2968</v>
      </c>
      <c r="E12" s="3">
        <v>1</v>
      </c>
      <c r="F12" s="3">
        <v>106</v>
      </c>
      <c r="G12" s="84">
        <f t="shared" si="0"/>
        <v>106</v>
      </c>
      <c r="H12" s="1126"/>
    </row>
    <row r="13" spans="1:8" ht="34.5" customHeight="1">
      <c r="A13" s="1112"/>
      <c r="B13" s="1128"/>
      <c r="C13" s="3" t="s">
        <v>500</v>
      </c>
      <c r="D13" s="51" t="s">
        <v>2968</v>
      </c>
      <c r="E13" s="3">
        <v>2</v>
      </c>
      <c r="F13" s="3">
        <v>122</v>
      </c>
      <c r="G13" s="84">
        <f t="shared" si="0"/>
        <v>244</v>
      </c>
      <c r="H13" s="1126"/>
    </row>
    <row r="14" spans="1:8" ht="31.5" customHeight="1">
      <c r="A14" s="1112"/>
      <c r="B14" s="1128"/>
      <c r="C14" s="3" t="s">
        <v>501</v>
      </c>
      <c r="D14" s="51" t="s">
        <v>2968</v>
      </c>
      <c r="E14" s="3">
        <v>1</v>
      </c>
      <c r="F14" s="3">
        <v>35</v>
      </c>
      <c r="G14" s="84">
        <f t="shared" si="0"/>
        <v>35</v>
      </c>
      <c r="H14" s="1126"/>
    </row>
    <row r="15" spans="1:8" ht="35.25" customHeight="1">
      <c r="A15" s="1112"/>
      <c r="B15" s="1128"/>
      <c r="C15" s="3" t="s">
        <v>502</v>
      </c>
      <c r="D15" s="51" t="s">
        <v>2968</v>
      </c>
      <c r="E15" s="3">
        <v>1</v>
      </c>
      <c r="F15" s="3">
        <v>51</v>
      </c>
      <c r="G15" s="84">
        <f t="shared" si="0"/>
        <v>51</v>
      </c>
      <c r="H15" s="1126"/>
    </row>
    <row r="16" spans="1:8" ht="35.25" customHeight="1">
      <c r="A16" s="1112"/>
      <c r="B16" s="1128"/>
      <c r="C16" s="3" t="s">
        <v>1180</v>
      </c>
      <c r="D16" s="51" t="s">
        <v>1049</v>
      </c>
      <c r="E16" s="3">
        <v>2</v>
      </c>
      <c r="F16" s="3">
        <v>152</v>
      </c>
      <c r="G16" s="84">
        <f t="shared" si="0"/>
        <v>304</v>
      </c>
      <c r="H16" s="1126"/>
    </row>
    <row r="17" spans="1:8" ht="18.75" customHeight="1">
      <c r="A17" s="1112"/>
      <c r="B17" s="1128"/>
      <c r="C17" s="3" t="s">
        <v>1963</v>
      </c>
      <c r="D17" s="51" t="s">
        <v>2968</v>
      </c>
      <c r="E17" s="3">
        <v>1</v>
      </c>
      <c r="F17" s="3">
        <v>123</v>
      </c>
      <c r="G17" s="84">
        <f t="shared" si="0"/>
        <v>123</v>
      </c>
      <c r="H17" s="1126"/>
    </row>
    <row r="18" spans="1:8" ht="18.75" customHeight="1">
      <c r="A18" s="1112"/>
      <c r="B18" s="1128"/>
      <c r="C18" s="3" t="s">
        <v>1965</v>
      </c>
      <c r="D18" s="51" t="s">
        <v>1049</v>
      </c>
      <c r="E18" s="3">
        <v>2</v>
      </c>
      <c r="F18" s="3">
        <v>630</v>
      </c>
      <c r="G18" s="84">
        <f t="shared" si="0"/>
        <v>1260</v>
      </c>
      <c r="H18" s="1126"/>
    </row>
    <row r="19" spans="1:8" ht="18" customHeight="1">
      <c r="A19" s="1113"/>
      <c r="B19" s="1119"/>
      <c r="C19" s="17" t="s">
        <v>1181</v>
      </c>
      <c r="D19" s="19" t="s">
        <v>2968</v>
      </c>
      <c r="E19" s="17">
        <v>1</v>
      </c>
      <c r="F19" s="17">
        <v>79</v>
      </c>
      <c r="G19" s="84">
        <f t="shared" si="0"/>
        <v>79</v>
      </c>
      <c r="H19" s="1127"/>
    </row>
    <row r="20" spans="1:8" ht="36.75" customHeight="1">
      <c r="A20" s="129">
        <v>3</v>
      </c>
      <c r="B20" s="130" t="s">
        <v>2553</v>
      </c>
      <c r="C20" s="16" t="s">
        <v>1627</v>
      </c>
      <c r="D20" s="598" t="s">
        <v>2554</v>
      </c>
      <c r="E20" s="599"/>
      <c r="F20" s="599"/>
      <c r="G20" s="600"/>
      <c r="H20" s="128" t="s">
        <v>1962</v>
      </c>
    </row>
    <row r="21" spans="1:8" ht="36" customHeight="1">
      <c r="A21" s="1111">
        <v>4</v>
      </c>
      <c r="B21" s="1118" t="s">
        <v>688</v>
      </c>
      <c r="C21" s="16" t="s">
        <v>1396</v>
      </c>
      <c r="D21" s="19"/>
      <c r="E21" s="17"/>
      <c r="F21" s="17"/>
      <c r="G21" s="84"/>
      <c r="H21" s="1117">
        <v>40925</v>
      </c>
    </row>
    <row r="22" spans="1:8" ht="18" customHeight="1">
      <c r="A22" s="1112"/>
      <c r="B22" s="1128"/>
      <c r="C22" s="17" t="s">
        <v>1581</v>
      </c>
      <c r="D22" s="19" t="s">
        <v>1109</v>
      </c>
      <c r="E22" s="17">
        <v>2</v>
      </c>
      <c r="F22" s="17">
        <v>90</v>
      </c>
      <c r="G22" s="84">
        <f>F22*E22</f>
        <v>180</v>
      </c>
      <c r="H22" s="1126"/>
    </row>
    <row r="23" spans="1:8" ht="18" customHeight="1">
      <c r="A23" s="1113"/>
      <c r="B23" s="1119"/>
      <c r="C23" s="17" t="s">
        <v>689</v>
      </c>
      <c r="D23" s="19" t="s">
        <v>2968</v>
      </c>
      <c r="E23" s="17">
        <v>2</v>
      </c>
      <c r="F23" s="17">
        <v>500</v>
      </c>
      <c r="G23" s="44">
        <f>E23*F23</f>
        <v>1000</v>
      </c>
      <c r="H23" s="1127"/>
    </row>
    <row r="24" spans="1:8" ht="39.75" customHeight="1">
      <c r="A24" s="129">
        <v>5</v>
      </c>
      <c r="B24" s="130" t="s">
        <v>3096</v>
      </c>
      <c r="C24" s="16" t="s">
        <v>3097</v>
      </c>
      <c r="D24" s="598" t="s">
        <v>3098</v>
      </c>
      <c r="E24" s="599"/>
      <c r="F24" s="600"/>
      <c r="G24" s="84"/>
      <c r="H24" s="128">
        <v>40926</v>
      </c>
    </row>
    <row r="25" spans="1:8" ht="21.75" customHeight="1">
      <c r="A25" s="1111">
        <v>6</v>
      </c>
      <c r="B25" s="1118" t="s">
        <v>519</v>
      </c>
      <c r="C25" s="16" t="s">
        <v>3240</v>
      </c>
      <c r="D25" s="19"/>
      <c r="E25" s="17"/>
      <c r="F25" s="17"/>
      <c r="G25" s="84"/>
      <c r="H25" s="1117">
        <v>40931</v>
      </c>
    </row>
    <row r="26" spans="1:8" ht="17.25" customHeight="1">
      <c r="A26" s="1113"/>
      <c r="B26" s="1119"/>
      <c r="C26" s="17" t="s">
        <v>1933</v>
      </c>
      <c r="D26" s="19" t="s">
        <v>2968</v>
      </c>
      <c r="E26" s="17">
        <v>1</v>
      </c>
      <c r="F26" s="17">
        <v>162</v>
      </c>
      <c r="G26" s="84">
        <f>F26*E26</f>
        <v>162</v>
      </c>
      <c r="H26" s="1127"/>
    </row>
    <row r="27" spans="1:8" ht="18" customHeight="1">
      <c r="A27" s="1111">
        <v>7</v>
      </c>
      <c r="B27" s="1118" t="s">
        <v>3241</v>
      </c>
      <c r="C27" s="16" t="s">
        <v>3240</v>
      </c>
      <c r="D27" s="19"/>
      <c r="E27" s="17"/>
      <c r="F27" s="17"/>
      <c r="G27" s="84"/>
      <c r="H27" s="1117">
        <v>40931</v>
      </c>
    </row>
    <row r="28" spans="1:8" ht="18" customHeight="1">
      <c r="A28" s="1113"/>
      <c r="B28" s="1119"/>
      <c r="C28" s="17" t="s">
        <v>1570</v>
      </c>
      <c r="D28" s="19" t="s">
        <v>2968</v>
      </c>
      <c r="E28" s="17">
        <v>2</v>
      </c>
      <c r="F28" s="17">
        <v>52</v>
      </c>
      <c r="G28" s="84">
        <f>F28*E28</f>
        <v>104</v>
      </c>
      <c r="H28" s="1127"/>
    </row>
    <row r="29" spans="1:8" ht="36.75" customHeight="1">
      <c r="A29" s="129">
        <v>8</v>
      </c>
      <c r="B29" s="130" t="s">
        <v>22</v>
      </c>
      <c r="C29" s="16" t="s">
        <v>23</v>
      </c>
      <c r="D29" s="598" t="s">
        <v>67</v>
      </c>
      <c r="E29" s="599"/>
      <c r="F29" s="600"/>
      <c r="G29" s="84"/>
      <c r="H29" s="128">
        <v>40931</v>
      </c>
    </row>
    <row r="30" spans="1:8" ht="36.75" customHeight="1">
      <c r="A30" s="1134">
        <v>9</v>
      </c>
      <c r="B30" s="1135" t="s">
        <v>2622</v>
      </c>
      <c r="C30" s="16" t="s">
        <v>2681</v>
      </c>
      <c r="D30" s="19"/>
      <c r="E30" s="17"/>
      <c r="F30" s="17"/>
      <c r="G30" s="84"/>
      <c r="H30" s="60"/>
    </row>
    <row r="31" spans="1:8" ht="18" customHeight="1">
      <c r="A31" s="1134"/>
      <c r="B31" s="1135"/>
      <c r="C31" s="17" t="s">
        <v>2550</v>
      </c>
      <c r="D31" s="19" t="s">
        <v>2968</v>
      </c>
      <c r="E31" s="17">
        <v>1</v>
      </c>
      <c r="F31" s="17">
        <v>184</v>
      </c>
      <c r="G31" s="84">
        <f t="shared" ref="G31:G38" si="1">F31*E31</f>
        <v>184</v>
      </c>
      <c r="H31" s="1133">
        <v>40934</v>
      </c>
    </row>
    <row r="32" spans="1:8" ht="18" customHeight="1">
      <c r="A32" s="1134"/>
      <c r="B32" s="1135"/>
      <c r="C32" s="17" t="s">
        <v>2623</v>
      </c>
      <c r="D32" s="19" t="s">
        <v>2968</v>
      </c>
      <c r="E32" s="17">
        <v>1</v>
      </c>
      <c r="F32" s="17">
        <v>126</v>
      </c>
      <c r="G32" s="84">
        <f t="shared" si="1"/>
        <v>126</v>
      </c>
      <c r="H32" s="1133"/>
    </row>
    <row r="33" spans="1:8" ht="18" customHeight="1">
      <c r="A33" s="1134"/>
      <c r="B33" s="1135"/>
      <c r="C33" s="17" t="s">
        <v>316</v>
      </c>
      <c r="D33" s="19" t="s">
        <v>2968</v>
      </c>
      <c r="E33" s="17">
        <v>17</v>
      </c>
      <c r="F33" s="17">
        <v>22</v>
      </c>
      <c r="G33" s="84">
        <f t="shared" si="1"/>
        <v>374</v>
      </c>
      <c r="H33" s="1133"/>
    </row>
    <row r="34" spans="1:8" ht="18" customHeight="1">
      <c r="A34" s="1134"/>
      <c r="B34" s="1135"/>
      <c r="C34" s="17" t="s">
        <v>1570</v>
      </c>
      <c r="D34" s="19" t="s">
        <v>2968</v>
      </c>
      <c r="E34" s="17">
        <v>22</v>
      </c>
      <c r="F34" s="17">
        <v>51</v>
      </c>
      <c r="G34" s="84">
        <f t="shared" si="1"/>
        <v>1122</v>
      </c>
      <c r="H34" s="1133"/>
    </row>
    <row r="35" spans="1:8" ht="18" customHeight="1">
      <c r="A35" s="1134"/>
      <c r="B35" s="1135"/>
      <c r="C35" s="17" t="s">
        <v>1462</v>
      </c>
      <c r="D35" s="19" t="s">
        <v>1049</v>
      </c>
      <c r="E35" s="17">
        <v>40</v>
      </c>
      <c r="F35" s="17">
        <v>37</v>
      </c>
      <c r="G35" s="84">
        <f t="shared" si="1"/>
        <v>1480</v>
      </c>
      <c r="H35" s="1133"/>
    </row>
    <row r="36" spans="1:8" ht="26.25" customHeight="1">
      <c r="A36" s="1134">
        <v>9</v>
      </c>
      <c r="B36" s="1135" t="s">
        <v>2622</v>
      </c>
      <c r="C36" s="17" t="s">
        <v>1183</v>
      </c>
      <c r="D36" s="19" t="s">
        <v>2968</v>
      </c>
      <c r="E36" s="17">
        <v>3</v>
      </c>
      <c r="F36" s="17">
        <v>57</v>
      </c>
      <c r="G36" s="84">
        <f t="shared" si="1"/>
        <v>171</v>
      </c>
      <c r="H36" s="1133">
        <v>40934</v>
      </c>
    </row>
    <row r="37" spans="1:8" ht="18" customHeight="1">
      <c r="A37" s="1134"/>
      <c r="B37" s="1135"/>
      <c r="C37" s="17" t="s">
        <v>1460</v>
      </c>
      <c r="D37" s="19" t="s">
        <v>2968</v>
      </c>
      <c r="E37" s="17">
        <v>4</v>
      </c>
      <c r="F37" s="17">
        <v>85</v>
      </c>
      <c r="G37" s="84">
        <f t="shared" si="1"/>
        <v>340</v>
      </c>
      <c r="H37" s="1133"/>
    </row>
    <row r="38" spans="1:8" ht="18" customHeight="1">
      <c r="A38" s="1134"/>
      <c r="B38" s="1135"/>
      <c r="C38" s="17" t="s">
        <v>1462</v>
      </c>
      <c r="D38" s="19" t="s">
        <v>1049</v>
      </c>
      <c r="E38" s="17">
        <v>13</v>
      </c>
      <c r="F38" s="17">
        <v>60</v>
      </c>
      <c r="G38" s="84">
        <f t="shared" si="1"/>
        <v>780</v>
      </c>
      <c r="H38" s="1133"/>
    </row>
    <row r="39" spans="1:8" ht="36.75" customHeight="1">
      <c r="A39" s="1111">
        <v>10</v>
      </c>
      <c r="B39" s="1118" t="s">
        <v>2985</v>
      </c>
      <c r="C39" s="16" t="s">
        <v>3386</v>
      </c>
      <c r="D39" s="19"/>
      <c r="E39" s="17"/>
      <c r="F39" s="17"/>
      <c r="G39" s="84"/>
      <c r="H39" s="1117">
        <v>40935</v>
      </c>
    </row>
    <row r="40" spans="1:8" ht="18" customHeight="1">
      <c r="A40" s="1113"/>
      <c r="B40" s="1119"/>
      <c r="C40" s="15" t="s">
        <v>1875</v>
      </c>
      <c r="D40" s="19" t="s">
        <v>2968</v>
      </c>
      <c r="E40" s="19">
        <v>1</v>
      </c>
      <c r="F40" s="19">
        <v>120</v>
      </c>
      <c r="G40" s="84">
        <f>F40*E40</f>
        <v>120</v>
      </c>
      <c r="H40" s="1127"/>
    </row>
    <row r="41" spans="1:8" ht="37.5" customHeight="1">
      <c r="A41" s="129">
        <v>11</v>
      </c>
      <c r="B41" s="130" t="s">
        <v>2272</v>
      </c>
      <c r="C41" s="16" t="s">
        <v>2273</v>
      </c>
      <c r="D41" s="598" t="s">
        <v>2274</v>
      </c>
      <c r="E41" s="599"/>
      <c r="F41" s="600"/>
      <c r="G41" s="84"/>
      <c r="H41" s="128">
        <v>40938</v>
      </c>
    </row>
    <row r="42" spans="1:8" ht="37.5" customHeight="1">
      <c r="A42" s="1111">
        <v>12</v>
      </c>
      <c r="B42" s="1118" t="s">
        <v>3453</v>
      </c>
      <c r="C42" s="46" t="s">
        <v>2782</v>
      </c>
      <c r="D42" s="19"/>
      <c r="E42" s="19"/>
      <c r="F42" s="17"/>
      <c r="G42" s="20"/>
      <c r="H42" s="595">
        <v>40935</v>
      </c>
    </row>
    <row r="43" spans="1:8" ht="18" customHeight="1">
      <c r="A43" s="1112"/>
      <c r="B43" s="1128"/>
      <c r="C43" s="15" t="s">
        <v>3454</v>
      </c>
      <c r="D43" s="19" t="s">
        <v>1588</v>
      </c>
      <c r="E43" s="19">
        <v>0.6</v>
      </c>
      <c r="F43" s="17">
        <v>1350</v>
      </c>
      <c r="G43" s="20">
        <f>F43*E43</f>
        <v>810</v>
      </c>
      <c r="H43" s="605"/>
    </row>
    <row r="44" spans="1:8" ht="18" customHeight="1">
      <c r="A44" s="1113"/>
      <c r="B44" s="1119"/>
      <c r="C44" s="15" t="s">
        <v>3440</v>
      </c>
      <c r="D44" s="19" t="s">
        <v>1585</v>
      </c>
      <c r="E44" s="19">
        <v>0.4</v>
      </c>
      <c r="F44" s="17">
        <v>48.05</v>
      </c>
      <c r="G44" s="20">
        <f>F44*E44</f>
        <v>19.22</v>
      </c>
      <c r="H44" s="603"/>
    </row>
    <row r="45" spans="1:8" ht="18" customHeight="1">
      <c r="A45" s="1111">
        <v>13</v>
      </c>
      <c r="B45" s="1118" t="s">
        <v>22</v>
      </c>
      <c r="C45" s="46" t="s">
        <v>2782</v>
      </c>
      <c r="D45" s="19"/>
      <c r="E45" s="19"/>
      <c r="F45" s="17"/>
      <c r="G45" s="20"/>
      <c r="H45" s="595">
        <v>40935</v>
      </c>
    </row>
    <row r="46" spans="1:8" ht="18" customHeight="1">
      <c r="A46" s="1112"/>
      <c r="B46" s="1128"/>
      <c r="C46" s="15" t="s">
        <v>3454</v>
      </c>
      <c r="D46" s="19" t="s">
        <v>1588</v>
      </c>
      <c r="E46" s="19">
        <v>0.6</v>
      </c>
      <c r="F46" s="17">
        <v>1350</v>
      </c>
      <c r="G46" s="20">
        <f>F46*E46</f>
        <v>810</v>
      </c>
      <c r="H46" s="605"/>
    </row>
    <row r="47" spans="1:8" ht="18" customHeight="1">
      <c r="A47" s="1113"/>
      <c r="B47" s="1119"/>
      <c r="C47" s="15" t="s">
        <v>3440</v>
      </c>
      <c r="D47" s="19" t="s">
        <v>1585</v>
      </c>
      <c r="E47" s="19">
        <v>0.4</v>
      </c>
      <c r="F47" s="17">
        <v>48.05</v>
      </c>
      <c r="G47" s="20">
        <f>F47*E47</f>
        <v>19.22</v>
      </c>
      <c r="H47" s="603"/>
    </row>
    <row r="48" spans="1:8" ht="18" customHeight="1">
      <c r="A48" s="1111">
        <v>14</v>
      </c>
      <c r="B48" s="1118" t="s">
        <v>3455</v>
      </c>
      <c r="C48" s="46" t="s">
        <v>2782</v>
      </c>
      <c r="D48" s="19"/>
      <c r="E48" s="19"/>
      <c r="F48" s="17"/>
      <c r="G48" s="20"/>
      <c r="H48" s="595">
        <v>40935</v>
      </c>
    </row>
    <row r="49" spans="1:8" ht="18" customHeight="1">
      <c r="A49" s="1112"/>
      <c r="B49" s="1128"/>
      <c r="C49" s="15" t="s">
        <v>3454</v>
      </c>
      <c r="D49" s="19" t="s">
        <v>1588</v>
      </c>
      <c r="E49" s="19">
        <v>0.6</v>
      </c>
      <c r="F49" s="17">
        <v>1350</v>
      </c>
      <c r="G49" s="20">
        <f>F49*E49</f>
        <v>810</v>
      </c>
      <c r="H49" s="605"/>
    </row>
    <row r="50" spans="1:8" ht="18" customHeight="1">
      <c r="A50" s="1113"/>
      <c r="B50" s="1119"/>
      <c r="C50" s="15" t="s">
        <v>3440</v>
      </c>
      <c r="D50" s="19" t="s">
        <v>1585</v>
      </c>
      <c r="E50" s="19">
        <v>0.4</v>
      </c>
      <c r="F50" s="17">
        <v>48.05</v>
      </c>
      <c r="G50" s="20">
        <f>F50*E50</f>
        <v>19.22</v>
      </c>
      <c r="H50" s="603"/>
    </row>
    <row r="51" spans="1:8" ht="18" customHeight="1">
      <c r="A51" s="1111">
        <v>15</v>
      </c>
      <c r="B51" s="1118" t="s">
        <v>3456</v>
      </c>
      <c r="C51" s="46" t="s">
        <v>2782</v>
      </c>
      <c r="D51" s="19"/>
      <c r="E51" s="19"/>
      <c r="F51" s="17"/>
      <c r="G51" s="20"/>
      <c r="H51" s="595">
        <v>40935</v>
      </c>
    </row>
    <row r="52" spans="1:8" ht="18" customHeight="1">
      <c r="A52" s="1112"/>
      <c r="B52" s="1128"/>
      <c r="C52" s="15" t="s">
        <v>3454</v>
      </c>
      <c r="D52" s="19" t="s">
        <v>1588</v>
      </c>
      <c r="E52" s="19">
        <v>0.6</v>
      </c>
      <c r="F52" s="17">
        <v>1350</v>
      </c>
      <c r="G52" s="20">
        <f>F52*E52</f>
        <v>810</v>
      </c>
      <c r="H52" s="605"/>
    </row>
    <row r="53" spans="1:8" ht="18" customHeight="1">
      <c r="A53" s="1113"/>
      <c r="B53" s="1119"/>
      <c r="C53" s="15" t="s">
        <v>3440</v>
      </c>
      <c r="D53" s="19" t="s">
        <v>1585</v>
      </c>
      <c r="E53" s="19">
        <v>0.4</v>
      </c>
      <c r="F53" s="17">
        <v>48.05</v>
      </c>
      <c r="G53" s="20">
        <f>F53*E53</f>
        <v>19.22</v>
      </c>
      <c r="H53" s="603"/>
    </row>
    <row r="54" spans="1:8" ht="18" customHeight="1">
      <c r="A54" s="1111">
        <v>16</v>
      </c>
      <c r="B54" s="1118" t="s">
        <v>3457</v>
      </c>
      <c r="C54" s="46" t="s">
        <v>2782</v>
      </c>
      <c r="D54" s="19"/>
      <c r="E54" s="19"/>
      <c r="F54" s="17"/>
      <c r="G54" s="20"/>
      <c r="H54" s="595">
        <v>40935</v>
      </c>
    </row>
    <row r="55" spans="1:8" ht="18" customHeight="1">
      <c r="A55" s="1112"/>
      <c r="B55" s="1128"/>
      <c r="C55" s="15" t="s">
        <v>3454</v>
      </c>
      <c r="D55" s="19" t="s">
        <v>1588</v>
      </c>
      <c r="E55" s="19">
        <v>0.6</v>
      </c>
      <c r="F55" s="17">
        <v>1350</v>
      </c>
      <c r="G55" s="20">
        <f>F55*E55</f>
        <v>810</v>
      </c>
      <c r="H55" s="605"/>
    </row>
    <row r="56" spans="1:8" ht="18" customHeight="1">
      <c r="A56" s="1113"/>
      <c r="B56" s="1119"/>
      <c r="C56" s="15" t="s">
        <v>3440</v>
      </c>
      <c r="D56" s="19" t="s">
        <v>1585</v>
      </c>
      <c r="E56" s="19">
        <v>0.4</v>
      </c>
      <c r="F56" s="17">
        <v>48.05</v>
      </c>
      <c r="G56" s="20">
        <f>F56*E56</f>
        <v>19.22</v>
      </c>
      <c r="H56" s="603"/>
    </row>
    <row r="57" spans="1:8" ht="36.75" customHeight="1">
      <c r="A57" s="4">
        <v>17</v>
      </c>
      <c r="B57" s="3" t="s">
        <v>3460</v>
      </c>
      <c r="C57" s="15" t="s">
        <v>2185</v>
      </c>
      <c r="D57" s="598" t="s">
        <v>3459</v>
      </c>
      <c r="E57" s="599"/>
      <c r="F57" s="600"/>
      <c r="G57" s="20"/>
      <c r="H57" s="133">
        <v>40938</v>
      </c>
    </row>
    <row r="58" spans="1:8" ht="37.5" customHeight="1">
      <c r="A58" s="4">
        <v>18</v>
      </c>
      <c r="B58" s="3" t="s">
        <v>3415</v>
      </c>
      <c r="C58" s="46" t="s">
        <v>3416</v>
      </c>
      <c r="D58" s="598" t="s">
        <v>3417</v>
      </c>
      <c r="E58" s="599"/>
      <c r="F58" s="600"/>
      <c r="G58" s="20"/>
      <c r="H58" s="133">
        <v>40939</v>
      </c>
    </row>
    <row r="59" spans="1:8" ht="37.5" customHeight="1">
      <c r="A59" s="4">
        <v>19</v>
      </c>
      <c r="B59" s="3" t="s">
        <v>1325</v>
      </c>
      <c r="C59" s="46" t="s">
        <v>1326</v>
      </c>
      <c r="D59" s="598" t="s">
        <v>1050</v>
      </c>
      <c r="E59" s="599"/>
      <c r="F59" s="600"/>
      <c r="G59" s="20"/>
      <c r="H59" s="133">
        <v>40939</v>
      </c>
    </row>
    <row r="60" spans="1:8" ht="37.5" customHeight="1">
      <c r="A60" s="1111">
        <v>20</v>
      </c>
      <c r="B60" s="1118" t="s">
        <v>1327</v>
      </c>
      <c r="C60" s="46" t="s">
        <v>3626</v>
      </c>
      <c r="D60" s="15"/>
      <c r="E60" s="15"/>
      <c r="F60" s="15"/>
      <c r="G60" s="20"/>
      <c r="H60" s="595">
        <v>40939</v>
      </c>
    </row>
    <row r="61" spans="1:8" ht="15.75" customHeight="1">
      <c r="A61" s="1112"/>
      <c r="B61" s="1128"/>
      <c r="C61" s="17" t="s">
        <v>1581</v>
      </c>
      <c r="D61" s="19" t="s">
        <v>1109</v>
      </c>
      <c r="E61" s="17">
        <v>3</v>
      </c>
      <c r="F61" s="17">
        <v>90</v>
      </c>
      <c r="G61" s="84">
        <f>F61*E61</f>
        <v>270</v>
      </c>
      <c r="H61" s="605"/>
    </row>
    <row r="62" spans="1:8" ht="15" customHeight="1">
      <c r="A62" s="1112"/>
      <c r="B62" s="1128"/>
      <c r="C62" s="17" t="s">
        <v>2552</v>
      </c>
      <c r="D62" s="19" t="s">
        <v>2968</v>
      </c>
      <c r="E62" s="17">
        <v>1</v>
      </c>
      <c r="F62" s="17">
        <v>60</v>
      </c>
      <c r="G62" s="17">
        <f>F62*E62</f>
        <v>60</v>
      </c>
      <c r="H62" s="605"/>
    </row>
    <row r="63" spans="1:8" ht="16.5" customHeight="1">
      <c r="A63" s="1113"/>
      <c r="B63" s="1119"/>
      <c r="C63" s="15" t="s">
        <v>1328</v>
      </c>
      <c r="D63" s="19" t="s">
        <v>2968</v>
      </c>
      <c r="E63" s="15">
        <v>1</v>
      </c>
      <c r="F63" s="19">
        <v>85</v>
      </c>
      <c r="G63" s="17">
        <f>F63*E63</f>
        <v>85</v>
      </c>
      <c r="H63" s="603"/>
    </row>
    <row r="64" spans="1:8">
      <c r="A64" s="8"/>
      <c r="B64" s="7" t="s">
        <v>1579</v>
      </c>
      <c r="C64" s="8"/>
      <c r="D64" s="8"/>
      <c r="E64" s="8"/>
      <c r="F64" s="8"/>
      <c r="G64" s="7">
        <f>SUM(G4:G58)</f>
        <v>18879.78</v>
      </c>
      <c r="H64" s="8"/>
    </row>
    <row r="65" spans="1:8">
      <c r="A65" s="22"/>
      <c r="B65" s="59"/>
      <c r="C65" s="22"/>
      <c r="D65" s="22"/>
      <c r="E65" s="22"/>
      <c r="F65" s="22"/>
      <c r="G65" s="59"/>
      <c r="H65" s="22"/>
    </row>
    <row r="66" spans="1:8">
      <c r="A66" s="22"/>
      <c r="B66" s="59"/>
      <c r="C66" s="22"/>
      <c r="D66" s="22"/>
      <c r="E66" s="22"/>
      <c r="F66" s="22"/>
      <c r="G66" s="59"/>
      <c r="H66" s="22"/>
    </row>
    <row r="67" spans="1:8">
      <c r="A67" s="22"/>
      <c r="B67" s="59"/>
      <c r="C67" s="22"/>
      <c r="D67" s="22"/>
      <c r="E67" s="22"/>
      <c r="F67" s="22"/>
      <c r="G67" s="59"/>
      <c r="H67" s="22"/>
    </row>
    <row r="68" spans="1:8">
      <c r="A68" s="22"/>
      <c r="B68" s="59"/>
      <c r="C68" s="22"/>
      <c r="D68" s="22"/>
      <c r="E68" s="22"/>
      <c r="F68" s="22"/>
      <c r="G68" s="59"/>
      <c r="H68" s="22"/>
    </row>
    <row r="69" spans="1:8">
      <c r="A69" s="22"/>
      <c r="B69" s="59"/>
      <c r="C69" s="22"/>
      <c r="D69" s="22"/>
      <c r="E69" s="22"/>
      <c r="F69" s="22"/>
      <c r="G69" s="59"/>
      <c r="H69" s="22"/>
    </row>
    <row r="70" spans="1:8">
      <c r="A70" s="22"/>
      <c r="B70" s="59"/>
      <c r="C70" s="22"/>
      <c r="D70" s="22"/>
      <c r="E70" s="22"/>
      <c r="F70" s="22"/>
      <c r="G70" s="59"/>
      <c r="H70" s="22"/>
    </row>
    <row r="71" spans="1:8">
      <c r="A71" s="22"/>
      <c r="B71" s="59"/>
      <c r="C71" s="22"/>
      <c r="D71" s="22"/>
      <c r="E71" s="22"/>
      <c r="F71" s="22"/>
      <c r="G71" s="59"/>
      <c r="H71" s="22"/>
    </row>
    <row r="72" spans="1:8">
      <c r="A72" s="22"/>
      <c r="B72" s="59"/>
      <c r="C72" s="22"/>
      <c r="D72" s="22"/>
      <c r="E72" s="22"/>
      <c r="F72" s="22"/>
      <c r="G72" s="59"/>
      <c r="H72" s="22"/>
    </row>
    <row r="73" spans="1:8">
      <c r="A73" s="22"/>
      <c r="B73" s="59"/>
      <c r="C73" s="22"/>
      <c r="D73" s="22"/>
      <c r="E73" s="22"/>
      <c r="F73" s="22"/>
      <c r="G73" s="59"/>
      <c r="H73" s="22"/>
    </row>
    <row r="74" spans="1:8">
      <c r="A74" s="22"/>
      <c r="B74" s="59"/>
      <c r="C74" s="22"/>
      <c r="D74" s="22"/>
      <c r="E74" s="22"/>
      <c r="F74" s="22"/>
      <c r="G74" s="59"/>
      <c r="H74" s="22"/>
    </row>
    <row r="75" spans="1:8">
      <c r="A75" s="22"/>
      <c r="B75" s="59"/>
      <c r="C75" s="22"/>
      <c r="D75" s="22"/>
      <c r="E75" s="22"/>
      <c r="F75" s="22"/>
      <c r="G75" s="59"/>
      <c r="H75" s="22"/>
    </row>
    <row r="76" spans="1:8">
      <c r="A76" s="22"/>
      <c r="B76" s="59"/>
      <c r="C76" s="22"/>
      <c r="D76" s="22"/>
      <c r="E76" s="22"/>
      <c r="F76" s="22"/>
      <c r="G76" s="59"/>
      <c r="H76" s="22"/>
    </row>
    <row r="77" spans="1:8">
      <c r="A77" s="22"/>
      <c r="B77" s="59"/>
      <c r="C77" s="22"/>
      <c r="D77" s="22"/>
      <c r="E77" s="22"/>
      <c r="F77" s="22"/>
      <c r="G77" s="59"/>
      <c r="H77" s="22"/>
    </row>
    <row r="78" spans="1:8">
      <c r="G78" s="1130" t="s">
        <v>1044</v>
      </c>
      <c r="H78" s="1130"/>
    </row>
    <row r="79" spans="1:8">
      <c r="A79" s="1147" t="s">
        <v>808</v>
      </c>
      <c r="B79" s="1147"/>
      <c r="C79" s="1147"/>
      <c r="D79" s="1147"/>
      <c r="E79" s="1147"/>
      <c r="F79" s="1147"/>
      <c r="G79" s="1147"/>
      <c r="H79" s="1147"/>
    </row>
    <row r="80" spans="1:8" ht="31.5">
      <c r="A80" s="132" t="s">
        <v>1033</v>
      </c>
      <c r="B80" s="132" t="s">
        <v>1034</v>
      </c>
      <c r="C80" s="132" t="s">
        <v>1035</v>
      </c>
      <c r="D80" s="132" t="s">
        <v>1036</v>
      </c>
      <c r="E80" s="132" t="s">
        <v>1334</v>
      </c>
      <c r="F80" s="132" t="s">
        <v>1335</v>
      </c>
      <c r="G80" s="132" t="s">
        <v>1555</v>
      </c>
      <c r="H80" s="132" t="s">
        <v>1586</v>
      </c>
    </row>
    <row r="81" spans="1:8" ht="31.5">
      <c r="A81" s="602">
        <v>1</v>
      </c>
      <c r="B81" s="592" t="s">
        <v>809</v>
      </c>
      <c r="C81" s="16" t="s">
        <v>3381</v>
      </c>
      <c r="D81" s="17"/>
      <c r="E81" s="17"/>
      <c r="F81" s="17"/>
      <c r="G81" s="74"/>
      <c r="H81" s="595">
        <v>40939</v>
      </c>
    </row>
    <row r="82" spans="1:8">
      <c r="A82" s="596"/>
      <c r="B82" s="593"/>
      <c r="C82" s="17" t="s">
        <v>1581</v>
      </c>
      <c r="D82" s="17" t="s">
        <v>1109</v>
      </c>
      <c r="E82" s="17">
        <v>2</v>
      </c>
      <c r="F82" s="17">
        <v>90</v>
      </c>
      <c r="G82" s="44">
        <f>F82*E82</f>
        <v>180</v>
      </c>
      <c r="H82" s="596"/>
    </row>
    <row r="83" spans="1:8">
      <c r="A83" s="597"/>
      <c r="B83" s="594"/>
      <c r="C83" s="15" t="s">
        <v>3382</v>
      </c>
      <c r="D83" s="17" t="s">
        <v>1049</v>
      </c>
      <c r="E83" s="17">
        <v>2</v>
      </c>
      <c r="F83" s="19">
        <v>79.2</v>
      </c>
      <c r="G83" s="44">
        <f>F83*E83</f>
        <v>158.4</v>
      </c>
      <c r="H83" s="597"/>
    </row>
    <row r="84" spans="1:8" ht="31.5">
      <c r="A84" s="41">
        <v>2</v>
      </c>
      <c r="B84" s="17" t="s">
        <v>809</v>
      </c>
      <c r="C84" s="16" t="s">
        <v>3381</v>
      </c>
      <c r="D84" s="598" t="s">
        <v>1050</v>
      </c>
      <c r="E84" s="599"/>
      <c r="F84" s="600"/>
      <c r="G84" s="44"/>
      <c r="H84" s="21">
        <v>40940</v>
      </c>
    </row>
    <row r="85" spans="1:8" ht="31.5">
      <c r="A85" s="41">
        <v>3</v>
      </c>
      <c r="B85" s="17" t="s">
        <v>2712</v>
      </c>
      <c r="C85" s="16" t="s">
        <v>687</v>
      </c>
      <c r="D85" s="598" t="s">
        <v>1050</v>
      </c>
      <c r="E85" s="599"/>
      <c r="F85" s="600"/>
      <c r="G85" s="44"/>
      <c r="H85" s="21">
        <v>40942</v>
      </c>
    </row>
    <row r="86" spans="1:8" ht="36" customHeight="1">
      <c r="A86" s="41">
        <v>4</v>
      </c>
      <c r="B86" s="17" t="s">
        <v>2713</v>
      </c>
      <c r="C86" s="16" t="s">
        <v>3338</v>
      </c>
      <c r="D86" s="598" t="s">
        <v>67</v>
      </c>
      <c r="E86" s="599"/>
      <c r="F86" s="600"/>
      <c r="G86" s="44"/>
      <c r="H86" s="18">
        <v>40941</v>
      </c>
    </row>
    <row r="87" spans="1:8" ht="36.75" customHeight="1">
      <c r="A87" s="41">
        <v>5</v>
      </c>
      <c r="B87" s="17" t="s">
        <v>3241</v>
      </c>
      <c r="C87" s="16" t="s">
        <v>690</v>
      </c>
      <c r="D87" s="598" t="s">
        <v>1869</v>
      </c>
      <c r="E87" s="599"/>
      <c r="F87" s="600"/>
      <c r="G87" s="44"/>
      <c r="H87" s="18">
        <v>40941</v>
      </c>
    </row>
    <row r="88" spans="1:8" ht="35.25" customHeight="1">
      <c r="A88" s="602">
        <v>6</v>
      </c>
      <c r="B88" s="592" t="s">
        <v>2577</v>
      </c>
      <c r="C88" s="16" t="s">
        <v>2716</v>
      </c>
      <c r="D88" s="17"/>
      <c r="E88" s="17"/>
      <c r="F88" s="17"/>
      <c r="G88" s="44"/>
      <c r="H88" s="595">
        <v>40946</v>
      </c>
    </row>
    <row r="89" spans="1:8" ht="18" customHeight="1">
      <c r="A89" s="597"/>
      <c r="B89" s="594"/>
      <c r="C89" s="15" t="s">
        <v>1581</v>
      </c>
      <c r="D89" s="41" t="s">
        <v>1109</v>
      </c>
      <c r="E89" s="41">
        <v>2</v>
      </c>
      <c r="F89" s="41">
        <v>90</v>
      </c>
      <c r="G89" s="44">
        <f>F89*E89</f>
        <v>180</v>
      </c>
      <c r="H89" s="597"/>
    </row>
    <row r="90" spans="1:8" ht="36" customHeight="1">
      <c r="A90" s="602">
        <v>7</v>
      </c>
      <c r="B90" s="592" t="s">
        <v>3453</v>
      </c>
      <c r="C90" s="46" t="s">
        <v>3746</v>
      </c>
      <c r="D90" s="41"/>
      <c r="E90" s="41"/>
      <c r="F90" s="41"/>
      <c r="G90" s="44"/>
      <c r="H90" s="595">
        <v>40942</v>
      </c>
    </row>
    <row r="91" spans="1:8" ht="18" customHeight="1">
      <c r="A91" s="596"/>
      <c r="B91" s="593"/>
      <c r="C91" s="17" t="s">
        <v>2268</v>
      </c>
      <c r="D91" s="19" t="s">
        <v>1046</v>
      </c>
      <c r="E91" s="19">
        <v>0.5</v>
      </c>
      <c r="F91" s="19">
        <v>350</v>
      </c>
      <c r="G91" s="17">
        <f>E91*F91</f>
        <v>175</v>
      </c>
      <c r="H91" s="596"/>
    </row>
    <row r="92" spans="1:8" ht="18" customHeight="1">
      <c r="A92" s="596"/>
      <c r="B92" s="593"/>
      <c r="C92" s="17" t="s">
        <v>1602</v>
      </c>
      <c r="D92" s="19" t="s">
        <v>1109</v>
      </c>
      <c r="E92" s="19">
        <v>0.5</v>
      </c>
      <c r="F92" s="19">
        <v>150</v>
      </c>
      <c r="G92" s="17">
        <f>E92*F92</f>
        <v>75</v>
      </c>
      <c r="H92" s="596"/>
    </row>
    <row r="93" spans="1:8" ht="18" customHeight="1">
      <c r="A93" s="597"/>
      <c r="B93" s="594"/>
      <c r="C93" s="15" t="s">
        <v>1047</v>
      </c>
      <c r="D93" s="19" t="s">
        <v>1049</v>
      </c>
      <c r="E93" s="19">
        <v>0.2</v>
      </c>
      <c r="F93" s="19">
        <v>25</v>
      </c>
      <c r="G93" s="17">
        <f>E93*F93</f>
        <v>5</v>
      </c>
      <c r="H93" s="597"/>
    </row>
    <row r="94" spans="1:8" ht="36" customHeight="1">
      <c r="A94" s="602">
        <v>8</v>
      </c>
      <c r="B94" s="592" t="s">
        <v>3456</v>
      </c>
      <c r="C94" s="16" t="s">
        <v>2782</v>
      </c>
      <c r="D94" s="19"/>
      <c r="E94" s="17"/>
      <c r="F94" s="17"/>
      <c r="G94" s="44"/>
      <c r="H94" s="595">
        <v>40946</v>
      </c>
    </row>
    <row r="95" spans="1:8" ht="18" customHeight="1">
      <c r="A95" s="596"/>
      <c r="B95" s="593"/>
      <c r="C95" s="17" t="s">
        <v>2049</v>
      </c>
      <c r="D95" s="19" t="s">
        <v>1588</v>
      </c>
      <c r="E95" s="17">
        <v>2</v>
      </c>
      <c r="F95" s="17">
        <v>1350</v>
      </c>
      <c r="G95" s="44">
        <f>F95*E95</f>
        <v>2700</v>
      </c>
      <c r="H95" s="596"/>
    </row>
    <row r="96" spans="1:8" ht="18" customHeight="1">
      <c r="A96" s="597"/>
      <c r="B96" s="594"/>
      <c r="C96" s="17" t="s">
        <v>2050</v>
      </c>
      <c r="D96" s="19" t="s">
        <v>1585</v>
      </c>
      <c r="E96" s="17">
        <v>1</v>
      </c>
      <c r="F96" s="17">
        <v>48.05</v>
      </c>
      <c r="G96" s="44">
        <f>F96*E96</f>
        <v>48.1</v>
      </c>
      <c r="H96" s="597"/>
    </row>
    <row r="97" spans="1:8" ht="37.5" customHeight="1">
      <c r="A97" s="41">
        <v>9</v>
      </c>
      <c r="B97" s="17" t="s">
        <v>2018</v>
      </c>
      <c r="C97" s="16" t="s">
        <v>2019</v>
      </c>
      <c r="D97" s="598" t="s">
        <v>2020</v>
      </c>
      <c r="E97" s="599"/>
      <c r="F97" s="600"/>
      <c r="G97" s="44"/>
      <c r="H97" s="21">
        <v>40945</v>
      </c>
    </row>
    <row r="98" spans="1:8" ht="36" customHeight="1">
      <c r="A98" s="602">
        <v>10</v>
      </c>
      <c r="B98" s="592" t="s">
        <v>22</v>
      </c>
      <c r="C98" s="16" t="s">
        <v>1396</v>
      </c>
      <c r="D98" s="19"/>
      <c r="E98" s="17"/>
      <c r="F98" s="17"/>
      <c r="G98" s="44"/>
      <c r="H98" s="595">
        <v>40952</v>
      </c>
    </row>
    <row r="99" spans="1:8" ht="18" customHeight="1">
      <c r="A99" s="596"/>
      <c r="B99" s="593"/>
      <c r="C99" s="15" t="s">
        <v>3382</v>
      </c>
      <c r="D99" s="19" t="s">
        <v>1049</v>
      </c>
      <c r="E99" s="17">
        <v>1</v>
      </c>
      <c r="F99" s="19">
        <v>79.2</v>
      </c>
      <c r="G99" s="44">
        <f>F99*E99</f>
        <v>79.2</v>
      </c>
      <c r="H99" s="596"/>
    </row>
    <row r="100" spans="1:8" ht="18" customHeight="1">
      <c r="A100" s="597"/>
      <c r="B100" s="594"/>
      <c r="C100" s="17" t="s">
        <v>1344</v>
      </c>
      <c r="D100" s="19" t="s">
        <v>2968</v>
      </c>
      <c r="E100" s="17">
        <v>2</v>
      </c>
      <c r="F100" s="17">
        <v>60</v>
      </c>
      <c r="G100" s="17">
        <f>E100*F100</f>
        <v>120</v>
      </c>
      <c r="H100" s="597"/>
    </row>
    <row r="101" spans="1:8" ht="36" customHeight="1">
      <c r="A101" s="41">
        <v>11</v>
      </c>
      <c r="B101" s="17" t="s">
        <v>3114</v>
      </c>
      <c r="C101" s="16" t="s">
        <v>2860</v>
      </c>
      <c r="D101" s="598" t="s">
        <v>67</v>
      </c>
      <c r="E101" s="599"/>
      <c r="F101" s="600"/>
      <c r="G101" s="44"/>
      <c r="H101" s="18">
        <v>40953</v>
      </c>
    </row>
    <row r="102" spans="1:8" ht="39.75" customHeight="1">
      <c r="A102" s="602">
        <v>12</v>
      </c>
      <c r="B102" s="592" t="s">
        <v>809</v>
      </c>
      <c r="C102" s="16" t="s">
        <v>1683</v>
      </c>
      <c r="D102" s="19"/>
      <c r="E102" s="17"/>
      <c r="F102" s="17"/>
      <c r="G102" s="44"/>
      <c r="H102" s="595">
        <v>40954</v>
      </c>
    </row>
    <row r="103" spans="1:8" ht="18" customHeight="1">
      <c r="A103" s="596"/>
      <c r="B103" s="593"/>
      <c r="C103" s="17" t="s">
        <v>667</v>
      </c>
      <c r="D103" s="19" t="s">
        <v>2968</v>
      </c>
      <c r="E103" s="17">
        <v>1</v>
      </c>
      <c r="F103" s="17">
        <v>110</v>
      </c>
      <c r="G103" s="44">
        <f t="shared" ref="G103:G108" si="2">F103*E103</f>
        <v>110</v>
      </c>
      <c r="H103" s="605"/>
    </row>
    <row r="104" spans="1:8" ht="36" customHeight="1">
      <c r="A104" s="596"/>
      <c r="B104" s="593"/>
      <c r="C104" s="17" t="s">
        <v>668</v>
      </c>
      <c r="D104" s="19" t="s">
        <v>2968</v>
      </c>
      <c r="E104" s="17">
        <v>1</v>
      </c>
      <c r="F104" s="17">
        <v>20</v>
      </c>
      <c r="G104" s="44">
        <f t="shared" si="2"/>
        <v>20</v>
      </c>
      <c r="H104" s="605"/>
    </row>
    <row r="105" spans="1:8" ht="18" customHeight="1">
      <c r="A105" s="596"/>
      <c r="B105" s="593"/>
      <c r="C105" s="17" t="s">
        <v>1397</v>
      </c>
      <c r="D105" s="19" t="s">
        <v>2968</v>
      </c>
      <c r="E105" s="17">
        <v>4</v>
      </c>
      <c r="F105" s="17">
        <v>89.5</v>
      </c>
      <c r="G105" s="44">
        <f t="shared" si="2"/>
        <v>358</v>
      </c>
      <c r="H105" s="605"/>
    </row>
    <row r="106" spans="1:8" ht="17.25" customHeight="1">
      <c r="A106" s="596"/>
      <c r="B106" s="593"/>
      <c r="C106" s="17" t="s">
        <v>3089</v>
      </c>
      <c r="D106" s="19" t="s">
        <v>2968</v>
      </c>
      <c r="E106" s="17">
        <v>1</v>
      </c>
      <c r="F106" s="17">
        <v>50</v>
      </c>
      <c r="G106" s="44">
        <f t="shared" si="2"/>
        <v>50</v>
      </c>
      <c r="H106" s="605"/>
    </row>
    <row r="107" spans="1:8" ht="18" customHeight="1">
      <c r="A107" s="596"/>
      <c r="B107" s="593"/>
      <c r="C107" s="17" t="s">
        <v>669</v>
      </c>
      <c r="D107" s="19" t="s">
        <v>2968</v>
      </c>
      <c r="E107" s="17">
        <v>1</v>
      </c>
      <c r="F107" s="17">
        <v>67</v>
      </c>
      <c r="G107" s="44">
        <f t="shared" si="2"/>
        <v>67</v>
      </c>
      <c r="H107" s="605"/>
    </row>
    <row r="108" spans="1:8" ht="18" customHeight="1">
      <c r="A108" s="596"/>
      <c r="B108" s="593"/>
      <c r="C108" s="17" t="s">
        <v>1330</v>
      </c>
      <c r="D108" s="19" t="s">
        <v>1049</v>
      </c>
      <c r="E108" s="17">
        <v>2.5</v>
      </c>
      <c r="F108" s="17">
        <v>66</v>
      </c>
      <c r="G108" s="44">
        <f t="shared" si="2"/>
        <v>165</v>
      </c>
      <c r="H108" s="605"/>
    </row>
    <row r="109" spans="1:8" ht="18" customHeight="1">
      <c r="A109" s="597"/>
      <c r="B109" s="594"/>
      <c r="C109" s="17" t="s">
        <v>1499</v>
      </c>
      <c r="D109" s="19" t="s">
        <v>2968</v>
      </c>
      <c r="E109" s="17">
        <v>1</v>
      </c>
      <c r="F109" s="17">
        <v>227</v>
      </c>
      <c r="G109" s="44">
        <f>E109*F109</f>
        <v>227</v>
      </c>
      <c r="H109" s="603"/>
    </row>
    <row r="110" spans="1:8" ht="39" customHeight="1">
      <c r="A110" s="41">
        <v>13</v>
      </c>
      <c r="B110" s="17" t="s">
        <v>809</v>
      </c>
      <c r="C110" s="16" t="s">
        <v>324</v>
      </c>
      <c r="D110" s="598" t="s">
        <v>325</v>
      </c>
      <c r="E110" s="599"/>
      <c r="F110" s="600"/>
      <c r="G110" s="44"/>
      <c r="H110" s="18">
        <v>40953</v>
      </c>
    </row>
    <row r="111" spans="1:8" ht="18" customHeight="1">
      <c r="A111" s="17"/>
      <c r="B111" s="17"/>
      <c r="C111" s="17"/>
      <c r="D111" s="17"/>
      <c r="E111" s="17"/>
      <c r="F111" s="17"/>
      <c r="G111" s="44"/>
      <c r="H111" s="18"/>
    </row>
    <row r="112" spans="1:8" ht="36" customHeight="1">
      <c r="A112" s="610">
        <v>14</v>
      </c>
      <c r="B112" s="606" t="s">
        <v>3388</v>
      </c>
      <c r="C112" s="16" t="s">
        <v>3389</v>
      </c>
      <c r="D112" s="17"/>
      <c r="E112" s="17"/>
      <c r="F112" s="17"/>
      <c r="G112" s="44"/>
      <c r="H112" s="611">
        <v>40955</v>
      </c>
    </row>
    <row r="113" spans="1:8" ht="18" customHeight="1">
      <c r="A113" s="610"/>
      <c r="B113" s="606"/>
      <c r="C113" s="17" t="s">
        <v>513</v>
      </c>
      <c r="D113" s="19" t="s">
        <v>2968</v>
      </c>
      <c r="E113" s="17">
        <v>1</v>
      </c>
      <c r="F113" s="17">
        <v>25</v>
      </c>
      <c r="G113" s="44">
        <f>E113*F113</f>
        <v>25</v>
      </c>
      <c r="H113" s="611"/>
    </row>
    <row r="114" spans="1:8" ht="18" customHeight="1">
      <c r="A114" s="610"/>
      <c r="B114" s="606"/>
      <c r="C114" s="15" t="s">
        <v>1570</v>
      </c>
      <c r="D114" s="19" t="s">
        <v>2968</v>
      </c>
      <c r="E114" s="17">
        <v>2</v>
      </c>
      <c r="F114" s="19">
        <v>72.5</v>
      </c>
      <c r="G114" s="44">
        <f>F114*E114</f>
        <v>145</v>
      </c>
      <c r="H114" s="611"/>
    </row>
    <row r="115" spans="1:8" ht="18" customHeight="1">
      <c r="A115" s="610"/>
      <c r="B115" s="606"/>
      <c r="C115" s="15" t="s">
        <v>1462</v>
      </c>
      <c r="D115" s="19" t="s">
        <v>1049</v>
      </c>
      <c r="E115" s="19">
        <v>2</v>
      </c>
      <c r="F115" s="19">
        <v>60</v>
      </c>
      <c r="G115" s="44">
        <f>F115*E115</f>
        <v>120</v>
      </c>
      <c r="H115" s="611"/>
    </row>
    <row r="116" spans="1:8" ht="36.75" customHeight="1">
      <c r="A116" s="41">
        <v>15</v>
      </c>
      <c r="B116" s="17" t="s">
        <v>2187</v>
      </c>
      <c r="C116" s="16" t="s">
        <v>2188</v>
      </c>
      <c r="D116" s="598" t="s">
        <v>1050</v>
      </c>
      <c r="E116" s="599"/>
      <c r="F116" s="600"/>
      <c r="G116" s="44"/>
      <c r="H116" s="18">
        <v>40959</v>
      </c>
    </row>
    <row r="117" spans="1:8" ht="34.5" customHeight="1">
      <c r="A117" s="41">
        <v>16</v>
      </c>
      <c r="B117" s="17" t="s">
        <v>2868</v>
      </c>
      <c r="C117" s="16" t="s">
        <v>863</v>
      </c>
      <c r="D117" s="598" t="s">
        <v>2869</v>
      </c>
      <c r="E117" s="599"/>
      <c r="F117" s="600"/>
      <c r="G117" s="44"/>
      <c r="H117" s="18">
        <v>40959</v>
      </c>
    </row>
    <row r="118" spans="1:8" ht="36" customHeight="1">
      <c r="A118" s="602">
        <v>17</v>
      </c>
      <c r="B118" s="592" t="s">
        <v>809</v>
      </c>
      <c r="C118" s="16" t="s">
        <v>3626</v>
      </c>
      <c r="D118" s="17"/>
      <c r="E118" s="17"/>
      <c r="F118" s="17"/>
      <c r="G118" s="44"/>
      <c r="H118" s="595">
        <v>40963</v>
      </c>
    </row>
    <row r="119" spans="1:8" ht="18" customHeight="1">
      <c r="A119" s="596"/>
      <c r="B119" s="593"/>
      <c r="C119" s="15" t="s">
        <v>1462</v>
      </c>
      <c r="D119" s="19" t="s">
        <v>1049</v>
      </c>
      <c r="E119" s="19">
        <v>0.5</v>
      </c>
      <c r="F119" s="19">
        <v>60</v>
      </c>
      <c r="G119" s="44">
        <f>F119*E119</f>
        <v>30</v>
      </c>
      <c r="H119" s="605"/>
    </row>
    <row r="120" spans="1:8" ht="18" customHeight="1">
      <c r="A120" s="597"/>
      <c r="B120" s="594"/>
      <c r="C120" s="15" t="s">
        <v>1581</v>
      </c>
      <c r="D120" s="19" t="s">
        <v>1109</v>
      </c>
      <c r="E120" s="19">
        <v>2</v>
      </c>
      <c r="F120" s="19">
        <v>90</v>
      </c>
      <c r="G120" s="152">
        <f>F120*E120</f>
        <v>180</v>
      </c>
      <c r="H120" s="603"/>
    </row>
    <row r="121" spans="1:8" ht="36.75" customHeight="1">
      <c r="A121" s="41">
        <v>18</v>
      </c>
      <c r="B121" s="17" t="s">
        <v>3145</v>
      </c>
      <c r="C121" s="16" t="s">
        <v>2844</v>
      </c>
      <c r="D121" s="598" t="s">
        <v>344</v>
      </c>
      <c r="E121" s="599"/>
      <c r="F121" s="600"/>
      <c r="G121" s="44"/>
      <c r="H121" s="18">
        <v>40966</v>
      </c>
    </row>
    <row r="122" spans="1:8" ht="39" customHeight="1">
      <c r="A122" s="602">
        <v>19</v>
      </c>
      <c r="B122" s="592" t="s">
        <v>3146</v>
      </c>
      <c r="C122" s="16" t="s">
        <v>3147</v>
      </c>
      <c r="D122" s="17"/>
      <c r="E122" s="17"/>
      <c r="F122" s="17"/>
      <c r="G122" s="44"/>
      <c r="H122" s="595">
        <v>40966</v>
      </c>
    </row>
    <row r="123" spans="1:8" ht="18" customHeight="1">
      <c r="A123" s="596"/>
      <c r="B123" s="593"/>
      <c r="C123" s="15" t="s">
        <v>1581</v>
      </c>
      <c r="D123" s="19" t="s">
        <v>1109</v>
      </c>
      <c r="E123" s="19">
        <v>2</v>
      </c>
      <c r="F123" s="19">
        <v>90</v>
      </c>
      <c r="G123" s="152">
        <f>F123*E123</f>
        <v>180</v>
      </c>
      <c r="H123" s="605"/>
    </row>
    <row r="124" spans="1:8" ht="18" customHeight="1">
      <c r="A124" s="597"/>
      <c r="B124" s="594"/>
      <c r="C124" s="17" t="s">
        <v>2552</v>
      </c>
      <c r="D124" s="19" t="s">
        <v>2968</v>
      </c>
      <c r="E124" s="17">
        <v>1</v>
      </c>
      <c r="F124" s="17">
        <v>60</v>
      </c>
      <c r="G124" s="17">
        <f>F124*E124</f>
        <v>60</v>
      </c>
      <c r="H124" s="603"/>
    </row>
    <row r="125" spans="1:8" ht="36.75" customHeight="1">
      <c r="A125" s="602">
        <v>20</v>
      </c>
      <c r="B125" s="592" t="s">
        <v>809</v>
      </c>
      <c r="C125" s="16" t="s">
        <v>3381</v>
      </c>
      <c r="D125" s="17"/>
      <c r="E125" s="17"/>
      <c r="F125" s="17"/>
      <c r="G125" s="44"/>
      <c r="H125" s="595">
        <v>40967</v>
      </c>
    </row>
    <row r="126" spans="1:8" ht="18" customHeight="1">
      <c r="A126" s="597"/>
      <c r="B126" s="594"/>
      <c r="C126" s="17" t="s">
        <v>1194</v>
      </c>
      <c r="D126" s="19" t="s">
        <v>2968</v>
      </c>
      <c r="E126" s="17">
        <v>1</v>
      </c>
      <c r="F126" s="17">
        <v>78</v>
      </c>
      <c r="G126" s="44">
        <f>E126*F126</f>
        <v>78</v>
      </c>
      <c r="H126" s="603"/>
    </row>
    <row r="127" spans="1:8" ht="18" customHeight="1">
      <c r="A127" s="8"/>
      <c r="B127" s="7" t="s">
        <v>1579</v>
      </c>
      <c r="C127" s="8"/>
      <c r="D127" s="8"/>
      <c r="E127" s="8"/>
      <c r="F127" s="8"/>
      <c r="G127" s="7">
        <f>SUM(G81:G126)</f>
        <v>5535.7</v>
      </c>
      <c r="H127" s="8"/>
    </row>
    <row r="128" spans="1:8" ht="18" customHeight="1">
      <c r="A128" s="83"/>
      <c r="B128" s="89"/>
      <c r="C128" s="22"/>
      <c r="D128" s="90"/>
      <c r="E128" s="22"/>
      <c r="F128" s="22"/>
      <c r="G128" s="92"/>
      <c r="H128" s="113"/>
    </row>
    <row r="129" spans="1:8" ht="18" customHeight="1">
      <c r="A129" s="83"/>
      <c r="B129" s="89"/>
      <c r="C129" s="22"/>
      <c r="D129" s="90"/>
      <c r="E129" s="22"/>
      <c r="F129" s="22"/>
      <c r="G129" s="92"/>
      <c r="H129" s="113"/>
    </row>
    <row r="130" spans="1:8" ht="18" customHeight="1">
      <c r="A130" s="83"/>
      <c r="B130" s="89"/>
      <c r="C130" s="22"/>
      <c r="D130" s="90"/>
      <c r="E130" s="22"/>
      <c r="F130" s="22"/>
      <c r="G130" s="92"/>
      <c r="H130" s="113"/>
    </row>
    <row r="131" spans="1:8" ht="18" customHeight="1">
      <c r="A131" s="83"/>
      <c r="B131" s="89"/>
      <c r="C131" s="22"/>
      <c r="D131" s="90"/>
      <c r="E131" s="22"/>
      <c r="F131" s="22"/>
      <c r="G131" s="92"/>
      <c r="H131" s="113"/>
    </row>
    <row r="132" spans="1:8" ht="18" customHeight="1">
      <c r="A132" s="83"/>
      <c r="B132" s="89"/>
      <c r="C132" s="22"/>
      <c r="D132" s="90"/>
      <c r="E132" s="22"/>
      <c r="F132" s="22"/>
      <c r="G132" s="92"/>
      <c r="H132" s="113"/>
    </row>
    <row r="133" spans="1:8" ht="18" customHeight="1">
      <c r="A133" s="83"/>
      <c r="B133" s="89"/>
      <c r="C133" s="22"/>
      <c r="D133" s="90"/>
      <c r="E133" s="22"/>
      <c r="F133" s="22"/>
      <c r="G133" s="92"/>
      <c r="H133" s="113"/>
    </row>
    <row r="134" spans="1:8" ht="18" customHeight="1">
      <c r="A134" s="83"/>
      <c r="B134" s="89"/>
      <c r="C134" s="22"/>
      <c r="D134" s="90"/>
      <c r="E134" s="22"/>
      <c r="F134" s="22"/>
      <c r="G134" s="92"/>
      <c r="H134" s="113"/>
    </row>
    <row r="135" spans="1:8" ht="18" customHeight="1">
      <c r="A135" s="83"/>
      <c r="B135" s="89"/>
      <c r="C135" s="22"/>
      <c r="D135" s="90"/>
      <c r="E135" s="22"/>
      <c r="F135" s="22"/>
      <c r="G135" s="92"/>
      <c r="H135" s="113"/>
    </row>
    <row r="136" spans="1:8" ht="18" customHeight="1">
      <c r="A136" s="83"/>
      <c r="B136" s="89"/>
      <c r="C136" s="22"/>
      <c r="D136" s="90"/>
      <c r="E136" s="22"/>
      <c r="F136" s="22"/>
      <c r="G136" s="92"/>
      <c r="H136" s="113"/>
    </row>
    <row r="137" spans="1:8" ht="18" customHeight="1">
      <c r="A137" s="83"/>
      <c r="B137" s="89"/>
      <c r="C137" s="22"/>
      <c r="D137" s="90"/>
      <c r="E137" s="22"/>
      <c r="F137" s="22"/>
      <c r="G137" s="92"/>
      <c r="H137" s="113"/>
    </row>
    <row r="138" spans="1:8" ht="18" customHeight="1">
      <c r="A138" s="83"/>
      <c r="B138" s="89"/>
      <c r="C138" s="22"/>
      <c r="D138" s="90"/>
      <c r="E138" s="22"/>
      <c r="F138" s="22"/>
      <c r="G138" s="92"/>
      <c r="H138" s="113"/>
    </row>
    <row r="139" spans="1:8" ht="18" customHeight="1">
      <c r="A139" s="83"/>
      <c r="B139" s="89"/>
      <c r="C139" s="22"/>
      <c r="D139" s="90"/>
      <c r="E139" s="22"/>
      <c r="F139" s="22"/>
      <c r="G139" s="92"/>
      <c r="H139" s="113"/>
    </row>
    <row r="140" spans="1:8" ht="18" customHeight="1">
      <c r="A140" s="83"/>
      <c r="B140" s="89"/>
      <c r="C140" s="22"/>
      <c r="D140" s="90"/>
      <c r="E140" s="22"/>
      <c r="F140" s="22"/>
      <c r="G140" s="92"/>
      <c r="H140" s="113"/>
    </row>
    <row r="141" spans="1:8" ht="18" customHeight="1">
      <c r="A141" s="83"/>
      <c r="B141" s="89"/>
      <c r="C141" s="22"/>
      <c r="D141" s="90"/>
      <c r="E141" s="22"/>
      <c r="F141" s="22"/>
      <c r="G141" s="92"/>
      <c r="H141" s="113"/>
    </row>
    <row r="142" spans="1:8" ht="18" customHeight="1">
      <c r="A142" s="83"/>
      <c r="B142" s="89"/>
      <c r="C142" s="22"/>
      <c r="D142" s="90"/>
      <c r="E142" s="22"/>
      <c r="F142" s="22"/>
      <c r="G142" s="92"/>
      <c r="H142" s="113"/>
    </row>
    <row r="143" spans="1:8" ht="18" customHeight="1">
      <c r="A143" s="83"/>
      <c r="B143" s="89"/>
      <c r="C143" s="22"/>
      <c r="D143" s="90"/>
      <c r="E143" s="22"/>
      <c r="F143" s="22"/>
      <c r="G143" s="92"/>
      <c r="H143" s="113"/>
    </row>
    <row r="144" spans="1:8" ht="18" customHeight="1">
      <c r="A144" s="83"/>
      <c r="B144" s="89"/>
      <c r="C144" s="22"/>
      <c r="D144" s="90"/>
      <c r="E144" s="22"/>
      <c r="F144" s="22"/>
      <c r="G144" s="92"/>
      <c r="H144" s="113"/>
    </row>
    <row r="145" spans="1:8" ht="18" customHeight="1">
      <c r="A145" s="83"/>
      <c r="B145" s="89"/>
      <c r="C145" s="22"/>
      <c r="D145" s="90"/>
      <c r="E145" s="22"/>
      <c r="F145" s="22"/>
      <c r="G145" s="92"/>
      <c r="H145" s="113"/>
    </row>
    <row r="146" spans="1:8" ht="18" customHeight="1">
      <c r="A146" s="83"/>
      <c r="B146" s="89"/>
      <c r="C146" s="22"/>
      <c r="D146" s="90"/>
      <c r="E146" s="22"/>
      <c r="F146" s="22"/>
      <c r="G146" s="92"/>
      <c r="H146" s="113"/>
    </row>
    <row r="147" spans="1:8" ht="18" customHeight="1">
      <c r="A147" s="83"/>
      <c r="B147" s="89"/>
      <c r="C147" s="22"/>
      <c r="D147" s="90"/>
      <c r="E147" s="22"/>
      <c r="F147" s="22"/>
      <c r="G147" s="92"/>
      <c r="H147" s="113"/>
    </row>
    <row r="148" spans="1:8" ht="18" customHeight="1">
      <c r="A148" s="83"/>
      <c r="B148" s="89"/>
      <c r="C148" s="22"/>
      <c r="D148" s="90"/>
      <c r="E148" s="22"/>
      <c r="F148" s="22"/>
      <c r="G148" s="92"/>
      <c r="H148" s="113"/>
    </row>
    <row r="149" spans="1:8" ht="18" customHeight="1">
      <c r="A149" s="83"/>
      <c r="B149" s="89"/>
      <c r="C149" s="22"/>
      <c r="D149" s="90"/>
      <c r="E149" s="22"/>
      <c r="F149" s="22"/>
      <c r="G149" s="92"/>
      <c r="H149" s="113"/>
    </row>
    <row r="150" spans="1:8" ht="18" customHeight="1">
      <c r="A150" s="83"/>
      <c r="B150" s="89"/>
      <c r="C150" s="22"/>
      <c r="D150" s="90"/>
      <c r="E150" s="22"/>
      <c r="F150" s="22"/>
      <c r="G150" s="92"/>
      <c r="H150" s="113"/>
    </row>
    <row r="151" spans="1:8" ht="18" customHeight="1">
      <c r="A151" s="83"/>
      <c r="B151" s="89"/>
      <c r="C151" s="22"/>
      <c r="D151" s="90"/>
      <c r="E151" s="22"/>
      <c r="F151" s="22"/>
      <c r="G151" s="92"/>
      <c r="H151" s="113"/>
    </row>
    <row r="152" spans="1:8" ht="18" customHeight="1">
      <c r="A152" s="83"/>
      <c r="B152" s="89"/>
      <c r="C152" s="22"/>
      <c r="D152" s="90"/>
      <c r="E152" s="22"/>
      <c r="F152" s="22"/>
      <c r="G152" s="92"/>
      <c r="H152" s="113"/>
    </row>
    <row r="153" spans="1:8" ht="18" customHeight="1">
      <c r="G153" s="1130" t="s">
        <v>1044</v>
      </c>
      <c r="H153" s="1130"/>
    </row>
    <row r="154" spans="1:8" ht="18" customHeight="1">
      <c r="A154" s="1147" t="s">
        <v>3426</v>
      </c>
      <c r="B154" s="1147"/>
      <c r="C154" s="1147"/>
      <c r="D154" s="1147"/>
      <c r="E154" s="1147"/>
      <c r="F154" s="1147"/>
      <c r="G154" s="1147"/>
      <c r="H154" s="1147"/>
    </row>
    <row r="155" spans="1:8" ht="39" customHeight="1">
      <c r="A155" s="132" t="s">
        <v>1033</v>
      </c>
      <c r="B155" s="132" t="s">
        <v>1034</v>
      </c>
      <c r="C155" s="132" t="s">
        <v>1035</v>
      </c>
      <c r="D155" s="132" t="s">
        <v>1036</v>
      </c>
      <c r="E155" s="132" t="s">
        <v>1334</v>
      </c>
      <c r="F155" s="132" t="s">
        <v>1335</v>
      </c>
      <c r="G155" s="132" t="s">
        <v>1555</v>
      </c>
      <c r="H155" s="132" t="s">
        <v>1586</v>
      </c>
    </row>
    <row r="156" spans="1:8" ht="36" customHeight="1">
      <c r="A156" s="41">
        <v>1</v>
      </c>
      <c r="B156" s="17" t="s">
        <v>2374</v>
      </c>
      <c r="C156" s="16" t="s">
        <v>2587</v>
      </c>
      <c r="D156" s="598" t="s">
        <v>1050</v>
      </c>
      <c r="E156" s="599"/>
      <c r="F156" s="600"/>
      <c r="G156" s="44"/>
      <c r="H156" s="18">
        <v>40970</v>
      </c>
    </row>
    <row r="157" spans="1:8" ht="54" customHeight="1">
      <c r="A157" s="602">
        <v>2</v>
      </c>
      <c r="B157" s="592" t="s">
        <v>2072</v>
      </c>
      <c r="C157" s="16" t="s">
        <v>2073</v>
      </c>
      <c r="D157" s="598" t="s">
        <v>2074</v>
      </c>
      <c r="E157" s="599"/>
      <c r="F157" s="600"/>
      <c r="G157" s="44"/>
      <c r="H157" s="595">
        <v>40973</v>
      </c>
    </row>
    <row r="158" spans="1:8" ht="18" customHeight="1">
      <c r="A158" s="596"/>
      <c r="B158" s="593"/>
      <c r="C158" s="17" t="s">
        <v>1600</v>
      </c>
      <c r="D158" s="19" t="s">
        <v>1588</v>
      </c>
      <c r="E158" s="17">
        <v>1.5</v>
      </c>
      <c r="F158" s="17">
        <v>1700</v>
      </c>
      <c r="G158" s="44">
        <f t="shared" ref="G158:G164" si="3">E158*F158</f>
        <v>2550</v>
      </c>
      <c r="H158" s="605"/>
    </row>
    <row r="159" spans="1:8" ht="18" customHeight="1">
      <c r="A159" s="596"/>
      <c r="B159" s="593"/>
      <c r="C159" s="17" t="s">
        <v>1330</v>
      </c>
      <c r="D159" s="19" t="s">
        <v>1049</v>
      </c>
      <c r="E159" s="17">
        <v>5</v>
      </c>
      <c r="F159" s="17">
        <v>59</v>
      </c>
      <c r="G159" s="44">
        <f t="shared" si="3"/>
        <v>295</v>
      </c>
      <c r="H159" s="605"/>
    </row>
    <row r="160" spans="1:8" ht="18" customHeight="1">
      <c r="A160" s="596"/>
      <c r="B160" s="593"/>
      <c r="C160" s="17" t="s">
        <v>1371</v>
      </c>
      <c r="D160" s="19" t="s">
        <v>2968</v>
      </c>
      <c r="E160" s="17">
        <v>2</v>
      </c>
      <c r="F160" s="17">
        <v>15</v>
      </c>
      <c r="G160" s="44">
        <f t="shared" si="3"/>
        <v>30</v>
      </c>
      <c r="H160" s="605"/>
    </row>
    <row r="161" spans="1:8" ht="18" customHeight="1">
      <c r="A161" s="596"/>
      <c r="B161" s="593"/>
      <c r="C161" s="17" t="s">
        <v>1331</v>
      </c>
      <c r="D161" s="19" t="s">
        <v>2968</v>
      </c>
      <c r="E161" s="17">
        <v>1</v>
      </c>
      <c r="F161" s="17">
        <v>50</v>
      </c>
      <c r="G161" s="44">
        <f t="shared" si="3"/>
        <v>50</v>
      </c>
      <c r="H161" s="605"/>
    </row>
    <row r="162" spans="1:8" ht="18" customHeight="1">
      <c r="A162" s="596"/>
      <c r="B162" s="593"/>
      <c r="C162" s="17" t="s">
        <v>1370</v>
      </c>
      <c r="D162" s="19" t="s">
        <v>2968</v>
      </c>
      <c r="E162" s="17">
        <v>1</v>
      </c>
      <c r="F162" s="17">
        <v>33</v>
      </c>
      <c r="G162" s="44">
        <f t="shared" si="3"/>
        <v>33</v>
      </c>
      <c r="H162" s="605"/>
    </row>
    <row r="163" spans="1:8" ht="18" customHeight="1">
      <c r="A163" s="596"/>
      <c r="B163" s="593"/>
      <c r="C163" s="17" t="s">
        <v>2075</v>
      </c>
      <c r="D163" s="19" t="s">
        <v>2968</v>
      </c>
      <c r="E163" s="17">
        <v>2</v>
      </c>
      <c r="F163" s="17">
        <v>15</v>
      </c>
      <c r="G163" s="44">
        <f t="shared" si="3"/>
        <v>30</v>
      </c>
      <c r="H163" s="605"/>
    </row>
    <row r="164" spans="1:8" ht="18" customHeight="1">
      <c r="A164" s="597"/>
      <c r="B164" s="594"/>
      <c r="C164" s="17" t="s">
        <v>3065</v>
      </c>
      <c r="D164" s="19" t="s">
        <v>2968</v>
      </c>
      <c r="E164" s="17">
        <v>1</v>
      </c>
      <c r="F164" s="17">
        <v>178</v>
      </c>
      <c r="G164" s="44">
        <f t="shared" si="3"/>
        <v>178</v>
      </c>
      <c r="H164" s="603"/>
    </row>
    <row r="165" spans="1:8" ht="38.25" customHeight="1">
      <c r="A165" s="602">
        <v>3</v>
      </c>
      <c r="B165" s="592" t="s">
        <v>998</v>
      </c>
      <c r="C165" s="16" t="s">
        <v>3386</v>
      </c>
      <c r="D165" s="19"/>
      <c r="E165" s="17"/>
      <c r="F165" s="17"/>
      <c r="G165" s="44"/>
      <c r="H165" s="595">
        <v>40977</v>
      </c>
    </row>
    <row r="166" spans="1:8" ht="18" customHeight="1">
      <c r="A166" s="596"/>
      <c r="B166" s="593"/>
      <c r="C166" s="15" t="s">
        <v>1581</v>
      </c>
      <c r="D166" s="19" t="s">
        <v>1109</v>
      </c>
      <c r="E166" s="19">
        <v>2</v>
      </c>
      <c r="F166" s="19">
        <v>90</v>
      </c>
      <c r="G166" s="152">
        <f>F166*E166</f>
        <v>180</v>
      </c>
      <c r="H166" s="605"/>
    </row>
    <row r="167" spans="1:8" ht="18" customHeight="1">
      <c r="A167" s="597"/>
      <c r="B167" s="594"/>
      <c r="C167" s="17" t="s">
        <v>2552</v>
      </c>
      <c r="D167" s="19" t="s">
        <v>2968</v>
      </c>
      <c r="E167" s="17">
        <v>1</v>
      </c>
      <c r="F167" s="17">
        <v>60</v>
      </c>
      <c r="G167" s="17">
        <f>F167*E167</f>
        <v>60</v>
      </c>
      <c r="H167" s="603"/>
    </row>
    <row r="168" spans="1:8" ht="37.5" customHeight="1">
      <c r="A168" s="141">
        <v>4</v>
      </c>
      <c r="B168" s="134" t="s">
        <v>320</v>
      </c>
      <c r="C168" s="16" t="s">
        <v>321</v>
      </c>
      <c r="D168" s="598" t="s">
        <v>2094</v>
      </c>
      <c r="E168" s="599"/>
      <c r="F168" s="600"/>
      <c r="G168" s="44"/>
      <c r="H168" s="133">
        <v>40980</v>
      </c>
    </row>
    <row r="169" spans="1:8" ht="37.5" customHeight="1">
      <c r="A169" s="141">
        <v>5</v>
      </c>
      <c r="B169" s="134" t="s">
        <v>631</v>
      </c>
      <c r="C169" s="16" t="s">
        <v>632</v>
      </c>
      <c r="D169" s="598" t="s">
        <v>633</v>
      </c>
      <c r="E169" s="599"/>
      <c r="F169" s="600"/>
      <c r="G169" s="44"/>
      <c r="H169" s="133">
        <v>40982</v>
      </c>
    </row>
    <row r="170" spans="1:8" ht="36" customHeight="1">
      <c r="A170" s="141">
        <v>6</v>
      </c>
      <c r="B170" s="134" t="s">
        <v>1418</v>
      </c>
      <c r="C170" s="16" t="s">
        <v>1419</v>
      </c>
      <c r="D170" s="598" t="s">
        <v>3552</v>
      </c>
      <c r="E170" s="599"/>
      <c r="F170" s="600"/>
      <c r="G170" s="44"/>
      <c r="H170" s="133">
        <v>40982</v>
      </c>
    </row>
    <row r="171" spans="1:8" ht="35.25" customHeight="1">
      <c r="A171" s="602">
        <v>7</v>
      </c>
      <c r="B171" s="592" t="s">
        <v>736</v>
      </c>
      <c r="C171" s="16" t="s">
        <v>1396</v>
      </c>
      <c r="D171" s="19"/>
      <c r="E171" s="17"/>
      <c r="F171" s="17"/>
      <c r="G171" s="44"/>
      <c r="H171" s="595">
        <v>40980</v>
      </c>
    </row>
    <row r="172" spans="1:8" ht="18" customHeight="1">
      <c r="A172" s="597"/>
      <c r="B172" s="594"/>
      <c r="C172" s="15" t="s">
        <v>1570</v>
      </c>
      <c r="D172" s="19" t="s">
        <v>2968</v>
      </c>
      <c r="E172" s="17">
        <v>2</v>
      </c>
      <c r="F172" s="19">
        <v>72.5</v>
      </c>
      <c r="G172" s="44">
        <f>F172*E172</f>
        <v>145</v>
      </c>
      <c r="H172" s="603"/>
    </row>
    <row r="173" spans="1:8" ht="34.5" customHeight="1">
      <c r="A173" s="141">
        <v>8</v>
      </c>
      <c r="B173" s="134" t="s">
        <v>736</v>
      </c>
      <c r="C173" s="15" t="s">
        <v>1462</v>
      </c>
      <c r="D173" s="19" t="s">
        <v>1049</v>
      </c>
      <c r="E173" s="19">
        <v>1</v>
      </c>
      <c r="F173" s="19">
        <v>60</v>
      </c>
      <c r="G173" s="44">
        <f>F173*E173</f>
        <v>60</v>
      </c>
      <c r="H173" s="133">
        <v>40980</v>
      </c>
    </row>
    <row r="174" spans="1:8" ht="57" customHeight="1">
      <c r="A174" s="602">
        <v>9</v>
      </c>
      <c r="B174" s="592" t="s">
        <v>3661</v>
      </c>
      <c r="C174" s="16" t="s">
        <v>3662</v>
      </c>
      <c r="D174" s="598"/>
      <c r="E174" s="599"/>
      <c r="F174" s="600"/>
      <c r="G174" s="44"/>
      <c r="H174" s="595">
        <v>40988</v>
      </c>
    </row>
    <row r="175" spans="1:8" ht="37.5" customHeight="1">
      <c r="A175" s="596"/>
      <c r="B175" s="593"/>
      <c r="C175" s="17" t="s">
        <v>1198</v>
      </c>
      <c r="D175" s="19" t="s">
        <v>1049</v>
      </c>
      <c r="E175" s="17">
        <v>3</v>
      </c>
      <c r="F175" s="17">
        <v>247.34</v>
      </c>
      <c r="G175" s="44">
        <f t="shared" ref="G175:G184" si="4">E175*F175</f>
        <v>742</v>
      </c>
      <c r="H175" s="605"/>
    </row>
    <row r="176" spans="1:8" ht="18" customHeight="1">
      <c r="A176" s="596"/>
      <c r="B176" s="593"/>
      <c r="C176" s="17" t="s">
        <v>1364</v>
      </c>
      <c r="D176" s="19" t="s">
        <v>2968</v>
      </c>
      <c r="E176" s="17">
        <v>2</v>
      </c>
      <c r="F176" s="17">
        <v>40</v>
      </c>
      <c r="G176" s="44">
        <f t="shared" si="4"/>
        <v>80</v>
      </c>
      <c r="H176" s="605"/>
    </row>
    <row r="177" spans="1:8" ht="18" customHeight="1">
      <c r="A177" s="596"/>
      <c r="B177" s="593"/>
      <c r="C177" s="17" t="s">
        <v>1364</v>
      </c>
      <c r="D177" s="19" t="s">
        <v>2968</v>
      </c>
      <c r="E177" s="17">
        <v>1</v>
      </c>
      <c r="F177" s="17">
        <v>36</v>
      </c>
      <c r="G177" s="44">
        <f t="shared" si="4"/>
        <v>36</v>
      </c>
      <c r="H177" s="605"/>
    </row>
    <row r="178" spans="1:8" ht="18" customHeight="1">
      <c r="A178" s="596"/>
      <c r="B178" s="593"/>
      <c r="C178" s="17" t="s">
        <v>3663</v>
      </c>
      <c r="D178" s="19" t="s">
        <v>2968</v>
      </c>
      <c r="E178" s="17">
        <v>2</v>
      </c>
      <c r="F178" s="17">
        <v>16</v>
      </c>
      <c r="G178" s="44">
        <f t="shared" si="4"/>
        <v>32</v>
      </c>
      <c r="H178" s="605"/>
    </row>
    <row r="179" spans="1:8" ht="18" customHeight="1">
      <c r="A179" s="596"/>
      <c r="B179" s="593"/>
      <c r="C179" s="17" t="s">
        <v>1181</v>
      </c>
      <c r="D179" s="19" t="s">
        <v>2968</v>
      </c>
      <c r="E179" s="17">
        <v>1</v>
      </c>
      <c r="F179" s="17">
        <v>90</v>
      </c>
      <c r="G179" s="44">
        <f t="shared" si="4"/>
        <v>90</v>
      </c>
      <c r="H179" s="605"/>
    </row>
    <row r="180" spans="1:8" ht="18" customHeight="1">
      <c r="A180" s="596"/>
      <c r="B180" s="593"/>
      <c r="C180" s="17" t="s">
        <v>2190</v>
      </c>
      <c r="D180" s="19" t="s">
        <v>2968</v>
      </c>
      <c r="E180" s="17">
        <v>1</v>
      </c>
      <c r="F180" s="17">
        <v>85</v>
      </c>
      <c r="G180" s="44">
        <f t="shared" si="4"/>
        <v>85</v>
      </c>
      <c r="H180" s="605"/>
    </row>
    <row r="181" spans="1:8" ht="18" customHeight="1">
      <c r="A181" s="596"/>
      <c r="B181" s="593"/>
      <c r="C181" s="17" t="s">
        <v>680</v>
      </c>
      <c r="D181" s="19" t="s">
        <v>2968</v>
      </c>
      <c r="E181" s="17">
        <v>1</v>
      </c>
      <c r="F181" s="17">
        <v>50</v>
      </c>
      <c r="G181" s="44">
        <f t="shared" si="4"/>
        <v>50</v>
      </c>
      <c r="H181" s="605"/>
    </row>
    <row r="182" spans="1:8" ht="18" customHeight="1">
      <c r="A182" s="596"/>
      <c r="B182" s="593"/>
      <c r="C182" s="17" t="s">
        <v>1330</v>
      </c>
      <c r="D182" s="19" t="s">
        <v>1049</v>
      </c>
      <c r="E182" s="17">
        <v>1</v>
      </c>
      <c r="F182" s="17">
        <v>45</v>
      </c>
      <c r="G182" s="44">
        <f t="shared" si="4"/>
        <v>45</v>
      </c>
      <c r="H182" s="605"/>
    </row>
    <row r="183" spans="1:8" ht="18" customHeight="1">
      <c r="A183" s="596"/>
      <c r="B183" s="593"/>
      <c r="C183" s="17" t="s">
        <v>1371</v>
      </c>
      <c r="D183" s="19" t="s">
        <v>2968</v>
      </c>
      <c r="E183" s="17">
        <v>1</v>
      </c>
      <c r="F183" s="17">
        <v>15</v>
      </c>
      <c r="G183" s="44">
        <f t="shared" si="4"/>
        <v>15</v>
      </c>
      <c r="H183" s="605"/>
    </row>
    <row r="184" spans="1:8" ht="18" customHeight="1">
      <c r="A184" s="597"/>
      <c r="B184" s="594"/>
      <c r="C184" s="17" t="s">
        <v>3664</v>
      </c>
      <c r="D184" s="19" t="s">
        <v>2968</v>
      </c>
      <c r="E184" s="17">
        <v>2</v>
      </c>
      <c r="F184" s="17">
        <v>135</v>
      </c>
      <c r="G184" s="44">
        <f t="shared" si="4"/>
        <v>270</v>
      </c>
      <c r="H184" s="603"/>
    </row>
    <row r="185" spans="1:8" ht="18" customHeight="1">
      <c r="A185" s="610">
        <v>10</v>
      </c>
      <c r="B185" s="606" t="s">
        <v>413</v>
      </c>
      <c r="C185" s="16" t="s">
        <v>3626</v>
      </c>
      <c r="D185" s="19"/>
      <c r="E185" s="17"/>
      <c r="F185" s="17"/>
      <c r="G185" s="44"/>
      <c r="H185" s="611">
        <v>40988</v>
      </c>
    </row>
    <row r="186" spans="1:8" ht="18" customHeight="1">
      <c r="A186" s="610"/>
      <c r="B186" s="606"/>
      <c r="C186" s="15" t="s">
        <v>1581</v>
      </c>
      <c r="D186" s="19" t="s">
        <v>1109</v>
      </c>
      <c r="E186" s="19">
        <v>2</v>
      </c>
      <c r="F186" s="19">
        <v>90</v>
      </c>
      <c r="G186" s="152">
        <f>F186*E186</f>
        <v>180</v>
      </c>
      <c r="H186" s="611"/>
    </row>
    <row r="187" spans="1:8" ht="18" customHeight="1">
      <c r="A187" s="17"/>
      <c r="B187" s="17"/>
      <c r="C187" s="15" t="s">
        <v>1462</v>
      </c>
      <c r="D187" s="19" t="s">
        <v>1049</v>
      </c>
      <c r="E187" s="19">
        <v>2</v>
      </c>
      <c r="F187" s="19">
        <v>60</v>
      </c>
      <c r="G187" s="44">
        <f>F187*E187</f>
        <v>120</v>
      </c>
      <c r="H187" s="18"/>
    </row>
    <row r="188" spans="1:8" ht="35.25" customHeight="1">
      <c r="A188" s="602">
        <v>11</v>
      </c>
      <c r="B188" s="592" t="s">
        <v>416</v>
      </c>
      <c r="C188" s="16" t="s">
        <v>417</v>
      </c>
      <c r="D188" s="19"/>
      <c r="E188" s="17"/>
      <c r="F188" s="17"/>
      <c r="G188" s="44"/>
      <c r="H188" s="595">
        <v>40983</v>
      </c>
    </row>
    <row r="189" spans="1:8" ht="18" customHeight="1">
      <c r="A189" s="597"/>
      <c r="B189" s="594"/>
      <c r="C189" s="17" t="s">
        <v>1600</v>
      </c>
      <c r="D189" s="19" t="s">
        <v>1588</v>
      </c>
      <c r="E189" s="17">
        <v>0.5</v>
      </c>
      <c r="F189" s="17">
        <v>1700</v>
      </c>
      <c r="G189" s="44">
        <f>E189*F189</f>
        <v>850</v>
      </c>
      <c r="H189" s="603"/>
    </row>
    <row r="190" spans="1:8" ht="30" customHeight="1">
      <c r="A190" s="602">
        <v>12</v>
      </c>
      <c r="B190" s="592" t="s">
        <v>22</v>
      </c>
      <c r="C190" s="16" t="s">
        <v>2782</v>
      </c>
      <c r="D190" s="19"/>
      <c r="E190" s="17"/>
      <c r="F190" s="17"/>
      <c r="G190" s="44"/>
      <c r="H190" s="595">
        <v>40984</v>
      </c>
    </row>
    <row r="191" spans="1:8" ht="18" customHeight="1">
      <c r="A191" s="596"/>
      <c r="B191" s="593"/>
      <c r="C191" s="17" t="s">
        <v>2049</v>
      </c>
      <c r="D191" s="19" t="s">
        <v>1588</v>
      </c>
      <c r="E191" s="17">
        <v>0.5</v>
      </c>
      <c r="F191" s="17">
        <v>1350</v>
      </c>
      <c r="G191" s="44">
        <f>F191*E191</f>
        <v>675</v>
      </c>
      <c r="H191" s="596"/>
    </row>
    <row r="192" spans="1:8" ht="18" customHeight="1">
      <c r="A192" s="597"/>
      <c r="B192" s="594"/>
      <c r="C192" s="17" t="s">
        <v>2050</v>
      </c>
      <c r="D192" s="19" t="s">
        <v>1585</v>
      </c>
      <c r="E192" s="17">
        <v>0.5</v>
      </c>
      <c r="F192" s="17">
        <v>48.05</v>
      </c>
      <c r="G192" s="44">
        <f>F192*E192</f>
        <v>24</v>
      </c>
      <c r="H192" s="597"/>
    </row>
    <row r="193" spans="1:8" ht="18" customHeight="1">
      <c r="A193" s="602">
        <v>13</v>
      </c>
      <c r="B193" s="592" t="s">
        <v>3453</v>
      </c>
      <c r="C193" s="16" t="s">
        <v>2782</v>
      </c>
      <c r="D193" s="19"/>
      <c r="E193" s="17"/>
      <c r="F193" s="17"/>
      <c r="G193" s="44"/>
      <c r="H193" s="595">
        <v>40984</v>
      </c>
    </row>
    <row r="194" spans="1:8" ht="18" customHeight="1">
      <c r="A194" s="596"/>
      <c r="B194" s="593"/>
      <c r="C194" s="17" t="s">
        <v>2049</v>
      </c>
      <c r="D194" s="19" t="s">
        <v>1588</v>
      </c>
      <c r="E194" s="17">
        <v>0.5</v>
      </c>
      <c r="F194" s="17">
        <v>1350</v>
      </c>
      <c r="G194" s="44">
        <f>F194*E194</f>
        <v>675</v>
      </c>
      <c r="H194" s="596"/>
    </row>
    <row r="195" spans="1:8" ht="18" customHeight="1">
      <c r="A195" s="597"/>
      <c r="B195" s="594"/>
      <c r="C195" s="17" t="s">
        <v>2050</v>
      </c>
      <c r="D195" s="19" t="s">
        <v>1585</v>
      </c>
      <c r="E195" s="17">
        <v>0.5</v>
      </c>
      <c r="F195" s="17">
        <v>48.05</v>
      </c>
      <c r="G195" s="44">
        <f>F195*E195</f>
        <v>24</v>
      </c>
      <c r="H195" s="597"/>
    </row>
    <row r="196" spans="1:8" ht="18" customHeight="1">
      <c r="A196" s="602">
        <v>14</v>
      </c>
      <c r="B196" s="592" t="s">
        <v>3456</v>
      </c>
      <c r="C196" s="16" t="s">
        <v>2782</v>
      </c>
      <c r="D196" s="19"/>
      <c r="E196" s="17"/>
      <c r="F196" s="17"/>
      <c r="G196" s="44"/>
      <c r="H196" s="595">
        <v>40984</v>
      </c>
    </row>
    <row r="197" spans="1:8" ht="18" customHeight="1">
      <c r="A197" s="596"/>
      <c r="B197" s="593"/>
      <c r="C197" s="17" t="s">
        <v>2049</v>
      </c>
      <c r="D197" s="19" t="s">
        <v>1588</v>
      </c>
      <c r="E197" s="17">
        <v>0.5</v>
      </c>
      <c r="F197" s="17">
        <v>1350</v>
      </c>
      <c r="G197" s="44">
        <f>F197*E197</f>
        <v>675</v>
      </c>
      <c r="H197" s="596"/>
    </row>
    <row r="198" spans="1:8" ht="18" customHeight="1">
      <c r="A198" s="597"/>
      <c r="B198" s="594"/>
      <c r="C198" s="17" t="s">
        <v>2050</v>
      </c>
      <c r="D198" s="19" t="s">
        <v>1585</v>
      </c>
      <c r="E198" s="17">
        <v>0.5</v>
      </c>
      <c r="F198" s="17">
        <v>48.05</v>
      </c>
      <c r="G198" s="44">
        <f>F198*E198</f>
        <v>24</v>
      </c>
      <c r="H198" s="597"/>
    </row>
    <row r="199" spans="1:8" ht="18" customHeight="1">
      <c r="A199" s="602">
        <v>15</v>
      </c>
      <c r="B199" s="592" t="s">
        <v>3457</v>
      </c>
      <c r="C199" s="16" t="s">
        <v>2782</v>
      </c>
      <c r="D199" s="19"/>
      <c r="E199" s="17"/>
      <c r="F199" s="17"/>
      <c r="G199" s="44"/>
      <c r="H199" s="595">
        <v>40984</v>
      </c>
    </row>
    <row r="200" spans="1:8" ht="18" customHeight="1">
      <c r="A200" s="596"/>
      <c r="B200" s="593"/>
      <c r="C200" s="17" t="s">
        <v>2049</v>
      </c>
      <c r="D200" s="19" t="s">
        <v>1588</v>
      </c>
      <c r="E200" s="17">
        <v>0.5</v>
      </c>
      <c r="F200" s="17">
        <v>1350</v>
      </c>
      <c r="G200" s="44">
        <f>F200*E200</f>
        <v>675</v>
      </c>
      <c r="H200" s="596"/>
    </row>
    <row r="201" spans="1:8" ht="18" customHeight="1">
      <c r="A201" s="597"/>
      <c r="B201" s="594"/>
      <c r="C201" s="17" t="s">
        <v>2050</v>
      </c>
      <c r="D201" s="19" t="s">
        <v>1585</v>
      </c>
      <c r="E201" s="17">
        <v>0.5</v>
      </c>
      <c r="F201" s="17">
        <v>48.05</v>
      </c>
      <c r="G201" s="44">
        <f>F201*E201</f>
        <v>24</v>
      </c>
      <c r="H201" s="597"/>
    </row>
    <row r="202" spans="1:8" ht="18" customHeight="1">
      <c r="A202" s="602">
        <v>16</v>
      </c>
      <c r="B202" s="592" t="s">
        <v>3453</v>
      </c>
      <c r="C202" s="16" t="s">
        <v>2782</v>
      </c>
      <c r="D202" s="19"/>
      <c r="E202" s="17"/>
      <c r="F202" s="17"/>
      <c r="G202" s="20"/>
      <c r="H202" s="595">
        <v>40984</v>
      </c>
    </row>
    <row r="203" spans="1:8" ht="18" customHeight="1">
      <c r="A203" s="596"/>
      <c r="B203" s="593"/>
      <c r="C203" s="17" t="s">
        <v>2049</v>
      </c>
      <c r="D203" s="19" t="s">
        <v>1588</v>
      </c>
      <c r="E203" s="17">
        <v>0.15</v>
      </c>
      <c r="F203" s="17">
        <v>1350</v>
      </c>
      <c r="G203" s="20">
        <f>F203*E203</f>
        <v>202.5</v>
      </c>
      <c r="H203" s="605"/>
    </row>
    <row r="204" spans="1:8" ht="18" customHeight="1">
      <c r="A204" s="597"/>
      <c r="B204" s="594"/>
      <c r="C204" s="17" t="s">
        <v>2050</v>
      </c>
      <c r="D204" s="19" t="s">
        <v>1585</v>
      </c>
      <c r="E204" s="17">
        <v>0.15</v>
      </c>
      <c r="F204" s="17">
        <v>48.05</v>
      </c>
      <c r="G204" s="20">
        <f>F204*E204</f>
        <v>7.21</v>
      </c>
      <c r="H204" s="603"/>
    </row>
    <row r="205" spans="1:8" ht="18" customHeight="1">
      <c r="A205" s="602">
        <v>17</v>
      </c>
      <c r="B205" s="592" t="s">
        <v>809</v>
      </c>
      <c r="C205" s="16" t="s">
        <v>2782</v>
      </c>
      <c r="D205" s="19"/>
      <c r="E205" s="17"/>
      <c r="F205" s="17"/>
      <c r="G205" s="20"/>
      <c r="H205" s="595">
        <v>40984</v>
      </c>
    </row>
    <row r="206" spans="1:8" ht="18" customHeight="1">
      <c r="A206" s="596"/>
      <c r="B206" s="593"/>
      <c r="C206" s="17" t="s">
        <v>2049</v>
      </c>
      <c r="D206" s="19" t="s">
        <v>1588</v>
      </c>
      <c r="E206" s="17">
        <v>0.15</v>
      </c>
      <c r="F206" s="17">
        <v>1350</v>
      </c>
      <c r="G206" s="20">
        <f>F206*E206</f>
        <v>202.5</v>
      </c>
      <c r="H206" s="605"/>
    </row>
    <row r="207" spans="1:8" ht="18" customHeight="1">
      <c r="A207" s="597"/>
      <c r="B207" s="594"/>
      <c r="C207" s="17" t="s">
        <v>2050</v>
      </c>
      <c r="D207" s="19" t="s">
        <v>1585</v>
      </c>
      <c r="E207" s="17">
        <v>0.15</v>
      </c>
      <c r="F207" s="17">
        <v>48.05</v>
      </c>
      <c r="G207" s="20">
        <f>F207*E207</f>
        <v>7.21</v>
      </c>
      <c r="H207" s="603"/>
    </row>
    <row r="208" spans="1:8" ht="57.75" customHeight="1">
      <c r="A208" s="602">
        <v>18</v>
      </c>
      <c r="B208" s="592" t="s">
        <v>3453</v>
      </c>
      <c r="C208" s="16" t="s">
        <v>490</v>
      </c>
      <c r="D208" s="19"/>
      <c r="E208" s="17"/>
      <c r="F208" s="17"/>
      <c r="G208" s="20"/>
      <c r="H208" s="595">
        <v>40989</v>
      </c>
    </row>
    <row r="209" spans="1:8" ht="18" customHeight="1">
      <c r="A209" s="596"/>
      <c r="B209" s="593"/>
      <c r="C209" s="17" t="s">
        <v>491</v>
      </c>
      <c r="D209" s="19" t="s">
        <v>2968</v>
      </c>
      <c r="E209" s="17">
        <v>4</v>
      </c>
      <c r="F209" s="17">
        <v>10</v>
      </c>
      <c r="G209" s="20">
        <f>F209*E209</f>
        <v>40</v>
      </c>
      <c r="H209" s="596"/>
    </row>
    <row r="210" spans="1:8" ht="18" customHeight="1">
      <c r="A210" s="597"/>
      <c r="B210" s="594"/>
      <c r="C210" s="17" t="s">
        <v>2967</v>
      </c>
      <c r="D210" s="19" t="s">
        <v>2968</v>
      </c>
      <c r="E210" s="17">
        <v>4</v>
      </c>
      <c r="F210" s="17">
        <v>221</v>
      </c>
      <c r="G210" s="44">
        <f t="shared" ref="G210:G217" si="5">E210*F210</f>
        <v>884</v>
      </c>
      <c r="H210" s="597"/>
    </row>
    <row r="211" spans="1:8" ht="34.5" customHeight="1">
      <c r="A211" s="41">
        <v>19</v>
      </c>
      <c r="B211" s="17" t="s">
        <v>499</v>
      </c>
      <c r="C211" s="16" t="s">
        <v>2844</v>
      </c>
      <c r="D211" s="598" t="s">
        <v>1050</v>
      </c>
      <c r="E211" s="599"/>
      <c r="F211" s="600"/>
      <c r="G211" s="44"/>
      <c r="H211" s="18">
        <v>40983</v>
      </c>
    </row>
    <row r="212" spans="1:8" ht="18" customHeight="1">
      <c r="A212" s="602">
        <v>20</v>
      </c>
      <c r="B212" s="592" t="s">
        <v>3457</v>
      </c>
      <c r="C212" s="16" t="s">
        <v>403</v>
      </c>
      <c r="D212" s="19"/>
      <c r="E212" s="17"/>
      <c r="F212" s="17"/>
      <c r="G212" s="44"/>
      <c r="H212" s="595">
        <v>40994</v>
      </c>
    </row>
    <row r="213" spans="1:8" ht="18" customHeight="1">
      <c r="A213" s="597"/>
      <c r="B213" s="594"/>
      <c r="C213" s="17" t="s">
        <v>2797</v>
      </c>
      <c r="D213" s="19" t="s">
        <v>1109</v>
      </c>
      <c r="E213" s="17">
        <v>2</v>
      </c>
      <c r="F213" s="17">
        <v>90</v>
      </c>
      <c r="G213" s="44">
        <f t="shared" si="5"/>
        <v>180</v>
      </c>
      <c r="H213" s="597"/>
    </row>
    <row r="214" spans="1:8" ht="36.75" customHeight="1">
      <c r="A214" s="41">
        <v>21</v>
      </c>
      <c r="B214" s="17" t="s">
        <v>704</v>
      </c>
      <c r="C214" s="16" t="s">
        <v>694</v>
      </c>
      <c r="D214" s="598" t="s">
        <v>1050</v>
      </c>
      <c r="E214" s="599"/>
      <c r="F214" s="600"/>
      <c r="G214" s="44"/>
      <c r="H214" s="18">
        <v>40995</v>
      </c>
    </row>
    <row r="215" spans="1:8" ht="54.75" customHeight="1">
      <c r="A215" s="602">
        <v>22</v>
      </c>
      <c r="B215" s="592" t="s">
        <v>1098</v>
      </c>
      <c r="C215" s="16" t="s">
        <v>1099</v>
      </c>
      <c r="D215" s="17"/>
      <c r="E215" s="17"/>
      <c r="F215" s="17"/>
      <c r="G215" s="44"/>
      <c r="H215" s="595">
        <v>40995</v>
      </c>
    </row>
    <row r="216" spans="1:8" ht="18" customHeight="1">
      <c r="A216" s="596"/>
      <c r="B216" s="593"/>
      <c r="C216" s="17" t="s">
        <v>2043</v>
      </c>
      <c r="D216" s="19" t="s">
        <v>2480</v>
      </c>
      <c r="E216" s="17">
        <v>1</v>
      </c>
      <c r="F216" s="17">
        <v>230</v>
      </c>
      <c r="G216" s="44">
        <f t="shared" si="5"/>
        <v>230</v>
      </c>
      <c r="H216" s="605"/>
    </row>
    <row r="217" spans="1:8" ht="18" customHeight="1">
      <c r="A217" s="597"/>
      <c r="B217" s="594"/>
      <c r="C217" s="17" t="s">
        <v>1100</v>
      </c>
      <c r="D217" s="19" t="s">
        <v>1109</v>
      </c>
      <c r="E217" s="17">
        <v>1</v>
      </c>
      <c r="F217" s="17">
        <v>56</v>
      </c>
      <c r="G217" s="44">
        <f t="shared" si="5"/>
        <v>56</v>
      </c>
      <c r="H217" s="603"/>
    </row>
    <row r="218" spans="1:8" ht="18" customHeight="1">
      <c r="A218" s="8"/>
      <c r="B218" s="7" t="s">
        <v>351</v>
      </c>
      <c r="C218" s="8"/>
      <c r="D218" s="8"/>
      <c r="E218" s="8"/>
      <c r="F218" s="8"/>
      <c r="G218" s="223">
        <f>SUM(G158:G217)</f>
        <v>10811.4</v>
      </c>
      <c r="H218" s="8"/>
    </row>
    <row r="219" spans="1:8" ht="24" customHeight="1">
      <c r="A219" s="83"/>
      <c r="B219" s="22"/>
      <c r="C219" s="22"/>
      <c r="D219" s="22"/>
      <c r="E219" s="22"/>
      <c r="F219" s="22"/>
      <c r="G219" s="22"/>
      <c r="H219" s="22"/>
    </row>
    <row r="220" spans="1:8" ht="18" customHeight="1">
      <c r="A220" s="22"/>
      <c r="B220" s="22"/>
      <c r="C220" s="22"/>
      <c r="D220" s="22"/>
      <c r="E220" s="22"/>
      <c r="F220" s="22"/>
      <c r="G220" s="22"/>
      <c r="H220" s="22"/>
    </row>
    <row r="221" spans="1:8" ht="18" customHeight="1">
      <c r="A221" s="22"/>
      <c r="B221" s="22"/>
      <c r="C221" s="22"/>
      <c r="D221" s="90"/>
      <c r="E221" s="22"/>
      <c r="F221" s="22"/>
      <c r="G221" s="92"/>
      <c r="H221" s="22"/>
    </row>
    <row r="222" spans="1:8" ht="18" customHeight="1">
      <c r="A222" s="22"/>
      <c r="B222" s="22"/>
      <c r="C222" s="22"/>
      <c r="D222" s="90"/>
      <c r="E222" s="22"/>
      <c r="F222" s="22"/>
      <c r="G222" s="92"/>
      <c r="H222" s="22"/>
    </row>
    <row r="223" spans="1:8" ht="18" customHeight="1">
      <c r="A223" s="22"/>
      <c r="B223" s="22"/>
      <c r="C223" s="22"/>
      <c r="D223" s="90"/>
      <c r="E223" s="70"/>
      <c r="F223" s="22"/>
      <c r="G223" s="92"/>
      <c r="H223" s="22"/>
    </row>
    <row r="224" spans="1:8" ht="18" customHeight="1">
      <c r="A224" s="83"/>
      <c r="B224" s="22"/>
      <c r="C224" s="22"/>
      <c r="D224" s="22"/>
      <c r="E224" s="22"/>
      <c r="F224" s="22"/>
      <c r="G224" s="92"/>
      <c r="H224" s="113"/>
    </row>
    <row r="225" spans="1:8" ht="18" customHeight="1">
      <c r="A225" s="83"/>
      <c r="B225" s="22"/>
      <c r="C225" s="22"/>
      <c r="D225" s="22"/>
      <c r="E225" s="22"/>
      <c r="F225" s="22"/>
      <c r="G225" s="92"/>
      <c r="H225" s="110"/>
    </row>
    <row r="226" spans="1:8" ht="18" customHeight="1">
      <c r="A226" s="22"/>
      <c r="B226" s="22"/>
      <c r="C226" s="22"/>
      <c r="D226" s="22"/>
      <c r="E226" s="22"/>
      <c r="F226" s="22"/>
      <c r="G226" s="92"/>
      <c r="H226" s="110"/>
    </row>
    <row r="227" spans="1:8" ht="18" customHeight="1">
      <c r="G227" s="1130" t="s">
        <v>1044</v>
      </c>
      <c r="H227" s="1130"/>
    </row>
    <row r="228" spans="1:8" ht="18" customHeight="1">
      <c r="A228" s="1147" t="s">
        <v>401</v>
      </c>
      <c r="B228" s="1147"/>
      <c r="C228" s="1147"/>
      <c r="D228" s="1147"/>
      <c r="E228" s="1147"/>
      <c r="F228" s="1147"/>
      <c r="G228" s="1147"/>
      <c r="H228" s="1147"/>
    </row>
    <row r="229" spans="1:8" ht="35.25" customHeight="1">
      <c r="A229" s="132" t="s">
        <v>1033</v>
      </c>
      <c r="B229" s="132" t="s">
        <v>1034</v>
      </c>
      <c r="C229" s="132" t="s">
        <v>1035</v>
      </c>
      <c r="D229" s="132" t="s">
        <v>1036</v>
      </c>
      <c r="E229" s="132" t="s">
        <v>1334</v>
      </c>
      <c r="F229" s="132" t="s">
        <v>1335</v>
      </c>
      <c r="G229" s="132" t="s">
        <v>1555</v>
      </c>
      <c r="H229" s="132" t="s">
        <v>1586</v>
      </c>
    </row>
    <row r="230" spans="1:8" ht="36" customHeight="1">
      <c r="A230" s="41">
        <v>1</v>
      </c>
      <c r="B230" s="17" t="s">
        <v>3170</v>
      </c>
      <c r="C230" s="16" t="s">
        <v>2844</v>
      </c>
      <c r="D230" s="606" t="s">
        <v>1050</v>
      </c>
      <c r="E230" s="606"/>
      <c r="F230" s="606"/>
      <c r="G230" s="44"/>
      <c r="H230" s="18">
        <v>41001</v>
      </c>
    </row>
    <row r="231" spans="1:8" ht="36" customHeight="1">
      <c r="A231" s="602">
        <v>2</v>
      </c>
      <c r="B231" s="592" t="s">
        <v>2153</v>
      </c>
      <c r="C231" s="16" t="s">
        <v>1627</v>
      </c>
      <c r="D231" s="17"/>
      <c r="E231" s="17"/>
      <c r="F231" s="17"/>
      <c r="G231" s="17"/>
      <c r="H231" s="595">
        <v>41002</v>
      </c>
    </row>
    <row r="232" spans="1:8" ht="18" customHeight="1">
      <c r="A232" s="596"/>
      <c r="B232" s="593"/>
      <c r="C232" s="15" t="s">
        <v>1570</v>
      </c>
      <c r="D232" s="19" t="s">
        <v>2968</v>
      </c>
      <c r="E232" s="17">
        <v>2</v>
      </c>
      <c r="F232" s="19">
        <v>72.5</v>
      </c>
      <c r="G232" s="44">
        <f>F232*E232</f>
        <v>145</v>
      </c>
      <c r="H232" s="596"/>
    </row>
    <row r="233" spans="1:8" ht="18" customHeight="1">
      <c r="A233" s="597"/>
      <c r="B233" s="594"/>
      <c r="C233" s="15" t="s">
        <v>3382</v>
      </c>
      <c r="D233" s="19" t="s">
        <v>1049</v>
      </c>
      <c r="E233" s="17">
        <v>0.5</v>
      </c>
      <c r="F233" s="19">
        <v>79.2</v>
      </c>
      <c r="G233" s="44">
        <f>F233*E233</f>
        <v>39.6</v>
      </c>
      <c r="H233" s="597"/>
    </row>
    <row r="234" spans="1:8" ht="37.5" customHeight="1">
      <c r="A234" s="41">
        <v>3</v>
      </c>
      <c r="B234" s="17" t="s">
        <v>3170</v>
      </c>
      <c r="C234" s="16" t="s">
        <v>2844</v>
      </c>
      <c r="D234" s="606" t="s">
        <v>3529</v>
      </c>
      <c r="E234" s="606"/>
      <c r="F234" s="606"/>
      <c r="G234" s="17"/>
      <c r="H234" s="18">
        <v>41003</v>
      </c>
    </row>
    <row r="235" spans="1:8" ht="18" customHeight="1">
      <c r="A235" s="602">
        <v>4</v>
      </c>
      <c r="B235" s="592" t="s">
        <v>3456</v>
      </c>
      <c r="C235" s="16" t="s">
        <v>2201</v>
      </c>
      <c r="D235" s="17"/>
      <c r="E235" s="17"/>
      <c r="F235" s="17"/>
      <c r="G235" s="17"/>
      <c r="H235" s="595">
        <v>41008</v>
      </c>
    </row>
    <row r="236" spans="1:8" ht="18" customHeight="1">
      <c r="A236" s="597"/>
      <c r="B236" s="594"/>
      <c r="C236" s="17" t="s">
        <v>1600</v>
      </c>
      <c r="D236" s="19" t="s">
        <v>1588</v>
      </c>
      <c r="E236" s="17">
        <v>0.5</v>
      </c>
      <c r="F236" s="17">
        <v>1700</v>
      </c>
      <c r="G236" s="17">
        <f>E236*F236</f>
        <v>850</v>
      </c>
      <c r="H236" s="597"/>
    </row>
    <row r="237" spans="1:8" ht="37.5" customHeight="1">
      <c r="A237" s="41">
        <v>5</v>
      </c>
      <c r="B237" s="17" t="s">
        <v>3615</v>
      </c>
      <c r="C237" s="16" t="s">
        <v>3616</v>
      </c>
      <c r="D237" s="598" t="s">
        <v>67</v>
      </c>
      <c r="E237" s="599"/>
      <c r="F237" s="600"/>
      <c r="G237" s="17"/>
      <c r="H237" s="18">
        <v>41003</v>
      </c>
    </row>
    <row r="238" spans="1:8" ht="36.75" customHeight="1">
      <c r="A238" s="602">
        <v>6</v>
      </c>
      <c r="B238" s="592" t="s">
        <v>3617</v>
      </c>
      <c r="C238" s="16" t="s">
        <v>539</v>
      </c>
      <c r="D238" s="41"/>
      <c r="E238" s="41"/>
      <c r="F238" s="41"/>
      <c r="G238" s="17"/>
      <c r="H238" s="595">
        <v>41008</v>
      </c>
    </row>
    <row r="239" spans="1:8" ht="18" customHeight="1">
      <c r="A239" s="596"/>
      <c r="B239" s="593"/>
      <c r="C239" s="15" t="s">
        <v>1601</v>
      </c>
      <c r="D239" s="19" t="s">
        <v>1109</v>
      </c>
      <c r="E239" s="19">
        <v>2</v>
      </c>
      <c r="F239" s="19">
        <v>4.2</v>
      </c>
      <c r="G239" s="17">
        <f>E239*F239</f>
        <v>8.4</v>
      </c>
      <c r="H239" s="596"/>
    </row>
    <row r="240" spans="1:8" ht="18" customHeight="1">
      <c r="A240" s="597"/>
      <c r="B240" s="594"/>
      <c r="C240" s="15" t="s">
        <v>1330</v>
      </c>
      <c r="D240" s="19" t="s">
        <v>1049</v>
      </c>
      <c r="E240" s="17">
        <v>0.75</v>
      </c>
      <c r="F240" s="17">
        <v>80</v>
      </c>
      <c r="G240" s="17">
        <f>E240*F240</f>
        <v>60</v>
      </c>
      <c r="H240" s="597"/>
    </row>
    <row r="241" spans="1:8" ht="34.5" customHeight="1">
      <c r="A241" s="602">
        <v>7</v>
      </c>
      <c r="B241" s="592" t="s">
        <v>2899</v>
      </c>
      <c r="C241" s="46" t="s">
        <v>472</v>
      </c>
      <c r="D241" s="19"/>
      <c r="E241" s="17"/>
      <c r="F241" s="17"/>
      <c r="G241" s="17"/>
      <c r="H241" s="595">
        <v>41008</v>
      </c>
    </row>
    <row r="242" spans="1:8" ht="18" customHeight="1">
      <c r="A242" s="596"/>
      <c r="B242" s="593"/>
      <c r="C242" s="15" t="s">
        <v>2797</v>
      </c>
      <c r="D242" s="19" t="s">
        <v>1109</v>
      </c>
      <c r="E242" s="17">
        <v>2</v>
      </c>
      <c r="F242" s="17">
        <v>90</v>
      </c>
      <c r="G242" s="17">
        <f>E242*F242</f>
        <v>180</v>
      </c>
      <c r="H242" s="596"/>
    </row>
    <row r="243" spans="1:8" ht="18" customHeight="1">
      <c r="A243" s="597"/>
      <c r="B243" s="594"/>
      <c r="C243" s="15" t="s">
        <v>473</v>
      </c>
      <c r="D243" s="19" t="s">
        <v>1049</v>
      </c>
      <c r="E243" s="19">
        <v>4</v>
      </c>
      <c r="F243" s="17">
        <v>240</v>
      </c>
      <c r="G243" s="17">
        <f>E243*F243</f>
        <v>960</v>
      </c>
      <c r="H243" s="597"/>
    </row>
    <row r="244" spans="1:8" ht="40.5" customHeight="1">
      <c r="A244" s="602">
        <v>8</v>
      </c>
      <c r="B244" s="592" t="s">
        <v>499</v>
      </c>
      <c r="C244" s="46" t="s">
        <v>1396</v>
      </c>
      <c r="D244" s="17"/>
      <c r="E244" s="17"/>
      <c r="F244" s="17"/>
      <c r="G244" s="17"/>
      <c r="H244" s="595">
        <v>41004</v>
      </c>
    </row>
    <row r="245" spans="1:8" ht="18" customHeight="1">
      <c r="A245" s="596"/>
      <c r="B245" s="593"/>
      <c r="C245" s="15" t="s">
        <v>1570</v>
      </c>
      <c r="D245" s="19" t="s">
        <v>2968</v>
      </c>
      <c r="E245" s="17">
        <v>2</v>
      </c>
      <c r="F245" s="19">
        <v>72.5</v>
      </c>
      <c r="G245" s="44">
        <f>F245*E245</f>
        <v>145</v>
      </c>
      <c r="H245" s="605"/>
    </row>
    <row r="246" spans="1:8" ht="18" customHeight="1">
      <c r="A246" s="597"/>
      <c r="B246" s="594"/>
      <c r="C246" s="17" t="s">
        <v>1462</v>
      </c>
      <c r="D246" s="19" t="s">
        <v>1049</v>
      </c>
      <c r="E246" s="17">
        <v>0.5</v>
      </c>
      <c r="F246" s="17">
        <v>92</v>
      </c>
      <c r="G246" s="17">
        <f>E246*F246</f>
        <v>46</v>
      </c>
      <c r="H246" s="603"/>
    </row>
    <row r="247" spans="1:8" ht="34.5" customHeight="1">
      <c r="A247" s="602">
        <v>9</v>
      </c>
      <c r="B247" s="592" t="s">
        <v>22</v>
      </c>
      <c r="C247" s="46" t="s">
        <v>624</v>
      </c>
      <c r="D247" s="17"/>
      <c r="E247" s="17"/>
      <c r="F247" s="17"/>
      <c r="G247" s="17"/>
      <c r="H247" s="595">
        <v>41012</v>
      </c>
    </row>
    <row r="248" spans="1:8" ht="18" customHeight="1">
      <c r="A248" s="597"/>
      <c r="B248" s="594"/>
      <c r="C248" s="15" t="s">
        <v>2797</v>
      </c>
      <c r="D248" s="19" t="s">
        <v>1109</v>
      </c>
      <c r="E248" s="17">
        <v>1</v>
      </c>
      <c r="F248" s="17">
        <v>90</v>
      </c>
      <c r="G248" s="17">
        <f>E248*F248</f>
        <v>90</v>
      </c>
      <c r="H248" s="597"/>
    </row>
    <row r="249" spans="1:8" ht="18" customHeight="1">
      <c r="A249" s="602">
        <v>10</v>
      </c>
      <c r="B249" s="592" t="s">
        <v>3453</v>
      </c>
      <c r="C249" s="46" t="s">
        <v>624</v>
      </c>
      <c r="D249" s="17"/>
      <c r="E249" s="17"/>
      <c r="F249" s="17"/>
      <c r="G249" s="17"/>
      <c r="H249" s="595">
        <v>41012</v>
      </c>
    </row>
    <row r="250" spans="1:8" ht="18" customHeight="1">
      <c r="A250" s="597"/>
      <c r="B250" s="594"/>
      <c r="C250" s="15" t="s">
        <v>2797</v>
      </c>
      <c r="D250" s="19" t="s">
        <v>1109</v>
      </c>
      <c r="E250" s="17">
        <v>1</v>
      </c>
      <c r="F250" s="17">
        <v>90</v>
      </c>
      <c r="G250" s="17">
        <f>E250*F250</f>
        <v>90</v>
      </c>
      <c r="H250" s="597"/>
    </row>
    <row r="251" spans="1:8" ht="18" customHeight="1">
      <c r="A251" s="602">
        <v>11</v>
      </c>
      <c r="B251" s="592" t="s">
        <v>6</v>
      </c>
      <c r="C251" s="46" t="s">
        <v>624</v>
      </c>
      <c r="D251" s="17"/>
      <c r="E251" s="17"/>
      <c r="F251" s="17"/>
      <c r="G251" s="17"/>
      <c r="H251" s="595">
        <v>41012</v>
      </c>
    </row>
    <row r="252" spans="1:8" ht="18" customHeight="1">
      <c r="A252" s="597"/>
      <c r="B252" s="594"/>
      <c r="C252" s="15" t="s">
        <v>2797</v>
      </c>
      <c r="D252" s="19" t="s">
        <v>1109</v>
      </c>
      <c r="E252" s="17">
        <v>1</v>
      </c>
      <c r="F252" s="17">
        <v>90</v>
      </c>
      <c r="G252" s="17">
        <f>E252*F252</f>
        <v>90</v>
      </c>
      <c r="H252" s="597"/>
    </row>
    <row r="253" spans="1:8" ht="35.25" customHeight="1">
      <c r="A253" s="602">
        <v>12</v>
      </c>
      <c r="B253" s="592" t="s">
        <v>13</v>
      </c>
      <c r="C253" s="46" t="s">
        <v>2070</v>
      </c>
      <c r="D253" s="598" t="s">
        <v>14</v>
      </c>
      <c r="E253" s="599"/>
      <c r="F253" s="600"/>
      <c r="G253" s="17"/>
      <c r="H253" s="595">
        <v>41015</v>
      </c>
    </row>
    <row r="254" spans="1:8" ht="18" customHeight="1">
      <c r="A254" s="597"/>
      <c r="B254" s="594"/>
      <c r="C254" s="15" t="s">
        <v>1600</v>
      </c>
      <c r="D254" s="19" t="s">
        <v>1588</v>
      </c>
      <c r="E254" s="17">
        <v>0.5</v>
      </c>
      <c r="F254" s="17">
        <v>1700</v>
      </c>
      <c r="G254" s="17">
        <f>E254*F254</f>
        <v>850</v>
      </c>
      <c r="H254" s="603"/>
    </row>
    <row r="255" spans="1:8" ht="55.5" customHeight="1">
      <c r="A255" s="602">
        <v>13</v>
      </c>
      <c r="B255" s="592" t="s">
        <v>3456</v>
      </c>
      <c r="C255" s="46" t="s">
        <v>853</v>
      </c>
      <c r="D255" s="17"/>
      <c r="E255" s="17"/>
      <c r="F255" s="17"/>
      <c r="G255" s="17"/>
      <c r="H255" s="595">
        <v>41011</v>
      </c>
    </row>
    <row r="256" spans="1:8" ht="18" customHeight="1">
      <c r="A256" s="596"/>
      <c r="B256" s="593"/>
      <c r="C256" s="17" t="s">
        <v>2783</v>
      </c>
      <c r="D256" s="19" t="s">
        <v>1588</v>
      </c>
      <c r="E256" s="17">
        <v>2</v>
      </c>
      <c r="F256" s="17">
        <v>1350</v>
      </c>
      <c r="G256" s="20">
        <f>E256*F256</f>
        <v>2700</v>
      </c>
      <c r="H256" s="605"/>
    </row>
    <row r="257" spans="1:8" ht="18" customHeight="1">
      <c r="A257" s="597"/>
      <c r="B257" s="594"/>
      <c r="C257" s="15" t="s">
        <v>854</v>
      </c>
      <c r="D257" s="19" t="s">
        <v>1585</v>
      </c>
      <c r="E257" s="17">
        <v>0.25</v>
      </c>
      <c r="F257" s="17">
        <v>48.05</v>
      </c>
      <c r="G257" s="20">
        <f>E257*F257</f>
        <v>12.01</v>
      </c>
      <c r="H257" s="603"/>
    </row>
    <row r="258" spans="1:8" ht="53.25" customHeight="1">
      <c r="A258" s="610">
        <v>14</v>
      </c>
      <c r="B258" s="606" t="s">
        <v>3457</v>
      </c>
      <c r="C258" s="46" t="s">
        <v>853</v>
      </c>
      <c r="D258" s="19"/>
      <c r="E258" s="17"/>
      <c r="F258" s="17"/>
      <c r="G258" s="17"/>
      <c r="H258" s="611">
        <v>41011</v>
      </c>
    </row>
    <row r="259" spans="1:8" ht="18" customHeight="1">
      <c r="A259" s="610"/>
      <c r="B259" s="606"/>
      <c r="C259" s="17" t="s">
        <v>2783</v>
      </c>
      <c r="D259" s="19" t="s">
        <v>1588</v>
      </c>
      <c r="E259" s="17">
        <v>2</v>
      </c>
      <c r="F259" s="17">
        <v>1350</v>
      </c>
      <c r="G259" s="20">
        <f>E259*F259</f>
        <v>2700</v>
      </c>
      <c r="H259" s="611"/>
    </row>
    <row r="260" spans="1:8" ht="18" customHeight="1">
      <c r="A260" s="610"/>
      <c r="B260" s="606"/>
      <c r="C260" s="15" t="s">
        <v>854</v>
      </c>
      <c r="D260" s="19" t="s">
        <v>1585</v>
      </c>
      <c r="E260" s="17">
        <v>0.25</v>
      </c>
      <c r="F260" s="17">
        <v>48.05</v>
      </c>
      <c r="G260" s="20">
        <f>E260*F260</f>
        <v>12.01</v>
      </c>
      <c r="H260" s="611"/>
    </row>
    <row r="261" spans="1:8" ht="50.25" customHeight="1">
      <c r="A261" s="610">
        <v>15</v>
      </c>
      <c r="B261" s="606" t="s">
        <v>855</v>
      </c>
      <c r="C261" s="46" t="s">
        <v>853</v>
      </c>
      <c r="D261" s="19"/>
      <c r="E261" s="17"/>
      <c r="F261" s="17"/>
      <c r="G261" s="17"/>
      <c r="H261" s="611">
        <v>41012</v>
      </c>
    </row>
    <row r="262" spans="1:8" ht="18" customHeight="1">
      <c r="A262" s="610"/>
      <c r="B262" s="606"/>
      <c r="C262" s="17" t="s">
        <v>2783</v>
      </c>
      <c r="D262" s="19" t="s">
        <v>1588</v>
      </c>
      <c r="E262" s="17">
        <v>1.34</v>
      </c>
      <c r="F262" s="17">
        <v>1350</v>
      </c>
      <c r="G262" s="20">
        <f>E262*F262</f>
        <v>1809</v>
      </c>
      <c r="H262" s="611"/>
    </row>
    <row r="263" spans="1:8" ht="18" customHeight="1">
      <c r="A263" s="610"/>
      <c r="B263" s="606"/>
      <c r="C263" s="15" t="s">
        <v>854</v>
      </c>
      <c r="D263" s="19" t="s">
        <v>1585</v>
      </c>
      <c r="E263" s="17">
        <v>0.17</v>
      </c>
      <c r="F263" s="17">
        <v>48.05</v>
      </c>
      <c r="G263" s="20">
        <f>E263*F263</f>
        <v>8.17</v>
      </c>
      <c r="H263" s="611"/>
    </row>
    <row r="264" spans="1:8" ht="51" customHeight="1">
      <c r="A264" s="602">
        <v>16</v>
      </c>
      <c r="B264" s="592" t="s">
        <v>3453</v>
      </c>
      <c r="C264" s="46" t="s">
        <v>853</v>
      </c>
      <c r="D264" s="19"/>
      <c r="E264" s="17"/>
      <c r="F264" s="17"/>
      <c r="G264" s="17"/>
      <c r="H264" s="595">
        <v>41012</v>
      </c>
    </row>
    <row r="265" spans="1:8" ht="18" customHeight="1">
      <c r="A265" s="596"/>
      <c r="B265" s="593"/>
      <c r="C265" s="17" t="s">
        <v>2783</v>
      </c>
      <c r="D265" s="19" t="s">
        <v>1588</v>
      </c>
      <c r="E265" s="17">
        <v>1.34</v>
      </c>
      <c r="F265" s="17">
        <v>1350</v>
      </c>
      <c r="G265" s="20">
        <f>E265*F265</f>
        <v>1809</v>
      </c>
      <c r="H265" s="605"/>
    </row>
    <row r="266" spans="1:8" ht="18" customHeight="1">
      <c r="A266" s="597"/>
      <c r="B266" s="594"/>
      <c r="C266" s="15" t="s">
        <v>854</v>
      </c>
      <c r="D266" s="19" t="s">
        <v>1585</v>
      </c>
      <c r="E266" s="17">
        <v>0.17</v>
      </c>
      <c r="F266" s="17">
        <v>48.05</v>
      </c>
      <c r="G266" s="20">
        <f>E266*F266</f>
        <v>8.17</v>
      </c>
      <c r="H266" s="603"/>
    </row>
    <row r="267" spans="1:8" ht="52.5" customHeight="1">
      <c r="A267" s="602">
        <v>17</v>
      </c>
      <c r="B267" s="592" t="s">
        <v>809</v>
      </c>
      <c r="C267" s="46" t="s">
        <v>853</v>
      </c>
      <c r="D267" s="19"/>
      <c r="E267" s="17"/>
      <c r="F267" s="17"/>
      <c r="G267" s="17"/>
      <c r="H267" s="595">
        <v>41012</v>
      </c>
    </row>
    <row r="268" spans="1:8" ht="18" customHeight="1">
      <c r="A268" s="596"/>
      <c r="B268" s="593"/>
      <c r="C268" s="17" t="s">
        <v>2783</v>
      </c>
      <c r="D268" s="19" t="s">
        <v>1588</v>
      </c>
      <c r="E268" s="17">
        <v>1.34</v>
      </c>
      <c r="F268" s="17">
        <v>1350</v>
      </c>
      <c r="G268" s="20">
        <f>E268*F268</f>
        <v>1809</v>
      </c>
      <c r="H268" s="605"/>
    </row>
    <row r="269" spans="1:8" ht="18" customHeight="1">
      <c r="A269" s="597"/>
      <c r="B269" s="594"/>
      <c r="C269" s="15" t="s">
        <v>854</v>
      </c>
      <c r="D269" s="19" t="s">
        <v>1585</v>
      </c>
      <c r="E269" s="17">
        <v>0.17</v>
      </c>
      <c r="F269" s="17">
        <v>48.05</v>
      </c>
      <c r="G269" s="20">
        <f>E269*F269</f>
        <v>8.17</v>
      </c>
      <c r="H269" s="603"/>
    </row>
    <row r="270" spans="1:8" ht="36" customHeight="1">
      <c r="A270" s="41">
        <v>18</v>
      </c>
      <c r="B270" s="17" t="s">
        <v>3145</v>
      </c>
      <c r="C270" s="46" t="s">
        <v>1584</v>
      </c>
      <c r="D270" s="598" t="s">
        <v>67</v>
      </c>
      <c r="E270" s="599"/>
      <c r="F270" s="600"/>
      <c r="G270" s="20"/>
      <c r="H270" s="18">
        <v>41022</v>
      </c>
    </row>
    <row r="271" spans="1:8" ht="36" customHeight="1">
      <c r="A271" s="41">
        <v>19</v>
      </c>
      <c r="B271" s="17" t="s">
        <v>3456</v>
      </c>
      <c r="C271" s="16" t="s">
        <v>2576</v>
      </c>
      <c r="D271" s="19"/>
      <c r="E271" s="19"/>
      <c r="F271" s="19"/>
      <c r="G271" s="20">
        <v>3257.84</v>
      </c>
      <c r="H271" s="133">
        <v>41024</v>
      </c>
    </row>
    <row r="272" spans="1:8" ht="36" customHeight="1">
      <c r="A272" s="41">
        <v>20</v>
      </c>
      <c r="B272" s="17" t="s">
        <v>3457</v>
      </c>
      <c r="C272" s="16" t="s">
        <v>2576</v>
      </c>
      <c r="D272" s="19"/>
      <c r="E272" s="19"/>
      <c r="F272" s="19"/>
      <c r="G272" s="20">
        <v>3257.84</v>
      </c>
      <c r="H272" s="133">
        <v>41024</v>
      </c>
    </row>
    <row r="273" spans="1:8" ht="18" customHeight="1">
      <c r="A273" s="8"/>
      <c r="B273" s="7" t="s">
        <v>2530</v>
      </c>
      <c r="C273" s="8"/>
      <c r="D273" s="8"/>
      <c r="E273" s="8"/>
      <c r="F273" s="8"/>
      <c r="G273" s="223">
        <f>SUM(G230:G272)</f>
        <v>20945.2</v>
      </c>
      <c r="H273" s="8"/>
    </row>
    <row r="274" spans="1:8" ht="18" customHeight="1">
      <c r="A274" s="22"/>
      <c r="B274" s="22"/>
      <c r="C274" s="89"/>
      <c r="D274" s="90"/>
      <c r="E274" s="22"/>
      <c r="F274" s="22"/>
      <c r="G274" s="70"/>
      <c r="H274" s="110"/>
    </row>
    <row r="275" spans="1:8" ht="18" customHeight="1">
      <c r="A275" s="22"/>
      <c r="B275" s="22"/>
      <c r="C275" s="89"/>
      <c r="D275" s="90"/>
      <c r="E275" s="22"/>
      <c r="F275" s="22"/>
      <c r="G275" s="70"/>
      <c r="H275" s="110"/>
    </row>
    <row r="276" spans="1:8" ht="18" customHeight="1">
      <c r="A276" s="22"/>
      <c r="B276" s="22"/>
      <c r="C276" s="89"/>
      <c r="D276" s="22"/>
      <c r="E276" s="22"/>
      <c r="F276" s="22"/>
      <c r="G276" s="70"/>
      <c r="H276" s="22"/>
    </row>
    <row r="277" spans="1:8" ht="18" customHeight="1">
      <c r="A277" s="22"/>
      <c r="B277" s="22"/>
      <c r="C277" s="89"/>
      <c r="D277" s="22"/>
      <c r="E277" s="22"/>
      <c r="F277" s="22"/>
      <c r="G277" s="22"/>
      <c r="H277" s="22"/>
    </row>
    <row r="278" spans="1:8" ht="18" customHeight="1">
      <c r="A278" s="22"/>
      <c r="B278" s="22"/>
      <c r="C278" s="89"/>
      <c r="D278" s="22"/>
      <c r="E278" s="22"/>
      <c r="F278" s="22"/>
      <c r="G278" s="22"/>
      <c r="H278" s="22"/>
    </row>
    <row r="279" spans="1:8" ht="18" customHeight="1">
      <c r="A279" s="22"/>
      <c r="B279" s="22"/>
      <c r="C279" s="89"/>
      <c r="D279" s="22"/>
      <c r="E279" s="22"/>
      <c r="F279" s="22"/>
      <c r="G279" s="22"/>
      <c r="H279" s="22"/>
    </row>
    <row r="280" spans="1:8" ht="18" customHeight="1">
      <c r="A280" s="22"/>
      <c r="B280" s="22"/>
      <c r="C280" s="89"/>
      <c r="D280" s="22"/>
      <c r="E280" s="22"/>
      <c r="F280" s="22"/>
      <c r="G280" s="22"/>
      <c r="H280" s="22"/>
    </row>
    <row r="281" spans="1:8" ht="18" customHeight="1">
      <c r="A281" s="22"/>
      <c r="B281" s="22"/>
      <c r="C281" s="89"/>
      <c r="D281" s="22"/>
      <c r="E281" s="22"/>
      <c r="F281" s="22"/>
      <c r="G281" s="22"/>
      <c r="H281" s="22"/>
    </row>
    <row r="282" spans="1:8" ht="18" customHeight="1">
      <c r="A282" s="22"/>
      <c r="B282" s="22"/>
      <c r="C282" s="89"/>
      <c r="D282" s="22"/>
      <c r="E282" s="22"/>
      <c r="F282" s="22"/>
      <c r="G282" s="22"/>
      <c r="H282" s="22"/>
    </row>
    <row r="283" spans="1:8" ht="18" customHeight="1">
      <c r="A283" s="22"/>
      <c r="B283" s="22"/>
      <c r="C283" s="89"/>
      <c r="D283" s="22"/>
      <c r="E283" s="22"/>
      <c r="F283" s="22"/>
      <c r="G283" s="22"/>
      <c r="H283" s="22"/>
    </row>
    <row r="284" spans="1:8" ht="18" customHeight="1">
      <c r="A284" s="22"/>
      <c r="B284" s="22"/>
      <c r="C284" s="22"/>
      <c r="D284" s="22"/>
      <c r="E284" s="22"/>
      <c r="F284" s="22"/>
      <c r="G284" s="22"/>
      <c r="H284" s="22"/>
    </row>
    <row r="285" spans="1:8" ht="18" customHeight="1">
      <c r="A285" s="83"/>
      <c r="B285" s="83"/>
      <c r="C285" s="22"/>
      <c r="D285" s="83"/>
      <c r="E285" s="83"/>
      <c r="F285" s="83"/>
      <c r="G285" s="83"/>
      <c r="H285" s="83"/>
    </row>
    <row r="286" spans="1:8" ht="18" customHeight="1">
      <c r="A286" s="83"/>
      <c r="B286" s="83"/>
      <c r="C286" s="83"/>
      <c r="D286" s="83"/>
      <c r="E286" s="83"/>
      <c r="F286" s="83"/>
      <c r="G286" s="83"/>
      <c r="H286" s="83"/>
    </row>
    <row r="287" spans="1:8" ht="18" customHeight="1">
      <c r="A287" s="83"/>
      <c r="B287" s="22"/>
      <c r="C287" s="83"/>
      <c r="D287" s="22"/>
      <c r="E287" s="22"/>
      <c r="F287" s="22"/>
      <c r="G287" s="22"/>
      <c r="H287" s="110"/>
    </row>
    <row r="288" spans="1:8" ht="18" customHeight="1">
      <c r="A288" s="83"/>
      <c r="B288" s="22"/>
      <c r="C288" s="22"/>
      <c r="D288" s="22"/>
      <c r="E288" s="22"/>
      <c r="F288" s="22"/>
      <c r="G288" s="22"/>
      <c r="H288" s="110"/>
    </row>
    <row r="289" spans="1:8" ht="18" customHeight="1">
      <c r="A289" s="83"/>
      <c r="B289" s="22"/>
      <c r="C289" s="22"/>
      <c r="D289" s="22"/>
      <c r="E289" s="22"/>
      <c r="F289" s="22"/>
      <c r="G289" s="22"/>
      <c r="H289" s="110"/>
    </row>
    <row r="290" spans="1:8" ht="18" customHeight="1">
      <c r="A290" s="83"/>
      <c r="B290" s="22"/>
      <c r="C290" s="22"/>
      <c r="D290" s="22"/>
      <c r="E290" s="22"/>
      <c r="F290" s="22"/>
      <c r="G290" s="22"/>
      <c r="H290" s="110"/>
    </row>
    <row r="291" spans="1:8" ht="18" customHeight="1">
      <c r="A291" s="83"/>
      <c r="B291" s="22"/>
      <c r="C291" s="22"/>
      <c r="D291" s="22"/>
      <c r="E291" s="22"/>
      <c r="F291" s="22"/>
      <c r="G291" s="22"/>
      <c r="H291" s="22"/>
    </row>
    <row r="292" spans="1:8" ht="18" customHeight="1">
      <c r="A292" s="22"/>
      <c r="B292" s="22"/>
      <c r="C292" s="22"/>
      <c r="D292" s="22"/>
      <c r="E292" s="22"/>
      <c r="F292" s="22"/>
      <c r="G292" s="22"/>
      <c r="H292" s="110"/>
    </row>
    <row r="293" spans="1:8" ht="18" customHeight="1">
      <c r="A293" s="22"/>
      <c r="B293" s="22"/>
      <c r="C293" s="22"/>
      <c r="D293" s="90"/>
      <c r="E293" s="22"/>
      <c r="F293" s="22"/>
      <c r="G293" s="70"/>
      <c r="H293" s="110"/>
    </row>
    <row r="294" spans="1:8" ht="18" customHeight="1">
      <c r="A294" s="22"/>
      <c r="B294" s="22"/>
      <c r="C294" s="22"/>
      <c r="D294" s="90"/>
      <c r="E294" s="22"/>
      <c r="F294" s="22"/>
      <c r="G294" s="22"/>
      <c r="H294" s="110"/>
    </row>
    <row r="295" spans="1:8" ht="18" customHeight="1">
      <c r="A295" s="22"/>
      <c r="B295" s="22"/>
      <c r="C295" s="22"/>
      <c r="D295" s="90"/>
      <c r="E295" s="90"/>
      <c r="F295" s="90"/>
      <c r="G295" s="79"/>
      <c r="H295" s="110"/>
    </row>
    <row r="296" spans="1:8" ht="18" customHeight="1">
      <c r="A296" s="22"/>
      <c r="B296" s="22"/>
      <c r="C296" s="22"/>
      <c r="D296" s="22"/>
      <c r="E296" s="22"/>
      <c r="F296" s="22"/>
      <c r="G296" s="79"/>
      <c r="H296" s="110"/>
    </row>
    <row r="297" spans="1:8" ht="18" customHeight="1">
      <c r="A297" s="22"/>
      <c r="B297" s="22"/>
      <c r="C297" s="22"/>
      <c r="D297" s="90"/>
      <c r="E297" s="22"/>
      <c r="F297" s="22"/>
      <c r="G297" s="79"/>
      <c r="H297" s="22"/>
    </row>
    <row r="298" spans="1:8" ht="18" customHeight="1">
      <c r="A298" s="22"/>
      <c r="B298" s="22"/>
      <c r="C298" s="22"/>
      <c r="D298" s="22"/>
      <c r="E298" s="22"/>
      <c r="F298" s="22"/>
      <c r="G298" s="79"/>
      <c r="H298" s="110"/>
    </row>
    <row r="299" spans="1:8" ht="18" customHeight="1">
      <c r="A299" s="22"/>
      <c r="B299" s="22"/>
      <c r="C299" s="22"/>
      <c r="D299" s="22"/>
      <c r="E299" s="22"/>
      <c r="F299" s="22"/>
      <c r="G299" s="79"/>
      <c r="H299" s="22"/>
    </row>
    <row r="300" spans="1:8" ht="18" customHeight="1">
      <c r="A300" s="22"/>
      <c r="B300" s="22"/>
      <c r="C300" s="22"/>
      <c r="D300" s="22"/>
      <c r="E300" s="22"/>
      <c r="F300" s="22"/>
      <c r="G300" s="79"/>
      <c r="H300" s="110"/>
    </row>
    <row r="301" spans="1:8" ht="18" customHeight="1">
      <c r="A301" s="22"/>
      <c r="B301" s="22"/>
      <c r="C301" s="22"/>
      <c r="D301" s="22"/>
      <c r="E301" s="22"/>
      <c r="F301" s="22"/>
      <c r="G301" s="79"/>
      <c r="H301" s="22"/>
    </row>
    <row r="302" spans="1:8" ht="18" customHeight="1">
      <c r="A302" s="22"/>
      <c r="B302" s="22"/>
      <c r="C302" s="22"/>
      <c r="D302" s="22"/>
      <c r="E302" s="22"/>
      <c r="F302" s="22"/>
      <c r="G302" s="79"/>
      <c r="H302" s="110"/>
    </row>
    <row r="303" spans="1:8" ht="18" customHeight="1">
      <c r="A303" s="22"/>
      <c r="B303" s="22"/>
      <c r="C303" s="22"/>
      <c r="D303" s="22"/>
      <c r="E303" s="22"/>
      <c r="F303" s="22"/>
      <c r="G303" s="79"/>
      <c r="H303" s="110"/>
    </row>
    <row r="304" spans="1:8" ht="18" customHeight="1">
      <c r="A304" s="22"/>
      <c r="B304" s="22"/>
      <c r="C304" s="22"/>
      <c r="D304" s="22"/>
      <c r="E304" s="22"/>
      <c r="F304" s="22"/>
      <c r="G304" s="79"/>
      <c r="H304" s="22"/>
    </row>
    <row r="305" spans="1:8" ht="18" customHeight="1">
      <c r="G305" s="1130" t="s">
        <v>1044</v>
      </c>
      <c r="H305" s="1130"/>
    </row>
    <row r="306" spans="1:8" ht="18" customHeight="1">
      <c r="A306" s="1147" t="s">
        <v>3295</v>
      </c>
      <c r="B306" s="1147"/>
      <c r="C306" s="1147"/>
      <c r="D306" s="1147"/>
      <c r="E306" s="1147"/>
      <c r="F306" s="1147"/>
      <c r="G306" s="1147"/>
      <c r="H306" s="1147"/>
    </row>
    <row r="307" spans="1:8" ht="18" customHeight="1">
      <c r="A307" s="132" t="s">
        <v>1033</v>
      </c>
      <c r="B307" s="132" t="s">
        <v>1034</v>
      </c>
      <c r="C307" s="132" t="s">
        <v>1035</v>
      </c>
      <c r="D307" s="132" t="s">
        <v>1036</v>
      </c>
      <c r="E307" s="132" t="s">
        <v>1334</v>
      </c>
      <c r="F307" s="132" t="s">
        <v>1335</v>
      </c>
      <c r="G307" s="132" t="s">
        <v>1555</v>
      </c>
      <c r="H307" s="132" t="s">
        <v>1586</v>
      </c>
    </row>
    <row r="308" spans="1:8" ht="36" customHeight="1">
      <c r="A308" s="41">
        <v>1</v>
      </c>
      <c r="B308" s="17" t="s">
        <v>3453</v>
      </c>
      <c r="C308" s="16" t="s">
        <v>278</v>
      </c>
      <c r="D308" s="606" t="s">
        <v>2088</v>
      </c>
      <c r="E308" s="606"/>
      <c r="F308" s="606"/>
      <c r="G308" s="47"/>
      <c r="H308" s="18">
        <v>41036</v>
      </c>
    </row>
    <row r="309" spans="1:8" ht="22.5" customHeight="1">
      <c r="A309" s="602">
        <v>2</v>
      </c>
      <c r="B309" s="592" t="s">
        <v>3530</v>
      </c>
      <c r="C309" s="16" t="s">
        <v>3531</v>
      </c>
      <c r="D309" s="17"/>
      <c r="E309" s="17"/>
      <c r="F309" s="17"/>
      <c r="G309" s="47"/>
      <c r="H309" s="595">
        <v>41039</v>
      </c>
    </row>
    <row r="310" spans="1:8" ht="18" customHeight="1">
      <c r="A310" s="596"/>
      <c r="B310" s="593"/>
      <c r="C310" s="17" t="s">
        <v>3532</v>
      </c>
      <c r="D310" s="19" t="s">
        <v>2968</v>
      </c>
      <c r="E310" s="17">
        <v>6</v>
      </c>
      <c r="F310" s="17">
        <v>40</v>
      </c>
      <c r="G310" s="47">
        <f>F310*E310</f>
        <v>240</v>
      </c>
      <c r="H310" s="605"/>
    </row>
    <row r="311" spans="1:8" ht="18" customHeight="1">
      <c r="A311" s="596"/>
      <c r="B311" s="593"/>
      <c r="C311" s="17" t="s">
        <v>3533</v>
      </c>
      <c r="D311" s="19" t="s">
        <v>1049</v>
      </c>
      <c r="E311" s="17">
        <v>30</v>
      </c>
      <c r="F311" s="17">
        <v>185.39</v>
      </c>
      <c r="G311" s="20">
        <f>F311*E311</f>
        <v>5561.7</v>
      </c>
      <c r="H311" s="605"/>
    </row>
    <row r="312" spans="1:8" ht="18" customHeight="1">
      <c r="A312" s="596"/>
      <c r="B312" s="593"/>
      <c r="C312" s="17" t="s">
        <v>3534</v>
      </c>
      <c r="D312" s="19" t="s">
        <v>1109</v>
      </c>
      <c r="E312" s="17">
        <v>5</v>
      </c>
      <c r="F312" s="17">
        <v>90</v>
      </c>
      <c r="G312" s="47">
        <f>F312*E312</f>
        <v>450</v>
      </c>
      <c r="H312" s="605"/>
    </row>
    <row r="313" spans="1:8" ht="18" customHeight="1">
      <c r="A313" s="597"/>
      <c r="B313" s="594"/>
      <c r="C313" s="15" t="s">
        <v>1875</v>
      </c>
      <c r="D313" s="19" t="s">
        <v>2968</v>
      </c>
      <c r="E313" s="19">
        <v>2</v>
      </c>
      <c r="F313" s="19">
        <v>50</v>
      </c>
      <c r="G313" s="84">
        <f>F313*E313</f>
        <v>100</v>
      </c>
      <c r="H313" s="603"/>
    </row>
    <row r="314" spans="1:8" ht="23.25" customHeight="1">
      <c r="A314" s="602">
        <v>3</v>
      </c>
      <c r="B314" s="592" t="s">
        <v>1865</v>
      </c>
      <c r="C314" s="16" t="s">
        <v>542</v>
      </c>
      <c r="D314" s="17"/>
      <c r="E314" s="17"/>
      <c r="F314" s="17"/>
      <c r="G314" s="47"/>
      <c r="H314" s="602" t="s">
        <v>1866</v>
      </c>
    </row>
    <row r="315" spans="1:8" ht="18" customHeight="1">
      <c r="A315" s="596"/>
      <c r="B315" s="593"/>
      <c r="C315" s="15" t="s">
        <v>3144</v>
      </c>
      <c r="D315" s="19" t="s">
        <v>2968</v>
      </c>
      <c r="E315" s="19">
        <v>1</v>
      </c>
      <c r="F315" s="19">
        <v>20</v>
      </c>
      <c r="G315" s="84">
        <f>F315*E315</f>
        <v>20</v>
      </c>
      <c r="H315" s="596"/>
    </row>
    <row r="316" spans="1:8" ht="18" customHeight="1">
      <c r="A316" s="596"/>
      <c r="B316" s="593"/>
      <c r="C316" s="15" t="s">
        <v>1668</v>
      </c>
      <c r="D316" s="19" t="s">
        <v>2968</v>
      </c>
      <c r="E316" s="19">
        <v>3</v>
      </c>
      <c r="F316" s="19">
        <v>186</v>
      </c>
      <c r="G316" s="84">
        <f>F316*E316</f>
        <v>558</v>
      </c>
      <c r="H316" s="596"/>
    </row>
    <row r="317" spans="1:8" ht="18" customHeight="1">
      <c r="A317" s="596"/>
      <c r="B317" s="593"/>
      <c r="C317" s="15" t="s">
        <v>2931</v>
      </c>
      <c r="D317" s="19" t="s">
        <v>1049</v>
      </c>
      <c r="E317" s="19">
        <v>8</v>
      </c>
      <c r="F317" s="19">
        <v>92</v>
      </c>
      <c r="G317" s="84">
        <f>F317*E317</f>
        <v>736</v>
      </c>
      <c r="H317" s="596"/>
    </row>
    <row r="318" spans="1:8" ht="18" customHeight="1">
      <c r="A318" s="597"/>
      <c r="B318" s="594"/>
      <c r="C318" s="15" t="s">
        <v>2865</v>
      </c>
      <c r="D318" s="19" t="s">
        <v>2968</v>
      </c>
      <c r="E318" s="19">
        <v>1</v>
      </c>
      <c r="F318" s="19">
        <v>50</v>
      </c>
      <c r="G318" s="84">
        <f>F318*E318</f>
        <v>50</v>
      </c>
      <c r="H318" s="597"/>
    </row>
    <row r="319" spans="1:8" ht="36.75" customHeight="1">
      <c r="A319" s="41">
        <v>4</v>
      </c>
      <c r="B319" s="17" t="s">
        <v>3456</v>
      </c>
      <c r="C319" s="16" t="s">
        <v>2576</v>
      </c>
      <c r="D319" s="19"/>
      <c r="E319" s="19"/>
      <c r="F319" s="19"/>
      <c r="G319" s="20">
        <v>3257.84</v>
      </c>
      <c r="H319" s="133">
        <v>41024</v>
      </c>
    </row>
    <row r="320" spans="1:8" ht="36" customHeight="1">
      <c r="A320" s="41">
        <v>5</v>
      </c>
      <c r="B320" s="17" t="s">
        <v>3457</v>
      </c>
      <c r="C320" s="16" t="s">
        <v>2576</v>
      </c>
      <c r="D320" s="19"/>
      <c r="E320" s="19"/>
      <c r="F320" s="19"/>
      <c r="G320" s="20">
        <v>3257.84</v>
      </c>
      <c r="H320" s="133">
        <v>41024</v>
      </c>
    </row>
    <row r="321" spans="1:8" ht="38.25" customHeight="1">
      <c r="A321" s="41">
        <v>6</v>
      </c>
      <c r="B321" s="17" t="s">
        <v>2918</v>
      </c>
      <c r="C321" s="16" t="s">
        <v>694</v>
      </c>
      <c r="D321" s="598" t="s">
        <v>2919</v>
      </c>
      <c r="E321" s="599"/>
      <c r="F321" s="600"/>
      <c r="G321" s="47"/>
      <c r="H321" s="21">
        <v>41047</v>
      </c>
    </row>
    <row r="322" spans="1:8" ht="37.5" customHeight="1">
      <c r="A322" s="41">
        <v>7</v>
      </c>
      <c r="B322" s="17" t="s">
        <v>2920</v>
      </c>
      <c r="C322" s="16" t="s">
        <v>2844</v>
      </c>
      <c r="D322" s="598" t="s">
        <v>2921</v>
      </c>
      <c r="E322" s="599"/>
      <c r="F322" s="600"/>
      <c r="G322" s="47"/>
      <c r="H322" s="21">
        <v>41046</v>
      </c>
    </row>
    <row r="323" spans="1:8" ht="37.5" customHeight="1">
      <c r="A323" s="41">
        <v>8</v>
      </c>
      <c r="B323" s="17" t="s">
        <v>1706</v>
      </c>
      <c r="C323" s="16" t="s">
        <v>1584</v>
      </c>
      <c r="D323" s="598" t="s">
        <v>67</v>
      </c>
      <c r="E323" s="599"/>
      <c r="F323" s="600"/>
      <c r="G323" s="47"/>
      <c r="H323" s="18">
        <v>41057</v>
      </c>
    </row>
    <row r="324" spans="1:8" ht="21" customHeight="1">
      <c r="A324" s="602">
        <v>9</v>
      </c>
      <c r="B324" s="592" t="s">
        <v>2786</v>
      </c>
      <c r="C324" s="16" t="s">
        <v>3386</v>
      </c>
      <c r="D324" s="17"/>
      <c r="E324" s="17"/>
      <c r="F324" s="17"/>
      <c r="G324" s="47"/>
      <c r="H324" s="595">
        <v>41057</v>
      </c>
    </row>
    <row r="325" spans="1:8" ht="18" customHeight="1">
      <c r="A325" s="596"/>
      <c r="B325" s="593"/>
      <c r="C325" s="17" t="s">
        <v>1581</v>
      </c>
      <c r="D325" s="19" t="s">
        <v>1109</v>
      </c>
      <c r="E325" s="17">
        <v>2</v>
      </c>
      <c r="F325" s="17">
        <v>90</v>
      </c>
      <c r="G325" s="47">
        <f>F325*E325</f>
        <v>180</v>
      </c>
      <c r="H325" s="596"/>
    </row>
    <row r="326" spans="1:8" ht="18" customHeight="1">
      <c r="A326" s="596"/>
      <c r="B326" s="593"/>
      <c r="C326" s="15" t="s">
        <v>3144</v>
      </c>
      <c r="D326" s="19" t="s">
        <v>2968</v>
      </c>
      <c r="E326" s="19">
        <v>1</v>
      </c>
      <c r="F326" s="19">
        <v>20</v>
      </c>
      <c r="G326" s="84">
        <f>F326*E326</f>
        <v>20</v>
      </c>
      <c r="H326" s="596"/>
    </row>
    <row r="327" spans="1:8" ht="18" customHeight="1">
      <c r="A327" s="597"/>
      <c r="B327" s="594"/>
      <c r="C327" s="17" t="s">
        <v>2723</v>
      </c>
      <c r="D327" s="19" t="s">
        <v>1049</v>
      </c>
      <c r="E327" s="17">
        <v>3</v>
      </c>
      <c r="F327" s="17">
        <v>156.16</v>
      </c>
      <c r="G327" s="47">
        <f>F327*E327</f>
        <v>468</v>
      </c>
      <c r="H327" s="597"/>
    </row>
    <row r="328" spans="1:8" ht="18" customHeight="1">
      <c r="A328" s="8"/>
      <c r="B328" s="7" t="s">
        <v>3688</v>
      </c>
      <c r="C328" s="8"/>
      <c r="D328" s="8"/>
      <c r="E328" s="8"/>
      <c r="F328" s="8"/>
      <c r="G328" s="9">
        <f>SUM(G308:G327)</f>
        <v>14899.38</v>
      </c>
      <c r="H328" s="8"/>
    </row>
    <row r="329" spans="1:8" ht="18" customHeight="1">
      <c r="A329" s="22"/>
      <c r="B329" s="22"/>
      <c r="C329" s="22"/>
      <c r="D329" s="22"/>
      <c r="E329" s="22"/>
      <c r="F329" s="22"/>
      <c r="G329" s="79"/>
      <c r="H329" s="22"/>
    </row>
    <row r="330" spans="1:8" ht="18" customHeight="1">
      <c r="A330" s="22"/>
      <c r="B330" s="22"/>
      <c r="C330" s="22"/>
      <c r="D330" s="22"/>
      <c r="E330" s="22"/>
      <c r="F330" s="22"/>
      <c r="G330" s="79"/>
      <c r="H330" s="22"/>
    </row>
    <row r="331" spans="1:8" ht="18" customHeight="1">
      <c r="A331" s="22"/>
      <c r="B331" s="22"/>
      <c r="C331" s="22"/>
      <c r="D331" s="22"/>
      <c r="E331" s="22"/>
      <c r="F331" s="22"/>
      <c r="G331" s="79"/>
      <c r="H331" s="22"/>
    </row>
    <row r="332" spans="1:8" ht="18" customHeight="1">
      <c r="A332" s="22"/>
      <c r="B332" s="22"/>
      <c r="C332" s="22"/>
      <c r="D332" s="22"/>
      <c r="E332" s="22"/>
      <c r="F332" s="22"/>
      <c r="G332" s="79"/>
      <c r="H332" s="22"/>
    </row>
    <row r="333" spans="1:8" ht="18" customHeight="1">
      <c r="A333" s="83"/>
      <c r="B333" s="83"/>
      <c r="C333" s="22"/>
      <c r="D333" s="83"/>
      <c r="E333" s="83"/>
      <c r="F333" s="83"/>
      <c r="G333" s="79"/>
      <c r="H333" s="83"/>
    </row>
    <row r="334" spans="1:8" ht="18" customHeight="1">
      <c r="A334" s="83"/>
      <c r="B334" s="83"/>
      <c r="C334" s="83"/>
      <c r="D334" s="83"/>
      <c r="E334" s="83"/>
      <c r="F334" s="83"/>
      <c r="G334" s="79"/>
      <c r="H334" s="83"/>
    </row>
    <row r="335" spans="1:8" ht="18" customHeight="1">
      <c r="A335" s="22"/>
      <c r="B335" s="22"/>
      <c r="C335" s="83"/>
      <c r="D335" s="22"/>
      <c r="E335" s="22"/>
      <c r="F335" s="22"/>
      <c r="G335" s="79"/>
      <c r="H335" s="110"/>
    </row>
    <row r="336" spans="1:8" ht="18" customHeight="1">
      <c r="A336" s="22"/>
      <c r="B336" s="22"/>
      <c r="C336" s="22"/>
      <c r="D336" s="90"/>
      <c r="E336" s="22"/>
      <c r="F336" s="22"/>
      <c r="G336" s="79"/>
      <c r="H336" s="22"/>
    </row>
    <row r="337" spans="1:8" ht="18" customHeight="1">
      <c r="A337" s="22"/>
      <c r="B337" s="22"/>
      <c r="C337" s="22"/>
      <c r="D337" s="90"/>
      <c r="E337" s="22"/>
      <c r="F337" s="22"/>
      <c r="G337" s="79"/>
      <c r="H337" s="110"/>
    </row>
    <row r="338" spans="1:8" ht="18" customHeight="1">
      <c r="A338" s="22"/>
      <c r="B338" s="22"/>
      <c r="C338" s="22"/>
      <c r="D338" s="90"/>
      <c r="E338" s="22"/>
      <c r="F338" s="22"/>
      <c r="G338" s="79"/>
      <c r="H338" s="22"/>
    </row>
    <row r="339" spans="1:8" ht="18" customHeight="1">
      <c r="A339" s="22"/>
      <c r="B339" s="22"/>
      <c r="C339" s="22"/>
      <c r="D339" s="90"/>
      <c r="E339" s="22"/>
      <c r="F339" s="22"/>
      <c r="G339" s="79"/>
      <c r="H339" s="110"/>
    </row>
    <row r="340" spans="1:8" ht="18" customHeight="1">
      <c r="A340" s="22"/>
      <c r="B340" s="22"/>
      <c r="C340" s="22"/>
      <c r="D340" s="90"/>
      <c r="E340" s="22"/>
      <c r="F340" s="22"/>
      <c r="G340" s="79"/>
      <c r="H340" s="110"/>
    </row>
    <row r="341" spans="1:8" ht="18" customHeight="1">
      <c r="A341" s="22"/>
      <c r="B341" s="22"/>
      <c r="C341" s="22"/>
      <c r="D341" s="90"/>
      <c r="E341" s="22"/>
      <c r="F341" s="22"/>
      <c r="G341" s="79"/>
      <c r="H341" s="22"/>
    </row>
    <row r="342" spans="1:8" ht="18" customHeight="1">
      <c r="A342" s="83"/>
      <c r="B342" s="22"/>
      <c r="C342" s="22"/>
      <c r="D342" s="22"/>
      <c r="E342" s="22"/>
      <c r="F342" s="22"/>
      <c r="G342" s="79"/>
      <c r="H342" s="110"/>
    </row>
    <row r="343" spans="1:8" ht="18" customHeight="1">
      <c r="A343" s="83"/>
      <c r="B343" s="22"/>
      <c r="C343" s="22"/>
      <c r="D343" s="22"/>
      <c r="E343" s="22"/>
      <c r="F343" s="22"/>
      <c r="G343" s="79"/>
      <c r="H343" s="110"/>
    </row>
    <row r="344" spans="1:8" ht="18" customHeight="1">
      <c r="A344" s="83"/>
      <c r="B344" s="22"/>
      <c r="C344" s="22"/>
      <c r="D344" s="22"/>
      <c r="E344" s="22"/>
      <c r="F344" s="22"/>
      <c r="G344" s="79"/>
      <c r="H344" s="110"/>
    </row>
    <row r="345" spans="1:8" ht="18" customHeight="1">
      <c r="A345" s="83"/>
      <c r="B345" s="22"/>
      <c r="C345" s="22"/>
      <c r="D345" s="22"/>
      <c r="E345" s="22"/>
      <c r="F345" s="22"/>
      <c r="G345" s="79"/>
      <c r="H345" s="110"/>
    </row>
    <row r="346" spans="1:8" ht="18" customHeight="1">
      <c r="A346" s="22"/>
      <c r="B346" s="22"/>
      <c r="C346" s="22"/>
      <c r="D346" s="22"/>
      <c r="E346" s="22"/>
      <c r="F346" s="22"/>
      <c r="G346" s="79"/>
      <c r="H346" s="110"/>
    </row>
    <row r="347" spans="1:8" ht="18" customHeight="1">
      <c r="G347" s="1130" t="s">
        <v>1044</v>
      </c>
      <c r="H347" s="1130"/>
    </row>
    <row r="348" spans="1:8" ht="18" customHeight="1">
      <c r="A348" s="1147" t="s">
        <v>2811</v>
      </c>
      <c r="B348" s="1147"/>
      <c r="C348" s="1147"/>
      <c r="D348" s="1147"/>
      <c r="E348" s="1147"/>
      <c r="F348" s="1147"/>
      <c r="G348" s="1147"/>
      <c r="H348" s="1147"/>
    </row>
    <row r="349" spans="1:8" ht="18" customHeight="1">
      <c r="A349" s="132" t="s">
        <v>1033</v>
      </c>
      <c r="B349" s="132" t="s">
        <v>1034</v>
      </c>
      <c r="C349" s="132" t="s">
        <v>1035</v>
      </c>
      <c r="D349" s="132" t="s">
        <v>1036</v>
      </c>
      <c r="E349" s="132" t="s">
        <v>1334</v>
      </c>
      <c r="F349" s="132" t="s">
        <v>1335</v>
      </c>
      <c r="G349" s="132" t="s">
        <v>1555</v>
      </c>
      <c r="H349" s="132" t="s">
        <v>1586</v>
      </c>
    </row>
    <row r="350" spans="1:8" ht="34.5" customHeight="1">
      <c r="A350" s="41">
        <v>1</v>
      </c>
      <c r="B350" s="17" t="s">
        <v>354</v>
      </c>
      <c r="C350" s="16" t="s">
        <v>355</v>
      </c>
      <c r="D350" s="606" t="s">
        <v>1896</v>
      </c>
      <c r="E350" s="606"/>
      <c r="F350" s="606"/>
      <c r="G350" s="47"/>
      <c r="H350" s="18">
        <v>41065</v>
      </c>
    </row>
    <row r="351" spans="1:8" ht="38.25" customHeight="1">
      <c r="A351" s="41">
        <v>2</v>
      </c>
      <c r="B351" s="17" t="s">
        <v>3515</v>
      </c>
      <c r="C351" s="16" t="s">
        <v>2724</v>
      </c>
      <c r="D351" s="598" t="s">
        <v>1050</v>
      </c>
      <c r="E351" s="599"/>
      <c r="F351" s="600"/>
      <c r="G351" s="47"/>
      <c r="H351" s="18">
        <v>41065</v>
      </c>
    </row>
    <row r="352" spans="1:8" ht="35.25" customHeight="1">
      <c r="A352" s="602">
        <v>3</v>
      </c>
      <c r="B352" s="592" t="s">
        <v>85</v>
      </c>
      <c r="C352" s="16" t="s">
        <v>1463</v>
      </c>
      <c r="D352" s="19"/>
      <c r="E352" s="17"/>
      <c r="F352" s="17"/>
      <c r="G352" s="47"/>
      <c r="H352" s="595">
        <v>41066</v>
      </c>
    </row>
    <row r="353" spans="1:8" ht="18" customHeight="1">
      <c r="A353" s="597"/>
      <c r="B353" s="594"/>
      <c r="C353" s="17" t="s">
        <v>86</v>
      </c>
      <c r="D353" s="19" t="s">
        <v>1109</v>
      </c>
      <c r="E353" s="17">
        <v>5</v>
      </c>
      <c r="F353" s="17">
        <v>4.3</v>
      </c>
      <c r="G353" s="47">
        <f>E353*F353</f>
        <v>22</v>
      </c>
      <c r="H353" s="597"/>
    </row>
    <row r="354" spans="1:8" ht="39" customHeight="1">
      <c r="A354" s="602">
        <v>4</v>
      </c>
      <c r="B354" s="592" t="s">
        <v>87</v>
      </c>
      <c r="C354" s="16" t="s">
        <v>1627</v>
      </c>
      <c r="D354" s="19"/>
      <c r="E354" s="17"/>
      <c r="F354" s="17"/>
      <c r="G354" s="47"/>
      <c r="H354" s="595">
        <v>41066</v>
      </c>
    </row>
    <row r="355" spans="1:8" ht="18" customHeight="1">
      <c r="A355" s="597"/>
      <c r="B355" s="594"/>
      <c r="C355" s="15" t="s">
        <v>884</v>
      </c>
      <c r="D355" s="19" t="s">
        <v>2968</v>
      </c>
      <c r="E355" s="19">
        <v>1</v>
      </c>
      <c r="F355" s="19">
        <v>58</v>
      </c>
      <c r="G355" s="84">
        <f>F355*E355</f>
        <v>58</v>
      </c>
      <c r="H355" s="597"/>
    </row>
    <row r="356" spans="1:8" ht="18" customHeight="1">
      <c r="A356" s="602">
        <v>5</v>
      </c>
      <c r="B356" s="592" t="s">
        <v>89</v>
      </c>
      <c r="C356" s="16" t="s">
        <v>90</v>
      </c>
      <c r="D356" s="19"/>
      <c r="E356" s="17"/>
      <c r="F356" s="17"/>
      <c r="G356" s="47"/>
      <c r="H356" s="595">
        <v>41066</v>
      </c>
    </row>
    <row r="357" spans="1:8" ht="18" customHeight="1">
      <c r="A357" s="596"/>
      <c r="B357" s="593"/>
      <c r="C357" s="17" t="s">
        <v>1581</v>
      </c>
      <c r="D357" s="19" t="s">
        <v>1109</v>
      </c>
      <c r="E357" s="17">
        <v>3</v>
      </c>
      <c r="F357" s="17">
        <v>90</v>
      </c>
      <c r="G357" s="47">
        <f t="shared" ref="G357:G364" si="6">E357*F357</f>
        <v>270</v>
      </c>
      <c r="H357" s="596"/>
    </row>
    <row r="358" spans="1:8" ht="18" customHeight="1">
      <c r="A358" s="597"/>
      <c r="B358" s="594"/>
      <c r="C358" s="17" t="s">
        <v>473</v>
      </c>
      <c r="D358" s="19" t="s">
        <v>1049</v>
      </c>
      <c r="E358" s="17">
        <v>4</v>
      </c>
      <c r="F358" s="17">
        <v>256</v>
      </c>
      <c r="G358" s="47">
        <f t="shared" si="6"/>
        <v>1024</v>
      </c>
      <c r="H358" s="597"/>
    </row>
    <row r="359" spans="1:8" ht="42.75" customHeight="1">
      <c r="A359" s="602">
        <v>6</v>
      </c>
      <c r="B359" s="592" t="s">
        <v>3603</v>
      </c>
      <c r="C359" s="16" t="s">
        <v>1683</v>
      </c>
      <c r="D359" s="19"/>
      <c r="E359" s="17"/>
      <c r="F359" s="17"/>
      <c r="G359" s="47"/>
      <c r="H359" s="595">
        <v>41073</v>
      </c>
    </row>
    <row r="360" spans="1:8" ht="18" customHeight="1">
      <c r="A360" s="596"/>
      <c r="B360" s="593"/>
      <c r="C360" s="17" t="s">
        <v>1369</v>
      </c>
      <c r="D360" s="19" t="s">
        <v>2968</v>
      </c>
      <c r="E360" s="17">
        <v>3</v>
      </c>
      <c r="F360" s="17">
        <v>110</v>
      </c>
      <c r="G360" s="47">
        <f t="shared" si="6"/>
        <v>330</v>
      </c>
      <c r="H360" s="605"/>
    </row>
    <row r="361" spans="1:8" ht="18" customHeight="1">
      <c r="A361" s="596"/>
      <c r="B361" s="593"/>
      <c r="C361" s="17" t="s">
        <v>1371</v>
      </c>
      <c r="D361" s="19" t="s">
        <v>2968</v>
      </c>
      <c r="E361" s="17">
        <v>4</v>
      </c>
      <c r="F361" s="17">
        <v>15</v>
      </c>
      <c r="G361" s="47">
        <f t="shared" si="6"/>
        <v>60</v>
      </c>
      <c r="H361" s="605"/>
    </row>
    <row r="362" spans="1:8" ht="18" customHeight="1">
      <c r="A362" s="596"/>
      <c r="B362" s="593"/>
      <c r="C362" s="17" t="s">
        <v>2030</v>
      </c>
      <c r="D362" s="19" t="s">
        <v>2968</v>
      </c>
      <c r="E362" s="17">
        <v>1</v>
      </c>
      <c r="F362" s="17">
        <v>28</v>
      </c>
      <c r="G362" s="47">
        <f t="shared" si="6"/>
        <v>28</v>
      </c>
      <c r="H362" s="605"/>
    </row>
    <row r="363" spans="1:8" ht="18" customHeight="1">
      <c r="A363" s="596"/>
      <c r="B363" s="593"/>
      <c r="C363" s="17" t="s">
        <v>1370</v>
      </c>
      <c r="D363" s="19" t="s">
        <v>2968</v>
      </c>
      <c r="E363" s="17">
        <v>1</v>
      </c>
      <c r="F363" s="17">
        <v>35</v>
      </c>
      <c r="G363" s="47">
        <f t="shared" si="6"/>
        <v>35</v>
      </c>
      <c r="H363" s="605"/>
    </row>
    <row r="364" spans="1:8" ht="18" customHeight="1">
      <c r="A364" s="596"/>
      <c r="B364" s="593"/>
      <c r="C364" s="17" t="s">
        <v>1330</v>
      </c>
      <c r="D364" s="19" t="s">
        <v>1049</v>
      </c>
      <c r="E364" s="17">
        <v>1</v>
      </c>
      <c r="F364" s="17">
        <v>45</v>
      </c>
      <c r="G364" s="47">
        <f t="shared" si="6"/>
        <v>45</v>
      </c>
      <c r="H364" s="605"/>
    </row>
    <row r="365" spans="1:8" ht="18" customHeight="1">
      <c r="A365" s="597"/>
      <c r="B365" s="594"/>
      <c r="C365" s="15" t="s">
        <v>1875</v>
      </c>
      <c r="D365" s="19" t="s">
        <v>2968</v>
      </c>
      <c r="E365" s="19">
        <v>1</v>
      </c>
      <c r="F365" s="19">
        <v>50</v>
      </c>
      <c r="G365" s="84">
        <f>F365*E365</f>
        <v>50</v>
      </c>
      <c r="H365" s="603"/>
    </row>
    <row r="366" spans="1:8" ht="35.25" customHeight="1">
      <c r="A366" s="41">
        <v>7</v>
      </c>
      <c r="B366" s="17" t="s">
        <v>3613</v>
      </c>
      <c r="C366" s="16" t="s">
        <v>2969</v>
      </c>
      <c r="D366" s="598" t="s">
        <v>67</v>
      </c>
      <c r="E366" s="599"/>
      <c r="F366" s="600"/>
      <c r="G366" s="47"/>
      <c r="H366" s="21">
        <v>41071</v>
      </c>
    </row>
    <row r="367" spans="1:8" ht="18" customHeight="1">
      <c r="A367" s="610">
        <v>8</v>
      </c>
      <c r="B367" s="592" t="s">
        <v>22</v>
      </c>
      <c r="C367" s="16" t="s">
        <v>1132</v>
      </c>
      <c r="D367" s="19"/>
      <c r="E367" s="17"/>
      <c r="F367" s="17"/>
      <c r="G367" s="20"/>
      <c r="H367" s="595">
        <v>41078</v>
      </c>
    </row>
    <row r="368" spans="1:8" ht="18" customHeight="1">
      <c r="A368" s="610"/>
      <c r="B368" s="593"/>
      <c r="C368" s="17" t="s">
        <v>480</v>
      </c>
      <c r="D368" s="19" t="s">
        <v>481</v>
      </c>
      <c r="E368" s="17">
        <v>2</v>
      </c>
      <c r="F368" s="17">
        <v>28</v>
      </c>
      <c r="G368" s="20">
        <f>E368*F368</f>
        <v>56</v>
      </c>
      <c r="H368" s="605"/>
    </row>
    <row r="369" spans="1:8" ht="18" customHeight="1">
      <c r="A369" s="610"/>
      <c r="B369" s="594"/>
      <c r="C369" s="17" t="s">
        <v>1133</v>
      </c>
      <c r="D369" s="19" t="s">
        <v>1049</v>
      </c>
      <c r="E369" s="17">
        <v>5</v>
      </c>
      <c r="F369" s="17">
        <v>7</v>
      </c>
      <c r="G369" s="20">
        <f>E369*F369</f>
        <v>35</v>
      </c>
      <c r="H369" s="603"/>
    </row>
    <row r="370" spans="1:8" ht="18" customHeight="1">
      <c r="A370" s="610">
        <v>9</v>
      </c>
      <c r="B370" s="592" t="s">
        <v>6</v>
      </c>
      <c r="C370" s="16" t="s">
        <v>1132</v>
      </c>
      <c r="D370" s="19"/>
      <c r="E370" s="17"/>
      <c r="F370" s="17"/>
      <c r="G370" s="20"/>
      <c r="H370" s="595">
        <v>41078</v>
      </c>
    </row>
    <row r="371" spans="1:8" ht="18" customHeight="1">
      <c r="A371" s="610"/>
      <c r="B371" s="593"/>
      <c r="C371" s="17" t="s">
        <v>480</v>
      </c>
      <c r="D371" s="19" t="s">
        <v>481</v>
      </c>
      <c r="E371" s="17">
        <v>1</v>
      </c>
      <c r="F371" s="17">
        <v>28</v>
      </c>
      <c r="G371" s="20">
        <f>E371*F371</f>
        <v>28</v>
      </c>
      <c r="H371" s="605"/>
    </row>
    <row r="372" spans="1:8" ht="18" customHeight="1">
      <c r="A372" s="610"/>
      <c r="B372" s="594"/>
      <c r="C372" s="17" t="s">
        <v>1133</v>
      </c>
      <c r="D372" s="19" t="s">
        <v>1049</v>
      </c>
      <c r="E372" s="17">
        <v>2.5</v>
      </c>
      <c r="F372" s="17">
        <v>7</v>
      </c>
      <c r="G372" s="20">
        <f>E372*F372</f>
        <v>17.5</v>
      </c>
      <c r="H372" s="603"/>
    </row>
    <row r="373" spans="1:8" ht="18" customHeight="1">
      <c r="A373" s="610">
        <v>10</v>
      </c>
      <c r="B373" s="592" t="s">
        <v>3613</v>
      </c>
      <c r="C373" s="16" t="s">
        <v>1132</v>
      </c>
      <c r="D373" s="19"/>
      <c r="E373" s="17"/>
      <c r="F373" s="17"/>
      <c r="G373" s="20"/>
      <c r="H373" s="595">
        <v>41078</v>
      </c>
    </row>
    <row r="374" spans="1:8" ht="18" customHeight="1">
      <c r="A374" s="610"/>
      <c r="B374" s="593"/>
      <c r="C374" s="17" t="s">
        <v>480</v>
      </c>
      <c r="D374" s="19" t="s">
        <v>481</v>
      </c>
      <c r="E374" s="17">
        <v>1</v>
      </c>
      <c r="F374" s="17">
        <v>28</v>
      </c>
      <c r="G374" s="20">
        <f>E374*F374</f>
        <v>28</v>
      </c>
      <c r="H374" s="605"/>
    </row>
    <row r="375" spans="1:8" ht="18" customHeight="1">
      <c r="A375" s="610"/>
      <c r="B375" s="594"/>
      <c r="C375" s="17" t="s">
        <v>1133</v>
      </c>
      <c r="D375" s="19" t="s">
        <v>1049</v>
      </c>
      <c r="E375" s="17">
        <v>2.5</v>
      </c>
      <c r="F375" s="17">
        <v>7</v>
      </c>
      <c r="G375" s="20">
        <f>E375*F375</f>
        <v>17.5</v>
      </c>
      <c r="H375" s="603"/>
    </row>
    <row r="376" spans="1:8" ht="38.25" customHeight="1">
      <c r="A376" s="602">
        <v>11</v>
      </c>
      <c r="B376" s="592" t="s">
        <v>22</v>
      </c>
      <c r="C376" s="16" t="s">
        <v>1094</v>
      </c>
      <c r="D376" s="17"/>
      <c r="E376" s="17"/>
      <c r="F376" s="17"/>
      <c r="G376" s="20"/>
      <c r="H376" s="595">
        <v>41079</v>
      </c>
    </row>
    <row r="377" spans="1:8" ht="18" customHeight="1">
      <c r="A377" s="596"/>
      <c r="B377" s="593"/>
      <c r="C377" s="17" t="s">
        <v>2504</v>
      </c>
      <c r="D377" s="19" t="s">
        <v>1588</v>
      </c>
      <c r="E377" s="17">
        <v>0.8</v>
      </c>
      <c r="F377" s="17">
        <v>1650</v>
      </c>
      <c r="G377" s="20">
        <f>E377*F377</f>
        <v>1320</v>
      </c>
      <c r="H377" s="596"/>
    </row>
    <row r="378" spans="1:8" ht="18" customHeight="1">
      <c r="A378" s="597"/>
      <c r="B378" s="594"/>
      <c r="C378" s="17" t="s">
        <v>2050</v>
      </c>
      <c r="D378" s="19" t="s">
        <v>1585</v>
      </c>
      <c r="E378" s="17">
        <v>0.6</v>
      </c>
      <c r="F378" s="17">
        <v>48.05</v>
      </c>
      <c r="G378" s="20">
        <f>E378*F378</f>
        <v>28.83</v>
      </c>
      <c r="H378" s="597"/>
    </row>
    <row r="379" spans="1:8" ht="35.25" customHeight="1">
      <c r="A379" s="602">
        <v>12</v>
      </c>
      <c r="B379" s="592" t="s">
        <v>1270</v>
      </c>
      <c r="C379" s="16" t="s">
        <v>1094</v>
      </c>
      <c r="D379" s="19"/>
      <c r="E379" s="17"/>
      <c r="F379" s="17"/>
      <c r="G379" s="20"/>
      <c r="H379" s="595">
        <v>41079</v>
      </c>
    </row>
    <row r="380" spans="1:8" ht="18" customHeight="1">
      <c r="A380" s="596"/>
      <c r="B380" s="593"/>
      <c r="C380" s="17" t="s">
        <v>2504</v>
      </c>
      <c r="D380" s="19" t="s">
        <v>1588</v>
      </c>
      <c r="E380" s="17">
        <v>0.8</v>
      </c>
      <c r="F380" s="17">
        <v>1650</v>
      </c>
      <c r="G380" s="20">
        <f>E380*F380</f>
        <v>1320</v>
      </c>
      <c r="H380" s="596"/>
    </row>
    <row r="381" spans="1:8" ht="18" customHeight="1">
      <c r="A381" s="597"/>
      <c r="B381" s="594"/>
      <c r="C381" s="17" t="s">
        <v>2050</v>
      </c>
      <c r="D381" s="19" t="s">
        <v>1585</v>
      </c>
      <c r="E381" s="17">
        <v>0.6</v>
      </c>
      <c r="F381" s="17">
        <v>48.05</v>
      </c>
      <c r="G381" s="20">
        <f>E381*F381</f>
        <v>28.83</v>
      </c>
      <c r="H381" s="597"/>
    </row>
    <row r="382" spans="1:8" ht="38.25" customHeight="1">
      <c r="A382" s="602">
        <v>13</v>
      </c>
      <c r="B382" s="592" t="s">
        <v>6</v>
      </c>
      <c r="C382" s="16" t="s">
        <v>1094</v>
      </c>
      <c r="D382" s="19"/>
      <c r="E382" s="17"/>
      <c r="F382" s="17"/>
      <c r="G382" s="20"/>
      <c r="H382" s="595">
        <v>41079</v>
      </c>
    </row>
    <row r="383" spans="1:8" ht="18" customHeight="1">
      <c r="A383" s="596"/>
      <c r="B383" s="593"/>
      <c r="C383" s="17" t="s">
        <v>2504</v>
      </c>
      <c r="D383" s="19" t="s">
        <v>1588</v>
      </c>
      <c r="E383" s="17">
        <v>0.8</v>
      </c>
      <c r="F383" s="17">
        <v>1650</v>
      </c>
      <c r="G383" s="20">
        <f>E383*F383</f>
        <v>1320</v>
      </c>
      <c r="H383" s="596"/>
    </row>
    <row r="384" spans="1:8" ht="18" customHeight="1">
      <c r="A384" s="597"/>
      <c r="B384" s="594"/>
      <c r="C384" s="17" t="s">
        <v>2050</v>
      </c>
      <c r="D384" s="19" t="s">
        <v>1585</v>
      </c>
      <c r="E384" s="17">
        <v>0.6</v>
      </c>
      <c r="F384" s="17">
        <v>48.05</v>
      </c>
      <c r="G384" s="20">
        <f>E384*F384</f>
        <v>28.83</v>
      </c>
      <c r="H384" s="597"/>
    </row>
    <row r="385" spans="1:8" ht="35.25" customHeight="1">
      <c r="A385" s="602">
        <v>14</v>
      </c>
      <c r="B385" s="592" t="s">
        <v>3456</v>
      </c>
      <c r="C385" s="16" t="s">
        <v>1094</v>
      </c>
      <c r="D385" s="19"/>
      <c r="E385" s="17"/>
      <c r="F385" s="17"/>
      <c r="G385" s="20"/>
      <c r="H385" s="595">
        <v>41079</v>
      </c>
    </row>
    <row r="386" spans="1:8" ht="18" customHeight="1">
      <c r="A386" s="596"/>
      <c r="B386" s="593"/>
      <c r="C386" s="17" t="s">
        <v>2504</v>
      </c>
      <c r="D386" s="19" t="s">
        <v>1588</v>
      </c>
      <c r="E386" s="17">
        <v>0.8</v>
      </c>
      <c r="F386" s="17">
        <v>1650</v>
      </c>
      <c r="G386" s="20">
        <f>E386*F386</f>
        <v>1320</v>
      </c>
      <c r="H386" s="596"/>
    </row>
    <row r="387" spans="1:8" ht="18" customHeight="1">
      <c r="A387" s="597"/>
      <c r="B387" s="594"/>
      <c r="C387" s="17" t="s">
        <v>2050</v>
      </c>
      <c r="D387" s="19" t="s">
        <v>1585</v>
      </c>
      <c r="E387" s="17">
        <v>0.6</v>
      </c>
      <c r="F387" s="17">
        <v>48.05</v>
      </c>
      <c r="G387" s="20">
        <f>E387*F387</f>
        <v>28.83</v>
      </c>
      <c r="H387" s="597"/>
    </row>
    <row r="388" spans="1:8" ht="34.5" customHeight="1">
      <c r="A388" s="602">
        <v>15</v>
      </c>
      <c r="B388" s="592" t="s">
        <v>3457</v>
      </c>
      <c r="C388" s="16" t="s">
        <v>1094</v>
      </c>
      <c r="D388" s="19"/>
      <c r="E388" s="17"/>
      <c r="F388" s="17"/>
      <c r="G388" s="20"/>
      <c r="H388" s="595">
        <v>41079</v>
      </c>
    </row>
    <row r="389" spans="1:8" ht="18" customHeight="1">
      <c r="A389" s="596"/>
      <c r="B389" s="593"/>
      <c r="C389" s="17" t="s">
        <v>2504</v>
      </c>
      <c r="D389" s="19" t="s">
        <v>1588</v>
      </c>
      <c r="E389" s="17">
        <v>0.8</v>
      </c>
      <c r="F389" s="17">
        <v>1650</v>
      </c>
      <c r="G389" s="20">
        <f>E389*F389</f>
        <v>1320</v>
      </c>
      <c r="H389" s="596"/>
    </row>
    <row r="390" spans="1:8" ht="18" customHeight="1">
      <c r="A390" s="597"/>
      <c r="B390" s="594"/>
      <c r="C390" s="17" t="s">
        <v>2050</v>
      </c>
      <c r="D390" s="19" t="s">
        <v>1585</v>
      </c>
      <c r="E390" s="17">
        <v>0.6</v>
      </c>
      <c r="F390" s="17">
        <v>48.05</v>
      </c>
      <c r="G390" s="20">
        <f>E390*F390</f>
        <v>28.83</v>
      </c>
      <c r="H390" s="597"/>
    </row>
    <row r="391" spans="1:8" ht="36.75" customHeight="1">
      <c r="A391" s="41">
        <v>16</v>
      </c>
      <c r="B391" s="17" t="s">
        <v>3333</v>
      </c>
      <c r="C391" s="16" t="s">
        <v>741</v>
      </c>
      <c r="D391" s="606" t="s">
        <v>1050</v>
      </c>
      <c r="E391" s="606"/>
      <c r="F391" s="606"/>
      <c r="G391" s="20"/>
      <c r="H391" s="18">
        <v>41080</v>
      </c>
    </row>
    <row r="392" spans="1:8" ht="22.5" customHeight="1">
      <c r="A392" s="602">
        <v>17</v>
      </c>
      <c r="B392" s="592" t="s">
        <v>3456</v>
      </c>
      <c r="C392" s="16" t="s">
        <v>2782</v>
      </c>
      <c r="D392" s="17"/>
      <c r="E392" s="17"/>
      <c r="F392" s="17"/>
      <c r="G392" s="20"/>
      <c r="H392" s="595">
        <v>41082</v>
      </c>
    </row>
    <row r="393" spans="1:8" ht="18" customHeight="1">
      <c r="A393" s="596"/>
      <c r="B393" s="593"/>
      <c r="C393" s="17" t="s">
        <v>3469</v>
      </c>
      <c r="D393" s="19" t="s">
        <v>1588</v>
      </c>
      <c r="E393" s="17">
        <v>2</v>
      </c>
      <c r="F393" s="17">
        <v>1350</v>
      </c>
      <c r="G393" s="20">
        <f t="shared" ref="G393:G400" si="7">E393*F393</f>
        <v>2700</v>
      </c>
      <c r="H393" s="596"/>
    </row>
    <row r="394" spans="1:8" ht="18" customHeight="1">
      <c r="A394" s="597"/>
      <c r="B394" s="594"/>
      <c r="C394" s="17" t="s">
        <v>2050</v>
      </c>
      <c r="D394" s="19" t="s">
        <v>1585</v>
      </c>
      <c r="E394" s="17">
        <v>3</v>
      </c>
      <c r="F394" s="17">
        <v>48.05</v>
      </c>
      <c r="G394" s="20">
        <f t="shared" si="7"/>
        <v>144.15</v>
      </c>
      <c r="H394" s="597"/>
    </row>
    <row r="395" spans="1:8" ht="35.25" customHeight="1">
      <c r="A395" s="602">
        <v>18</v>
      </c>
      <c r="B395" s="592" t="s">
        <v>416</v>
      </c>
      <c r="C395" s="16" t="s">
        <v>2070</v>
      </c>
      <c r="D395" s="17"/>
      <c r="E395" s="17"/>
      <c r="F395" s="17"/>
      <c r="G395" s="20"/>
      <c r="H395" s="595">
        <v>41085</v>
      </c>
    </row>
    <row r="396" spans="1:8" ht="18" customHeight="1">
      <c r="A396" s="597"/>
      <c r="B396" s="594"/>
      <c r="C396" s="17" t="s">
        <v>1600</v>
      </c>
      <c r="D396" s="17" t="s">
        <v>1588</v>
      </c>
      <c r="E396" s="17">
        <v>0.5</v>
      </c>
      <c r="F396" s="17">
        <v>1700</v>
      </c>
      <c r="G396" s="20">
        <f t="shared" si="7"/>
        <v>850</v>
      </c>
      <c r="H396" s="597"/>
    </row>
    <row r="397" spans="1:8" ht="18" customHeight="1">
      <c r="A397" s="602">
        <v>19</v>
      </c>
      <c r="B397" s="592" t="s">
        <v>393</v>
      </c>
      <c r="C397" s="16" t="s">
        <v>3626</v>
      </c>
      <c r="D397" s="17"/>
      <c r="E397" s="17"/>
      <c r="F397" s="17"/>
      <c r="G397" s="20"/>
      <c r="H397" s="595">
        <v>41086</v>
      </c>
    </row>
    <row r="398" spans="1:8" ht="18" customHeight="1">
      <c r="A398" s="597"/>
      <c r="B398" s="594"/>
      <c r="C398" s="17" t="s">
        <v>1581</v>
      </c>
      <c r="D398" s="17" t="s">
        <v>1109</v>
      </c>
      <c r="E398" s="17">
        <v>2</v>
      </c>
      <c r="F398" s="17">
        <v>90</v>
      </c>
      <c r="G398" s="20">
        <f t="shared" si="7"/>
        <v>180</v>
      </c>
      <c r="H398" s="597"/>
    </row>
    <row r="399" spans="1:8" ht="38.25" customHeight="1">
      <c r="A399" s="602">
        <v>20</v>
      </c>
      <c r="B399" s="592" t="s">
        <v>416</v>
      </c>
      <c r="C399" s="16" t="s">
        <v>570</v>
      </c>
      <c r="D399" s="17"/>
      <c r="E399" s="17"/>
      <c r="F399" s="17"/>
      <c r="G399" s="20"/>
      <c r="H399" s="595">
        <v>41087</v>
      </c>
    </row>
    <row r="400" spans="1:8" ht="18" customHeight="1">
      <c r="A400" s="597"/>
      <c r="B400" s="594"/>
      <c r="C400" s="17" t="s">
        <v>1600</v>
      </c>
      <c r="D400" s="17" t="s">
        <v>1588</v>
      </c>
      <c r="E400" s="17">
        <v>2.5</v>
      </c>
      <c r="F400" s="17">
        <v>1700</v>
      </c>
      <c r="G400" s="20">
        <f t="shared" si="7"/>
        <v>4250</v>
      </c>
      <c r="H400" s="597"/>
    </row>
    <row r="401" spans="1:8" ht="18" customHeight="1">
      <c r="A401" s="8"/>
      <c r="B401" s="7" t="s">
        <v>3688</v>
      </c>
      <c r="C401" s="8"/>
      <c r="D401" s="8"/>
      <c r="E401" s="8"/>
      <c r="F401" s="8"/>
      <c r="G401" s="9">
        <f>SUM(G350:G400)</f>
        <v>16972.3</v>
      </c>
      <c r="H401" s="8"/>
    </row>
    <row r="402" spans="1:8" ht="18" customHeight="1">
      <c r="A402" s="22"/>
      <c r="B402" s="22"/>
      <c r="C402" s="22"/>
      <c r="D402" s="22"/>
      <c r="E402" s="22"/>
      <c r="F402" s="22"/>
      <c r="G402" s="70"/>
      <c r="H402" s="22"/>
    </row>
    <row r="403" spans="1:8" ht="18" customHeight="1">
      <c r="A403" s="22"/>
      <c r="B403" s="22"/>
      <c r="C403" s="22"/>
      <c r="D403" s="22"/>
      <c r="E403" s="22"/>
      <c r="F403" s="22"/>
      <c r="G403" s="70"/>
      <c r="H403" s="22"/>
    </row>
    <row r="404" spans="1:8" ht="18" customHeight="1">
      <c r="A404" s="22"/>
      <c r="B404" s="22"/>
      <c r="C404" s="22"/>
      <c r="D404" s="22"/>
      <c r="E404" s="22"/>
      <c r="F404" s="22"/>
      <c r="G404" s="22"/>
      <c r="H404" s="22"/>
    </row>
    <row r="405" spans="1:8" ht="18" customHeight="1">
      <c r="A405" s="22"/>
      <c r="B405" s="22"/>
      <c r="C405" s="22"/>
      <c r="D405" s="22"/>
      <c r="E405" s="22"/>
      <c r="F405" s="22"/>
      <c r="G405" s="22"/>
      <c r="H405" s="22"/>
    </row>
    <row r="406" spans="1:8" ht="18" customHeight="1">
      <c r="A406" s="22"/>
      <c r="B406" s="22"/>
      <c r="C406" s="22"/>
      <c r="D406" s="22"/>
      <c r="E406" s="22"/>
      <c r="F406" s="22"/>
      <c r="G406" s="22"/>
      <c r="H406" s="22"/>
    </row>
    <row r="407" spans="1:8" ht="18" customHeight="1">
      <c r="A407" s="22"/>
      <c r="B407" s="22"/>
      <c r="C407" s="22"/>
      <c r="D407" s="22"/>
      <c r="E407" s="22"/>
      <c r="F407" s="22"/>
      <c r="G407" s="22"/>
      <c r="H407" s="22"/>
    </row>
    <row r="408" spans="1:8" ht="18" customHeight="1">
      <c r="A408" s="22"/>
      <c r="B408" s="22"/>
      <c r="C408" s="22"/>
      <c r="D408" s="22"/>
      <c r="E408" s="22"/>
      <c r="F408" s="22"/>
      <c r="G408" s="22"/>
      <c r="H408" s="22"/>
    </row>
    <row r="409" spans="1:8" ht="18" customHeight="1">
      <c r="A409" s="22"/>
      <c r="B409" s="22"/>
      <c r="C409" s="22"/>
      <c r="D409" s="22"/>
      <c r="E409" s="22"/>
      <c r="F409" s="22"/>
      <c r="G409" s="22"/>
      <c r="H409" s="22"/>
    </row>
    <row r="410" spans="1:8" ht="18" customHeight="1">
      <c r="A410" s="22"/>
      <c r="B410" s="22"/>
      <c r="C410" s="22"/>
      <c r="D410" s="22"/>
      <c r="E410" s="22"/>
      <c r="F410" s="22"/>
      <c r="G410" s="22"/>
      <c r="H410" s="22"/>
    </row>
    <row r="411" spans="1:8" ht="18" customHeight="1">
      <c r="A411" s="22"/>
      <c r="B411" s="22"/>
      <c r="C411" s="22"/>
      <c r="D411" s="22"/>
      <c r="E411" s="22"/>
      <c r="F411" s="22"/>
      <c r="G411" s="22"/>
      <c r="H411" s="22"/>
    </row>
    <row r="412" spans="1:8" ht="18" customHeight="1">
      <c r="A412" s="22"/>
      <c r="B412" s="22"/>
      <c r="C412" s="22"/>
      <c r="D412" s="22"/>
      <c r="E412" s="22"/>
      <c r="F412" s="22"/>
      <c r="G412" s="22"/>
      <c r="H412" s="22"/>
    </row>
    <row r="413" spans="1:8" ht="18" customHeight="1">
      <c r="A413" s="22"/>
      <c r="B413" s="22"/>
      <c r="C413" s="22"/>
      <c r="D413" s="22"/>
      <c r="E413" s="22"/>
      <c r="F413" s="22"/>
      <c r="G413" s="22"/>
      <c r="H413" s="22"/>
    </row>
    <row r="414" spans="1:8" ht="18" customHeight="1">
      <c r="A414" s="22"/>
      <c r="B414" s="22"/>
      <c r="C414" s="22"/>
      <c r="D414" s="22"/>
      <c r="E414" s="22"/>
      <c r="F414" s="22"/>
      <c r="G414" s="22"/>
      <c r="H414" s="22"/>
    </row>
    <row r="415" spans="1:8" ht="18" customHeight="1">
      <c r="A415" s="22"/>
      <c r="B415" s="22"/>
      <c r="C415" s="22"/>
      <c r="D415" s="22"/>
      <c r="E415" s="22"/>
      <c r="F415" s="22"/>
      <c r="G415" s="22"/>
      <c r="H415" s="22"/>
    </row>
    <row r="416" spans="1:8" ht="18" customHeight="1">
      <c r="A416" s="22"/>
      <c r="B416" s="22"/>
      <c r="C416" s="22"/>
      <c r="D416" s="22"/>
      <c r="E416" s="22"/>
      <c r="F416" s="22"/>
      <c r="G416" s="22"/>
      <c r="H416" s="22"/>
    </row>
    <row r="417" spans="1:8" ht="18" customHeight="1">
      <c r="A417" s="22"/>
      <c r="B417" s="22"/>
      <c r="C417" s="22"/>
      <c r="D417" s="22"/>
      <c r="E417" s="22"/>
      <c r="F417" s="22"/>
      <c r="G417" s="22"/>
      <c r="H417" s="22"/>
    </row>
    <row r="418" spans="1:8" ht="18" customHeight="1">
      <c r="A418" s="22"/>
      <c r="B418" s="22"/>
      <c r="C418" s="22"/>
      <c r="D418" s="22"/>
      <c r="E418" s="22"/>
      <c r="F418" s="22"/>
      <c r="G418" s="22"/>
      <c r="H418" s="22"/>
    </row>
    <row r="419" spans="1:8" ht="18" customHeight="1">
      <c r="A419" s="22"/>
      <c r="B419" s="22"/>
      <c r="C419" s="22"/>
      <c r="D419" s="22"/>
      <c r="E419" s="22"/>
      <c r="F419" s="22"/>
      <c r="G419" s="22"/>
      <c r="H419" s="22"/>
    </row>
    <row r="420" spans="1:8" ht="18" customHeight="1">
      <c r="A420" s="22"/>
      <c r="B420" s="22"/>
      <c r="C420" s="22"/>
      <c r="D420" s="22"/>
      <c r="E420" s="22"/>
      <c r="F420" s="22"/>
      <c r="G420" s="22"/>
      <c r="H420" s="22"/>
    </row>
    <row r="421" spans="1:8" ht="18" customHeight="1">
      <c r="A421" s="22"/>
      <c r="B421" s="22"/>
      <c r="C421" s="22"/>
      <c r="D421" s="22"/>
      <c r="E421" s="22"/>
      <c r="F421" s="22"/>
      <c r="G421" s="22"/>
      <c r="H421" s="22"/>
    </row>
    <row r="422" spans="1:8" ht="18" customHeight="1">
      <c r="A422" s="83"/>
      <c r="B422" s="83"/>
      <c r="C422" s="22"/>
      <c r="D422" s="83"/>
      <c r="E422" s="83"/>
      <c r="F422" s="83"/>
      <c r="G422" s="83"/>
      <c r="H422" s="83"/>
    </row>
    <row r="423" spans="1:8" ht="18" customHeight="1">
      <c r="A423" s="22"/>
      <c r="B423" s="22"/>
      <c r="C423" s="83"/>
      <c r="D423" s="90"/>
      <c r="E423" s="22"/>
      <c r="F423" s="90"/>
      <c r="G423" s="22"/>
      <c r="H423" s="110"/>
    </row>
    <row r="424" spans="1:8" ht="18" customHeight="1">
      <c r="A424" s="22"/>
      <c r="B424" s="22"/>
      <c r="C424" s="89"/>
      <c r="D424" s="90"/>
      <c r="E424" s="22"/>
      <c r="F424" s="90"/>
      <c r="G424" s="22"/>
      <c r="H424" s="22"/>
    </row>
    <row r="425" spans="1:8" ht="18" customHeight="1">
      <c r="A425" s="22"/>
      <c r="B425" s="22"/>
      <c r="C425" s="89"/>
      <c r="D425" s="90"/>
      <c r="E425" s="22"/>
      <c r="F425" s="90"/>
      <c r="G425" s="70"/>
      <c r="H425" s="22"/>
    </row>
    <row r="426" spans="1:8" ht="18" customHeight="1">
      <c r="A426" s="22"/>
      <c r="B426" s="22"/>
      <c r="C426" s="89"/>
      <c r="D426" s="90"/>
      <c r="E426" s="22"/>
      <c r="F426" s="90"/>
      <c r="G426" s="22"/>
      <c r="H426" s="110"/>
    </row>
    <row r="427" spans="1:8" ht="18" customHeight="1">
      <c r="A427" s="22"/>
      <c r="B427" s="22"/>
      <c r="C427" s="89"/>
      <c r="D427" s="90"/>
      <c r="E427" s="22"/>
      <c r="F427" s="90"/>
      <c r="G427" s="22"/>
      <c r="H427" s="22"/>
    </row>
    <row r="428" spans="1:8" ht="18" customHeight="1">
      <c r="G428" s="1130" t="s">
        <v>1044</v>
      </c>
      <c r="H428" s="1130"/>
    </row>
    <row r="429" spans="1:8" ht="28.5" customHeight="1">
      <c r="A429" s="1147" t="s">
        <v>1201</v>
      </c>
      <c r="B429" s="1147"/>
      <c r="C429" s="1147"/>
      <c r="D429" s="1147"/>
      <c r="E429" s="1147"/>
      <c r="F429" s="1147"/>
      <c r="G429" s="1147"/>
      <c r="H429" s="1147"/>
    </row>
    <row r="430" spans="1:8" ht="35.25" customHeight="1">
      <c r="A430" s="132" t="s">
        <v>1033</v>
      </c>
      <c r="B430" s="132" t="s">
        <v>1034</v>
      </c>
      <c r="C430" s="132" t="s">
        <v>1035</v>
      </c>
      <c r="D430" s="132" t="s">
        <v>1036</v>
      </c>
      <c r="E430" s="132" t="s">
        <v>1334</v>
      </c>
      <c r="F430" s="132" t="s">
        <v>1335</v>
      </c>
      <c r="G430" s="132" t="s">
        <v>1555</v>
      </c>
      <c r="H430" s="132" t="s">
        <v>1586</v>
      </c>
    </row>
    <row r="431" spans="1:8" ht="36.75" customHeight="1">
      <c r="A431" s="41">
        <v>1</v>
      </c>
      <c r="B431" s="17" t="s">
        <v>3548</v>
      </c>
      <c r="C431" s="46" t="s">
        <v>3549</v>
      </c>
      <c r="D431" s="598" t="s">
        <v>67</v>
      </c>
      <c r="E431" s="599"/>
      <c r="F431" s="600"/>
      <c r="G431" s="17"/>
      <c r="H431" s="18">
        <v>41086</v>
      </c>
    </row>
    <row r="432" spans="1:8" ht="39.75" customHeight="1">
      <c r="A432" s="41">
        <v>2</v>
      </c>
      <c r="B432" s="17" t="s">
        <v>299</v>
      </c>
      <c r="C432" s="46" t="s">
        <v>1584</v>
      </c>
      <c r="D432" s="598" t="s">
        <v>67</v>
      </c>
      <c r="E432" s="599"/>
      <c r="F432" s="600"/>
      <c r="G432" s="17"/>
      <c r="H432" s="18">
        <v>41093</v>
      </c>
    </row>
    <row r="433" spans="1:8" ht="39.75" customHeight="1">
      <c r="A433" s="602">
        <v>3</v>
      </c>
      <c r="B433" s="592" t="s">
        <v>3453</v>
      </c>
      <c r="C433" s="46" t="s">
        <v>2567</v>
      </c>
      <c r="D433" s="598" t="s">
        <v>1750</v>
      </c>
      <c r="E433" s="599"/>
      <c r="F433" s="600"/>
      <c r="G433" s="20"/>
      <c r="H433" s="21">
        <v>41096</v>
      </c>
    </row>
    <row r="434" spans="1:8" ht="18" customHeight="1">
      <c r="A434" s="597"/>
      <c r="B434" s="594"/>
      <c r="C434" s="15" t="s">
        <v>1600</v>
      </c>
      <c r="D434" s="19" t="s">
        <v>1588</v>
      </c>
      <c r="E434" s="17">
        <v>1.5</v>
      </c>
      <c r="F434" s="19">
        <v>1700</v>
      </c>
      <c r="G434" s="17">
        <f>F434*E434</f>
        <v>2550</v>
      </c>
      <c r="H434" s="21">
        <v>41097</v>
      </c>
    </row>
    <row r="435" spans="1:8" ht="39" customHeight="1">
      <c r="A435" s="41">
        <v>4</v>
      </c>
      <c r="B435" s="17" t="s">
        <v>3803</v>
      </c>
      <c r="C435" s="46" t="s">
        <v>382</v>
      </c>
      <c r="D435" s="598" t="s">
        <v>3804</v>
      </c>
      <c r="E435" s="599"/>
      <c r="F435" s="600"/>
      <c r="G435" s="17"/>
      <c r="H435" s="18">
        <v>41099</v>
      </c>
    </row>
    <row r="436" spans="1:8" ht="34.5" customHeight="1">
      <c r="A436" s="41">
        <v>5</v>
      </c>
      <c r="B436" s="17" t="s">
        <v>85</v>
      </c>
      <c r="C436" s="46" t="s">
        <v>3071</v>
      </c>
      <c r="D436" s="598" t="s">
        <v>67</v>
      </c>
      <c r="E436" s="599"/>
      <c r="F436" s="600"/>
      <c r="G436" s="17"/>
      <c r="H436" s="18">
        <v>41101</v>
      </c>
    </row>
    <row r="437" spans="1:8" ht="52.5" customHeight="1">
      <c r="A437" s="602">
        <v>6</v>
      </c>
      <c r="B437" s="592" t="s">
        <v>1940</v>
      </c>
      <c r="C437" s="46" t="s">
        <v>3422</v>
      </c>
      <c r="D437" s="17"/>
      <c r="E437" s="17"/>
      <c r="F437" s="17"/>
      <c r="G437" s="17"/>
      <c r="H437" s="595">
        <v>41107</v>
      </c>
    </row>
    <row r="438" spans="1:8" ht="34.5" customHeight="1">
      <c r="A438" s="596"/>
      <c r="B438" s="593"/>
      <c r="C438" s="15" t="s">
        <v>2864</v>
      </c>
      <c r="D438" s="19" t="s">
        <v>2968</v>
      </c>
      <c r="E438" s="17">
        <v>2</v>
      </c>
      <c r="F438" s="17">
        <v>90</v>
      </c>
      <c r="G438" s="20">
        <f t="shared" ref="G438:G443" si="8">F438*E438</f>
        <v>180</v>
      </c>
      <c r="H438" s="605"/>
    </row>
    <row r="439" spans="1:8" ht="18" customHeight="1">
      <c r="A439" s="596"/>
      <c r="B439" s="593"/>
      <c r="C439" s="15" t="s">
        <v>677</v>
      </c>
      <c r="D439" s="19" t="s">
        <v>1049</v>
      </c>
      <c r="E439" s="17">
        <v>3</v>
      </c>
      <c r="F439" s="17">
        <v>476</v>
      </c>
      <c r="G439" s="20">
        <f t="shared" si="8"/>
        <v>1428</v>
      </c>
      <c r="H439" s="605"/>
    </row>
    <row r="440" spans="1:8" ht="18" customHeight="1">
      <c r="A440" s="596"/>
      <c r="B440" s="593"/>
      <c r="C440" s="63" t="s">
        <v>678</v>
      </c>
      <c r="D440" s="19" t="s">
        <v>2968</v>
      </c>
      <c r="E440" s="17">
        <v>1</v>
      </c>
      <c r="F440" s="19">
        <v>102</v>
      </c>
      <c r="G440" s="20">
        <f t="shared" si="8"/>
        <v>102</v>
      </c>
      <c r="H440" s="605"/>
    </row>
    <row r="441" spans="1:8" ht="54" customHeight="1">
      <c r="A441" s="596"/>
      <c r="B441" s="593"/>
      <c r="C441" s="15" t="s">
        <v>1939</v>
      </c>
      <c r="D441" s="19" t="s">
        <v>2968</v>
      </c>
      <c r="E441" s="17">
        <v>1</v>
      </c>
      <c r="F441" s="17">
        <v>37</v>
      </c>
      <c r="G441" s="20">
        <f t="shared" si="8"/>
        <v>37</v>
      </c>
      <c r="H441" s="605"/>
    </row>
    <row r="442" spans="1:8" ht="18" customHeight="1">
      <c r="A442" s="596"/>
      <c r="B442" s="593"/>
      <c r="C442" s="15" t="s">
        <v>49</v>
      </c>
      <c r="D442" s="19" t="s">
        <v>2968</v>
      </c>
      <c r="E442" s="19">
        <v>1</v>
      </c>
      <c r="F442" s="19">
        <v>150</v>
      </c>
      <c r="G442" s="20">
        <f t="shared" si="8"/>
        <v>150</v>
      </c>
      <c r="H442" s="605"/>
    </row>
    <row r="443" spans="1:8" ht="18" customHeight="1">
      <c r="A443" s="597"/>
      <c r="B443" s="594"/>
      <c r="C443" s="15" t="s">
        <v>2293</v>
      </c>
      <c r="D443" s="19" t="s">
        <v>2968</v>
      </c>
      <c r="E443" s="17">
        <v>1</v>
      </c>
      <c r="F443" s="17">
        <v>51</v>
      </c>
      <c r="G443" s="20">
        <f t="shared" si="8"/>
        <v>51</v>
      </c>
      <c r="H443" s="603"/>
    </row>
    <row r="444" spans="1:8" ht="36" customHeight="1">
      <c r="A444" s="602">
        <v>7</v>
      </c>
      <c r="B444" s="592" t="s">
        <v>1941</v>
      </c>
      <c r="C444" s="16" t="s">
        <v>2986</v>
      </c>
      <c r="D444" s="19"/>
      <c r="E444" s="17"/>
      <c r="F444" s="17"/>
      <c r="G444" s="17"/>
      <c r="H444" s="595">
        <v>41108</v>
      </c>
    </row>
    <row r="445" spans="1:8" ht="18" customHeight="1">
      <c r="A445" s="597"/>
      <c r="B445" s="594"/>
      <c r="C445" s="17" t="s">
        <v>86</v>
      </c>
      <c r="D445" s="19" t="s">
        <v>1109</v>
      </c>
      <c r="E445" s="17">
        <v>3</v>
      </c>
      <c r="F445" s="17">
        <v>3.4</v>
      </c>
      <c r="G445" s="17">
        <f>F445*E445</f>
        <v>10.199999999999999</v>
      </c>
      <c r="H445" s="597"/>
    </row>
    <row r="446" spans="1:8" ht="37.5" customHeight="1">
      <c r="A446" s="41">
        <v>8</v>
      </c>
      <c r="B446" s="17" t="s">
        <v>3170</v>
      </c>
      <c r="C446" s="16" t="s">
        <v>807</v>
      </c>
      <c r="D446" s="598" t="s">
        <v>859</v>
      </c>
      <c r="E446" s="599"/>
      <c r="F446" s="600"/>
      <c r="G446" s="17"/>
      <c r="H446" s="18">
        <v>41106</v>
      </c>
    </row>
    <row r="447" spans="1:8" ht="57" customHeight="1">
      <c r="A447" s="41">
        <v>9</v>
      </c>
      <c r="B447" s="17" t="s">
        <v>3415</v>
      </c>
      <c r="C447" s="16" t="s">
        <v>2251</v>
      </c>
      <c r="D447" s="598" t="s">
        <v>1895</v>
      </c>
      <c r="E447" s="599"/>
      <c r="F447" s="600"/>
      <c r="G447" s="17"/>
      <c r="H447" s="18">
        <v>41108</v>
      </c>
    </row>
    <row r="448" spans="1:8" ht="18" customHeight="1">
      <c r="A448" s="602">
        <v>10</v>
      </c>
      <c r="B448" s="592" t="s">
        <v>3457</v>
      </c>
      <c r="C448" s="16" t="s">
        <v>1882</v>
      </c>
      <c r="D448" s="19"/>
      <c r="E448" s="17"/>
      <c r="F448" s="17"/>
      <c r="G448" s="17"/>
      <c r="H448" s="595">
        <v>41117</v>
      </c>
    </row>
    <row r="449" spans="1:8" ht="18" customHeight="1">
      <c r="A449" s="596"/>
      <c r="B449" s="593"/>
      <c r="C449" s="17" t="s">
        <v>3469</v>
      </c>
      <c r="D449" s="19" t="s">
        <v>1588</v>
      </c>
      <c r="E449" s="17">
        <v>1</v>
      </c>
      <c r="F449" s="17">
        <v>1350</v>
      </c>
      <c r="G449" s="17">
        <f>F449*E449</f>
        <v>1350</v>
      </c>
      <c r="H449" s="596"/>
    </row>
    <row r="450" spans="1:8" ht="18" customHeight="1">
      <c r="A450" s="597"/>
      <c r="B450" s="594"/>
      <c r="C450" s="17" t="s">
        <v>1534</v>
      </c>
      <c r="D450" s="19" t="s">
        <v>1585</v>
      </c>
      <c r="E450" s="17">
        <v>0.05</v>
      </c>
      <c r="F450" s="17">
        <v>400</v>
      </c>
      <c r="G450" s="17">
        <f>F450*E450</f>
        <v>20</v>
      </c>
      <c r="H450" s="597"/>
    </row>
    <row r="451" spans="1:8" ht="36.75" customHeight="1">
      <c r="A451" s="41">
        <v>11</v>
      </c>
      <c r="B451" s="45" t="s">
        <v>3415</v>
      </c>
      <c r="C451" s="16" t="s">
        <v>893</v>
      </c>
      <c r="D451" s="598" t="s">
        <v>3581</v>
      </c>
      <c r="E451" s="599"/>
      <c r="F451" s="600"/>
      <c r="G451" s="17"/>
      <c r="H451" s="18">
        <v>41121</v>
      </c>
    </row>
    <row r="452" spans="1:8" ht="36.75" customHeight="1">
      <c r="A452" s="41">
        <v>12</v>
      </c>
      <c r="B452" s="45" t="s">
        <v>788</v>
      </c>
      <c r="C452" s="16" t="s">
        <v>789</v>
      </c>
      <c r="D452" s="598" t="s">
        <v>790</v>
      </c>
      <c r="E452" s="599"/>
      <c r="F452" s="600"/>
      <c r="G452" s="17"/>
      <c r="H452" s="18">
        <v>41120</v>
      </c>
    </row>
    <row r="453" spans="1:8" ht="36.75" customHeight="1">
      <c r="A453" s="41">
        <v>13</v>
      </c>
      <c r="B453" s="45" t="s">
        <v>3783</v>
      </c>
      <c r="C453" s="16" t="s">
        <v>3784</v>
      </c>
      <c r="D453" s="598" t="s">
        <v>1050</v>
      </c>
      <c r="E453" s="599"/>
      <c r="F453" s="600"/>
      <c r="G453" s="17"/>
      <c r="H453" s="18">
        <v>41115</v>
      </c>
    </row>
    <row r="454" spans="1:8" ht="18" customHeight="1">
      <c r="A454" s="8"/>
      <c r="B454" s="7" t="s">
        <v>2037</v>
      </c>
      <c r="C454" s="8"/>
      <c r="D454" s="8"/>
      <c r="E454" s="8"/>
      <c r="F454" s="8"/>
      <c r="G454" s="9">
        <f>SUM(G431:G453)</f>
        <v>5878.2</v>
      </c>
      <c r="H454" s="8"/>
    </row>
    <row r="455" spans="1:8" ht="18" customHeight="1">
      <c r="A455" s="22"/>
      <c r="B455" s="22"/>
      <c r="C455" s="22"/>
      <c r="D455" s="90"/>
      <c r="E455" s="22"/>
      <c r="F455" s="22"/>
      <c r="G455" s="22"/>
      <c r="H455" s="22"/>
    </row>
    <row r="456" spans="1:8" ht="18" customHeight="1">
      <c r="A456" s="22"/>
      <c r="B456" s="22"/>
      <c r="C456" s="22"/>
      <c r="D456" s="90"/>
      <c r="E456" s="22"/>
      <c r="F456" s="22"/>
      <c r="G456" s="22"/>
      <c r="H456" s="22"/>
    </row>
    <row r="457" spans="1:8" ht="18" customHeight="1">
      <c r="G457" s="1130" t="s">
        <v>1044</v>
      </c>
      <c r="H457" s="1130"/>
    </row>
    <row r="458" spans="1:8" ht="18" customHeight="1">
      <c r="A458" s="1147" t="s">
        <v>525</v>
      </c>
      <c r="B458" s="1147"/>
      <c r="C458" s="1147"/>
      <c r="D458" s="1147"/>
      <c r="E458" s="1147"/>
      <c r="F458" s="1147"/>
      <c r="G458" s="1147"/>
      <c r="H458" s="1147"/>
    </row>
    <row r="459" spans="1:8" ht="36" customHeight="1">
      <c r="A459" s="132" t="s">
        <v>1033</v>
      </c>
      <c r="B459" s="132" t="s">
        <v>1034</v>
      </c>
      <c r="C459" s="132" t="s">
        <v>1035</v>
      </c>
      <c r="D459" s="132" t="s">
        <v>1036</v>
      </c>
      <c r="E459" s="132" t="s">
        <v>1334</v>
      </c>
      <c r="F459" s="132" t="s">
        <v>1335</v>
      </c>
      <c r="G459" s="132" t="s">
        <v>1555</v>
      </c>
      <c r="H459" s="132" t="s">
        <v>1586</v>
      </c>
    </row>
    <row r="460" spans="1:8" ht="22.5" customHeight="1">
      <c r="A460" s="602">
        <v>1</v>
      </c>
      <c r="B460" s="592" t="s">
        <v>526</v>
      </c>
      <c r="C460" s="16" t="s">
        <v>527</v>
      </c>
      <c r="D460" s="19"/>
      <c r="E460" s="17"/>
      <c r="F460" s="17"/>
      <c r="G460" s="17"/>
      <c r="H460" s="595">
        <v>41123</v>
      </c>
    </row>
    <row r="461" spans="1:8" ht="18" customHeight="1">
      <c r="A461" s="596"/>
      <c r="B461" s="593"/>
      <c r="C461" s="15" t="s">
        <v>677</v>
      </c>
      <c r="D461" s="19" t="s">
        <v>1049</v>
      </c>
      <c r="E461" s="17">
        <v>2</v>
      </c>
      <c r="F461" s="17">
        <v>476</v>
      </c>
      <c r="G461" s="20">
        <f>F461*E461</f>
        <v>952</v>
      </c>
      <c r="H461" s="596"/>
    </row>
    <row r="462" spans="1:8" ht="18" customHeight="1">
      <c r="A462" s="596"/>
      <c r="B462" s="593"/>
      <c r="C462" s="15" t="s">
        <v>49</v>
      </c>
      <c r="D462" s="19" t="s">
        <v>2968</v>
      </c>
      <c r="E462" s="19">
        <v>1</v>
      </c>
      <c r="F462" s="19">
        <v>150</v>
      </c>
      <c r="G462" s="20">
        <f>F462*E462</f>
        <v>150</v>
      </c>
      <c r="H462" s="596"/>
    </row>
    <row r="463" spans="1:8" ht="18.75" customHeight="1">
      <c r="A463" s="597"/>
      <c r="B463" s="594"/>
      <c r="C463" s="15" t="s">
        <v>2192</v>
      </c>
      <c r="D463" s="19" t="s">
        <v>2968</v>
      </c>
      <c r="E463" s="17">
        <v>1</v>
      </c>
      <c r="F463" s="17">
        <v>90</v>
      </c>
      <c r="G463" s="20">
        <f>F463*E463</f>
        <v>90</v>
      </c>
      <c r="H463" s="597"/>
    </row>
    <row r="464" spans="1:8" ht="36.75" customHeight="1">
      <c r="A464" s="41">
        <v>2</v>
      </c>
      <c r="B464" s="17" t="s">
        <v>3415</v>
      </c>
      <c r="C464" s="16" t="s">
        <v>355</v>
      </c>
      <c r="D464" s="598" t="s">
        <v>531</v>
      </c>
      <c r="E464" s="599"/>
      <c r="F464" s="600"/>
      <c r="G464" s="17"/>
      <c r="H464" s="18">
        <v>41124</v>
      </c>
    </row>
    <row r="465" spans="1:8" ht="37.5" customHeight="1">
      <c r="A465" s="602">
        <v>3</v>
      </c>
      <c r="B465" s="592" t="s">
        <v>532</v>
      </c>
      <c r="C465" s="16" t="s">
        <v>533</v>
      </c>
      <c r="D465" s="17"/>
      <c r="E465" s="17"/>
      <c r="F465" s="17"/>
      <c r="G465" s="17"/>
      <c r="H465" s="595">
        <v>41123</v>
      </c>
    </row>
    <row r="466" spans="1:8" ht="18" customHeight="1">
      <c r="A466" s="596"/>
      <c r="B466" s="593"/>
      <c r="C466" s="17" t="s">
        <v>534</v>
      </c>
      <c r="D466" s="19" t="s">
        <v>2968</v>
      </c>
      <c r="E466" s="17">
        <v>1</v>
      </c>
      <c r="F466" s="17">
        <v>4060</v>
      </c>
      <c r="G466" s="17">
        <f>F466*E466</f>
        <v>4060</v>
      </c>
      <c r="H466" s="605"/>
    </row>
    <row r="467" spans="1:8" ht="18" customHeight="1">
      <c r="A467" s="596"/>
      <c r="B467" s="593"/>
      <c r="C467" s="17" t="s">
        <v>535</v>
      </c>
      <c r="D467" s="19" t="s">
        <v>2968</v>
      </c>
      <c r="E467" s="17">
        <v>4</v>
      </c>
      <c r="F467" s="17">
        <v>20</v>
      </c>
      <c r="G467" s="17">
        <f>F467*E467</f>
        <v>80</v>
      </c>
      <c r="H467" s="605"/>
    </row>
    <row r="468" spans="1:8" ht="18" customHeight="1">
      <c r="A468" s="596"/>
      <c r="B468" s="593"/>
      <c r="C468" s="17" t="s">
        <v>2854</v>
      </c>
      <c r="D468" s="19" t="s">
        <v>2968</v>
      </c>
      <c r="E468" s="17">
        <v>1</v>
      </c>
      <c r="F468" s="19">
        <v>25</v>
      </c>
      <c r="G468" s="17">
        <f>F468*E468</f>
        <v>25</v>
      </c>
      <c r="H468" s="605"/>
    </row>
    <row r="469" spans="1:8" ht="36" customHeight="1">
      <c r="A469" s="597"/>
      <c r="B469" s="594"/>
      <c r="C469" s="63" t="s">
        <v>536</v>
      </c>
      <c r="D469" s="19" t="s">
        <v>2968</v>
      </c>
      <c r="E469" s="17">
        <v>1</v>
      </c>
      <c r="F469" s="19">
        <v>150</v>
      </c>
      <c r="G469" s="17">
        <f>F469*E469</f>
        <v>150</v>
      </c>
      <c r="H469" s="603"/>
    </row>
    <row r="470" spans="1:8" ht="37.5" customHeight="1">
      <c r="A470" s="41">
        <v>4</v>
      </c>
      <c r="B470" s="45" t="s">
        <v>1972</v>
      </c>
      <c r="C470" s="50" t="s">
        <v>1973</v>
      </c>
      <c r="D470" s="598" t="s">
        <v>1050</v>
      </c>
      <c r="E470" s="599"/>
      <c r="F470" s="600"/>
      <c r="G470" s="17"/>
      <c r="H470" s="18">
        <v>41127</v>
      </c>
    </row>
    <row r="471" spans="1:8" ht="18" customHeight="1">
      <c r="A471" s="602">
        <v>5</v>
      </c>
      <c r="B471" s="592" t="s">
        <v>658</v>
      </c>
      <c r="C471" s="16" t="s">
        <v>657</v>
      </c>
      <c r="D471" s="19"/>
      <c r="E471" s="17"/>
      <c r="F471" s="19"/>
      <c r="G471" s="17"/>
      <c r="H471" s="595">
        <v>41128</v>
      </c>
    </row>
    <row r="472" spans="1:8" ht="18" customHeight="1">
      <c r="A472" s="597"/>
      <c r="B472" s="594"/>
      <c r="C472" s="17" t="s">
        <v>1601</v>
      </c>
      <c r="D472" s="19" t="s">
        <v>1109</v>
      </c>
      <c r="E472" s="20">
        <v>1.5</v>
      </c>
      <c r="F472" s="17">
        <v>4.5</v>
      </c>
      <c r="G472" s="17">
        <f>F472*E472</f>
        <v>6.75</v>
      </c>
      <c r="H472" s="603"/>
    </row>
    <row r="473" spans="1:8" ht="36" customHeight="1">
      <c r="A473" s="41">
        <v>6</v>
      </c>
      <c r="B473" s="17" t="s">
        <v>1941</v>
      </c>
      <c r="C473" s="50" t="s">
        <v>1057</v>
      </c>
      <c r="D473" s="598" t="s">
        <v>67</v>
      </c>
      <c r="E473" s="599"/>
      <c r="F473" s="600"/>
      <c r="G473" s="17"/>
      <c r="H473" s="18">
        <v>41130</v>
      </c>
    </row>
    <row r="474" spans="1:8" ht="36" customHeight="1">
      <c r="A474" s="41">
        <v>7</v>
      </c>
      <c r="B474" s="17" t="s">
        <v>3482</v>
      </c>
      <c r="C474" s="16" t="s">
        <v>3483</v>
      </c>
      <c r="D474" s="598" t="s">
        <v>67</v>
      </c>
      <c r="E474" s="599"/>
      <c r="F474" s="600"/>
      <c r="G474" s="17"/>
      <c r="H474" s="18">
        <v>41141</v>
      </c>
    </row>
    <row r="475" spans="1:8" ht="36" customHeight="1">
      <c r="A475" s="41">
        <v>8</v>
      </c>
      <c r="B475" s="17" t="s">
        <v>3824</v>
      </c>
      <c r="C475" s="16" t="s">
        <v>692</v>
      </c>
      <c r="D475" s="598" t="s">
        <v>1050</v>
      </c>
      <c r="E475" s="599"/>
      <c r="F475" s="600"/>
      <c r="G475" s="17"/>
      <c r="H475" s="18">
        <v>41135</v>
      </c>
    </row>
    <row r="476" spans="1:8" ht="35.25" customHeight="1">
      <c r="A476" s="602">
        <v>9</v>
      </c>
      <c r="B476" s="592" t="s">
        <v>2598</v>
      </c>
      <c r="C476" s="16" t="s">
        <v>288</v>
      </c>
      <c r="D476" s="598" t="s">
        <v>1050</v>
      </c>
      <c r="E476" s="599"/>
      <c r="F476" s="600"/>
      <c r="G476" s="17"/>
      <c r="H476" s="18">
        <v>41135</v>
      </c>
    </row>
    <row r="477" spans="1:8" ht="18" customHeight="1">
      <c r="A477" s="596"/>
      <c r="B477" s="593"/>
      <c r="C477" s="3" t="s">
        <v>1330</v>
      </c>
      <c r="D477" s="51" t="s">
        <v>1049</v>
      </c>
      <c r="E477" s="3">
        <v>1</v>
      </c>
      <c r="F477" s="3">
        <v>92</v>
      </c>
      <c r="G477" s="20">
        <f>F477*E477</f>
        <v>92</v>
      </c>
      <c r="H477" s="595">
        <v>41135</v>
      </c>
    </row>
    <row r="478" spans="1:8" ht="18" customHeight="1">
      <c r="A478" s="596"/>
      <c r="B478" s="593"/>
      <c r="C478" s="17" t="s">
        <v>2030</v>
      </c>
      <c r="D478" s="19" t="s">
        <v>2968</v>
      </c>
      <c r="E478" s="17">
        <v>1</v>
      </c>
      <c r="F478" s="17">
        <v>28</v>
      </c>
      <c r="G478" s="47">
        <f>E478*F478</f>
        <v>28</v>
      </c>
      <c r="H478" s="596"/>
    </row>
    <row r="479" spans="1:8" ht="18" customHeight="1">
      <c r="A479" s="597"/>
      <c r="B479" s="594"/>
      <c r="C479" s="17" t="s">
        <v>1366</v>
      </c>
      <c r="D479" s="19" t="s">
        <v>2968</v>
      </c>
      <c r="E479" s="19">
        <v>1</v>
      </c>
      <c r="F479" s="19">
        <v>90</v>
      </c>
      <c r="G479" s="3">
        <f>F479*E479</f>
        <v>90</v>
      </c>
      <c r="H479" s="597"/>
    </row>
    <row r="480" spans="1:8" ht="36.75" customHeight="1">
      <c r="A480" s="41">
        <v>10</v>
      </c>
      <c r="B480" s="17" t="s">
        <v>1726</v>
      </c>
      <c r="C480" s="16" t="s">
        <v>3704</v>
      </c>
      <c r="D480" s="598" t="s">
        <v>1050</v>
      </c>
      <c r="E480" s="599"/>
      <c r="F480" s="600"/>
      <c r="G480" s="17"/>
      <c r="H480" s="18">
        <v>41141</v>
      </c>
    </row>
    <row r="481" spans="1:8" ht="35.25" customHeight="1">
      <c r="A481" s="602">
        <v>11</v>
      </c>
      <c r="B481" s="592" t="s">
        <v>2542</v>
      </c>
      <c r="C481" s="16" t="s">
        <v>3626</v>
      </c>
      <c r="D481" s="17"/>
      <c r="E481" s="17"/>
      <c r="F481" s="17"/>
      <c r="G481" s="17"/>
      <c r="H481" s="595">
        <v>41142</v>
      </c>
    </row>
    <row r="482" spans="1:8" ht="18" customHeight="1">
      <c r="A482" s="596"/>
      <c r="B482" s="593"/>
      <c r="C482" s="17" t="s">
        <v>2543</v>
      </c>
      <c r="D482" s="19" t="s">
        <v>2968</v>
      </c>
      <c r="E482" s="17">
        <v>1</v>
      </c>
      <c r="F482" s="17">
        <v>43</v>
      </c>
      <c r="G482" s="17">
        <f>F482*E482</f>
        <v>43</v>
      </c>
      <c r="H482" s="596"/>
    </row>
    <row r="483" spans="1:8" ht="18" customHeight="1">
      <c r="A483" s="596"/>
      <c r="B483" s="593"/>
      <c r="C483" s="17" t="s">
        <v>1525</v>
      </c>
      <c r="D483" s="19" t="s">
        <v>2968</v>
      </c>
      <c r="E483" s="17">
        <v>1</v>
      </c>
      <c r="F483" s="17">
        <v>35</v>
      </c>
      <c r="G483" s="17">
        <f>F483*E483</f>
        <v>35</v>
      </c>
      <c r="H483" s="596"/>
    </row>
    <row r="484" spans="1:8" ht="18" customHeight="1">
      <c r="A484" s="596"/>
      <c r="B484" s="593"/>
      <c r="C484" s="17" t="s">
        <v>1397</v>
      </c>
      <c r="D484" s="19" t="s">
        <v>2968</v>
      </c>
      <c r="E484" s="17">
        <v>2</v>
      </c>
      <c r="F484" s="17">
        <v>85</v>
      </c>
      <c r="G484" s="17">
        <f>F484*E484</f>
        <v>170</v>
      </c>
      <c r="H484" s="596"/>
    </row>
    <row r="485" spans="1:8" ht="18" customHeight="1">
      <c r="A485" s="596"/>
      <c r="B485" s="593"/>
      <c r="C485" s="17" t="s">
        <v>1045</v>
      </c>
      <c r="D485" s="19" t="s">
        <v>2968</v>
      </c>
      <c r="E485" s="17">
        <v>1</v>
      </c>
      <c r="F485" s="17">
        <v>39</v>
      </c>
      <c r="G485" s="17">
        <f>F485*E485</f>
        <v>39</v>
      </c>
      <c r="H485" s="596"/>
    </row>
    <row r="486" spans="1:8" ht="18" customHeight="1">
      <c r="A486" s="597"/>
      <c r="B486" s="594"/>
      <c r="C486" s="17" t="s">
        <v>2931</v>
      </c>
      <c r="D486" s="19" t="s">
        <v>1049</v>
      </c>
      <c r="E486" s="17">
        <v>3</v>
      </c>
      <c r="F486" s="17">
        <v>92</v>
      </c>
      <c r="G486" s="17">
        <f>F486*E486</f>
        <v>276</v>
      </c>
      <c r="H486" s="597"/>
    </row>
    <row r="487" spans="1:8" ht="38.25" customHeight="1">
      <c r="A487" s="602">
        <v>12</v>
      </c>
      <c r="B487" s="592" t="s">
        <v>1111</v>
      </c>
      <c r="C487" s="16" t="s">
        <v>1112</v>
      </c>
      <c r="D487" s="17"/>
      <c r="E487" s="17"/>
      <c r="F487" s="17"/>
      <c r="G487" s="17"/>
      <c r="H487" s="595">
        <v>41143</v>
      </c>
    </row>
    <row r="488" spans="1:8" ht="18" customHeight="1">
      <c r="A488" s="596"/>
      <c r="B488" s="593"/>
      <c r="C488" s="15" t="s">
        <v>677</v>
      </c>
      <c r="D488" s="19" t="s">
        <v>1049</v>
      </c>
      <c r="E488" s="17">
        <v>2</v>
      </c>
      <c r="F488" s="17">
        <v>476</v>
      </c>
      <c r="G488" s="20">
        <f>F488*E488</f>
        <v>952</v>
      </c>
      <c r="H488" s="596"/>
    </row>
    <row r="489" spans="1:8" ht="18" customHeight="1">
      <c r="A489" s="596"/>
      <c r="B489" s="593"/>
      <c r="C489" s="15" t="s">
        <v>2192</v>
      </c>
      <c r="D489" s="19" t="s">
        <v>2968</v>
      </c>
      <c r="E489" s="17">
        <v>1</v>
      </c>
      <c r="F489" s="17">
        <v>90</v>
      </c>
      <c r="G489" s="20">
        <f>F489*E489</f>
        <v>90</v>
      </c>
      <c r="H489" s="596"/>
    </row>
    <row r="490" spans="1:8" ht="18" customHeight="1">
      <c r="A490" s="597"/>
      <c r="B490" s="594"/>
      <c r="C490" s="15" t="s">
        <v>1486</v>
      </c>
      <c r="D490" s="19" t="s">
        <v>2968</v>
      </c>
      <c r="E490" s="19">
        <v>1</v>
      </c>
      <c r="F490" s="19">
        <v>93</v>
      </c>
      <c r="G490" s="17">
        <f>F490*E490</f>
        <v>93</v>
      </c>
      <c r="H490" s="597"/>
    </row>
    <row r="491" spans="1:8" ht="18" customHeight="1">
      <c r="A491" s="17"/>
      <c r="B491" s="17"/>
      <c r="C491" s="17"/>
      <c r="D491" s="17"/>
      <c r="E491" s="17"/>
      <c r="F491" s="17"/>
      <c r="G491" s="17"/>
      <c r="H491" s="17"/>
    </row>
    <row r="492" spans="1:8" ht="18" customHeight="1">
      <c r="A492" s="602">
        <v>13</v>
      </c>
      <c r="B492" s="592" t="s">
        <v>22</v>
      </c>
      <c r="C492" s="16" t="s">
        <v>1132</v>
      </c>
      <c r="D492" s="19"/>
      <c r="E492" s="17"/>
      <c r="F492" s="17"/>
      <c r="G492" s="20"/>
      <c r="H492" s="595">
        <v>41144</v>
      </c>
    </row>
    <row r="493" spans="1:8" ht="18" customHeight="1">
      <c r="A493" s="596"/>
      <c r="B493" s="593"/>
      <c r="C493" s="17" t="s">
        <v>480</v>
      </c>
      <c r="D493" s="19" t="s">
        <v>481</v>
      </c>
      <c r="E493" s="17">
        <v>2</v>
      </c>
      <c r="F493" s="17">
        <v>28</v>
      </c>
      <c r="G493" s="20">
        <f>E493*F493</f>
        <v>56</v>
      </c>
      <c r="H493" s="605"/>
    </row>
    <row r="494" spans="1:8" ht="18" customHeight="1">
      <c r="A494" s="597"/>
      <c r="B494" s="594"/>
      <c r="C494" s="17" t="s">
        <v>1133</v>
      </c>
      <c r="D494" s="19" t="s">
        <v>1049</v>
      </c>
      <c r="E494" s="17">
        <v>2.5</v>
      </c>
      <c r="F494" s="17">
        <v>24</v>
      </c>
      <c r="G494" s="20">
        <f>E494*F494</f>
        <v>60</v>
      </c>
      <c r="H494" s="603"/>
    </row>
    <row r="495" spans="1:8" ht="36.75" customHeight="1">
      <c r="A495" s="602">
        <v>14</v>
      </c>
      <c r="B495" s="592" t="s">
        <v>3453</v>
      </c>
      <c r="C495" s="16" t="s">
        <v>1132</v>
      </c>
      <c r="D495" s="19"/>
      <c r="E495" s="17"/>
      <c r="F495" s="17"/>
      <c r="G495" s="20"/>
      <c r="H495" s="595">
        <v>41149</v>
      </c>
    </row>
    <row r="496" spans="1:8" ht="18" customHeight="1">
      <c r="A496" s="596"/>
      <c r="B496" s="593"/>
      <c r="C496" s="17" t="s">
        <v>480</v>
      </c>
      <c r="D496" s="19" t="s">
        <v>481</v>
      </c>
      <c r="E496" s="17">
        <v>2</v>
      </c>
      <c r="F496" s="17">
        <v>28</v>
      </c>
      <c r="G496" s="20">
        <f>E496*F496</f>
        <v>56</v>
      </c>
      <c r="H496" s="605"/>
    </row>
    <row r="497" spans="1:8" ht="18" customHeight="1">
      <c r="A497" s="597"/>
      <c r="B497" s="594"/>
      <c r="C497" s="17" t="s">
        <v>1133</v>
      </c>
      <c r="D497" s="19" t="s">
        <v>1049</v>
      </c>
      <c r="E497" s="17">
        <v>3</v>
      </c>
      <c r="F497" s="17">
        <v>24</v>
      </c>
      <c r="G497" s="20">
        <f>E497*F497</f>
        <v>72</v>
      </c>
      <c r="H497" s="603"/>
    </row>
    <row r="498" spans="1:8" ht="18" customHeight="1">
      <c r="A498" s="602">
        <v>15</v>
      </c>
      <c r="B498" s="592" t="s">
        <v>809</v>
      </c>
      <c r="C498" s="16" t="s">
        <v>1132</v>
      </c>
      <c r="D498" s="19"/>
      <c r="E498" s="17"/>
      <c r="F498" s="17"/>
      <c r="G498" s="20"/>
      <c r="H498" s="595">
        <v>41149</v>
      </c>
    </row>
    <row r="499" spans="1:8" ht="18" customHeight="1">
      <c r="A499" s="596"/>
      <c r="B499" s="593"/>
      <c r="C499" s="17" t="s">
        <v>480</v>
      </c>
      <c r="D499" s="19" t="s">
        <v>481</v>
      </c>
      <c r="E499" s="17">
        <v>2</v>
      </c>
      <c r="F499" s="17">
        <v>28</v>
      </c>
      <c r="G499" s="20">
        <f>E499*F499</f>
        <v>56</v>
      </c>
      <c r="H499" s="605"/>
    </row>
    <row r="500" spans="1:8" ht="18" customHeight="1">
      <c r="A500" s="597"/>
      <c r="B500" s="594"/>
      <c r="C500" s="17" t="s">
        <v>1133</v>
      </c>
      <c r="D500" s="19" t="s">
        <v>1049</v>
      </c>
      <c r="E500" s="17">
        <v>3</v>
      </c>
      <c r="F500" s="17">
        <v>24</v>
      </c>
      <c r="G500" s="20">
        <f>E500*F500</f>
        <v>72</v>
      </c>
      <c r="H500" s="603"/>
    </row>
    <row r="501" spans="1:8" ht="39" customHeight="1">
      <c r="A501" s="41">
        <v>16</v>
      </c>
      <c r="B501" s="17" t="s">
        <v>3613</v>
      </c>
      <c r="C501" s="16" t="s">
        <v>687</v>
      </c>
      <c r="D501" s="598" t="s">
        <v>2872</v>
      </c>
      <c r="E501" s="599"/>
      <c r="F501" s="600"/>
      <c r="G501" s="17"/>
      <c r="H501" s="21">
        <v>41140</v>
      </c>
    </row>
    <row r="502" spans="1:8" ht="38.25" customHeight="1">
      <c r="A502" s="602">
        <v>17</v>
      </c>
      <c r="B502" s="592" t="s">
        <v>3648</v>
      </c>
      <c r="C502" s="16" t="s">
        <v>893</v>
      </c>
      <c r="D502" s="17"/>
      <c r="E502" s="17"/>
      <c r="F502" s="17"/>
      <c r="G502" s="17"/>
      <c r="H502" s="595">
        <v>41150</v>
      </c>
    </row>
    <row r="503" spans="1:8" ht="18" customHeight="1">
      <c r="A503" s="597"/>
      <c r="B503" s="594"/>
      <c r="C503" s="17" t="s">
        <v>1600</v>
      </c>
      <c r="D503" s="19" t="s">
        <v>1588</v>
      </c>
      <c r="E503" s="17">
        <v>1.5</v>
      </c>
      <c r="F503" s="17">
        <v>1700</v>
      </c>
      <c r="G503" s="17">
        <f>F503*E503</f>
        <v>2550</v>
      </c>
      <c r="H503" s="597"/>
    </row>
    <row r="504" spans="1:8" ht="37.5" customHeight="1">
      <c r="A504" s="41">
        <v>18</v>
      </c>
      <c r="B504" s="17" t="s">
        <v>3649</v>
      </c>
      <c r="C504" s="16" t="s">
        <v>741</v>
      </c>
      <c r="D504" s="598" t="s">
        <v>1050</v>
      </c>
      <c r="E504" s="599"/>
      <c r="F504" s="600"/>
      <c r="G504" s="17"/>
      <c r="H504" s="18">
        <v>41151</v>
      </c>
    </row>
    <row r="505" spans="1:8" ht="18" customHeight="1">
      <c r="A505" s="8"/>
      <c r="B505" s="7" t="s">
        <v>2037</v>
      </c>
      <c r="C505" s="8"/>
      <c r="D505" s="8"/>
      <c r="E505" s="8"/>
      <c r="F505" s="8"/>
      <c r="G505" s="9">
        <f>SUM(G460:G504)</f>
        <v>10343.75</v>
      </c>
      <c r="H505" s="8"/>
    </row>
    <row r="506" spans="1:8" ht="18" customHeight="1">
      <c r="A506" s="22"/>
      <c r="B506" s="22"/>
      <c r="C506" s="22"/>
      <c r="D506" s="22"/>
      <c r="E506" s="22"/>
      <c r="F506" s="22"/>
      <c r="G506" s="22"/>
      <c r="H506" s="22"/>
    </row>
    <row r="507" spans="1:8" ht="18" customHeight="1">
      <c r="A507" s="22"/>
      <c r="B507" s="22"/>
      <c r="C507" s="22"/>
      <c r="D507" s="22"/>
      <c r="E507" s="22"/>
      <c r="F507" s="22"/>
      <c r="G507" s="22"/>
      <c r="H507" s="22"/>
    </row>
    <row r="508" spans="1:8" ht="18" customHeight="1">
      <c r="A508" s="22"/>
      <c r="B508" s="22"/>
      <c r="C508" s="22"/>
      <c r="D508" s="22"/>
      <c r="E508" s="22"/>
      <c r="F508" s="22"/>
      <c r="G508" s="22"/>
      <c r="H508" s="22"/>
    </row>
    <row r="509" spans="1:8" ht="18" customHeight="1">
      <c r="A509" s="22"/>
      <c r="B509" s="22"/>
      <c r="C509" s="22"/>
      <c r="D509" s="22"/>
      <c r="E509" s="22"/>
      <c r="F509" s="22"/>
      <c r="G509" s="22"/>
      <c r="H509" s="22"/>
    </row>
    <row r="510" spans="1:8" ht="18" customHeight="1">
      <c r="A510" s="22"/>
      <c r="B510" s="22"/>
      <c r="C510" s="22"/>
      <c r="D510" s="22"/>
      <c r="E510" s="22"/>
      <c r="F510" s="22"/>
      <c r="G510" s="22"/>
      <c r="H510" s="22"/>
    </row>
    <row r="511" spans="1:8" ht="18" customHeight="1">
      <c r="A511" s="22"/>
      <c r="B511" s="22"/>
      <c r="C511" s="22"/>
      <c r="D511" s="22"/>
      <c r="E511" s="22"/>
      <c r="F511" s="22"/>
      <c r="G511" s="22"/>
      <c r="H511" s="22"/>
    </row>
    <row r="512" spans="1:8" ht="18" customHeight="1">
      <c r="A512" s="22"/>
      <c r="B512" s="22"/>
      <c r="C512" s="22"/>
      <c r="D512" s="22"/>
      <c r="E512" s="22"/>
      <c r="F512" s="22"/>
      <c r="G512" s="22"/>
      <c r="H512" s="22"/>
    </row>
    <row r="513" spans="1:8" ht="18" customHeight="1">
      <c r="A513" s="83"/>
      <c r="B513" s="83"/>
      <c r="C513" s="22"/>
      <c r="D513" s="83"/>
      <c r="E513" s="83"/>
      <c r="F513" s="83"/>
      <c r="G513" s="22"/>
      <c r="H513" s="83"/>
    </row>
    <row r="514" spans="1:8" ht="18" customHeight="1">
      <c r="A514" s="83"/>
      <c r="B514" s="83"/>
      <c r="C514" s="83"/>
      <c r="D514" s="83"/>
      <c r="E514" s="83"/>
      <c r="F514" s="83"/>
      <c r="G514" s="22"/>
      <c r="H514" s="83"/>
    </row>
    <row r="515" spans="1:8" ht="18" customHeight="1">
      <c r="A515" s="83"/>
      <c r="B515" s="22"/>
      <c r="C515" s="83"/>
      <c r="D515" s="22"/>
      <c r="E515" s="22"/>
      <c r="F515" s="22"/>
      <c r="G515" s="22"/>
      <c r="H515" s="110"/>
    </row>
    <row r="516" spans="1:8" ht="18" customHeight="1">
      <c r="A516" s="83"/>
      <c r="B516" s="22"/>
      <c r="C516" s="22"/>
      <c r="D516" s="22"/>
      <c r="E516" s="22"/>
      <c r="F516" s="22"/>
      <c r="G516" s="22"/>
      <c r="H516" s="110"/>
    </row>
    <row r="517" spans="1:8" ht="18" customHeight="1">
      <c r="A517" s="22"/>
      <c r="B517" s="22"/>
      <c r="C517" s="22"/>
      <c r="D517" s="22"/>
      <c r="E517" s="22"/>
      <c r="F517" s="22"/>
      <c r="G517" s="22"/>
      <c r="H517" s="110"/>
    </row>
    <row r="518" spans="1:8" ht="18" customHeight="1">
      <c r="A518" s="22"/>
      <c r="B518" s="22"/>
      <c r="C518" s="22"/>
      <c r="D518" s="22"/>
      <c r="E518" s="22"/>
      <c r="F518" s="22"/>
      <c r="G518" s="22"/>
      <c r="H518" s="22"/>
    </row>
    <row r="519" spans="1:8" ht="18" customHeight="1">
      <c r="A519" s="22"/>
      <c r="B519" s="22"/>
      <c r="C519" s="22"/>
      <c r="D519" s="22"/>
      <c r="E519" s="22"/>
      <c r="F519" s="22"/>
      <c r="G519" s="22"/>
      <c r="H519" s="22"/>
    </row>
    <row r="520" spans="1:8" ht="18" customHeight="1">
      <c r="A520" s="22"/>
      <c r="B520" s="22"/>
      <c r="C520" s="22"/>
      <c r="D520" s="22"/>
      <c r="E520" s="22"/>
      <c r="F520" s="22"/>
      <c r="G520" s="22"/>
      <c r="H520" s="22"/>
    </row>
    <row r="521" spans="1:8" ht="18" customHeight="1">
      <c r="A521" s="22"/>
      <c r="B521" s="22"/>
      <c r="C521" s="22"/>
      <c r="D521" s="22"/>
      <c r="E521" s="22"/>
      <c r="F521" s="22"/>
      <c r="G521" s="22"/>
      <c r="H521" s="110"/>
    </row>
    <row r="522" spans="1:8" ht="18" customHeight="1">
      <c r="A522" s="22"/>
      <c r="B522" s="22"/>
      <c r="C522" s="22"/>
      <c r="D522" s="22"/>
      <c r="E522" s="22"/>
      <c r="F522" s="22"/>
      <c r="G522" s="22"/>
      <c r="H522" s="22"/>
    </row>
    <row r="523" spans="1:8" ht="18" customHeight="1">
      <c r="A523" s="22"/>
      <c r="B523" s="22"/>
      <c r="C523" s="22"/>
      <c r="D523" s="22"/>
      <c r="E523" s="22"/>
      <c r="F523" s="22"/>
      <c r="G523" s="22"/>
      <c r="H523" s="110"/>
    </row>
    <row r="524" spans="1:8" ht="18" customHeight="1">
      <c r="A524" s="22"/>
      <c r="B524" s="22"/>
      <c r="C524" s="22"/>
      <c r="D524" s="22"/>
      <c r="E524" s="22"/>
      <c r="F524" s="22"/>
      <c r="G524" s="22"/>
      <c r="H524" s="22"/>
    </row>
    <row r="525" spans="1:8" ht="18" customHeight="1">
      <c r="A525" s="22"/>
      <c r="B525" s="22"/>
      <c r="C525" s="22"/>
      <c r="D525" s="22"/>
      <c r="E525" s="22"/>
      <c r="F525" s="22"/>
      <c r="G525" s="22"/>
      <c r="H525" s="22"/>
    </row>
    <row r="526" spans="1:8" ht="18" customHeight="1">
      <c r="A526" s="22"/>
      <c r="B526" s="22"/>
      <c r="C526" s="22"/>
      <c r="D526" s="22"/>
      <c r="E526" s="22"/>
      <c r="F526" s="22"/>
      <c r="G526" s="22"/>
      <c r="H526" s="22"/>
    </row>
    <row r="527" spans="1:8" ht="18" customHeight="1">
      <c r="A527" s="22"/>
      <c r="B527" s="22"/>
      <c r="C527" s="22"/>
      <c r="D527" s="22"/>
      <c r="E527" s="22"/>
      <c r="F527" s="22"/>
      <c r="G527" s="22"/>
      <c r="H527" s="22"/>
    </row>
    <row r="528" spans="1:8" ht="18" customHeight="1">
      <c r="A528" s="22"/>
      <c r="B528" s="22"/>
      <c r="C528" s="22"/>
      <c r="D528" s="22"/>
      <c r="E528" s="22"/>
      <c r="F528" s="22"/>
      <c r="G528" s="22"/>
      <c r="H528" s="110"/>
    </row>
    <row r="529" spans="1:8" ht="18" customHeight="1">
      <c r="A529" s="22"/>
      <c r="B529" s="22"/>
      <c r="C529" s="22"/>
      <c r="D529" s="22"/>
      <c r="E529" s="22"/>
      <c r="F529" s="22"/>
      <c r="G529" s="22"/>
      <c r="H529" s="22"/>
    </row>
    <row r="530" spans="1:8" ht="18" customHeight="1">
      <c r="G530" s="1130" t="s">
        <v>1044</v>
      </c>
      <c r="H530" s="1130"/>
    </row>
    <row r="531" spans="1:8" ht="18" customHeight="1">
      <c r="A531" s="1147" t="s">
        <v>3155</v>
      </c>
      <c r="B531" s="1147"/>
      <c r="C531" s="1147"/>
      <c r="D531" s="1147"/>
      <c r="E531" s="1147"/>
      <c r="F531" s="1147"/>
      <c r="G531" s="1147"/>
      <c r="H531" s="1147"/>
    </row>
    <row r="532" spans="1:8" ht="18" customHeight="1">
      <c r="A532" s="132" t="s">
        <v>1033</v>
      </c>
      <c r="B532" s="132" t="s">
        <v>1034</v>
      </c>
      <c r="C532" s="132" t="s">
        <v>1035</v>
      </c>
      <c r="D532" s="132" t="s">
        <v>1036</v>
      </c>
      <c r="E532" s="132" t="s">
        <v>1334</v>
      </c>
      <c r="F532" s="132" t="s">
        <v>1335</v>
      </c>
      <c r="G532" s="132" t="s">
        <v>1555</v>
      </c>
      <c r="H532" s="132" t="s">
        <v>1586</v>
      </c>
    </row>
    <row r="533" spans="1:8" ht="39.75" customHeight="1">
      <c r="A533" s="602">
        <v>1</v>
      </c>
      <c r="B533" s="592" t="s">
        <v>3456</v>
      </c>
      <c r="C533" s="16" t="s">
        <v>893</v>
      </c>
      <c r="D533" s="19"/>
      <c r="E533" s="17"/>
      <c r="F533" s="17"/>
      <c r="G533" s="17"/>
      <c r="H533" s="595">
        <v>41155</v>
      </c>
    </row>
    <row r="534" spans="1:8" ht="18" customHeight="1">
      <c r="A534" s="597"/>
      <c r="B534" s="594"/>
      <c r="C534" s="17" t="s">
        <v>1600</v>
      </c>
      <c r="D534" s="19" t="s">
        <v>1588</v>
      </c>
      <c r="E534" s="17">
        <v>0.5</v>
      </c>
      <c r="F534" s="17">
        <v>1700</v>
      </c>
      <c r="G534" s="17">
        <f>F534*E534</f>
        <v>850</v>
      </c>
      <c r="H534" s="597"/>
    </row>
    <row r="535" spans="1:8" ht="18.75" customHeight="1">
      <c r="A535" s="602">
        <v>2</v>
      </c>
      <c r="B535" s="592" t="s">
        <v>809</v>
      </c>
      <c r="C535" s="16" t="s">
        <v>1662</v>
      </c>
      <c r="D535" s="19"/>
      <c r="E535" s="17"/>
      <c r="F535" s="17"/>
      <c r="G535" s="17"/>
      <c r="H535" s="595">
        <v>41156</v>
      </c>
    </row>
    <row r="536" spans="1:8" ht="18" customHeight="1">
      <c r="A536" s="596"/>
      <c r="B536" s="593"/>
      <c r="C536" s="17" t="s">
        <v>2797</v>
      </c>
      <c r="D536" s="19" t="s">
        <v>1109</v>
      </c>
      <c r="E536" s="19">
        <v>1</v>
      </c>
      <c r="F536" s="17">
        <v>90</v>
      </c>
      <c r="G536" s="20">
        <f>F536*E536</f>
        <v>90</v>
      </c>
      <c r="H536" s="596"/>
    </row>
    <row r="537" spans="1:8" ht="18" customHeight="1">
      <c r="A537" s="597"/>
      <c r="B537" s="594"/>
      <c r="C537" s="17" t="s">
        <v>2723</v>
      </c>
      <c r="D537" s="19" t="s">
        <v>1049</v>
      </c>
      <c r="E537" s="19">
        <v>1</v>
      </c>
      <c r="F537" s="17">
        <v>156.16</v>
      </c>
      <c r="G537" s="20">
        <f>F537*E537</f>
        <v>156.16</v>
      </c>
      <c r="H537" s="597"/>
    </row>
    <row r="538" spans="1:8" ht="18" customHeight="1">
      <c r="A538" s="602">
        <v>3</v>
      </c>
      <c r="B538" s="592" t="s">
        <v>809</v>
      </c>
      <c r="C538" s="16" t="s">
        <v>515</v>
      </c>
      <c r="D538" s="19"/>
      <c r="E538" s="17"/>
      <c r="F538" s="17"/>
      <c r="G538" s="17"/>
      <c r="H538" s="595">
        <v>41156</v>
      </c>
    </row>
    <row r="539" spans="1:8" ht="18" customHeight="1">
      <c r="A539" s="597"/>
      <c r="B539" s="593"/>
      <c r="C539" s="17" t="s">
        <v>2797</v>
      </c>
      <c r="D539" s="19" t="s">
        <v>1109</v>
      </c>
      <c r="E539" s="19">
        <v>1</v>
      </c>
      <c r="F539" s="17">
        <v>90</v>
      </c>
      <c r="G539" s="20">
        <f>F539*E539</f>
        <v>90</v>
      </c>
      <c r="H539" s="597"/>
    </row>
    <row r="540" spans="1:8" ht="31.5" customHeight="1">
      <c r="A540" s="41">
        <v>4</v>
      </c>
      <c r="B540" s="17" t="s">
        <v>3353</v>
      </c>
      <c r="C540" s="16" t="s">
        <v>2862</v>
      </c>
      <c r="D540" s="598" t="s">
        <v>1050</v>
      </c>
      <c r="E540" s="599"/>
      <c r="F540" s="600"/>
      <c r="G540" s="20"/>
      <c r="H540" s="18">
        <v>41163</v>
      </c>
    </row>
    <row r="541" spans="1:8" ht="35.25" customHeight="1">
      <c r="A541" s="41">
        <v>5</v>
      </c>
      <c r="B541" s="17" t="s">
        <v>3174</v>
      </c>
      <c r="C541" s="16" t="s">
        <v>1513</v>
      </c>
      <c r="D541" s="598" t="s">
        <v>3175</v>
      </c>
      <c r="E541" s="599"/>
      <c r="F541" s="600"/>
      <c r="G541" s="20"/>
      <c r="H541" s="18">
        <v>41164</v>
      </c>
    </row>
    <row r="542" spans="1:8" ht="34.5" customHeight="1">
      <c r="A542" s="602">
        <v>6</v>
      </c>
      <c r="B542" s="592" t="s">
        <v>3453</v>
      </c>
      <c r="C542" s="16" t="s">
        <v>893</v>
      </c>
      <c r="D542" s="598" t="s">
        <v>3117</v>
      </c>
      <c r="E542" s="599"/>
      <c r="F542" s="600"/>
      <c r="G542" s="17"/>
      <c r="H542" s="595">
        <v>41165</v>
      </c>
    </row>
    <row r="543" spans="1:8" ht="18" customHeight="1">
      <c r="A543" s="597"/>
      <c r="B543" s="593"/>
      <c r="C543" s="17" t="s">
        <v>1600</v>
      </c>
      <c r="D543" s="19" t="s">
        <v>1588</v>
      </c>
      <c r="E543" s="17">
        <v>1</v>
      </c>
      <c r="F543" s="17">
        <v>1700</v>
      </c>
      <c r="G543" s="17">
        <f>F543*E543</f>
        <v>1700</v>
      </c>
      <c r="H543" s="597"/>
    </row>
    <row r="544" spans="1:8" ht="30.75" customHeight="1">
      <c r="A544" s="41">
        <v>7</v>
      </c>
      <c r="B544" s="17" t="s">
        <v>2828</v>
      </c>
      <c r="C544" s="16" t="s">
        <v>1332</v>
      </c>
      <c r="D544" s="598" t="s">
        <v>1050</v>
      </c>
      <c r="E544" s="599"/>
      <c r="F544" s="600"/>
      <c r="G544" s="20"/>
      <c r="H544" s="18">
        <v>41165</v>
      </c>
    </row>
    <row r="545" spans="1:8" ht="32.25" customHeight="1">
      <c r="A545" s="41">
        <v>8</v>
      </c>
      <c r="B545" s="17" t="s">
        <v>3456</v>
      </c>
      <c r="C545" s="16" t="s">
        <v>1584</v>
      </c>
      <c r="D545" s="598" t="s">
        <v>67</v>
      </c>
      <c r="E545" s="599"/>
      <c r="F545" s="600"/>
      <c r="G545" s="20"/>
      <c r="H545" s="18">
        <v>41166</v>
      </c>
    </row>
    <row r="546" spans="1:8" ht="15" customHeight="1">
      <c r="A546" s="602">
        <v>9</v>
      </c>
      <c r="B546" s="592" t="s">
        <v>1739</v>
      </c>
      <c r="C546" s="16" t="s">
        <v>1740</v>
      </c>
      <c r="D546" s="19"/>
      <c r="E546" s="17"/>
      <c r="F546" s="17"/>
      <c r="G546" s="20"/>
      <c r="H546" s="595">
        <v>41166</v>
      </c>
    </row>
    <row r="547" spans="1:8" ht="18" customHeight="1">
      <c r="A547" s="596"/>
      <c r="B547" s="593"/>
      <c r="C547" s="17" t="s">
        <v>3144</v>
      </c>
      <c r="D547" s="19" t="s">
        <v>2968</v>
      </c>
      <c r="E547" s="17">
        <v>1</v>
      </c>
      <c r="F547" s="17">
        <v>24</v>
      </c>
      <c r="G547" s="20">
        <f>F547*E547</f>
        <v>24</v>
      </c>
      <c r="H547" s="596"/>
    </row>
    <row r="548" spans="1:8" ht="18" customHeight="1">
      <c r="A548" s="597"/>
      <c r="B548" s="594"/>
      <c r="C548" s="17" t="s">
        <v>2265</v>
      </c>
      <c r="D548" s="19" t="s">
        <v>1109</v>
      </c>
      <c r="E548" s="17">
        <v>0.01</v>
      </c>
      <c r="F548" s="17">
        <v>130</v>
      </c>
      <c r="G548" s="20">
        <f>F548*E548</f>
        <v>1.3</v>
      </c>
      <c r="H548" s="597"/>
    </row>
    <row r="549" spans="1:8" ht="36" customHeight="1">
      <c r="A549" s="41">
        <v>10</v>
      </c>
      <c r="B549" s="17" t="s">
        <v>1098</v>
      </c>
      <c r="C549" s="16" t="s">
        <v>3386</v>
      </c>
      <c r="D549" s="598" t="s">
        <v>1050</v>
      </c>
      <c r="E549" s="599"/>
      <c r="F549" s="600"/>
      <c r="G549" s="20"/>
      <c r="H549" s="18">
        <v>41172</v>
      </c>
    </row>
    <row r="550" spans="1:8" ht="36" customHeight="1">
      <c r="A550" s="602">
        <v>11</v>
      </c>
      <c r="B550" s="17" t="s">
        <v>3456</v>
      </c>
      <c r="C550" s="16" t="s">
        <v>3596</v>
      </c>
      <c r="D550" s="19"/>
      <c r="E550" s="17"/>
      <c r="F550" s="17"/>
      <c r="G550" s="20"/>
      <c r="H550" s="595">
        <v>41176</v>
      </c>
    </row>
    <row r="551" spans="1:8" ht="18" customHeight="1">
      <c r="A551" s="597"/>
      <c r="B551" s="17"/>
      <c r="C551" s="3" t="s">
        <v>2654</v>
      </c>
      <c r="D551" s="51" t="s">
        <v>2968</v>
      </c>
      <c r="E551" s="3">
        <v>1</v>
      </c>
      <c r="F551" s="3">
        <v>78</v>
      </c>
      <c r="G551" s="3">
        <f>F551*E551</f>
        <v>78</v>
      </c>
      <c r="H551" s="597"/>
    </row>
    <row r="552" spans="1:8" ht="36" customHeight="1">
      <c r="A552" s="41">
        <v>12</v>
      </c>
      <c r="B552" s="17" t="s">
        <v>85</v>
      </c>
      <c r="C552" s="16" t="s">
        <v>3621</v>
      </c>
      <c r="D552" s="598" t="s">
        <v>67</v>
      </c>
      <c r="E552" s="599"/>
      <c r="F552" s="600"/>
      <c r="G552" s="20"/>
      <c r="H552" s="18">
        <v>41172</v>
      </c>
    </row>
    <row r="553" spans="1:8" ht="37.5" customHeight="1">
      <c r="A553" s="41">
        <v>13</v>
      </c>
      <c r="B553" s="17" t="s">
        <v>779</v>
      </c>
      <c r="C553" s="16" t="s">
        <v>382</v>
      </c>
      <c r="D553" s="598" t="s">
        <v>780</v>
      </c>
      <c r="E553" s="599"/>
      <c r="F553" s="600"/>
      <c r="G553" s="20"/>
      <c r="H553" s="18">
        <v>41176</v>
      </c>
    </row>
    <row r="554" spans="1:8" ht="36" customHeight="1">
      <c r="A554" s="41">
        <v>14</v>
      </c>
      <c r="B554" s="17" t="s">
        <v>3457</v>
      </c>
      <c r="C554" s="16" t="s">
        <v>2517</v>
      </c>
      <c r="D554" s="598" t="s">
        <v>262</v>
      </c>
      <c r="E554" s="599"/>
      <c r="F554" s="600"/>
      <c r="G554" s="20"/>
      <c r="H554" s="18">
        <v>41177</v>
      </c>
    </row>
    <row r="555" spans="1:8" ht="38.25" customHeight="1">
      <c r="A555" s="41">
        <v>15</v>
      </c>
      <c r="B555" s="17" t="s">
        <v>1907</v>
      </c>
      <c r="C555" s="16" t="s">
        <v>2844</v>
      </c>
      <c r="D555" s="598" t="s">
        <v>1908</v>
      </c>
      <c r="E555" s="599"/>
      <c r="F555" s="600"/>
      <c r="G555" s="20"/>
      <c r="H555" s="18">
        <v>41179</v>
      </c>
    </row>
    <row r="556" spans="1:8" ht="18" customHeight="1">
      <c r="A556" s="8"/>
      <c r="B556" s="7" t="s">
        <v>1333</v>
      </c>
      <c r="C556" s="8"/>
      <c r="D556" s="8"/>
      <c r="E556" s="8"/>
      <c r="F556" s="8"/>
      <c r="G556" s="9">
        <f>SUM(G533:G555)</f>
        <v>2989.46</v>
      </c>
      <c r="H556" s="8"/>
    </row>
    <row r="557" spans="1:8" ht="18" customHeight="1">
      <c r="A557" s="22"/>
      <c r="B557" s="22"/>
      <c r="C557" s="22"/>
      <c r="D557" s="22"/>
      <c r="E557" s="22"/>
      <c r="F557" s="22"/>
      <c r="G557" s="22"/>
      <c r="H557" s="22"/>
    </row>
    <row r="558" spans="1:8" ht="18" customHeight="1">
      <c r="A558" s="22"/>
      <c r="B558" s="22"/>
      <c r="C558" s="22"/>
      <c r="D558" s="22"/>
      <c r="E558" s="22"/>
      <c r="F558" s="22"/>
      <c r="G558" s="22"/>
      <c r="H558" s="22"/>
    </row>
    <row r="559" spans="1:8" ht="18" customHeight="1">
      <c r="A559" s="22"/>
      <c r="B559" s="22"/>
      <c r="C559" s="22"/>
      <c r="D559" s="22"/>
      <c r="E559" s="22"/>
      <c r="F559" s="22"/>
      <c r="G559" s="22"/>
      <c r="H559" s="22"/>
    </row>
    <row r="560" spans="1:8" ht="18" customHeight="1">
      <c r="A560" s="22"/>
      <c r="B560" s="22"/>
      <c r="C560" s="22"/>
      <c r="D560" s="22"/>
      <c r="E560" s="22"/>
      <c r="F560" s="22"/>
      <c r="G560" s="22"/>
      <c r="H560" s="22"/>
    </row>
    <row r="561" spans="1:8" ht="18" customHeight="1">
      <c r="A561" s="22"/>
      <c r="B561" s="22"/>
      <c r="C561" s="22"/>
      <c r="D561" s="22"/>
      <c r="E561" s="22"/>
      <c r="F561" s="22"/>
      <c r="G561" s="22"/>
      <c r="H561" s="22"/>
    </row>
    <row r="562" spans="1:8" ht="18" customHeight="1">
      <c r="A562" s="22"/>
      <c r="B562" s="22"/>
      <c r="C562" s="22"/>
      <c r="D562" s="22"/>
      <c r="E562" s="22"/>
      <c r="F562" s="22"/>
      <c r="G562" s="22"/>
      <c r="H562" s="22"/>
    </row>
    <row r="563" spans="1:8" ht="18" customHeight="1">
      <c r="A563" s="22"/>
      <c r="B563" s="22"/>
      <c r="C563" s="22"/>
      <c r="D563" s="22"/>
      <c r="E563" s="22"/>
      <c r="F563" s="22"/>
      <c r="G563" s="22"/>
      <c r="H563" s="22"/>
    </row>
    <row r="564" spans="1:8" ht="18" customHeight="1">
      <c r="A564" s="22"/>
      <c r="B564" s="22"/>
      <c r="C564" s="22"/>
      <c r="D564" s="22"/>
      <c r="E564" s="22"/>
      <c r="F564" s="22"/>
      <c r="G564" s="22"/>
      <c r="H564" s="22"/>
    </row>
    <row r="565" spans="1:8" ht="18" customHeight="1">
      <c r="A565" s="22"/>
      <c r="B565" s="22"/>
      <c r="C565" s="22"/>
      <c r="D565" s="22"/>
      <c r="E565" s="22"/>
      <c r="F565" s="22"/>
      <c r="G565" s="22"/>
      <c r="H565" s="22"/>
    </row>
    <row r="566" spans="1:8" ht="18" customHeight="1">
      <c r="A566" s="22"/>
      <c r="B566" s="22"/>
      <c r="C566" s="22"/>
      <c r="D566" s="22"/>
      <c r="E566" s="22"/>
      <c r="F566" s="22"/>
      <c r="G566" s="22"/>
      <c r="H566" s="22"/>
    </row>
    <row r="567" spans="1:8" ht="18" customHeight="1">
      <c r="G567" s="1130" t="s">
        <v>1044</v>
      </c>
      <c r="H567" s="1130"/>
    </row>
    <row r="568" spans="1:8" ht="18" customHeight="1">
      <c r="A568" s="1147" t="s">
        <v>3325</v>
      </c>
      <c r="B568" s="1147"/>
      <c r="C568" s="1147"/>
      <c r="D568" s="1147"/>
      <c r="E568" s="1147"/>
      <c r="F568" s="1147"/>
      <c r="G568" s="1147"/>
      <c r="H568" s="1147"/>
    </row>
    <row r="569" spans="1:8" ht="37.5" customHeight="1">
      <c r="A569" s="132" t="s">
        <v>1033</v>
      </c>
      <c r="B569" s="132" t="s">
        <v>1034</v>
      </c>
      <c r="C569" s="132" t="s">
        <v>1035</v>
      </c>
      <c r="D569" s="132" t="s">
        <v>1036</v>
      </c>
      <c r="E569" s="132" t="s">
        <v>1334</v>
      </c>
      <c r="F569" s="132" t="s">
        <v>1335</v>
      </c>
      <c r="G569" s="132" t="s">
        <v>1555</v>
      </c>
      <c r="H569" s="132" t="s">
        <v>1586</v>
      </c>
    </row>
    <row r="570" spans="1:8" ht="36" customHeight="1">
      <c r="A570" s="41">
        <v>1</v>
      </c>
      <c r="B570" s="17" t="s">
        <v>3326</v>
      </c>
      <c r="C570" s="16" t="s">
        <v>542</v>
      </c>
      <c r="D570" s="606" t="s">
        <v>67</v>
      </c>
      <c r="E570" s="606"/>
      <c r="F570" s="606"/>
      <c r="G570" s="17"/>
      <c r="H570" s="18">
        <v>41184</v>
      </c>
    </row>
    <row r="571" spans="1:8" ht="36.75" customHeight="1">
      <c r="A571" s="602">
        <v>2</v>
      </c>
      <c r="B571" s="592" t="s">
        <v>280</v>
      </c>
      <c r="C571" s="16" t="s">
        <v>281</v>
      </c>
      <c r="D571" s="19"/>
      <c r="E571" s="19"/>
      <c r="F571" s="17"/>
      <c r="G571" s="17"/>
      <c r="H571" s="595">
        <v>41185</v>
      </c>
    </row>
    <row r="572" spans="1:8" ht="18" customHeight="1">
      <c r="A572" s="596"/>
      <c r="B572" s="593"/>
      <c r="C572" s="17" t="s">
        <v>2797</v>
      </c>
      <c r="D572" s="19" t="s">
        <v>1109</v>
      </c>
      <c r="E572" s="19">
        <v>2</v>
      </c>
      <c r="F572" s="17">
        <v>90</v>
      </c>
      <c r="G572" s="17">
        <f>E572*F572</f>
        <v>180</v>
      </c>
      <c r="H572" s="596"/>
    </row>
    <row r="573" spans="1:8" ht="18" customHeight="1">
      <c r="A573" s="597"/>
      <c r="B573" s="594"/>
      <c r="C573" s="17" t="s">
        <v>3144</v>
      </c>
      <c r="D573" s="19" t="s">
        <v>2968</v>
      </c>
      <c r="E573" s="17">
        <v>1</v>
      </c>
      <c r="F573" s="17">
        <v>24</v>
      </c>
      <c r="G573" s="20">
        <f>F573*E573</f>
        <v>24</v>
      </c>
      <c r="H573" s="597"/>
    </row>
    <row r="574" spans="1:8" ht="36.75" customHeight="1">
      <c r="A574" s="602">
        <v>3</v>
      </c>
      <c r="B574" s="592" t="s">
        <v>284</v>
      </c>
      <c r="C574" s="16" t="s">
        <v>3531</v>
      </c>
      <c r="D574" s="19"/>
      <c r="E574" s="17"/>
      <c r="F574" s="17"/>
      <c r="G574" s="17"/>
      <c r="H574" s="595">
        <v>41185</v>
      </c>
    </row>
    <row r="575" spans="1:8" ht="18" customHeight="1">
      <c r="A575" s="596"/>
      <c r="B575" s="593"/>
      <c r="C575" s="17" t="s">
        <v>2797</v>
      </c>
      <c r="D575" s="19" t="s">
        <v>1109</v>
      </c>
      <c r="E575" s="19">
        <v>3</v>
      </c>
      <c r="F575" s="17">
        <v>90</v>
      </c>
      <c r="G575" s="17">
        <f>E575*F575</f>
        <v>270</v>
      </c>
      <c r="H575" s="596"/>
    </row>
    <row r="576" spans="1:8" ht="18" customHeight="1">
      <c r="A576" s="597"/>
      <c r="B576" s="594"/>
      <c r="C576" s="17" t="s">
        <v>3319</v>
      </c>
      <c r="D576" s="19" t="s">
        <v>2968</v>
      </c>
      <c r="E576" s="17">
        <v>16</v>
      </c>
      <c r="F576" s="17">
        <v>10.130000000000001</v>
      </c>
      <c r="G576" s="17">
        <f>E576*F576</f>
        <v>162.08000000000001</v>
      </c>
      <c r="H576" s="597"/>
    </row>
    <row r="577" spans="1:8" ht="35.25" customHeight="1">
      <c r="A577" s="41">
        <v>4</v>
      </c>
      <c r="B577" s="17" t="s">
        <v>3634</v>
      </c>
      <c r="C577" s="16" t="s">
        <v>1332</v>
      </c>
      <c r="D577" s="598" t="s">
        <v>1050</v>
      </c>
      <c r="E577" s="599"/>
      <c r="F577" s="600"/>
      <c r="G577" s="17"/>
      <c r="H577" s="18">
        <v>41184</v>
      </c>
    </row>
    <row r="578" spans="1:8" ht="36" customHeight="1">
      <c r="A578" s="41">
        <v>5</v>
      </c>
      <c r="B578" s="17" t="s">
        <v>1404</v>
      </c>
      <c r="C578" s="16" t="s">
        <v>1405</v>
      </c>
      <c r="D578" s="606" t="s">
        <v>67</v>
      </c>
      <c r="E578" s="606"/>
      <c r="F578" s="606"/>
      <c r="G578" s="17"/>
      <c r="H578" s="18">
        <v>41187</v>
      </c>
    </row>
    <row r="579" spans="1:8" ht="36" customHeight="1">
      <c r="A579" s="602">
        <v>6</v>
      </c>
      <c r="B579" s="592" t="s">
        <v>3453</v>
      </c>
      <c r="C579" s="16" t="s">
        <v>403</v>
      </c>
      <c r="D579" s="17"/>
      <c r="E579" s="17"/>
      <c r="F579" s="17"/>
      <c r="G579" s="17"/>
      <c r="H579" s="595">
        <v>41190</v>
      </c>
    </row>
    <row r="580" spans="1:8" ht="18" customHeight="1">
      <c r="A580" s="597"/>
      <c r="B580" s="594"/>
      <c r="C580" s="17" t="s">
        <v>2257</v>
      </c>
      <c r="D580" s="19" t="s">
        <v>2968</v>
      </c>
      <c r="E580" s="19">
        <v>3</v>
      </c>
      <c r="F580" s="19">
        <v>100</v>
      </c>
      <c r="G580" s="17">
        <f>E580*F580</f>
        <v>300</v>
      </c>
      <c r="H580" s="603"/>
    </row>
    <row r="581" spans="1:8" ht="36.75" customHeight="1">
      <c r="A581" s="41">
        <v>7</v>
      </c>
      <c r="B581" s="17" t="s">
        <v>1972</v>
      </c>
      <c r="C581" s="46" t="s">
        <v>2844</v>
      </c>
      <c r="D581" s="598" t="s">
        <v>1050</v>
      </c>
      <c r="E581" s="599"/>
      <c r="F581" s="600"/>
      <c r="G581" s="17"/>
      <c r="H581" s="21">
        <v>41197</v>
      </c>
    </row>
    <row r="582" spans="1:8" ht="36" customHeight="1">
      <c r="A582" s="41">
        <v>8</v>
      </c>
      <c r="B582" s="17" t="s">
        <v>2336</v>
      </c>
      <c r="C582" s="46" t="s">
        <v>542</v>
      </c>
      <c r="D582" s="606" t="s">
        <v>67</v>
      </c>
      <c r="E582" s="606"/>
      <c r="F582" s="606"/>
      <c r="G582" s="17"/>
      <c r="H582" s="18">
        <v>41198</v>
      </c>
    </row>
    <row r="583" spans="1:8" ht="36.75" customHeight="1">
      <c r="A583" s="602">
        <v>9</v>
      </c>
      <c r="B583" s="592" t="s">
        <v>809</v>
      </c>
      <c r="C583" s="16" t="s">
        <v>2348</v>
      </c>
      <c r="D583" s="19"/>
      <c r="E583" s="17"/>
      <c r="F583" s="17"/>
      <c r="G583" s="17"/>
      <c r="H583" s="595">
        <v>41199</v>
      </c>
    </row>
    <row r="584" spans="1:8" ht="18" customHeight="1">
      <c r="A584" s="596"/>
      <c r="B584" s="593"/>
      <c r="C584" s="17" t="s">
        <v>93</v>
      </c>
      <c r="D584" s="19" t="s">
        <v>2968</v>
      </c>
      <c r="E584" s="17">
        <v>2</v>
      </c>
      <c r="F584" s="17">
        <v>3000</v>
      </c>
      <c r="G584" s="17">
        <f>F584*E584</f>
        <v>6000</v>
      </c>
      <c r="H584" s="596"/>
    </row>
    <row r="585" spans="1:8" ht="18" customHeight="1">
      <c r="A585" s="596"/>
      <c r="B585" s="593"/>
      <c r="C585" s="17" t="s">
        <v>2349</v>
      </c>
      <c r="D585" s="19" t="s">
        <v>2968</v>
      </c>
      <c r="E585" s="17">
        <v>16</v>
      </c>
      <c r="F585" s="17">
        <v>22.57</v>
      </c>
      <c r="G585" s="17">
        <f>E585*F585</f>
        <v>361.12</v>
      </c>
      <c r="H585" s="596"/>
    </row>
    <row r="586" spans="1:8" ht="18" customHeight="1">
      <c r="A586" s="596"/>
      <c r="B586" s="593"/>
      <c r="C586" s="17" t="s">
        <v>2350</v>
      </c>
      <c r="D586" s="19" t="s">
        <v>2968</v>
      </c>
      <c r="E586" s="17">
        <v>1</v>
      </c>
      <c r="F586" s="17">
        <v>64</v>
      </c>
      <c r="G586" s="17">
        <f>E586*F586</f>
        <v>64</v>
      </c>
      <c r="H586" s="596"/>
    </row>
    <row r="587" spans="1:8" ht="18" customHeight="1">
      <c r="A587" s="596"/>
      <c r="B587" s="593"/>
      <c r="C587" s="17" t="s">
        <v>96</v>
      </c>
      <c r="D587" s="19" t="s">
        <v>2968</v>
      </c>
      <c r="E587" s="17">
        <v>1</v>
      </c>
      <c r="F587" s="17">
        <v>34</v>
      </c>
      <c r="G587" s="17">
        <f>E587*F587</f>
        <v>34</v>
      </c>
      <c r="H587" s="596"/>
    </row>
    <row r="588" spans="1:8" ht="18" customHeight="1">
      <c r="A588" s="597"/>
      <c r="B588" s="594"/>
      <c r="C588" s="17" t="s">
        <v>2351</v>
      </c>
      <c r="D588" s="19" t="s">
        <v>1109</v>
      </c>
      <c r="E588" s="17">
        <v>0.5</v>
      </c>
      <c r="F588" s="17">
        <v>57</v>
      </c>
      <c r="G588" s="17">
        <f>E588*F588</f>
        <v>28.5</v>
      </c>
      <c r="H588" s="597"/>
    </row>
    <row r="589" spans="1:8" ht="37.5" customHeight="1">
      <c r="A589" s="602">
        <v>10</v>
      </c>
      <c r="B589" s="592" t="s">
        <v>2367</v>
      </c>
      <c r="C589" s="16" t="s">
        <v>2368</v>
      </c>
      <c r="D589" s="598" t="s">
        <v>2369</v>
      </c>
      <c r="E589" s="599"/>
      <c r="F589" s="600"/>
      <c r="G589" s="17"/>
      <c r="H589" s="595">
        <v>41198</v>
      </c>
    </row>
    <row r="590" spans="1:8" ht="18" customHeight="1">
      <c r="A590" s="597"/>
      <c r="B590" s="594"/>
      <c r="C590" s="17" t="s">
        <v>2656</v>
      </c>
      <c r="D590" s="17" t="s">
        <v>1585</v>
      </c>
      <c r="E590" s="17">
        <v>0.6</v>
      </c>
      <c r="F590" s="17">
        <v>48.05</v>
      </c>
      <c r="G590" s="17">
        <f>E590*F590</f>
        <v>28.83</v>
      </c>
      <c r="H590" s="597"/>
    </row>
    <row r="591" spans="1:8" ht="35.25" customHeight="1">
      <c r="A591" s="602">
        <v>11</v>
      </c>
      <c r="B591" s="592" t="s">
        <v>2370</v>
      </c>
      <c r="C591" s="16" t="s">
        <v>2368</v>
      </c>
      <c r="D591" s="598" t="s">
        <v>2369</v>
      </c>
      <c r="E591" s="599"/>
      <c r="F591" s="600"/>
      <c r="G591" s="17"/>
      <c r="H591" s="595">
        <v>41198</v>
      </c>
    </row>
    <row r="592" spans="1:8" ht="18" customHeight="1">
      <c r="A592" s="597"/>
      <c r="B592" s="594"/>
      <c r="C592" s="17" t="s">
        <v>2656</v>
      </c>
      <c r="D592" s="17" t="s">
        <v>1585</v>
      </c>
      <c r="E592" s="17">
        <v>0.6</v>
      </c>
      <c r="F592" s="17">
        <v>48.05</v>
      </c>
      <c r="G592" s="17">
        <f>E592*F592</f>
        <v>28.83</v>
      </c>
      <c r="H592" s="597"/>
    </row>
    <row r="593" spans="1:8" ht="36.75" customHeight="1">
      <c r="A593" s="602">
        <v>12</v>
      </c>
      <c r="B593" s="592" t="s">
        <v>2371</v>
      </c>
      <c r="C593" s="16" t="s">
        <v>2368</v>
      </c>
      <c r="D593" s="598" t="s">
        <v>2369</v>
      </c>
      <c r="E593" s="599"/>
      <c r="F593" s="600"/>
      <c r="G593" s="17"/>
      <c r="H593" s="595">
        <v>41198</v>
      </c>
    </row>
    <row r="594" spans="1:8" ht="18" customHeight="1">
      <c r="A594" s="597"/>
      <c r="B594" s="594"/>
      <c r="C594" s="17" t="s">
        <v>2656</v>
      </c>
      <c r="D594" s="17" t="s">
        <v>1585</v>
      </c>
      <c r="E594" s="17">
        <v>0.6</v>
      </c>
      <c r="F594" s="17">
        <v>48.05</v>
      </c>
      <c r="G594" s="17">
        <f>E594*F594</f>
        <v>28.83</v>
      </c>
      <c r="H594" s="597"/>
    </row>
    <row r="595" spans="1:8" ht="36" customHeight="1">
      <c r="A595" s="602">
        <v>13</v>
      </c>
      <c r="B595" s="592" t="s">
        <v>2372</v>
      </c>
      <c r="C595" s="16" t="s">
        <v>2368</v>
      </c>
      <c r="D595" s="598" t="s">
        <v>2369</v>
      </c>
      <c r="E595" s="599"/>
      <c r="F595" s="600"/>
      <c r="G595" s="17"/>
      <c r="H595" s="595">
        <v>41198</v>
      </c>
    </row>
    <row r="596" spans="1:8" ht="18" customHeight="1">
      <c r="A596" s="597"/>
      <c r="B596" s="594"/>
      <c r="C596" s="17" t="s">
        <v>2656</v>
      </c>
      <c r="D596" s="17" t="s">
        <v>1585</v>
      </c>
      <c r="E596" s="17">
        <v>0.6</v>
      </c>
      <c r="F596" s="17">
        <v>48.05</v>
      </c>
      <c r="G596" s="17">
        <f>E596*F596</f>
        <v>28.83</v>
      </c>
      <c r="H596" s="597"/>
    </row>
    <row r="597" spans="1:8" ht="36.75" customHeight="1">
      <c r="A597" s="602">
        <v>14</v>
      </c>
      <c r="B597" s="592" t="s">
        <v>2373</v>
      </c>
      <c r="C597" s="16" t="s">
        <v>2368</v>
      </c>
      <c r="D597" s="598" t="s">
        <v>2369</v>
      </c>
      <c r="E597" s="599"/>
      <c r="F597" s="600"/>
      <c r="G597" s="17"/>
      <c r="H597" s="595">
        <v>41198</v>
      </c>
    </row>
    <row r="598" spans="1:8" ht="18" customHeight="1">
      <c r="A598" s="597"/>
      <c r="B598" s="594"/>
      <c r="C598" s="17" t="s">
        <v>2656</v>
      </c>
      <c r="D598" s="17" t="s">
        <v>1585</v>
      </c>
      <c r="E598" s="17">
        <v>0.6</v>
      </c>
      <c r="F598" s="17">
        <v>48.05</v>
      </c>
      <c r="G598" s="17">
        <f>E598*F598</f>
        <v>28.83</v>
      </c>
      <c r="H598" s="597"/>
    </row>
    <row r="599" spans="1:8" ht="36.75" customHeight="1">
      <c r="A599" s="610">
        <v>15</v>
      </c>
      <c r="B599" s="606" t="s">
        <v>2371</v>
      </c>
      <c r="C599" s="46" t="s">
        <v>893</v>
      </c>
      <c r="D599" s="606"/>
      <c r="E599" s="606"/>
      <c r="F599" s="606"/>
      <c r="G599" s="3"/>
      <c r="H599" s="611">
        <v>41199</v>
      </c>
    </row>
    <row r="600" spans="1:8" ht="18" customHeight="1">
      <c r="A600" s="610"/>
      <c r="B600" s="606"/>
      <c r="C600" s="15" t="s">
        <v>2462</v>
      </c>
      <c r="D600" s="19" t="s">
        <v>1588</v>
      </c>
      <c r="E600" s="19">
        <v>0.67</v>
      </c>
      <c r="F600" s="19">
        <v>1700</v>
      </c>
      <c r="G600" s="3">
        <f>F600*E600</f>
        <v>1139</v>
      </c>
      <c r="H600" s="611"/>
    </row>
    <row r="601" spans="1:8" ht="37.5" customHeight="1">
      <c r="A601" s="41">
        <v>16</v>
      </c>
      <c r="B601" s="17" t="s">
        <v>1489</v>
      </c>
      <c r="C601" s="16" t="s">
        <v>1332</v>
      </c>
      <c r="D601" s="606" t="s">
        <v>1050</v>
      </c>
      <c r="E601" s="606"/>
      <c r="F601" s="606"/>
      <c r="G601" s="3"/>
      <c r="H601" s="18">
        <v>41200</v>
      </c>
    </row>
    <row r="602" spans="1:8" ht="36" customHeight="1">
      <c r="A602" s="41">
        <v>17</v>
      </c>
      <c r="B602" s="17" t="s">
        <v>3170</v>
      </c>
      <c r="C602" s="16" t="s">
        <v>2844</v>
      </c>
      <c r="D602" s="606" t="s">
        <v>1494</v>
      </c>
      <c r="E602" s="606"/>
      <c r="F602" s="606"/>
      <c r="G602" s="3"/>
      <c r="H602" s="18">
        <v>41200</v>
      </c>
    </row>
    <row r="603" spans="1:8" ht="32.25" customHeight="1">
      <c r="A603" s="602">
        <v>18</v>
      </c>
      <c r="B603" s="592" t="s">
        <v>2805</v>
      </c>
      <c r="C603" s="16" t="s">
        <v>3381</v>
      </c>
      <c r="D603" s="17"/>
      <c r="E603" s="17"/>
      <c r="F603" s="17"/>
      <c r="G603" s="3"/>
      <c r="H603" s="595">
        <v>41200</v>
      </c>
    </row>
    <row r="604" spans="1:8" ht="18" customHeight="1">
      <c r="A604" s="596"/>
      <c r="B604" s="593"/>
      <c r="C604" s="17" t="s">
        <v>2797</v>
      </c>
      <c r="D604" s="19" t="s">
        <v>1109</v>
      </c>
      <c r="E604" s="19">
        <v>3</v>
      </c>
      <c r="F604" s="17">
        <v>90</v>
      </c>
      <c r="G604" s="17">
        <f>E604*F604</f>
        <v>270</v>
      </c>
      <c r="H604" s="596"/>
    </row>
    <row r="605" spans="1:8" ht="18" customHeight="1">
      <c r="A605" s="597"/>
      <c r="B605" s="594"/>
      <c r="C605" s="17" t="s">
        <v>1462</v>
      </c>
      <c r="D605" s="19" t="s">
        <v>1049</v>
      </c>
      <c r="E605" s="19">
        <v>2</v>
      </c>
      <c r="F605" s="19">
        <v>115.2</v>
      </c>
      <c r="G605" s="20">
        <f>F605*E605</f>
        <v>230.4</v>
      </c>
      <c r="H605" s="597"/>
    </row>
    <row r="606" spans="1:8" ht="37.5" customHeight="1">
      <c r="A606" s="602">
        <v>19</v>
      </c>
      <c r="B606" s="592" t="s">
        <v>22</v>
      </c>
      <c r="C606" s="16" t="s">
        <v>1396</v>
      </c>
      <c r="D606" s="17"/>
      <c r="E606" s="17"/>
      <c r="F606" s="17"/>
      <c r="G606" s="3"/>
      <c r="H606" s="595">
        <v>41201</v>
      </c>
    </row>
    <row r="607" spans="1:8" ht="18" customHeight="1">
      <c r="A607" s="596"/>
      <c r="B607" s="593"/>
      <c r="C607" s="17" t="s">
        <v>3382</v>
      </c>
      <c r="D607" s="19" t="s">
        <v>1049</v>
      </c>
      <c r="E607" s="17">
        <v>7</v>
      </c>
      <c r="F607" s="17">
        <v>33</v>
      </c>
      <c r="G607" s="3">
        <f>F607*E607</f>
        <v>231</v>
      </c>
      <c r="H607" s="596"/>
    </row>
    <row r="608" spans="1:8" ht="18" customHeight="1">
      <c r="A608" s="596"/>
      <c r="B608" s="593"/>
      <c r="C608" s="17" t="s">
        <v>1344</v>
      </c>
      <c r="D608" s="19" t="s">
        <v>2968</v>
      </c>
      <c r="E608" s="17">
        <v>4</v>
      </c>
      <c r="F608" s="17">
        <v>50</v>
      </c>
      <c r="G608" s="3">
        <f>F608*E608</f>
        <v>200</v>
      </c>
      <c r="H608" s="596"/>
    </row>
    <row r="609" spans="1:8" ht="18" customHeight="1">
      <c r="A609" s="597"/>
      <c r="B609" s="594"/>
      <c r="C609" s="17" t="s">
        <v>3144</v>
      </c>
      <c r="D609" s="19" t="s">
        <v>2968</v>
      </c>
      <c r="E609" s="17">
        <v>2</v>
      </c>
      <c r="F609" s="17">
        <v>24</v>
      </c>
      <c r="G609" s="20">
        <f>F609*E609</f>
        <v>48</v>
      </c>
      <c r="H609" s="597"/>
    </row>
    <row r="610" spans="1:8" ht="36.75" customHeight="1">
      <c r="A610" s="610">
        <v>20</v>
      </c>
      <c r="B610" s="606" t="s">
        <v>3453</v>
      </c>
      <c r="C610" s="16" t="s">
        <v>2581</v>
      </c>
      <c r="D610" s="17"/>
      <c r="E610" s="17"/>
      <c r="F610" s="17"/>
      <c r="G610" s="3"/>
      <c r="H610" s="611">
        <v>41204</v>
      </c>
    </row>
    <row r="611" spans="1:8" ht="18" customHeight="1">
      <c r="A611" s="610"/>
      <c r="B611" s="606"/>
      <c r="C611" s="17" t="s">
        <v>1397</v>
      </c>
      <c r="D611" s="19" t="s">
        <v>2968</v>
      </c>
      <c r="E611" s="17">
        <v>2</v>
      </c>
      <c r="F611" s="17">
        <v>87</v>
      </c>
      <c r="G611" s="3">
        <f t="shared" ref="G611:G616" si="9">F611*E611</f>
        <v>174</v>
      </c>
      <c r="H611" s="610"/>
    </row>
    <row r="612" spans="1:8" ht="18" customHeight="1">
      <c r="A612" s="610"/>
      <c r="B612" s="606"/>
      <c r="C612" s="17" t="s">
        <v>3521</v>
      </c>
      <c r="D612" s="19" t="s">
        <v>2968</v>
      </c>
      <c r="E612" s="17">
        <v>1</v>
      </c>
      <c r="F612" s="17">
        <v>126</v>
      </c>
      <c r="G612" s="3">
        <f t="shared" si="9"/>
        <v>126</v>
      </c>
      <c r="H612" s="610"/>
    </row>
    <row r="613" spans="1:8" ht="18" customHeight="1">
      <c r="A613" s="610"/>
      <c r="B613" s="606"/>
      <c r="C613" s="15" t="s">
        <v>2721</v>
      </c>
      <c r="D613" s="19" t="s">
        <v>2968</v>
      </c>
      <c r="E613" s="17">
        <v>1</v>
      </c>
      <c r="F613" s="17">
        <v>50</v>
      </c>
      <c r="G613" s="172">
        <f t="shared" si="9"/>
        <v>50</v>
      </c>
      <c r="H613" s="610"/>
    </row>
    <row r="614" spans="1:8" ht="18" customHeight="1">
      <c r="A614" s="610"/>
      <c r="B614" s="606"/>
      <c r="C614" s="17" t="s">
        <v>3522</v>
      </c>
      <c r="D614" s="19" t="s">
        <v>2968</v>
      </c>
      <c r="E614" s="17">
        <v>2</v>
      </c>
      <c r="F614" s="17">
        <v>49</v>
      </c>
      <c r="G614" s="17">
        <f t="shared" si="9"/>
        <v>98</v>
      </c>
      <c r="H614" s="610"/>
    </row>
    <row r="615" spans="1:8" ht="18" customHeight="1">
      <c r="A615" s="610"/>
      <c r="B615" s="606"/>
      <c r="C615" s="17" t="s">
        <v>1462</v>
      </c>
      <c r="D615" s="19" t="s">
        <v>1049</v>
      </c>
      <c r="E615" s="19">
        <v>3</v>
      </c>
      <c r="F615" s="19">
        <v>115.2</v>
      </c>
      <c r="G615" s="20">
        <f t="shared" si="9"/>
        <v>345.6</v>
      </c>
      <c r="H615" s="610"/>
    </row>
    <row r="616" spans="1:8" ht="18" customHeight="1">
      <c r="A616" s="610"/>
      <c r="B616" s="606"/>
      <c r="C616" s="17" t="s">
        <v>1570</v>
      </c>
      <c r="D616" s="19" t="s">
        <v>2968</v>
      </c>
      <c r="E616" s="19">
        <v>1</v>
      </c>
      <c r="F616" s="19">
        <v>73</v>
      </c>
      <c r="G616" s="20">
        <f t="shared" si="9"/>
        <v>73</v>
      </c>
      <c r="H616" s="610"/>
    </row>
    <row r="617" spans="1:8" ht="18" customHeight="1">
      <c r="A617" s="602">
        <v>21</v>
      </c>
      <c r="B617" s="592" t="s">
        <v>3456</v>
      </c>
      <c r="C617" s="16" t="s">
        <v>3626</v>
      </c>
      <c r="D617" s="17"/>
      <c r="E617" s="17"/>
      <c r="F617" s="17"/>
      <c r="G617" s="17"/>
      <c r="H617" s="595">
        <v>41204</v>
      </c>
    </row>
    <row r="618" spans="1:8" ht="18" customHeight="1">
      <c r="A618" s="597"/>
      <c r="B618" s="594"/>
      <c r="C618" s="17" t="s">
        <v>3144</v>
      </c>
      <c r="D618" s="19" t="s">
        <v>2968</v>
      </c>
      <c r="E618" s="17">
        <v>2</v>
      </c>
      <c r="F618" s="17">
        <v>24</v>
      </c>
      <c r="G618" s="20">
        <f>F618*E618</f>
        <v>48</v>
      </c>
      <c r="H618" s="597"/>
    </row>
    <row r="619" spans="1:8" ht="33.75" customHeight="1">
      <c r="A619" s="41">
        <v>22</v>
      </c>
      <c r="B619" s="17" t="s">
        <v>3523</v>
      </c>
      <c r="C619" s="46" t="s">
        <v>3524</v>
      </c>
      <c r="D619" s="606" t="s">
        <v>67</v>
      </c>
      <c r="E619" s="606"/>
      <c r="F619" s="606"/>
      <c r="G619" s="20"/>
      <c r="H619" s="18">
        <v>41204</v>
      </c>
    </row>
    <row r="620" spans="1:8" ht="36" customHeight="1">
      <c r="A620" s="141">
        <v>23</v>
      </c>
      <c r="B620" s="216" t="s">
        <v>1489</v>
      </c>
      <c r="C620" s="16" t="s">
        <v>2184</v>
      </c>
      <c r="D620" s="598" t="s">
        <v>1959</v>
      </c>
      <c r="E620" s="599"/>
      <c r="F620" s="600"/>
      <c r="G620" s="20"/>
      <c r="H620" s="18">
        <v>41204</v>
      </c>
    </row>
    <row r="621" spans="1:8" ht="36.75" customHeight="1">
      <c r="A621" s="602">
        <v>24</v>
      </c>
      <c r="B621" s="592" t="s">
        <v>3005</v>
      </c>
      <c r="C621" s="16" t="s">
        <v>3006</v>
      </c>
      <c r="D621" s="17"/>
      <c r="E621" s="17"/>
      <c r="F621" s="17"/>
      <c r="G621" s="20"/>
      <c r="H621" s="595">
        <v>41206</v>
      </c>
    </row>
    <row r="622" spans="1:8" ht="18" customHeight="1">
      <c r="A622" s="596"/>
      <c r="B622" s="593"/>
      <c r="C622" s="17" t="s">
        <v>3007</v>
      </c>
      <c r="D622" s="19" t="s">
        <v>1046</v>
      </c>
      <c r="E622" s="44">
        <v>1.4</v>
      </c>
      <c r="F622" s="17">
        <v>380</v>
      </c>
      <c r="G622" s="172">
        <f>F622*E622</f>
        <v>532</v>
      </c>
      <c r="H622" s="596"/>
    </row>
    <row r="623" spans="1:8" ht="18" customHeight="1">
      <c r="A623" s="597"/>
      <c r="B623" s="594"/>
      <c r="C623" s="17" t="s">
        <v>1087</v>
      </c>
      <c r="D623" s="19" t="s">
        <v>1109</v>
      </c>
      <c r="E623" s="17">
        <v>0.02</v>
      </c>
      <c r="F623" s="17">
        <v>55</v>
      </c>
      <c r="G623" s="17">
        <f>E623*F623</f>
        <v>1.1000000000000001</v>
      </c>
      <c r="H623" s="597"/>
    </row>
    <row r="624" spans="1:8" ht="37.5" customHeight="1">
      <c r="A624" s="41">
        <v>25</v>
      </c>
      <c r="B624" s="17" t="s">
        <v>779</v>
      </c>
      <c r="C624" s="16" t="s">
        <v>2844</v>
      </c>
      <c r="D624" s="606" t="s">
        <v>1050</v>
      </c>
      <c r="E624" s="606"/>
      <c r="F624" s="606"/>
      <c r="G624" s="20"/>
      <c r="H624" s="18">
        <v>41205</v>
      </c>
    </row>
    <row r="625" spans="1:8" ht="38.25" customHeight="1">
      <c r="A625" s="602">
        <v>26</v>
      </c>
      <c r="B625" s="592" t="s">
        <v>1372</v>
      </c>
      <c r="C625" s="16" t="s">
        <v>3381</v>
      </c>
      <c r="D625" s="606" t="s">
        <v>1050</v>
      </c>
      <c r="E625" s="606"/>
      <c r="F625" s="606"/>
      <c r="G625" s="20"/>
      <c r="H625" s="595">
        <v>41207</v>
      </c>
    </row>
    <row r="626" spans="1:8" ht="18" customHeight="1">
      <c r="A626" s="596"/>
      <c r="B626" s="593"/>
      <c r="C626" s="17" t="s">
        <v>3144</v>
      </c>
      <c r="D626" s="19" t="s">
        <v>2968</v>
      </c>
      <c r="E626" s="17">
        <v>1</v>
      </c>
      <c r="F626" s="17">
        <v>24</v>
      </c>
      <c r="G626" s="20">
        <f>F626*E626</f>
        <v>24</v>
      </c>
      <c r="H626" s="596"/>
    </row>
    <row r="627" spans="1:8" ht="18" customHeight="1">
      <c r="A627" s="597"/>
      <c r="B627" s="594"/>
      <c r="C627" s="17" t="s">
        <v>2552</v>
      </c>
      <c r="D627" s="19" t="s">
        <v>2968</v>
      </c>
      <c r="E627" s="17">
        <v>2</v>
      </c>
      <c r="F627" s="17">
        <v>32</v>
      </c>
      <c r="G627" s="173">
        <f>F627*E627</f>
        <v>64</v>
      </c>
      <c r="H627" s="597"/>
    </row>
    <row r="628" spans="1:8" ht="36.75" customHeight="1">
      <c r="A628" s="41">
        <v>27</v>
      </c>
      <c r="B628" s="17" t="s">
        <v>1941</v>
      </c>
      <c r="C628" s="16" t="s">
        <v>1254</v>
      </c>
      <c r="D628" s="598" t="s">
        <v>67</v>
      </c>
      <c r="E628" s="599"/>
      <c r="F628" s="600"/>
      <c r="G628" s="17"/>
      <c r="H628" s="18">
        <v>41211</v>
      </c>
    </row>
    <row r="629" spans="1:8" ht="36" customHeight="1">
      <c r="A629" s="41">
        <v>28</v>
      </c>
      <c r="B629" s="17" t="s">
        <v>3326</v>
      </c>
      <c r="C629" s="16" t="s">
        <v>863</v>
      </c>
      <c r="D629" s="606" t="s">
        <v>1050</v>
      </c>
      <c r="E629" s="606"/>
      <c r="F629" s="606"/>
      <c r="G629" s="20"/>
      <c r="H629" s="18">
        <v>41212</v>
      </c>
    </row>
    <row r="630" spans="1:8" ht="38.25" customHeight="1">
      <c r="A630" s="41">
        <v>29</v>
      </c>
      <c r="B630" s="17" t="s">
        <v>1841</v>
      </c>
      <c r="C630" s="16" t="s">
        <v>1675</v>
      </c>
      <c r="D630" s="598" t="s">
        <v>67</v>
      </c>
      <c r="E630" s="599"/>
      <c r="F630" s="600"/>
      <c r="G630" s="20"/>
      <c r="H630" s="18">
        <v>41212</v>
      </c>
    </row>
    <row r="631" spans="1:8" ht="18" customHeight="1">
      <c r="A631" s="8"/>
      <c r="B631" s="7" t="s">
        <v>2279</v>
      </c>
      <c r="C631" s="8"/>
      <c r="D631" s="8"/>
      <c r="E631" s="8"/>
      <c r="F631" s="8"/>
      <c r="G631" s="9">
        <f>SUM(G570:G630)</f>
        <v>11221.95</v>
      </c>
      <c r="H631" s="8"/>
    </row>
    <row r="632" spans="1:8" ht="18" customHeight="1">
      <c r="A632" s="22"/>
      <c r="B632" s="22"/>
      <c r="C632" s="22"/>
      <c r="D632" s="90"/>
      <c r="E632" s="90"/>
      <c r="F632" s="90"/>
      <c r="G632" s="22"/>
      <c r="H632" s="22"/>
    </row>
    <row r="633" spans="1:8" ht="18" customHeight="1">
      <c r="G633" s="1130" t="s">
        <v>1044</v>
      </c>
      <c r="H633" s="1130"/>
    </row>
    <row r="634" spans="1:8" ht="18" customHeight="1">
      <c r="A634" s="1147" t="s">
        <v>1923</v>
      </c>
      <c r="B634" s="1147"/>
      <c r="C634" s="1147"/>
      <c r="D634" s="1147"/>
      <c r="E634" s="1147"/>
      <c r="F634" s="1147"/>
      <c r="G634" s="1147"/>
      <c r="H634" s="1147"/>
    </row>
    <row r="635" spans="1:8" ht="36" customHeight="1">
      <c r="A635" s="132" t="s">
        <v>1033</v>
      </c>
      <c r="B635" s="132" t="s">
        <v>1034</v>
      </c>
      <c r="C635" s="132" t="s">
        <v>1035</v>
      </c>
      <c r="D635" s="132" t="s">
        <v>1036</v>
      </c>
      <c r="E635" s="132" t="s">
        <v>1334</v>
      </c>
      <c r="F635" s="132" t="s">
        <v>1335</v>
      </c>
      <c r="G635" s="132" t="s">
        <v>1555</v>
      </c>
      <c r="H635" s="132" t="s">
        <v>1586</v>
      </c>
    </row>
    <row r="636" spans="1:8" ht="36.75" customHeight="1">
      <c r="A636" s="41">
        <v>1</v>
      </c>
      <c r="B636" s="17" t="s">
        <v>1924</v>
      </c>
      <c r="C636" s="16" t="s">
        <v>807</v>
      </c>
      <c r="D636" s="598" t="s">
        <v>1925</v>
      </c>
      <c r="E636" s="599"/>
      <c r="F636" s="600"/>
      <c r="G636" s="17"/>
      <c r="H636" s="18">
        <v>41215</v>
      </c>
    </row>
    <row r="637" spans="1:8" ht="37.5" customHeight="1">
      <c r="A637" s="41">
        <v>2</v>
      </c>
      <c r="B637" s="15" t="s">
        <v>364</v>
      </c>
      <c r="C637" s="16" t="s">
        <v>2442</v>
      </c>
      <c r="D637" s="598" t="s">
        <v>365</v>
      </c>
      <c r="E637" s="599"/>
      <c r="F637" s="600"/>
      <c r="G637" s="17"/>
      <c r="H637" s="21">
        <v>41219</v>
      </c>
    </row>
    <row r="638" spans="1:8" ht="35.25" customHeight="1">
      <c r="A638" s="602">
        <v>3</v>
      </c>
      <c r="B638" s="592" t="s">
        <v>3453</v>
      </c>
      <c r="C638" s="16" t="s">
        <v>1549</v>
      </c>
      <c r="D638" s="19"/>
      <c r="E638" s="17"/>
      <c r="F638" s="17"/>
      <c r="G638" s="17"/>
      <c r="H638" s="595">
        <v>41214</v>
      </c>
    </row>
    <row r="639" spans="1:8" ht="18" customHeight="1">
      <c r="A639" s="596"/>
      <c r="B639" s="593"/>
      <c r="C639" s="17" t="s">
        <v>2783</v>
      </c>
      <c r="D639" s="19" t="s">
        <v>1588</v>
      </c>
      <c r="E639" s="19">
        <v>1.67</v>
      </c>
      <c r="F639" s="19">
        <v>2500</v>
      </c>
      <c r="G639" s="17">
        <f>E639*F639</f>
        <v>4175</v>
      </c>
      <c r="H639" s="605"/>
    </row>
    <row r="640" spans="1:8" ht="18" customHeight="1">
      <c r="A640" s="597"/>
      <c r="B640" s="594"/>
      <c r="C640" s="17" t="s">
        <v>2050</v>
      </c>
      <c r="D640" s="19" t="s">
        <v>1585</v>
      </c>
      <c r="E640" s="19">
        <v>3.34</v>
      </c>
      <c r="F640" s="19">
        <v>48.05</v>
      </c>
      <c r="G640" s="17">
        <f>E640*F640</f>
        <v>160.48699999999999</v>
      </c>
      <c r="H640" s="603"/>
    </row>
    <row r="641" spans="1:8" ht="18" customHeight="1">
      <c r="A641" s="602">
        <v>4</v>
      </c>
      <c r="B641" s="592" t="s">
        <v>809</v>
      </c>
      <c r="C641" s="16" t="s">
        <v>1549</v>
      </c>
      <c r="D641" s="19"/>
      <c r="E641" s="17"/>
      <c r="F641" s="17"/>
      <c r="G641" s="17"/>
      <c r="H641" s="595">
        <v>41214</v>
      </c>
    </row>
    <row r="642" spans="1:8" ht="18" customHeight="1">
      <c r="A642" s="596"/>
      <c r="B642" s="593"/>
      <c r="C642" s="17" t="s">
        <v>2783</v>
      </c>
      <c r="D642" s="19" t="s">
        <v>1588</v>
      </c>
      <c r="E642" s="19">
        <v>1.67</v>
      </c>
      <c r="F642" s="19">
        <v>2500</v>
      </c>
      <c r="G642" s="17">
        <f>E642*F642</f>
        <v>4175</v>
      </c>
      <c r="H642" s="605"/>
    </row>
    <row r="643" spans="1:8" ht="18" customHeight="1">
      <c r="A643" s="597"/>
      <c r="B643" s="594"/>
      <c r="C643" s="17" t="s">
        <v>2050</v>
      </c>
      <c r="D643" s="19" t="s">
        <v>1585</v>
      </c>
      <c r="E643" s="19">
        <v>3.34</v>
      </c>
      <c r="F643" s="19">
        <v>48.05</v>
      </c>
      <c r="G643" s="17">
        <f>E643*F643</f>
        <v>160.48699999999999</v>
      </c>
      <c r="H643" s="603"/>
    </row>
    <row r="644" spans="1:8" ht="18" customHeight="1">
      <c r="A644" s="602">
        <v>5</v>
      </c>
      <c r="B644" s="592" t="s">
        <v>437</v>
      </c>
      <c r="C644" s="16" t="s">
        <v>1549</v>
      </c>
      <c r="D644" s="19"/>
      <c r="E644" s="17"/>
      <c r="F644" s="17"/>
      <c r="G644" s="17"/>
      <c r="H644" s="595">
        <v>41214</v>
      </c>
    </row>
    <row r="645" spans="1:8" ht="18" customHeight="1">
      <c r="A645" s="596"/>
      <c r="B645" s="593"/>
      <c r="C645" s="17" t="s">
        <v>2783</v>
      </c>
      <c r="D645" s="19" t="s">
        <v>1588</v>
      </c>
      <c r="E645" s="19">
        <v>1.67</v>
      </c>
      <c r="F645" s="19">
        <v>2500</v>
      </c>
      <c r="G645" s="17">
        <f>E645*F645</f>
        <v>4175</v>
      </c>
      <c r="H645" s="605"/>
    </row>
    <row r="646" spans="1:8" ht="18" customHeight="1">
      <c r="A646" s="597"/>
      <c r="B646" s="594"/>
      <c r="C646" s="17" t="s">
        <v>2050</v>
      </c>
      <c r="D646" s="19" t="s">
        <v>1585</v>
      </c>
      <c r="E646" s="19">
        <v>3.34</v>
      </c>
      <c r="F646" s="19">
        <v>48.05</v>
      </c>
      <c r="G646" s="17">
        <f>E646*F646</f>
        <v>160.48699999999999</v>
      </c>
      <c r="H646" s="603"/>
    </row>
    <row r="647" spans="1:8" ht="57.75" customHeight="1">
      <c r="A647" s="602">
        <v>6</v>
      </c>
      <c r="B647" s="592" t="s">
        <v>809</v>
      </c>
      <c r="C647" s="16" t="s">
        <v>447</v>
      </c>
      <c r="D647" s="17"/>
      <c r="E647" s="17"/>
      <c r="F647" s="17"/>
      <c r="G647" s="17"/>
      <c r="H647" s="595">
        <v>41220</v>
      </c>
    </row>
    <row r="648" spans="1:8" ht="18" customHeight="1">
      <c r="A648" s="596"/>
      <c r="B648" s="593"/>
      <c r="C648" s="17" t="s">
        <v>1602</v>
      </c>
      <c r="D648" s="19" t="s">
        <v>1109</v>
      </c>
      <c r="E648" s="19">
        <v>0.5</v>
      </c>
      <c r="F648" s="19">
        <v>48</v>
      </c>
      <c r="G648" s="20">
        <f>F648*E648</f>
        <v>24</v>
      </c>
      <c r="H648" s="596"/>
    </row>
    <row r="649" spans="1:8" ht="18" customHeight="1">
      <c r="A649" s="597"/>
      <c r="B649" s="594"/>
      <c r="C649" s="17" t="s">
        <v>448</v>
      </c>
      <c r="D649" s="19" t="s">
        <v>1046</v>
      </c>
      <c r="E649" s="17">
        <v>12</v>
      </c>
      <c r="F649" s="17">
        <v>380</v>
      </c>
      <c r="G649" s="20">
        <f>F649*E649</f>
        <v>4560</v>
      </c>
      <c r="H649" s="597"/>
    </row>
    <row r="650" spans="1:8" ht="38.25" customHeight="1">
      <c r="A650" s="602">
        <v>7</v>
      </c>
      <c r="B650" s="592" t="s">
        <v>3202</v>
      </c>
      <c r="C650" s="16" t="s">
        <v>1396</v>
      </c>
      <c r="D650" s="17"/>
      <c r="E650" s="17"/>
      <c r="F650" s="17"/>
      <c r="G650" s="17"/>
      <c r="H650" s="595">
        <v>41219</v>
      </c>
    </row>
    <row r="651" spans="1:8" ht="18" customHeight="1">
      <c r="A651" s="596"/>
      <c r="B651" s="593"/>
      <c r="C651" s="15" t="s">
        <v>1570</v>
      </c>
      <c r="D651" s="19" t="s">
        <v>2968</v>
      </c>
      <c r="E651" s="19">
        <v>2</v>
      </c>
      <c r="F651" s="15">
        <v>98.75</v>
      </c>
      <c r="G651" s="20">
        <f>F651*E651</f>
        <v>197.5</v>
      </c>
      <c r="H651" s="596"/>
    </row>
    <row r="652" spans="1:8" ht="18" customHeight="1">
      <c r="A652" s="597"/>
      <c r="B652" s="594"/>
      <c r="C652" s="17" t="s">
        <v>3203</v>
      </c>
      <c r="D652" s="19" t="s">
        <v>2968</v>
      </c>
      <c r="E652" s="17">
        <v>1</v>
      </c>
      <c r="F652" s="17">
        <v>43</v>
      </c>
      <c r="G652" s="17">
        <f>E652*F652</f>
        <v>43</v>
      </c>
      <c r="H652" s="597"/>
    </row>
    <row r="653" spans="1:8" ht="36" customHeight="1">
      <c r="A653" s="41">
        <v>8</v>
      </c>
      <c r="B653" s="17" t="s">
        <v>1924</v>
      </c>
      <c r="C653" s="16" t="s">
        <v>2683</v>
      </c>
      <c r="D653" s="598" t="s">
        <v>1796</v>
      </c>
      <c r="E653" s="599"/>
      <c r="F653" s="600"/>
      <c r="G653" s="17"/>
      <c r="H653" s="18">
        <v>41221</v>
      </c>
    </row>
    <row r="654" spans="1:8" ht="36.75" customHeight="1">
      <c r="A654" s="602">
        <v>9</v>
      </c>
      <c r="B654" s="592" t="s">
        <v>3829</v>
      </c>
      <c r="C654" s="16" t="s">
        <v>692</v>
      </c>
      <c r="D654" s="17"/>
      <c r="E654" s="17"/>
      <c r="F654" s="17"/>
      <c r="G654" s="17"/>
      <c r="H654" s="595">
        <v>41222</v>
      </c>
    </row>
    <row r="655" spans="1:8" ht="18" customHeight="1">
      <c r="A655" s="596"/>
      <c r="B655" s="593"/>
      <c r="C655" s="17" t="s">
        <v>3144</v>
      </c>
      <c r="D655" s="19" t="s">
        <v>2968</v>
      </c>
      <c r="E655" s="17">
        <v>2</v>
      </c>
      <c r="F655" s="17">
        <v>24</v>
      </c>
      <c r="G655" s="20">
        <f>F655*E655</f>
        <v>48</v>
      </c>
      <c r="H655" s="596"/>
    </row>
    <row r="656" spans="1:8" ht="18" customHeight="1">
      <c r="A656" s="597"/>
      <c r="B656" s="594"/>
      <c r="C656" s="17" t="s">
        <v>1048</v>
      </c>
      <c r="D656" s="19" t="s">
        <v>2968</v>
      </c>
      <c r="E656" s="17">
        <v>1</v>
      </c>
      <c r="F656" s="17">
        <v>35</v>
      </c>
      <c r="G656" s="17">
        <f>F656*E656</f>
        <v>35</v>
      </c>
      <c r="H656" s="597"/>
    </row>
    <row r="657" spans="1:8" ht="35.25" customHeight="1">
      <c r="A657" s="41">
        <v>10</v>
      </c>
      <c r="B657" s="17" t="s">
        <v>3283</v>
      </c>
      <c r="C657" s="16" t="s">
        <v>807</v>
      </c>
      <c r="D657" s="598" t="s">
        <v>1050</v>
      </c>
      <c r="E657" s="599"/>
      <c r="F657" s="600"/>
      <c r="G657" s="17"/>
      <c r="H657" s="18">
        <v>41226</v>
      </c>
    </row>
    <row r="658" spans="1:8" ht="36.75" customHeight="1">
      <c r="A658" s="41">
        <v>11</v>
      </c>
      <c r="B658" s="17" t="s">
        <v>1539</v>
      </c>
      <c r="C658" s="16" t="s">
        <v>1540</v>
      </c>
      <c r="D658" s="598" t="s">
        <v>1102</v>
      </c>
      <c r="E658" s="599"/>
      <c r="F658" s="600"/>
      <c r="G658" s="17"/>
      <c r="H658" s="18">
        <v>41226</v>
      </c>
    </row>
    <row r="659" spans="1:8" ht="37.5" customHeight="1">
      <c r="A659" s="41">
        <v>12</v>
      </c>
      <c r="B659" s="17" t="s">
        <v>1543</v>
      </c>
      <c r="C659" s="16" t="s">
        <v>1544</v>
      </c>
      <c r="D659" s="598" t="s">
        <v>1545</v>
      </c>
      <c r="E659" s="599"/>
      <c r="F659" s="600"/>
      <c r="G659" s="17"/>
      <c r="H659" s="18">
        <v>41226</v>
      </c>
    </row>
    <row r="660" spans="1:8" ht="34.5" customHeight="1">
      <c r="A660" s="602">
        <v>13</v>
      </c>
      <c r="B660" s="592" t="s">
        <v>1688</v>
      </c>
      <c r="C660" s="46" t="s">
        <v>692</v>
      </c>
      <c r="D660" s="17"/>
      <c r="E660" s="17"/>
      <c r="F660" s="17"/>
      <c r="G660" s="84"/>
      <c r="H660" s="595">
        <v>41229</v>
      </c>
    </row>
    <row r="661" spans="1:8" ht="18" customHeight="1">
      <c r="A661" s="597"/>
      <c r="B661" s="594"/>
      <c r="C661" s="17" t="s">
        <v>3144</v>
      </c>
      <c r="D661" s="19" t="s">
        <v>2968</v>
      </c>
      <c r="E661" s="17">
        <v>1</v>
      </c>
      <c r="F661" s="17">
        <v>24</v>
      </c>
      <c r="G661" s="20">
        <f>F661*E661</f>
        <v>24</v>
      </c>
      <c r="H661" s="597"/>
    </row>
    <row r="662" spans="1:8" ht="36" customHeight="1">
      <c r="A662" s="602">
        <v>14</v>
      </c>
      <c r="B662" s="592" t="s">
        <v>1699</v>
      </c>
      <c r="C662" s="16" t="s">
        <v>2581</v>
      </c>
      <c r="D662" s="17"/>
      <c r="E662" s="17"/>
      <c r="F662" s="17"/>
      <c r="G662" s="17"/>
      <c r="H662" s="595">
        <v>41233</v>
      </c>
    </row>
    <row r="663" spans="1:8" ht="18" customHeight="1">
      <c r="A663" s="596"/>
      <c r="B663" s="593"/>
      <c r="C663" s="17" t="s">
        <v>3144</v>
      </c>
      <c r="D663" s="19" t="s">
        <v>2968</v>
      </c>
      <c r="E663" s="17">
        <v>1</v>
      </c>
      <c r="F663" s="17">
        <v>24</v>
      </c>
      <c r="G663" s="20">
        <f>F663*E663</f>
        <v>24</v>
      </c>
      <c r="H663" s="596"/>
    </row>
    <row r="664" spans="1:8" ht="18" customHeight="1">
      <c r="A664" s="596"/>
      <c r="B664" s="593"/>
      <c r="C664" s="17" t="s">
        <v>1048</v>
      </c>
      <c r="D664" s="19" t="s">
        <v>2968</v>
      </c>
      <c r="E664" s="17">
        <v>1</v>
      </c>
      <c r="F664" s="17">
        <v>35</v>
      </c>
      <c r="G664" s="17">
        <f>F664*E664</f>
        <v>35</v>
      </c>
      <c r="H664" s="596"/>
    </row>
    <row r="665" spans="1:8" ht="18" customHeight="1">
      <c r="A665" s="597"/>
      <c r="B665" s="594"/>
      <c r="C665" s="17" t="s">
        <v>2552</v>
      </c>
      <c r="D665" s="19" t="s">
        <v>2968</v>
      </c>
      <c r="E665" s="17">
        <v>2</v>
      </c>
      <c r="F665" s="17">
        <v>60</v>
      </c>
      <c r="G665" s="17">
        <f>F665*E665</f>
        <v>120</v>
      </c>
      <c r="H665" s="597"/>
    </row>
    <row r="666" spans="1:8" ht="18" customHeight="1">
      <c r="A666" s="17"/>
      <c r="B666" s="17"/>
      <c r="C666" s="17"/>
      <c r="D666" s="17"/>
      <c r="E666" s="17"/>
      <c r="F666" s="17"/>
      <c r="G666" s="17"/>
      <c r="H666" s="17"/>
    </row>
    <row r="667" spans="1:8" ht="36.75" customHeight="1">
      <c r="A667" s="41">
        <v>15</v>
      </c>
      <c r="B667" s="17" t="s">
        <v>2746</v>
      </c>
      <c r="C667" s="16" t="s">
        <v>807</v>
      </c>
      <c r="D667" s="598" t="s">
        <v>2747</v>
      </c>
      <c r="E667" s="599"/>
      <c r="F667" s="600"/>
      <c r="G667" s="17"/>
      <c r="H667" s="18">
        <v>41235</v>
      </c>
    </row>
    <row r="668" spans="1:8" ht="36.75" customHeight="1">
      <c r="A668" s="41">
        <v>16</v>
      </c>
      <c r="B668" s="17" t="s">
        <v>2752</v>
      </c>
      <c r="C668" s="16" t="s">
        <v>2575</v>
      </c>
      <c r="D668" s="598" t="s">
        <v>67</v>
      </c>
      <c r="E668" s="599"/>
      <c r="F668" s="600"/>
      <c r="G668" s="17"/>
      <c r="H668" s="18">
        <v>41229</v>
      </c>
    </row>
    <row r="669" spans="1:8" ht="37.5" customHeight="1">
      <c r="A669" s="602">
        <v>17</v>
      </c>
      <c r="B669" s="592" t="s">
        <v>2018</v>
      </c>
      <c r="C669" s="16" t="s">
        <v>1627</v>
      </c>
      <c r="D669" s="41"/>
      <c r="E669" s="41"/>
      <c r="F669" s="41"/>
      <c r="G669" s="17"/>
      <c r="H669" s="595">
        <v>41240</v>
      </c>
    </row>
    <row r="670" spans="1:8" ht="18" customHeight="1">
      <c r="A670" s="597"/>
      <c r="B670" s="594"/>
      <c r="C670" s="15" t="s">
        <v>2265</v>
      </c>
      <c r="D670" s="19" t="s">
        <v>1109</v>
      </c>
      <c r="E670" s="19">
        <v>0.03</v>
      </c>
      <c r="F670" s="19">
        <v>178</v>
      </c>
      <c r="G670" s="19">
        <f>E670*F670</f>
        <v>5.34</v>
      </c>
      <c r="H670" s="597"/>
    </row>
    <row r="671" spans="1:8" ht="36.75" customHeight="1">
      <c r="A671" s="602">
        <v>18</v>
      </c>
      <c r="B671" s="592" t="s">
        <v>132</v>
      </c>
      <c r="C671" s="16" t="s">
        <v>1627</v>
      </c>
      <c r="D671" s="17"/>
      <c r="E671" s="17"/>
      <c r="F671" s="17"/>
      <c r="G671" s="17"/>
      <c r="H671" s="595">
        <v>41242</v>
      </c>
    </row>
    <row r="672" spans="1:8" ht="18" customHeight="1">
      <c r="A672" s="596"/>
      <c r="B672" s="593"/>
      <c r="C672" s="17" t="s">
        <v>1570</v>
      </c>
      <c r="D672" s="19" t="s">
        <v>2968</v>
      </c>
      <c r="E672" s="17">
        <v>2</v>
      </c>
      <c r="F672" s="17">
        <v>69.63</v>
      </c>
      <c r="G672" s="84">
        <f>F672*E672</f>
        <v>139.26</v>
      </c>
      <c r="H672" s="605"/>
    </row>
    <row r="673" spans="1:8" ht="18" customHeight="1">
      <c r="A673" s="596"/>
      <c r="B673" s="593"/>
      <c r="C673" s="15" t="s">
        <v>1462</v>
      </c>
      <c r="D673" s="19" t="s">
        <v>1049</v>
      </c>
      <c r="E673" s="30">
        <v>1</v>
      </c>
      <c r="F673" s="29">
        <v>51</v>
      </c>
      <c r="G673" s="84">
        <f>F673*E673</f>
        <v>51</v>
      </c>
      <c r="H673" s="605"/>
    </row>
    <row r="674" spans="1:8" ht="18" customHeight="1">
      <c r="A674" s="597"/>
      <c r="B674" s="594"/>
      <c r="C674" s="17" t="s">
        <v>3144</v>
      </c>
      <c r="D674" s="19" t="s">
        <v>2968</v>
      </c>
      <c r="E674" s="17">
        <v>2</v>
      </c>
      <c r="F674" s="17">
        <v>24</v>
      </c>
      <c r="G674" s="20">
        <f>F674*E674</f>
        <v>48</v>
      </c>
      <c r="H674" s="603"/>
    </row>
    <row r="675" spans="1:8" ht="34.5" customHeight="1">
      <c r="A675" s="41">
        <v>19</v>
      </c>
      <c r="B675" s="17" t="s">
        <v>3174</v>
      </c>
      <c r="C675" s="16" t="s">
        <v>136</v>
      </c>
      <c r="D675" s="598" t="s">
        <v>138</v>
      </c>
      <c r="E675" s="599"/>
      <c r="F675" s="600"/>
      <c r="G675" s="17"/>
      <c r="H675" s="18">
        <v>41240</v>
      </c>
    </row>
    <row r="676" spans="1:8" ht="56.25" customHeight="1">
      <c r="A676" s="41">
        <v>20</v>
      </c>
      <c r="B676" s="17" t="s">
        <v>139</v>
      </c>
      <c r="C676" s="16" t="s">
        <v>140</v>
      </c>
      <c r="D676" s="598" t="s">
        <v>141</v>
      </c>
      <c r="E676" s="599"/>
      <c r="F676" s="600"/>
      <c r="G676" s="17"/>
      <c r="H676" s="18">
        <v>41242</v>
      </c>
    </row>
    <row r="677" spans="1:8" ht="18" customHeight="1">
      <c r="A677" s="8"/>
      <c r="B677" s="7" t="s">
        <v>976</v>
      </c>
      <c r="C677" s="8"/>
      <c r="D677" s="8"/>
      <c r="E677" s="8"/>
      <c r="F677" s="8"/>
      <c r="G677" s="9">
        <f>SUM(G636:G676)</f>
        <v>18360.560000000001</v>
      </c>
      <c r="H677" s="8"/>
    </row>
    <row r="678" spans="1:8" ht="18" customHeight="1">
      <c r="A678" s="83"/>
      <c r="B678" s="22"/>
      <c r="C678" s="22"/>
      <c r="D678" s="22"/>
      <c r="E678" s="22"/>
      <c r="F678" s="22"/>
      <c r="G678" s="22"/>
      <c r="H678" s="110"/>
    </row>
    <row r="679" spans="1:8" ht="18" customHeight="1">
      <c r="A679" s="22"/>
      <c r="B679" s="22"/>
      <c r="C679" s="22"/>
      <c r="D679" s="22"/>
      <c r="E679" s="22"/>
      <c r="F679" s="22"/>
      <c r="G679" s="22"/>
      <c r="H679" s="110"/>
    </row>
    <row r="680" spans="1:8" ht="18" customHeight="1">
      <c r="A680" s="22"/>
      <c r="B680" s="22"/>
      <c r="C680" s="22"/>
      <c r="D680" s="89"/>
      <c r="E680" s="22"/>
      <c r="F680" s="22"/>
      <c r="G680" s="22"/>
      <c r="H680" s="22"/>
    </row>
    <row r="681" spans="1:8" ht="18" customHeight="1">
      <c r="A681" s="22"/>
      <c r="B681" s="22"/>
      <c r="C681" s="22"/>
      <c r="D681" s="89"/>
      <c r="E681" s="22"/>
      <c r="F681" s="22"/>
      <c r="G681" s="22"/>
      <c r="H681" s="22"/>
    </row>
    <row r="682" spans="1:8" ht="18" customHeight="1">
      <c r="A682" s="22"/>
      <c r="B682" s="22"/>
      <c r="C682" s="22"/>
      <c r="D682" s="22"/>
      <c r="E682" s="22"/>
      <c r="F682" s="22"/>
      <c r="G682" s="22"/>
      <c r="H682" s="22"/>
    </row>
    <row r="683" spans="1:8" ht="18" customHeight="1">
      <c r="A683" s="22"/>
      <c r="B683" s="22"/>
      <c r="C683" s="22"/>
      <c r="D683" s="22"/>
      <c r="E683" s="22"/>
      <c r="F683" s="22"/>
      <c r="G683" s="22"/>
      <c r="H683" s="22"/>
    </row>
    <row r="684" spans="1:8" ht="18" customHeight="1">
      <c r="A684" s="22"/>
      <c r="B684" s="22"/>
      <c r="C684" s="22"/>
      <c r="D684" s="22"/>
      <c r="E684" s="22"/>
      <c r="F684" s="22"/>
      <c r="G684" s="22"/>
      <c r="H684" s="22"/>
    </row>
    <row r="685" spans="1:8" ht="18" customHeight="1">
      <c r="A685" s="22"/>
      <c r="B685" s="22"/>
      <c r="C685" s="22"/>
      <c r="D685" s="22"/>
      <c r="E685" s="22"/>
      <c r="F685" s="22"/>
      <c r="G685" s="22"/>
      <c r="H685" s="22"/>
    </row>
    <row r="686" spans="1:8" ht="18" customHeight="1">
      <c r="A686" s="22"/>
      <c r="B686" s="22"/>
      <c r="C686" s="22"/>
      <c r="D686" s="22"/>
      <c r="E686" s="22"/>
      <c r="F686" s="22"/>
      <c r="G686" s="22"/>
      <c r="H686" s="22"/>
    </row>
    <row r="687" spans="1:8" ht="18" customHeight="1">
      <c r="A687" s="22"/>
      <c r="B687" s="22"/>
      <c r="C687" s="22"/>
      <c r="D687" s="22"/>
      <c r="E687" s="22"/>
      <c r="F687" s="22"/>
      <c r="G687" s="22"/>
      <c r="H687" s="22"/>
    </row>
    <row r="688" spans="1:8" ht="18" customHeight="1">
      <c r="A688" s="83"/>
      <c r="B688" s="22"/>
      <c r="C688" s="22"/>
      <c r="D688" s="22"/>
      <c r="E688" s="22"/>
      <c r="F688" s="22"/>
      <c r="G688" s="22"/>
      <c r="H688" s="110"/>
    </row>
    <row r="689" spans="1:8" ht="18" customHeight="1">
      <c r="A689" s="22"/>
      <c r="B689" s="22"/>
      <c r="C689" s="22"/>
      <c r="D689" s="22"/>
      <c r="E689" s="22"/>
      <c r="F689" s="22"/>
      <c r="G689" s="22"/>
      <c r="H689" s="110"/>
    </row>
    <row r="690" spans="1:8" ht="18" customHeight="1">
      <c r="A690" s="22"/>
      <c r="B690" s="22"/>
      <c r="C690" s="22"/>
      <c r="D690" s="22"/>
      <c r="E690" s="22"/>
      <c r="F690" s="22"/>
      <c r="G690" s="22"/>
      <c r="H690" s="22"/>
    </row>
    <row r="691" spans="1:8" ht="18" customHeight="1">
      <c r="A691" s="22"/>
      <c r="B691" s="22"/>
      <c r="C691" s="22"/>
      <c r="D691" s="22"/>
      <c r="E691" s="22"/>
      <c r="F691" s="22"/>
      <c r="G691" s="70"/>
      <c r="H691" s="22"/>
    </row>
    <row r="692" spans="1:8" ht="18" customHeight="1">
      <c r="A692" s="22"/>
      <c r="B692" s="22"/>
      <c r="C692" s="22"/>
      <c r="D692" s="22"/>
      <c r="E692" s="22"/>
      <c r="F692" s="22"/>
      <c r="G692" s="22"/>
      <c r="H692" s="110"/>
    </row>
    <row r="693" spans="1:8" ht="18" customHeight="1">
      <c r="A693" s="22"/>
      <c r="B693" s="22"/>
      <c r="C693" s="22"/>
      <c r="D693" s="22"/>
      <c r="E693" s="22"/>
      <c r="F693" s="22"/>
      <c r="G693" s="22"/>
      <c r="H693" s="22"/>
    </row>
    <row r="694" spans="1:8" ht="18" customHeight="1">
      <c r="A694" s="22"/>
      <c r="B694" s="22"/>
      <c r="C694" s="22"/>
      <c r="D694" s="22"/>
      <c r="E694" s="22"/>
      <c r="F694" s="22"/>
      <c r="G694" s="70"/>
      <c r="H694" s="22"/>
    </row>
    <row r="695" spans="1:8" ht="18" customHeight="1">
      <c r="A695" s="22"/>
      <c r="B695" s="22"/>
      <c r="C695" s="22"/>
      <c r="D695" s="22"/>
      <c r="E695" s="22"/>
      <c r="F695" s="22"/>
      <c r="G695" s="22"/>
      <c r="H695" s="110"/>
    </row>
    <row r="696" spans="1:8" ht="18" customHeight="1">
      <c r="A696" s="22"/>
      <c r="B696" s="22"/>
      <c r="C696" s="22"/>
      <c r="D696" s="22"/>
      <c r="E696" s="22"/>
      <c r="F696" s="22"/>
      <c r="G696" s="22"/>
      <c r="H696" s="22"/>
    </row>
    <row r="697" spans="1:8" ht="18" customHeight="1">
      <c r="A697" s="22"/>
      <c r="B697" s="22"/>
      <c r="C697" s="22"/>
      <c r="D697" s="22"/>
      <c r="E697" s="22"/>
      <c r="F697" s="22"/>
      <c r="G697" s="70"/>
      <c r="H697" s="22"/>
    </row>
    <row r="698" spans="1:8" ht="18" customHeight="1">
      <c r="A698" s="22"/>
      <c r="B698" s="22"/>
      <c r="C698" s="22"/>
      <c r="D698" s="22"/>
      <c r="E698" s="22"/>
      <c r="F698" s="22"/>
      <c r="G698" s="22"/>
      <c r="H698" s="110"/>
    </row>
    <row r="699" spans="1:8" ht="18" customHeight="1">
      <c r="A699" s="22"/>
      <c r="B699" s="22"/>
      <c r="C699" s="22"/>
      <c r="D699" s="22"/>
      <c r="E699" s="22"/>
      <c r="F699" s="22"/>
      <c r="G699" s="22"/>
      <c r="H699" s="22"/>
    </row>
    <row r="700" spans="1:8" ht="18" customHeight="1">
      <c r="A700" s="22"/>
      <c r="B700" s="22"/>
      <c r="C700" s="22"/>
      <c r="D700" s="22"/>
      <c r="E700" s="22"/>
      <c r="F700" s="22"/>
      <c r="G700" s="70"/>
      <c r="H700" s="22"/>
    </row>
    <row r="701" spans="1:8" ht="18" customHeight="1">
      <c r="A701" s="83"/>
      <c r="B701" s="22"/>
      <c r="C701" s="22"/>
      <c r="D701" s="22"/>
      <c r="E701" s="22"/>
      <c r="F701" s="22"/>
      <c r="G701" s="70"/>
      <c r="H701" s="110"/>
    </row>
    <row r="702" spans="1:8" ht="18" customHeight="1">
      <c r="A702" s="83"/>
      <c r="B702" s="22"/>
      <c r="C702" s="22"/>
      <c r="D702" s="22"/>
      <c r="E702" s="22"/>
      <c r="F702" s="22"/>
      <c r="G702" s="70"/>
      <c r="H702" s="110"/>
    </row>
    <row r="703" spans="1:8" ht="18" customHeight="1">
      <c r="A703" s="22"/>
      <c r="B703" s="22"/>
      <c r="C703" s="22"/>
      <c r="D703" s="22"/>
      <c r="E703" s="22"/>
      <c r="F703" s="22"/>
      <c r="G703" s="70"/>
      <c r="H703" s="110"/>
    </row>
    <row r="704" spans="1:8" ht="18" customHeight="1">
      <c r="A704" s="22"/>
      <c r="B704" s="22"/>
      <c r="C704" s="22"/>
      <c r="D704" s="22"/>
      <c r="E704" s="22"/>
      <c r="F704" s="22"/>
      <c r="G704" s="70"/>
      <c r="H704" s="22"/>
    </row>
    <row r="705" spans="1:8" ht="18" customHeight="1">
      <c r="A705" s="22"/>
      <c r="B705" s="22"/>
      <c r="C705" s="22"/>
      <c r="D705" s="22"/>
      <c r="E705" s="22"/>
      <c r="F705" s="22"/>
      <c r="G705" s="70"/>
      <c r="H705" s="22"/>
    </row>
    <row r="706" spans="1:8" ht="18" customHeight="1">
      <c r="A706" s="22"/>
      <c r="B706" s="22"/>
      <c r="C706" s="22"/>
      <c r="D706" s="22"/>
      <c r="E706" s="22"/>
      <c r="F706" s="22"/>
      <c r="G706" s="70"/>
      <c r="H706" s="22"/>
    </row>
    <row r="707" spans="1:8" ht="18" customHeight="1">
      <c r="A707" s="83"/>
      <c r="B707" s="22"/>
      <c r="C707" s="22"/>
      <c r="D707" s="22"/>
      <c r="E707" s="22"/>
      <c r="F707" s="22"/>
      <c r="G707" s="70"/>
      <c r="H707" s="110"/>
    </row>
    <row r="708" spans="1:8" ht="18" customHeight="1">
      <c r="G708" s="1130" t="s">
        <v>1044</v>
      </c>
      <c r="H708" s="1130"/>
    </row>
    <row r="709" spans="1:8" ht="18" customHeight="1">
      <c r="A709" s="1147" t="s">
        <v>937</v>
      </c>
      <c r="B709" s="1147"/>
      <c r="C709" s="1147"/>
      <c r="D709" s="1147"/>
      <c r="E709" s="1147"/>
      <c r="F709" s="1147"/>
      <c r="G709" s="1147"/>
      <c r="H709" s="1147"/>
    </row>
    <row r="710" spans="1:8" ht="38.25" customHeight="1">
      <c r="A710" s="132" t="s">
        <v>1033</v>
      </c>
      <c r="B710" s="132" t="s">
        <v>1034</v>
      </c>
      <c r="C710" s="132" t="s">
        <v>1035</v>
      </c>
      <c r="D710" s="132" t="s">
        <v>1036</v>
      </c>
      <c r="E710" s="132" t="s">
        <v>1334</v>
      </c>
      <c r="F710" s="132" t="s">
        <v>1335</v>
      </c>
      <c r="G710" s="132" t="s">
        <v>1555</v>
      </c>
      <c r="H710" s="132" t="s">
        <v>1586</v>
      </c>
    </row>
    <row r="711" spans="1:8" ht="36.75" customHeight="1">
      <c r="A711" s="602">
        <v>1</v>
      </c>
      <c r="B711" s="592" t="s">
        <v>938</v>
      </c>
      <c r="C711" s="16" t="s">
        <v>2964</v>
      </c>
      <c r="D711" s="17"/>
      <c r="E711" s="17"/>
      <c r="F711" s="17"/>
      <c r="G711" s="20"/>
      <c r="H711" s="595">
        <v>41248</v>
      </c>
    </row>
    <row r="712" spans="1:8" ht="18" customHeight="1">
      <c r="A712" s="596"/>
      <c r="B712" s="593"/>
      <c r="C712" s="17" t="s">
        <v>1048</v>
      </c>
      <c r="D712" s="19" t="s">
        <v>2968</v>
      </c>
      <c r="E712" s="17">
        <v>4</v>
      </c>
      <c r="F712" s="17">
        <v>35</v>
      </c>
      <c r="G712" s="17">
        <f>F712*E712</f>
        <v>140</v>
      </c>
      <c r="H712" s="605"/>
    </row>
    <row r="713" spans="1:8" ht="18" customHeight="1">
      <c r="A713" s="597"/>
      <c r="B713" s="594"/>
      <c r="C713" s="15" t="s">
        <v>1462</v>
      </c>
      <c r="D713" s="19" t="s">
        <v>1049</v>
      </c>
      <c r="E713" s="19">
        <v>2</v>
      </c>
      <c r="F713" s="19">
        <v>60</v>
      </c>
      <c r="G713" s="84">
        <f>E713*F713</f>
        <v>120</v>
      </c>
      <c r="H713" s="603"/>
    </row>
    <row r="714" spans="1:8" ht="36" customHeight="1">
      <c r="A714" s="602">
        <v>2</v>
      </c>
      <c r="B714" s="592" t="s">
        <v>3453</v>
      </c>
      <c r="C714" s="16" t="s">
        <v>2964</v>
      </c>
      <c r="D714" s="17"/>
      <c r="E714" s="17"/>
      <c r="F714" s="17"/>
      <c r="G714" s="20"/>
      <c r="H714" s="595">
        <v>41248</v>
      </c>
    </row>
    <row r="715" spans="1:8" ht="18" customHeight="1">
      <c r="A715" s="596"/>
      <c r="B715" s="593"/>
      <c r="C715" s="15" t="s">
        <v>2721</v>
      </c>
      <c r="D715" s="19" t="s">
        <v>2968</v>
      </c>
      <c r="E715" s="17">
        <v>1</v>
      </c>
      <c r="F715" s="17">
        <v>50</v>
      </c>
      <c r="G715" s="172">
        <f>F715*E715</f>
        <v>50</v>
      </c>
      <c r="H715" s="605"/>
    </row>
    <row r="716" spans="1:8" ht="18" customHeight="1">
      <c r="A716" s="596"/>
      <c r="B716" s="593"/>
      <c r="C716" s="17" t="s">
        <v>513</v>
      </c>
      <c r="D716" s="19" t="s">
        <v>2968</v>
      </c>
      <c r="E716" s="17">
        <v>1</v>
      </c>
      <c r="F716" s="17">
        <v>25</v>
      </c>
      <c r="G716" s="44">
        <f>E716*F716</f>
        <v>25</v>
      </c>
      <c r="H716" s="605"/>
    </row>
    <row r="717" spans="1:8" ht="18" customHeight="1">
      <c r="A717" s="597"/>
      <c r="B717" s="594"/>
      <c r="C717" s="17" t="s">
        <v>2797</v>
      </c>
      <c r="D717" s="19" t="s">
        <v>1109</v>
      </c>
      <c r="E717" s="17">
        <v>2</v>
      </c>
      <c r="F717" s="17">
        <v>95</v>
      </c>
      <c r="G717" s="44">
        <f>E717*F717</f>
        <v>190</v>
      </c>
      <c r="H717" s="603"/>
    </row>
    <row r="718" spans="1:8" ht="18" customHeight="1">
      <c r="A718" s="8"/>
      <c r="B718" s="7" t="s">
        <v>925</v>
      </c>
      <c r="C718" s="8"/>
      <c r="D718" s="8"/>
      <c r="E718" s="8"/>
      <c r="F718" s="8"/>
      <c r="G718" s="9">
        <f>SUM(G711:G717)</f>
        <v>525</v>
      </c>
      <c r="H718" s="8"/>
    </row>
    <row r="719" spans="1:8" ht="18" customHeight="1">
      <c r="A719" s="22"/>
      <c r="B719" s="22"/>
      <c r="C719" s="22"/>
      <c r="D719" s="22"/>
      <c r="E719" s="22"/>
      <c r="F719" s="22"/>
      <c r="G719" s="70"/>
      <c r="H719" s="110"/>
    </row>
    <row r="720" spans="1:8" ht="18" customHeight="1">
      <c r="A720" s="22"/>
      <c r="B720" s="22"/>
      <c r="C720" s="22"/>
      <c r="D720" s="22"/>
      <c r="E720" s="22"/>
      <c r="F720" s="22"/>
      <c r="G720" s="70"/>
      <c r="H720" s="22"/>
    </row>
    <row r="721" spans="1:8" ht="18" customHeight="1">
      <c r="A721" s="22"/>
      <c r="B721" s="22"/>
      <c r="C721" s="22"/>
      <c r="D721" s="22"/>
      <c r="E721" s="22"/>
      <c r="F721" s="22"/>
      <c r="G721" s="70"/>
      <c r="H721" s="22"/>
    </row>
    <row r="722" spans="1:8" ht="18" customHeight="1">
      <c r="A722" s="22"/>
      <c r="B722" s="22"/>
      <c r="C722" s="22"/>
      <c r="D722" s="22"/>
      <c r="E722" s="22"/>
      <c r="F722" s="22"/>
      <c r="G722" s="70"/>
      <c r="H722" s="110"/>
    </row>
    <row r="723" spans="1:8" ht="18" customHeight="1">
      <c r="A723" s="22"/>
      <c r="B723" s="22"/>
      <c r="C723" s="22"/>
      <c r="D723" s="22"/>
      <c r="E723" s="22"/>
      <c r="F723" s="22"/>
      <c r="G723" s="70"/>
      <c r="H723" s="22"/>
    </row>
    <row r="724" spans="1:8" ht="18" customHeight="1">
      <c r="A724" s="22"/>
      <c r="B724" s="22"/>
      <c r="C724" s="22"/>
      <c r="D724" s="22"/>
      <c r="E724" s="22"/>
      <c r="F724" s="22"/>
      <c r="G724" s="70"/>
      <c r="H724" s="110"/>
    </row>
    <row r="725" spans="1:8" ht="18" customHeight="1">
      <c r="A725" s="22"/>
      <c r="B725" s="22"/>
      <c r="C725" s="22"/>
      <c r="D725" s="90"/>
      <c r="E725" s="22"/>
      <c r="F725" s="22"/>
      <c r="G725" s="22"/>
      <c r="H725" s="22"/>
    </row>
    <row r="726" spans="1:8" ht="18" customHeight="1">
      <c r="A726" s="22"/>
      <c r="B726" s="22"/>
      <c r="C726" s="22"/>
      <c r="D726" s="90"/>
      <c r="E726" s="22"/>
      <c r="F726" s="22"/>
      <c r="G726" s="70"/>
      <c r="H726" s="22"/>
    </row>
    <row r="727" spans="1:8" ht="18" customHeight="1">
      <c r="A727" s="22"/>
      <c r="B727" s="22"/>
      <c r="C727" s="22"/>
      <c r="D727" s="90"/>
      <c r="E727" s="22"/>
      <c r="F727" s="22"/>
      <c r="G727" s="70"/>
      <c r="H727" s="22"/>
    </row>
    <row r="728" spans="1:8" ht="18" customHeight="1">
      <c r="A728" s="22"/>
      <c r="B728" s="22"/>
      <c r="C728" s="22"/>
      <c r="D728" s="90"/>
      <c r="E728" s="22"/>
      <c r="F728" s="22"/>
      <c r="G728" s="70"/>
      <c r="H728" s="22"/>
    </row>
    <row r="729" spans="1:8" ht="18" customHeight="1">
      <c r="A729" s="22"/>
      <c r="B729" s="22"/>
      <c r="C729" s="22"/>
      <c r="D729" s="90"/>
      <c r="E729" s="22"/>
      <c r="F729" s="22"/>
      <c r="G729" s="70"/>
      <c r="H729" s="22"/>
    </row>
    <row r="730" spans="1:8" ht="18" customHeight="1">
      <c r="A730" s="22"/>
      <c r="B730" s="22"/>
      <c r="C730" s="22"/>
      <c r="D730" s="90"/>
      <c r="E730" s="22"/>
      <c r="F730" s="22"/>
      <c r="G730" s="70"/>
      <c r="H730" s="22"/>
    </row>
    <row r="731" spans="1:8" ht="18" customHeight="1">
      <c r="A731" s="22"/>
      <c r="B731" s="22"/>
      <c r="C731" s="22"/>
      <c r="D731" s="90"/>
      <c r="E731" s="22"/>
      <c r="F731" s="22"/>
      <c r="G731" s="70"/>
      <c r="H731" s="22"/>
    </row>
    <row r="732" spans="1:8" ht="18" customHeight="1">
      <c r="A732" s="22"/>
      <c r="B732" s="22"/>
      <c r="C732" s="22"/>
      <c r="D732" s="90"/>
      <c r="E732" s="22"/>
      <c r="F732" s="22"/>
      <c r="G732" s="22"/>
      <c r="H732" s="22"/>
    </row>
    <row r="733" spans="1:8" ht="18" customHeight="1">
      <c r="A733" s="22"/>
      <c r="B733" s="22"/>
      <c r="C733" s="22"/>
      <c r="D733" s="90"/>
      <c r="E733" s="22"/>
      <c r="F733" s="22"/>
      <c r="G733" s="70"/>
      <c r="H733" s="22"/>
    </row>
    <row r="734" spans="1:8" ht="18" customHeight="1">
      <c r="A734" s="22"/>
      <c r="B734" s="22"/>
      <c r="C734" s="22"/>
      <c r="D734" s="90"/>
      <c r="E734" s="22"/>
      <c r="F734" s="22"/>
      <c r="G734" s="22"/>
      <c r="H734" s="22"/>
    </row>
    <row r="735" spans="1:8" ht="18" customHeight="1">
      <c r="A735" s="22"/>
      <c r="B735" s="22"/>
      <c r="C735" s="22"/>
      <c r="D735" s="90"/>
      <c r="E735" s="22"/>
      <c r="F735" s="22"/>
      <c r="G735" s="22"/>
      <c r="H735" s="22"/>
    </row>
    <row r="736" spans="1:8" ht="18" customHeight="1">
      <c r="A736" s="22"/>
      <c r="B736" s="22"/>
      <c r="C736" s="22"/>
      <c r="D736" s="90"/>
      <c r="E736" s="90"/>
      <c r="F736" s="22"/>
      <c r="G736" s="22"/>
      <c r="H736" s="22"/>
    </row>
    <row r="737" spans="1:8" ht="18" customHeight="1">
      <c r="A737" s="22"/>
      <c r="B737" s="22"/>
      <c r="C737" s="22"/>
      <c r="D737" s="90"/>
      <c r="E737" s="22"/>
      <c r="F737" s="70"/>
      <c r="G737" s="70"/>
      <c r="H737" s="22"/>
    </row>
    <row r="738" spans="1:8" ht="18" customHeight="1">
      <c r="A738" s="22"/>
      <c r="B738" s="22"/>
      <c r="C738" s="22"/>
      <c r="D738" s="90"/>
      <c r="E738" s="22"/>
      <c r="F738" s="22"/>
      <c r="G738" s="22"/>
      <c r="H738" s="22"/>
    </row>
    <row r="739" spans="1:8" ht="18" customHeight="1">
      <c r="A739" s="22"/>
      <c r="B739" s="22"/>
      <c r="C739" s="22"/>
      <c r="D739" s="90"/>
      <c r="E739" s="90"/>
      <c r="F739" s="90"/>
      <c r="G739" s="22"/>
      <c r="H739" s="22"/>
    </row>
    <row r="740" spans="1:8" ht="18" customHeight="1">
      <c r="A740" s="22"/>
      <c r="B740" s="22"/>
      <c r="C740" s="22"/>
      <c r="D740" s="22"/>
      <c r="E740" s="22"/>
      <c r="F740" s="22"/>
      <c r="G740" s="70"/>
      <c r="H740" s="110"/>
    </row>
    <row r="741" spans="1:8" ht="18" customHeight="1">
      <c r="A741" s="22"/>
      <c r="B741" s="22"/>
      <c r="C741" s="22"/>
      <c r="D741" s="90"/>
      <c r="E741" s="22"/>
      <c r="F741" s="22"/>
      <c r="G741" s="70"/>
      <c r="H741" s="110"/>
    </row>
    <row r="742" spans="1:8" ht="18" customHeight="1">
      <c r="A742" s="22"/>
      <c r="B742" s="22"/>
      <c r="C742" s="22"/>
      <c r="D742" s="90"/>
      <c r="E742" s="22"/>
      <c r="F742" s="22"/>
      <c r="G742" s="70"/>
      <c r="H742" s="110"/>
    </row>
    <row r="743" spans="1:8" ht="18" customHeight="1">
      <c r="A743" s="22"/>
      <c r="B743" s="22"/>
      <c r="C743" s="22"/>
      <c r="D743" s="22"/>
      <c r="E743" s="22"/>
      <c r="F743" s="22"/>
      <c r="G743" s="70"/>
      <c r="H743" s="22"/>
    </row>
    <row r="744" spans="1:8" ht="18" customHeight="1">
      <c r="A744" s="22"/>
      <c r="B744" s="22"/>
      <c r="C744" s="22"/>
      <c r="D744" s="22"/>
      <c r="E744" s="22"/>
      <c r="F744" s="22"/>
      <c r="G744" s="22"/>
      <c r="H744" s="22"/>
    </row>
    <row r="745" spans="1:8" ht="18" customHeight="1">
      <c r="A745" s="22"/>
      <c r="B745" s="22"/>
      <c r="C745" s="22"/>
      <c r="D745" s="22"/>
      <c r="E745" s="22"/>
      <c r="F745" s="22"/>
      <c r="G745" s="22"/>
      <c r="H745" s="22"/>
    </row>
    <row r="746" spans="1:8" ht="18" customHeight="1">
      <c r="A746" s="83"/>
      <c r="B746" s="83"/>
      <c r="C746" s="22"/>
      <c r="D746" s="83"/>
      <c r="E746" s="83"/>
      <c r="F746" s="83"/>
      <c r="G746" s="83"/>
      <c r="H746" s="83"/>
    </row>
    <row r="747" spans="1:8" ht="18" customHeight="1">
      <c r="A747" s="83"/>
      <c r="B747" s="83"/>
      <c r="C747" s="83"/>
      <c r="D747" s="83"/>
      <c r="E747" s="83"/>
      <c r="F747" s="83"/>
      <c r="G747" s="83"/>
      <c r="H747" s="83"/>
    </row>
    <row r="748" spans="1:8" ht="18" customHeight="1">
      <c r="A748" s="22"/>
      <c r="B748" s="22"/>
      <c r="C748" s="83"/>
      <c r="D748" s="22"/>
      <c r="E748" s="22"/>
      <c r="F748" s="22"/>
      <c r="G748" s="70"/>
      <c r="H748" s="110"/>
    </row>
    <row r="749" spans="1:8" ht="18" customHeight="1">
      <c r="A749" s="22"/>
      <c r="B749" s="22"/>
      <c r="C749" s="22"/>
      <c r="D749" s="90"/>
      <c r="E749" s="90"/>
      <c r="F749" s="90"/>
      <c r="G749" s="107"/>
      <c r="H749" s="110"/>
    </row>
    <row r="750" spans="1:8" ht="18" customHeight="1">
      <c r="A750" s="22"/>
      <c r="B750" s="22"/>
      <c r="C750" s="89"/>
      <c r="D750" s="90"/>
      <c r="E750" s="22"/>
      <c r="F750" s="22"/>
      <c r="G750" s="22"/>
      <c r="H750" s="22"/>
    </row>
    <row r="751" spans="1:8" ht="18" customHeight="1">
      <c r="A751" s="22"/>
      <c r="B751" s="22"/>
      <c r="C751" s="22"/>
      <c r="D751" s="22"/>
      <c r="E751" s="22"/>
      <c r="F751" s="22"/>
      <c r="G751" s="22"/>
      <c r="H751" s="110"/>
    </row>
    <row r="752" spans="1:8" ht="18" customHeight="1">
      <c r="A752" s="22"/>
      <c r="B752" s="22"/>
      <c r="C752" s="22"/>
      <c r="D752" s="90"/>
      <c r="E752" s="90"/>
      <c r="F752" s="90"/>
      <c r="G752" s="107"/>
      <c r="H752" s="22"/>
    </row>
    <row r="753" spans="1:8" ht="18" customHeight="1">
      <c r="A753" s="22"/>
      <c r="B753" s="22"/>
      <c r="C753" s="89"/>
      <c r="D753" s="90"/>
      <c r="E753" s="22"/>
      <c r="F753" s="22"/>
      <c r="G753" s="22"/>
      <c r="H753" s="22"/>
    </row>
    <row r="754" spans="1:8" ht="18" customHeight="1">
      <c r="A754" s="83"/>
      <c r="B754" s="22"/>
      <c r="C754" s="22"/>
      <c r="D754" s="22"/>
      <c r="E754" s="22"/>
      <c r="F754" s="22"/>
      <c r="G754" s="22"/>
      <c r="H754" s="113"/>
    </row>
    <row r="755" spans="1:8" ht="18" customHeight="1">
      <c r="A755" s="83"/>
      <c r="B755" s="22"/>
      <c r="C755" s="22"/>
      <c r="D755" s="22"/>
      <c r="E755" s="22"/>
      <c r="F755" s="22"/>
      <c r="G755" s="22"/>
      <c r="H755" s="110"/>
    </row>
    <row r="756" spans="1:8" ht="18" customHeight="1">
      <c r="A756" s="22"/>
      <c r="B756" s="22"/>
      <c r="C756" s="22"/>
      <c r="D756" s="22"/>
      <c r="E756" s="22"/>
      <c r="F756" s="22"/>
      <c r="G756" s="22"/>
      <c r="H756" s="110"/>
    </row>
    <row r="757" spans="1:8" ht="18" customHeight="1">
      <c r="A757" s="22"/>
      <c r="B757" s="22"/>
      <c r="C757" s="22"/>
      <c r="D757" s="22"/>
      <c r="E757" s="22"/>
      <c r="F757" s="22"/>
      <c r="G757" s="22"/>
      <c r="H757" s="22"/>
    </row>
    <row r="758" spans="1:8" ht="18" customHeight="1">
      <c r="A758" s="22"/>
      <c r="B758" s="22"/>
      <c r="C758" s="22"/>
      <c r="D758" s="22"/>
      <c r="E758" s="22"/>
      <c r="F758" s="22"/>
      <c r="G758" s="22"/>
      <c r="H758" s="22"/>
    </row>
    <row r="759" spans="1:8" ht="18" customHeight="1">
      <c r="A759" s="22"/>
      <c r="B759" s="22"/>
      <c r="C759" s="22"/>
      <c r="D759" s="22"/>
      <c r="E759" s="22"/>
      <c r="F759" s="22"/>
      <c r="G759" s="22"/>
      <c r="H759" s="22"/>
    </row>
    <row r="760" spans="1:8" ht="18" customHeight="1">
      <c r="A760" s="22"/>
      <c r="B760" s="22"/>
      <c r="C760" s="22"/>
      <c r="D760" s="22"/>
      <c r="E760" s="22"/>
      <c r="F760" s="22"/>
      <c r="G760" s="22"/>
      <c r="H760" s="22"/>
    </row>
    <row r="761" spans="1:8" ht="18" customHeight="1">
      <c r="A761" s="83"/>
      <c r="B761" s="22"/>
      <c r="C761" s="22"/>
      <c r="D761" s="22"/>
      <c r="E761" s="22"/>
      <c r="F761" s="22"/>
      <c r="G761" s="22"/>
      <c r="H761" s="110"/>
    </row>
    <row r="762" spans="1:8" ht="18" customHeight="1">
      <c r="A762" s="83"/>
      <c r="B762" s="22"/>
      <c r="C762" s="22"/>
      <c r="D762" s="22"/>
      <c r="E762" s="22"/>
      <c r="F762" s="22"/>
      <c r="G762" s="22"/>
      <c r="H762" s="110"/>
    </row>
    <row r="763" spans="1:8" ht="18" customHeight="1">
      <c r="A763" s="22"/>
      <c r="B763" s="22"/>
      <c r="C763" s="22"/>
      <c r="D763" s="22"/>
      <c r="E763" s="22"/>
      <c r="F763" s="22"/>
      <c r="G763" s="22"/>
      <c r="H763" s="110"/>
    </row>
    <row r="764" spans="1:8" ht="18" customHeight="1">
      <c r="A764" s="22"/>
      <c r="B764" s="22"/>
      <c r="C764" s="22"/>
      <c r="D764" s="90"/>
      <c r="E764" s="22"/>
      <c r="F764" s="22"/>
      <c r="G764" s="70"/>
      <c r="H764" s="22"/>
    </row>
    <row r="765" spans="1:8" ht="18" customHeight="1">
      <c r="A765" s="22"/>
      <c r="B765" s="22"/>
      <c r="C765" s="22"/>
      <c r="D765" s="22"/>
      <c r="E765" s="22"/>
      <c r="F765" s="22"/>
      <c r="G765" s="22"/>
      <c r="H765" s="110"/>
    </row>
    <row r="766" spans="1:8" ht="18" customHeight="1">
      <c r="A766" s="22"/>
      <c r="B766" s="22"/>
      <c r="C766" s="22"/>
      <c r="D766" s="90"/>
      <c r="E766" s="22"/>
      <c r="F766" s="22"/>
      <c r="G766" s="22"/>
      <c r="H766" s="22"/>
    </row>
    <row r="767" spans="1:8" ht="18" customHeight="1">
      <c r="A767" s="22"/>
      <c r="B767" s="22"/>
      <c r="C767" s="22"/>
      <c r="D767" s="90"/>
      <c r="E767" s="22"/>
      <c r="F767" s="22"/>
      <c r="G767" s="70"/>
      <c r="H767" s="22"/>
    </row>
    <row r="768" spans="1:8" ht="18" customHeight="1">
      <c r="A768" s="22"/>
      <c r="B768" s="22"/>
      <c r="C768" s="22"/>
      <c r="D768" s="90"/>
      <c r="E768" s="22"/>
      <c r="F768" s="22"/>
      <c r="G768" s="22"/>
      <c r="H768" s="22"/>
    </row>
    <row r="769" spans="1:8" ht="18" customHeight="1">
      <c r="A769" s="22"/>
      <c r="B769" s="22"/>
      <c r="C769" s="22"/>
      <c r="D769" s="90"/>
      <c r="E769" s="90"/>
      <c r="F769" s="90"/>
      <c r="G769" s="107"/>
      <c r="H769" s="22"/>
    </row>
    <row r="770" spans="1:8" ht="18" customHeight="1">
      <c r="A770" s="22"/>
      <c r="B770" s="22"/>
      <c r="C770" s="89"/>
      <c r="D770" s="90"/>
      <c r="E770" s="22"/>
      <c r="F770" s="22"/>
      <c r="G770" s="70"/>
      <c r="H770" s="22"/>
    </row>
    <row r="771" spans="1:8" ht="18" customHeight="1">
      <c r="A771" s="83"/>
      <c r="B771" s="22"/>
      <c r="C771" s="22"/>
      <c r="D771" s="22"/>
      <c r="E771" s="22"/>
      <c r="F771" s="22"/>
      <c r="G771" s="22"/>
      <c r="H771" s="110"/>
    </row>
    <row r="772" spans="1:8" ht="18" customHeight="1">
      <c r="A772" s="83"/>
      <c r="B772" s="22"/>
      <c r="C772" s="22"/>
      <c r="D772" s="22"/>
      <c r="E772" s="22"/>
      <c r="F772" s="22"/>
      <c r="G772" s="22"/>
      <c r="H772" s="110"/>
    </row>
    <row r="773" spans="1:8" ht="18" customHeight="1">
      <c r="A773" s="22"/>
      <c r="B773" s="22"/>
      <c r="C773" s="22"/>
      <c r="D773" s="22"/>
      <c r="E773" s="22"/>
      <c r="F773" s="22"/>
      <c r="G773" s="22"/>
      <c r="H773" s="110"/>
    </row>
    <row r="774" spans="1:8" ht="18" customHeight="1">
      <c r="A774" s="22"/>
      <c r="B774" s="22"/>
      <c r="C774" s="22"/>
      <c r="D774" s="90"/>
      <c r="E774" s="22"/>
      <c r="F774" s="22"/>
      <c r="G774" s="22"/>
      <c r="H774" s="22"/>
    </row>
    <row r="775" spans="1:8" ht="18" customHeight="1">
      <c r="A775" s="22"/>
      <c r="B775" s="22"/>
      <c r="C775" s="22"/>
      <c r="D775" s="90"/>
      <c r="E775" s="22"/>
      <c r="F775" s="22"/>
      <c r="G775" s="22"/>
      <c r="H775" s="22"/>
    </row>
    <row r="776" spans="1:8" ht="18" customHeight="1">
      <c r="A776" s="22"/>
      <c r="B776" s="22"/>
      <c r="C776" s="22"/>
      <c r="D776" s="90"/>
      <c r="E776" s="22"/>
      <c r="F776" s="22"/>
      <c r="G776" s="22"/>
      <c r="H776" s="22"/>
    </row>
    <row r="777" spans="1:8" ht="18" customHeight="1">
      <c r="A777" s="22"/>
      <c r="B777" s="22"/>
      <c r="C777" s="89"/>
      <c r="D777" s="90"/>
      <c r="E777" s="22"/>
      <c r="F777" s="22"/>
      <c r="G777" s="22"/>
      <c r="H777" s="22"/>
    </row>
    <row r="778" spans="1:8" ht="18" customHeight="1">
      <c r="A778" s="22"/>
      <c r="B778" s="22"/>
      <c r="C778" s="89"/>
      <c r="D778" s="22"/>
      <c r="E778" s="22"/>
      <c r="F778" s="22"/>
      <c r="G778" s="22"/>
      <c r="H778" s="110"/>
    </row>
    <row r="779" spans="1:8" ht="18" customHeight="1">
      <c r="A779" s="22"/>
      <c r="B779" s="22"/>
      <c r="C779" s="22"/>
      <c r="D779" s="90"/>
      <c r="E779" s="22"/>
      <c r="F779" s="22"/>
      <c r="G779" s="22"/>
      <c r="H779" s="110"/>
    </row>
    <row r="780" spans="1:8" ht="18" customHeight="1">
      <c r="A780" s="22"/>
      <c r="B780" s="22"/>
      <c r="C780" s="22"/>
      <c r="D780" s="90"/>
      <c r="E780" s="22"/>
      <c r="F780" s="22"/>
      <c r="G780" s="22"/>
      <c r="H780" s="110"/>
    </row>
    <row r="781" spans="1:8" ht="18" customHeight="1">
      <c r="A781" s="22"/>
      <c r="B781" s="22"/>
      <c r="C781" s="22"/>
      <c r="D781" s="90"/>
      <c r="E781" s="22"/>
      <c r="F781" s="22"/>
      <c r="G781" s="22"/>
      <c r="H781" s="110"/>
    </row>
    <row r="782" spans="1:8" ht="18" customHeight="1">
      <c r="A782" s="83"/>
      <c r="B782" s="22"/>
      <c r="C782" s="22"/>
      <c r="D782" s="22"/>
      <c r="E782" s="22"/>
      <c r="F782" s="22"/>
      <c r="G782" s="22"/>
      <c r="H782" s="110"/>
    </row>
    <row r="783" spans="1:8" ht="18" customHeight="1">
      <c r="A783" s="83"/>
      <c r="B783" s="22"/>
      <c r="C783" s="22"/>
      <c r="D783" s="22"/>
      <c r="E783" s="22"/>
      <c r="F783" s="22"/>
      <c r="G783" s="22"/>
      <c r="H783" s="110"/>
    </row>
    <row r="784" spans="1:8" ht="18" customHeight="1">
      <c r="A784" s="83"/>
      <c r="B784" s="22"/>
      <c r="C784" s="22"/>
      <c r="D784" s="22"/>
      <c r="E784" s="22"/>
      <c r="F784" s="22"/>
      <c r="G784" s="22"/>
      <c r="H784" s="110"/>
    </row>
    <row r="785" spans="1:8" ht="18" customHeight="1">
      <c r="A785" s="22"/>
      <c r="B785" s="22"/>
      <c r="C785" s="22"/>
      <c r="D785" s="22"/>
      <c r="E785" s="22"/>
      <c r="F785" s="22"/>
      <c r="G785" s="22"/>
      <c r="H785" s="110"/>
    </row>
    <row r="786" spans="1:8" ht="18" customHeight="1">
      <c r="A786" s="22"/>
      <c r="B786" s="22"/>
      <c r="C786" s="22"/>
      <c r="D786" s="90"/>
      <c r="E786" s="22"/>
      <c r="F786" s="22"/>
      <c r="G786" s="22"/>
      <c r="H786" s="22"/>
    </row>
    <row r="787" spans="1:8" ht="18" customHeight="1">
      <c r="A787" s="22"/>
      <c r="B787" s="22"/>
      <c r="C787" s="22"/>
      <c r="D787" s="22"/>
      <c r="E787" s="22"/>
      <c r="F787" s="22"/>
      <c r="G787" s="22"/>
      <c r="H787" s="110"/>
    </row>
    <row r="788" spans="1:8" ht="18" customHeight="1">
      <c r="A788" s="22"/>
      <c r="B788" s="22"/>
      <c r="C788" s="22"/>
      <c r="D788" s="90"/>
      <c r="E788" s="22"/>
      <c r="F788" s="22"/>
      <c r="G788" s="22"/>
      <c r="H788" s="22"/>
    </row>
    <row r="789" spans="1:8" ht="18" customHeight="1">
      <c r="A789" s="22"/>
      <c r="B789" s="22"/>
      <c r="C789" s="22"/>
      <c r="D789" s="90"/>
      <c r="E789" s="22"/>
      <c r="F789" s="22"/>
      <c r="G789" s="22"/>
      <c r="H789" s="22"/>
    </row>
    <row r="790" spans="1:8" ht="18" customHeight="1">
      <c r="A790" s="83"/>
      <c r="B790" s="22"/>
      <c r="C790" s="22"/>
      <c r="D790" s="22"/>
      <c r="E790" s="22"/>
      <c r="F790" s="22"/>
      <c r="G790" s="22"/>
      <c r="H790" s="110"/>
    </row>
    <row r="791" spans="1:8" ht="18" customHeight="1">
      <c r="A791" s="83"/>
      <c r="B791" s="22"/>
      <c r="C791" s="22"/>
      <c r="D791" s="22"/>
      <c r="E791" s="22"/>
      <c r="F791" s="22"/>
      <c r="G791" s="22"/>
      <c r="H791" s="110"/>
    </row>
    <row r="792" spans="1:8" ht="18" customHeight="1">
      <c r="A792" s="83"/>
      <c r="B792" s="22"/>
      <c r="C792" s="22"/>
      <c r="D792" s="22"/>
      <c r="E792" s="22"/>
      <c r="F792" s="22"/>
      <c r="G792" s="22"/>
      <c r="H792" s="110"/>
    </row>
    <row r="793" spans="1:8" ht="18" customHeight="1">
      <c r="A793" s="22"/>
      <c r="B793" s="22"/>
      <c r="C793" s="22"/>
      <c r="D793" s="22"/>
      <c r="E793" s="22"/>
      <c r="F793" s="22"/>
      <c r="G793" s="22"/>
      <c r="H793" s="110"/>
    </row>
    <row r="794" spans="1:8" ht="18" customHeight="1">
      <c r="A794" s="22"/>
      <c r="B794" s="22"/>
      <c r="C794" s="22"/>
      <c r="D794" s="90"/>
      <c r="E794" s="90"/>
      <c r="F794" s="90"/>
      <c r="G794" s="107"/>
      <c r="H794" s="22"/>
    </row>
    <row r="795" spans="1:8" ht="18" customHeight="1">
      <c r="A795" s="22"/>
      <c r="B795" s="22"/>
      <c r="C795" s="89"/>
      <c r="D795" s="90"/>
      <c r="E795" s="22"/>
      <c r="F795" s="22"/>
      <c r="G795" s="70"/>
      <c r="H795" s="22"/>
    </row>
    <row r="796" spans="1:8" ht="18" customHeight="1">
      <c r="A796" s="22"/>
      <c r="B796" s="22"/>
      <c r="C796" s="22"/>
      <c r="D796" s="22"/>
      <c r="E796" s="22"/>
      <c r="F796" s="22"/>
      <c r="G796" s="22"/>
      <c r="H796" s="110"/>
    </row>
    <row r="797" spans="1:8" ht="18" customHeight="1">
      <c r="A797" s="22"/>
      <c r="B797" s="22"/>
      <c r="C797" s="22"/>
      <c r="D797" s="90"/>
      <c r="E797" s="90"/>
      <c r="F797" s="90"/>
      <c r="G797" s="107"/>
      <c r="H797" s="22"/>
    </row>
    <row r="798" spans="1:8" ht="18" customHeight="1">
      <c r="A798" s="22"/>
      <c r="B798" s="22"/>
      <c r="C798" s="89"/>
      <c r="D798" s="90"/>
      <c r="E798" s="22"/>
      <c r="F798" s="22"/>
      <c r="G798" s="22"/>
      <c r="H798" s="22"/>
    </row>
    <row r="799" spans="1:8" ht="18" customHeight="1">
      <c r="A799" s="83"/>
      <c r="B799" s="22"/>
      <c r="C799" s="22"/>
      <c r="D799" s="22"/>
      <c r="E799" s="22"/>
      <c r="F799" s="22"/>
      <c r="G799" s="22"/>
      <c r="H799" s="110"/>
    </row>
    <row r="800" spans="1:8" ht="18" customHeight="1">
      <c r="A800" s="22"/>
      <c r="B800" s="22"/>
      <c r="C800" s="22"/>
      <c r="D800" s="22"/>
      <c r="E800" s="22"/>
      <c r="F800" s="22"/>
      <c r="G800" s="22"/>
      <c r="H800" s="110"/>
    </row>
    <row r="801" spans="1:8" ht="18" customHeight="1">
      <c r="A801" s="22"/>
      <c r="B801" s="22"/>
      <c r="C801" s="22"/>
      <c r="D801" s="89"/>
      <c r="E801" s="89"/>
      <c r="F801" s="22"/>
      <c r="G801" s="70"/>
      <c r="H801" s="22"/>
    </row>
    <row r="802" spans="1:8" ht="18" customHeight="1">
      <c r="A802" s="22"/>
      <c r="B802" s="22"/>
      <c r="C802" s="22"/>
      <c r="D802" s="90"/>
      <c r="E802" s="22"/>
      <c r="F802" s="22"/>
      <c r="G802" s="70"/>
      <c r="H802" s="22"/>
    </row>
    <row r="803" spans="1:8" ht="18" customHeight="1">
      <c r="A803" s="22"/>
      <c r="B803" s="22"/>
      <c r="C803" s="22"/>
      <c r="D803" s="90"/>
      <c r="E803" s="90"/>
      <c r="F803" s="22"/>
      <c r="G803" s="70"/>
      <c r="H803" s="22"/>
    </row>
    <row r="804" spans="1:8" ht="18" customHeight="1">
      <c r="A804" s="22"/>
      <c r="B804" s="22"/>
      <c r="C804" s="22"/>
      <c r="D804" s="22"/>
      <c r="E804" s="22"/>
      <c r="F804" s="22"/>
      <c r="G804" s="22"/>
      <c r="H804" s="110"/>
    </row>
    <row r="805" spans="1:8" ht="18" customHeight="1">
      <c r="A805" s="22"/>
      <c r="B805" s="22"/>
      <c r="C805" s="22"/>
      <c r="D805" s="89"/>
      <c r="E805" s="89"/>
      <c r="F805" s="22"/>
      <c r="G805" s="70"/>
      <c r="H805" s="22"/>
    </row>
    <row r="806" spans="1:8" ht="18" customHeight="1">
      <c r="A806" s="22"/>
      <c r="B806" s="22"/>
      <c r="C806" s="22"/>
      <c r="D806" s="90"/>
      <c r="E806" s="22"/>
      <c r="F806" s="22"/>
      <c r="G806" s="70"/>
      <c r="H806" s="22"/>
    </row>
    <row r="807" spans="1:8" ht="18" customHeight="1">
      <c r="A807" s="22"/>
      <c r="B807" s="22"/>
      <c r="C807" s="22"/>
      <c r="D807" s="90"/>
      <c r="E807" s="90"/>
      <c r="F807" s="22"/>
      <c r="G807" s="70"/>
      <c r="H807" s="22"/>
    </row>
    <row r="808" spans="1:8" ht="18" customHeight="1">
      <c r="A808" s="22"/>
      <c r="B808" s="22"/>
      <c r="C808" s="22"/>
      <c r="D808" s="22"/>
      <c r="E808" s="22"/>
      <c r="F808" s="22"/>
      <c r="G808" s="22"/>
      <c r="H808" s="110"/>
    </row>
    <row r="809" spans="1:8" ht="18" customHeight="1">
      <c r="A809" s="22"/>
      <c r="B809" s="22"/>
      <c r="C809" s="22"/>
      <c r="D809" s="89"/>
      <c r="E809" s="89"/>
      <c r="F809" s="22"/>
      <c r="G809" s="70"/>
      <c r="H809" s="22"/>
    </row>
    <row r="810" spans="1:8" ht="18" customHeight="1">
      <c r="A810" s="22"/>
      <c r="B810" s="22"/>
      <c r="C810" s="22"/>
      <c r="D810" s="90"/>
      <c r="E810" s="22"/>
      <c r="F810" s="22"/>
      <c r="G810" s="70"/>
      <c r="H810" s="22"/>
    </row>
    <row r="811" spans="1:8" ht="18" customHeight="1">
      <c r="A811" s="22"/>
      <c r="B811" s="22"/>
      <c r="C811" s="22"/>
      <c r="D811" s="90"/>
      <c r="E811" s="90"/>
      <c r="F811" s="22"/>
      <c r="G811" s="70"/>
      <c r="H811" s="22"/>
    </row>
    <row r="812" spans="1:8" ht="18" customHeight="1">
      <c r="A812" s="22"/>
      <c r="B812" s="22"/>
      <c r="C812" s="22"/>
      <c r="D812" s="22"/>
      <c r="E812" s="22"/>
      <c r="F812" s="22"/>
      <c r="G812" s="22"/>
      <c r="H812" s="110"/>
    </row>
    <row r="813" spans="1:8" ht="18" customHeight="1">
      <c r="A813" s="22"/>
      <c r="B813" s="22"/>
      <c r="C813" s="22"/>
      <c r="D813" s="89"/>
      <c r="E813" s="89"/>
      <c r="F813" s="22"/>
      <c r="G813" s="70"/>
      <c r="H813" s="22"/>
    </row>
    <row r="814" spans="1:8" ht="18" customHeight="1">
      <c r="A814" s="22"/>
      <c r="B814" s="22"/>
      <c r="C814" s="22"/>
      <c r="D814" s="90"/>
      <c r="E814" s="22"/>
      <c r="F814" s="22"/>
      <c r="G814" s="70"/>
      <c r="H814" s="22"/>
    </row>
    <row r="815" spans="1:8" ht="18" customHeight="1">
      <c r="A815" s="22"/>
      <c r="B815" s="22"/>
      <c r="C815" s="22"/>
      <c r="D815" s="90"/>
      <c r="E815" s="90"/>
      <c r="F815" s="22"/>
      <c r="G815" s="70"/>
      <c r="H815" s="22"/>
    </row>
    <row r="816" spans="1:8" ht="18" customHeight="1">
      <c r="A816" s="22"/>
      <c r="B816" s="22"/>
      <c r="C816" s="22"/>
      <c r="D816" s="22"/>
      <c r="E816" s="22"/>
      <c r="F816" s="22"/>
      <c r="G816" s="22"/>
      <c r="H816" s="110"/>
    </row>
    <row r="817" spans="1:8" ht="18" customHeight="1">
      <c r="A817" s="22"/>
      <c r="B817" s="22"/>
      <c r="C817" s="22"/>
      <c r="D817" s="89"/>
      <c r="E817" s="89"/>
      <c r="F817" s="22"/>
      <c r="G817" s="70"/>
      <c r="H817" s="22"/>
    </row>
    <row r="818" spans="1:8">
      <c r="A818" s="22"/>
      <c r="B818" s="22"/>
      <c r="C818" s="22"/>
      <c r="D818" s="90"/>
      <c r="E818" s="22"/>
      <c r="F818" s="22"/>
      <c r="G818" s="70"/>
      <c r="H818" s="22"/>
    </row>
    <row r="819" spans="1:8">
      <c r="A819" s="22"/>
      <c r="B819" s="22"/>
      <c r="C819" s="22"/>
      <c r="D819" s="90"/>
      <c r="E819" s="90"/>
      <c r="F819" s="22"/>
      <c r="G819" s="70"/>
      <c r="H819" s="22"/>
    </row>
    <row r="820" spans="1:8">
      <c r="A820" s="22"/>
      <c r="B820" s="22"/>
      <c r="C820" s="22"/>
      <c r="D820" s="22"/>
      <c r="E820" s="22"/>
      <c r="F820" s="22"/>
      <c r="G820" s="70"/>
      <c r="H820" s="22"/>
    </row>
    <row r="821" spans="1:8">
      <c r="C821" s="22"/>
    </row>
  </sheetData>
  <mergeCells count="479">
    <mergeCell ref="B714:B717"/>
    <mergeCell ref="A714:A717"/>
    <mergeCell ref="H714:H717"/>
    <mergeCell ref="H638:H640"/>
    <mergeCell ref="B638:B640"/>
    <mergeCell ref="A638:A640"/>
    <mergeCell ref="H647:H649"/>
    <mergeCell ref="B647:B649"/>
    <mergeCell ref="A647:A649"/>
    <mergeCell ref="H641:H643"/>
    <mergeCell ref="G633:H633"/>
    <mergeCell ref="A634:H634"/>
    <mergeCell ref="D636:F636"/>
    <mergeCell ref="D637:F637"/>
    <mergeCell ref="H625:H627"/>
    <mergeCell ref="H595:H596"/>
    <mergeCell ref="D595:F595"/>
    <mergeCell ref="D629:F629"/>
    <mergeCell ref="D597:F597"/>
    <mergeCell ref="H597:H598"/>
    <mergeCell ref="H599:H600"/>
    <mergeCell ref="H603:H605"/>
    <mergeCell ref="H617:H618"/>
    <mergeCell ref="D581:F581"/>
    <mergeCell ref="D582:F582"/>
    <mergeCell ref="H583:H588"/>
    <mergeCell ref="D602:F602"/>
    <mergeCell ref="A550:A551"/>
    <mergeCell ref="G530:H530"/>
    <mergeCell ref="A531:H531"/>
    <mergeCell ref="B538:B539"/>
    <mergeCell ref="H538:H539"/>
    <mergeCell ref="A538:A539"/>
    <mergeCell ref="H533:H534"/>
    <mergeCell ref="B533:B534"/>
    <mergeCell ref="A533:A534"/>
    <mergeCell ref="H542:H543"/>
    <mergeCell ref="A185:A186"/>
    <mergeCell ref="B185:B186"/>
    <mergeCell ref="H185:H186"/>
    <mergeCell ref="G457:H457"/>
    <mergeCell ref="D453:F453"/>
    <mergeCell ref="D451:F451"/>
    <mergeCell ref="D452:F452"/>
    <mergeCell ref="D435:F435"/>
    <mergeCell ref="H437:H443"/>
    <mergeCell ref="H444:H445"/>
    <mergeCell ref="D464:F464"/>
    <mergeCell ref="H448:H450"/>
    <mergeCell ref="D447:F447"/>
    <mergeCell ref="A458:H458"/>
    <mergeCell ref="H460:H463"/>
    <mergeCell ref="B460:B463"/>
    <mergeCell ref="A460:A463"/>
    <mergeCell ref="B448:B450"/>
    <mergeCell ref="A448:A450"/>
    <mergeCell ref="B444:B445"/>
    <mergeCell ref="A444:A445"/>
    <mergeCell ref="B437:B443"/>
    <mergeCell ref="A437:A443"/>
    <mergeCell ref="D446:F446"/>
    <mergeCell ref="A433:A434"/>
    <mergeCell ref="D436:F436"/>
    <mergeCell ref="A382:A384"/>
    <mergeCell ref="A385:A387"/>
    <mergeCell ref="A392:A394"/>
    <mergeCell ref="A388:A390"/>
    <mergeCell ref="D432:F432"/>
    <mergeCell ref="D433:F433"/>
    <mergeCell ref="B433:B434"/>
    <mergeCell ref="B385:B387"/>
    <mergeCell ref="A429:H429"/>
    <mergeCell ref="D391:F391"/>
    <mergeCell ref="H399:H400"/>
    <mergeCell ref="B392:B394"/>
    <mergeCell ref="D431:F431"/>
    <mergeCell ref="G428:H428"/>
    <mergeCell ref="H385:H387"/>
    <mergeCell ref="B399:B400"/>
    <mergeCell ref="H392:H394"/>
    <mergeCell ref="B388:B390"/>
    <mergeCell ref="H388:H390"/>
    <mergeCell ref="H397:H398"/>
    <mergeCell ref="H395:H396"/>
    <mergeCell ref="B395:B396"/>
    <mergeCell ref="H382:H384"/>
    <mergeCell ref="H370:H372"/>
    <mergeCell ref="B370:B372"/>
    <mergeCell ref="H373:H375"/>
    <mergeCell ref="B379:B381"/>
    <mergeCell ref="B376:B378"/>
    <mergeCell ref="A376:A378"/>
    <mergeCell ref="A261:A263"/>
    <mergeCell ref="A264:A266"/>
    <mergeCell ref="A267:A269"/>
    <mergeCell ref="B261:B263"/>
    <mergeCell ref="H261:H263"/>
    <mergeCell ref="B264:B266"/>
    <mergeCell ref="H264:H266"/>
    <mergeCell ref="A309:A313"/>
    <mergeCell ref="H314:H318"/>
    <mergeCell ref="B314:B318"/>
    <mergeCell ref="H309:H313"/>
    <mergeCell ref="B309:B313"/>
    <mergeCell ref="A314:A318"/>
    <mergeCell ref="A255:A257"/>
    <mergeCell ref="B258:B260"/>
    <mergeCell ref="H258:H260"/>
    <mergeCell ref="A258:A260"/>
    <mergeCell ref="H255:H257"/>
    <mergeCell ref="B255:B257"/>
    <mergeCell ref="H244:H246"/>
    <mergeCell ref="B244:B246"/>
    <mergeCell ref="A244:A246"/>
    <mergeCell ref="H238:H240"/>
    <mergeCell ref="B238:B240"/>
    <mergeCell ref="A238:A240"/>
    <mergeCell ref="H241:H243"/>
    <mergeCell ref="B241:B243"/>
    <mergeCell ref="A241:A243"/>
    <mergeCell ref="H235:H236"/>
    <mergeCell ref="B235:B236"/>
    <mergeCell ref="A235:A236"/>
    <mergeCell ref="D237:F237"/>
    <mergeCell ref="D234:F234"/>
    <mergeCell ref="D170:F170"/>
    <mergeCell ref="B171:B172"/>
    <mergeCell ref="A171:A172"/>
    <mergeCell ref="D174:F174"/>
    <mergeCell ref="B174:B184"/>
    <mergeCell ref="D156:F156"/>
    <mergeCell ref="D157:F157"/>
    <mergeCell ref="B165:B167"/>
    <mergeCell ref="A165:A167"/>
    <mergeCell ref="B190:B192"/>
    <mergeCell ref="A190:A192"/>
    <mergeCell ref="D169:F169"/>
    <mergeCell ref="H188:H189"/>
    <mergeCell ref="H165:H167"/>
    <mergeCell ref="H193:H195"/>
    <mergeCell ref="A174:A184"/>
    <mergeCell ref="A199:A201"/>
    <mergeCell ref="B188:B189"/>
    <mergeCell ref="A188:A189"/>
    <mergeCell ref="H125:H126"/>
    <mergeCell ref="B125:B126"/>
    <mergeCell ref="A125:A126"/>
    <mergeCell ref="H122:H124"/>
    <mergeCell ref="H157:H164"/>
    <mergeCell ref="H212:H213"/>
    <mergeCell ref="H171:H172"/>
    <mergeCell ref="H174:H184"/>
    <mergeCell ref="H190:H192"/>
    <mergeCell ref="D168:F168"/>
    <mergeCell ref="D97:F97"/>
    <mergeCell ref="D84:F84"/>
    <mergeCell ref="G78:H78"/>
    <mergeCell ref="A79:H79"/>
    <mergeCell ref="B81:B83"/>
    <mergeCell ref="A81:A83"/>
    <mergeCell ref="H81:H83"/>
    <mergeCell ref="D85:F85"/>
    <mergeCell ref="D86:F86"/>
    <mergeCell ref="D87:F87"/>
    <mergeCell ref="D59:F59"/>
    <mergeCell ref="H60:H63"/>
    <mergeCell ref="B60:B63"/>
    <mergeCell ref="A60:A63"/>
    <mergeCell ref="D58:F58"/>
    <mergeCell ref="A48:A50"/>
    <mergeCell ref="A51:A53"/>
    <mergeCell ref="A54:A56"/>
    <mergeCell ref="D57:F57"/>
    <mergeCell ref="H48:H50"/>
    <mergeCell ref="H51:H53"/>
    <mergeCell ref="H54:H56"/>
    <mergeCell ref="B45:B47"/>
    <mergeCell ref="B48:B50"/>
    <mergeCell ref="B51:B53"/>
    <mergeCell ref="B54:B56"/>
    <mergeCell ref="H42:H44"/>
    <mergeCell ref="B42:B44"/>
    <mergeCell ref="A42:A44"/>
    <mergeCell ref="H45:H47"/>
    <mergeCell ref="A45:A47"/>
    <mergeCell ref="H39:H40"/>
    <mergeCell ref="B39:B40"/>
    <mergeCell ref="A39:A40"/>
    <mergeCell ref="D41:F41"/>
    <mergeCell ref="H31:H35"/>
    <mergeCell ref="B30:B35"/>
    <mergeCell ref="A30:A35"/>
    <mergeCell ref="B36:B38"/>
    <mergeCell ref="A36:A38"/>
    <mergeCell ref="H36:H38"/>
    <mergeCell ref="D29:F29"/>
    <mergeCell ref="H25:H26"/>
    <mergeCell ref="B25:B26"/>
    <mergeCell ref="A25:A26"/>
    <mergeCell ref="H27:H28"/>
    <mergeCell ref="B27:B28"/>
    <mergeCell ref="A27:A28"/>
    <mergeCell ref="D24:F24"/>
    <mergeCell ref="D20:G20"/>
    <mergeCell ref="A21:A23"/>
    <mergeCell ref="H21:H23"/>
    <mergeCell ref="B21:B23"/>
    <mergeCell ref="H7:H19"/>
    <mergeCell ref="G1:H1"/>
    <mergeCell ref="A2:H2"/>
    <mergeCell ref="H4:H6"/>
    <mergeCell ref="B4:B6"/>
    <mergeCell ref="A4:A6"/>
    <mergeCell ref="B7:B19"/>
    <mergeCell ref="A7:A19"/>
    <mergeCell ref="A88:A89"/>
    <mergeCell ref="B88:B89"/>
    <mergeCell ref="H94:H96"/>
    <mergeCell ref="B94:B96"/>
    <mergeCell ref="A94:A96"/>
    <mergeCell ref="H88:H89"/>
    <mergeCell ref="H90:H93"/>
    <mergeCell ref="B90:B93"/>
    <mergeCell ref="A90:A93"/>
    <mergeCell ref="H98:H100"/>
    <mergeCell ref="B98:B100"/>
    <mergeCell ref="A98:A100"/>
    <mergeCell ref="D101:F101"/>
    <mergeCell ref="H102:H109"/>
    <mergeCell ref="B102:B109"/>
    <mergeCell ref="A102:A109"/>
    <mergeCell ref="D110:F110"/>
    <mergeCell ref="A112:A115"/>
    <mergeCell ref="B118:B120"/>
    <mergeCell ref="A118:A120"/>
    <mergeCell ref="D116:F116"/>
    <mergeCell ref="D117:F117"/>
    <mergeCell ref="D121:F121"/>
    <mergeCell ref="H118:H120"/>
    <mergeCell ref="H112:H115"/>
    <mergeCell ref="B112:B115"/>
    <mergeCell ref="B157:B164"/>
    <mergeCell ref="A157:A164"/>
    <mergeCell ref="G153:H153"/>
    <mergeCell ref="A154:H154"/>
    <mergeCell ref="B122:B124"/>
    <mergeCell ref="A122:A124"/>
    <mergeCell ref="A193:A195"/>
    <mergeCell ref="B193:B195"/>
    <mergeCell ref="A196:A198"/>
    <mergeCell ref="H196:H198"/>
    <mergeCell ref="H199:H201"/>
    <mergeCell ref="B196:B198"/>
    <mergeCell ref="B199:B201"/>
    <mergeCell ref="B205:B207"/>
    <mergeCell ref="H205:H207"/>
    <mergeCell ref="A202:A204"/>
    <mergeCell ref="A205:A207"/>
    <mergeCell ref="H202:H204"/>
    <mergeCell ref="B202:B204"/>
    <mergeCell ref="A208:A210"/>
    <mergeCell ref="D211:F211"/>
    <mergeCell ref="H215:H217"/>
    <mergeCell ref="B215:B217"/>
    <mergeCell ref="A215:A217"/>
    <mergeCell ref="B212:B213"/>
    <mergeCell ref="A212:A213"/>
    <mergeCell ref="D214:F214"/>
    <mergeCell ref="H208:H210"/>
    <mergeCell ref="B208:B210"/>
    <mergeCell ref="H231:H233"/>
    <mergeCell ref="B231:B233"/>
    <mergeCell ref="A231:A233"/>
    <mergeCell ref="D230:F230"/>
    <mergeCell ref="G227:H227"/>
    <mergeCell ref="A228:H228"/>
    <mergeCell ref="H247:H248"/>
    <mergeCell ref="B247:B248"/>
    <mergeCell ref="A247:A248"/>
    <mergeCell ref="B249:B250"/>
    <mergeCell ref="H249:H250"/>
    <mergeCell ref="A253:A254"/>
    <mergeCell ref="B251:B252"/>
    <mergeCell ref="H251:H252"/>
    <mergeCell ref="A249:A250"/>
    <mergeCell ref="A251:A252"/>
    <mergeCell ref="D253:F253"/>
    <mergeCell ref="H253:H254"/>
    <mergeCell ref="B253:B254"/>
    <mergeCell ref="A324:A327"/>
    <mergeCell ref="D270:F270"/>
    <mergeCell ref="B267:B269"/>
    <mergeCell ref="H267:H269"/>
    <mergeCell ref="H324:H327"/>
    <mergeCell ref="B324:B327"/>
    <mergeCell ref="D323:F323"/>
    <mergeCell ref="G305:H305"/>
    <mergeCell ref="A306:H306"/>
    <mergeCell ref="D308:F308"/>
    <mergeCell ref="G347:H347"/>
    <mergeCell ref="A348:H348"/>
    <mergeCell ref="D350:F350"/>
    <mergeCell ref="D322:F322"/>
    <mergeCell ref="D321:F321"/>
    <mergeCell ref="D351:F351"/>
    <mergeCell ref="H352:H353"/>
    <mergeCell ref="B352:B353"/>
    <mergeCell ref="A352:A353"/>
    <mergeCell ref="H354:H355"/>
    <mergeCell ref="B354:B355"/>
    <mergeCell ref="A354:A355"/>
    <mergeCell ref="H356:H358"/>
    <mergeCell ref="B356:B358"/>
    <mergeCell ref="A356:A358"/>
    <mergeCell ref="H359:H365"/>
    <mergeCell ref="B359:B365"/>
    <mergeCell ref="A359:A365"/>
    <mergeCell ref="B373:B375"/>
    <mergeCell ref="A395:A396"/>
    <mergeCell ref="B397:B398"/>
    <mergeCell ref="A397:A398"/>
    <mergeCell ref="H367:H369"/>
    <mergeCell ref="B367:B369"/>
    <mergeCell ref="A367:A369"/>
    <mergeCell ref="A379:A381"/>
    <mergeCell ref="H379:H381"/>
    <mergeCell ref="H376:H378"/>
    <mergeCell ref="A465:A469"/>
    <mergeCell ref="D470:F470"/>
    <mergeCell ref="B471:B472"/>
    <mergeCell ref="H471:H472"/>
    <mergeCell ref="A471:A472"/>
    <mergeCell ref="D366:F366"/>
    <mergeCell ref="A370:A372"/>
    <mergeCell ref="A399:A400"/>
    <mergeCell ref="B382:B384"/>
    <mergeCell ref="A373:A375"/>
    <mergeCell ref="B481:B486"/>
    <mergeCell ref="D480:F480"/>
    <mergeCell ref="D475:F475"/>
    <mergeCell ref="D476:F476"/>
    <mergeCell ref="D474:F474"/>
    <mergeCell ref="H465:H469"/>
    <mergeCell ref="B465:B469"/>
    <mergeCell ref="D473:F473"/>
    <mergeCell ref="H477:H479"/>
    <mergeCell ref="H492:H494"/>
    <mergeCell ref="A492:A494"/>
    <mergeCell ref="B492:B494"/>
    <mergeCell ref="B476:B479"/>
    <mergeCell ref="A476:A479"/>
    <mergeCell ref="H487:H490"/>
    <mergeCell ref="B487:B490"/>
    <mergeCell ref="A487:A490"/>
    <mergeCell ref="A481:A486"/>
    <mergeCell ref="B502:B503"/>
    <mergeCell ref="A502:A503"/>
    <mergeCell ref="H495:H497"/>
    <mergeCell ref="B495:B497"/>
    <mergeCell ref="A495:A497"/>
    <mergeCell ref="H498:H500"/>
    <mergeCell ref="B498:B500"/>
    <mergeCell ref="A498:A500"/>
    <mergeCell ref="H481:H486"/>
    <mergeCell ref="D504:F504"/>
    <mergeCell ref="D501:F501"/>
    <mergeCell ref="H502:H503"/>
    <mergeCell ref="H535:H537"/>
    <mergeCell ref="B535:B537"/>
    <mergeCell ref="A535:A537"/>
    <mergeCell ref="D540:F540"/>
    <mergeCell ref="A546:A548"/>
    <mergeCell ref="D544:F544"/>
    <mergeCell ref="B542:B543"/>
    <mergeCell ref="D542:F542"/>
    <mergeCell ref="A542:A543"/>
    <mergeCell ref="D541:F541"/>
    <mergeCell ref="D555:F555"/>
    <mergeCell ref="D545:F545"/>
    <mergeCell ref="H546:H548"/>
    <mergeCell ref="B546:B548"/>
    <mergeCell ref="H550:H551"/>
    <mergeCell ref="D552:F552"/>
    <mergeCell ref="D554:F554"/>
    <mergeCell ref="D553:F553"/>
    <mergeCell ref="D549:F549"/>
    <mergeCell ref="G567:H567"/>
    <mergeCell ref="A568:H568"/>
    <mergeCell ref="D570:F570"/>
    <mergeCell ref="H571:H573"/>
    <mergeCell ref="B571:B573"/>
    <mergeCell ref="A571:A573"/>
    <mergeCell ref="A591:A592"/>
    <mergeCell ref="H579:H580"/>
    <mergeCell ref="B579:B580"/>
    <mergeCell ref="A579:A580"/>
    <mergeCell ref="H574:H576"/>
    <mergeCell ref="B574:B576"/>
    <mergeCell ref="A574:A576"/>
    <mergeCell ref="D577:F577"/>
    <mergeCell ref="D578:F578"/>
    <mergeCell ref="B583:B588"/>
    <mergeCell ref="D591:F591"/>
    <mergeCell ref="H591:H592"/>
    <mergeCell ref="D593:F593"/>
    <mergeCell ref="H593:H594"/>
    <mergeCell ref="A583:A588"/>
    <mergeCell ref="D589:F589"/>
    <mergeCell ref="H589:H590"/>
    <mergeCell ref="B589:B590"/>
    <mergeCell ref="A589:A590"/>
    <mergeCell ref="B591:B592"/>
    <mergeCell ref="A593:A594"/>
    <mergeCell ref="A595:A596"/>
    <mergeCell ref="A597:A598"/>
    <mergeCell ref="B599:B600"/>
    <mergeCell ref="A599:A600"/>
    <mergeCell ref="D601:F601"/>
    <mergeCell ref="B593:B594"/>
    <mergeCell ref="B595:B596"/>
    <mergeCell ref="B597:B598"/>
    <mergeCell ref="D599:F599"/>
    <mergeCell ref="B603:B605"/>
    <mergeCell ref="D624:F624"/>
    <mergeCell ref="A603:A605"/>
    <mergeCell ref="H606:H609"/>
    <mergeCell ref="B606:B609"/>
    <mergeCell ref="A606:A609"/>
    <mergeCell ref="B621:B623"/>
    <mergeCell ref="H621:H623"/>
    <mergeCell ref="D620:F620"/>
    <mergeCell ref="H610:H616"/>
    <mergeCell ref="A641:A643"/>
    <mergeCell ref="A644:A646"/>
    <mergeCell ref="B610:B616"/>
    <mergeCell ref="A610:A616"/>
    <mergeCell ref="B617:B618"/>
    <mergeCell ref="A617:A618"/>
    <mergeCell ref="B625:B627"/>
    <mergeCell ref="A625:A627"/>
    <mergeCell ref="B641:B643"/>
    <mergeCell ref="B644:B646"/>
    <mergeCell ref="H660:H661"/>
    <mergeCell ref="B660:B661"/>
    <mergeCell ref="D619:F619"/>
    <mergeCell ref="A621:A623"/>
    <mergeCell ref="D630:F630"/>
    <mergeCell ref="D628:F628"/>
    <mergeCell ref="D625:F625"/>
    <mergeCell ref="D653:F653"/>
    <mergeCell ref="D658:F658"/>
    <mergeCell ref="D659:F659"/>
    <mergeCell ref="A662:A665"/>
    <mergeCell ref="H650:H652"/>
    <mergeCell ref="B650:B652"/>
    <mergeCell ref="H644:H646"/>
    <mergeCell ref="H662:H665"/>
    <mergeCell ref="B662:B665"/>
    <mergeCell ref="A650:A652"/>
    <mergeCell ref="D676:F676"/>
    <mergeCell ref="H669:H670"/>
    <mergeCell ref="B669:B670"/>
    <mergeCell ref="A660:A661"/>
    <mergeCell ref="H654:H656"/>
    <mergeCell ref="B654:B656"/>
    <mergeCell ref="D667:F667"/>
    <mergeCell ref="D668:F668"/>
    <mergeCell ref="A654:A656"/>
    <mergeCell ref="D657:F657"/>
    <mergeCell ref="G708:H708"/>
    <mergeCell ref="A709:H709"/>
    <mergeCell ref="H711:H713"/>
    <mergeCell ref="B711:B713"/>
    <mergeCell ref="A711:A713"/>
    <mergeCell ref="A669:A670"/>
    <mergeCell ref="H671:H674"/>
    <mergeCell ref="B671:B674"/>
    <mergeCell ref="A671:A674"/>
    <mergeCell ref="D675:F675"/>
  </mergeCells>
  <phoneticPr fontId="6" type="noConversion"/>
  <pageMargins left="0.49" right="0.2" top="0.31" bottom="0.35" header="0.2" footer="0.21"/>
  <pageSetup paperSize="9" scale="9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tabColor indexed="32"/>
  </sheetPr>
  <dimension ref="A1:I451"/>
  <sheetViews>
    <sheetView view="pageBreakPreview" topLeftCell="A410" workbookViewId="0">
      <selection activeCell="I432" sqref="I432"/>
    </sheetView>
  </sheetViews>
  <sheetFormatPr defaultRowHeight="15.75"/>
  <cols>
    <col min="1" max="1" width="6.42578125" style="1" customWidth="1"/>
    <col min="2" max="2" width="26.140625" style="1" customWidth="1"/>
    <col min="3" max="3" width="24.28515625" style="1" customWidth="1"/>
    <col min="4" max="4" width="9.5703125" style="1" customWidth="1"/>
    <col min="5" max="5" width="15.140625" style="1" customWidth="1"/>
    <col min="6" max="6" width="9.140625" style="1"/>
    <col min="7" max="7" width="13.85546875" style="1" customWidth="1"/>
    <col min="8" max="8" width="12" style="1" customWidth="1"/>
    <col min="9" max="9" width="13.140625" style="1" bestFit="1" customWidth="1"/>
    <col min="10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37.5" customHeight="1">
      <c r="A2" s="663" t="s">
        <v>1703</v>
      </c>
      <c r="B2" s="663"/>
      <c r="C2" s="663"/>
      <c r="D2" s="663"/>
      <c r="E2" s="663"/>
      <c r="F2" s="663"/>
      <c r="G2" s="663"/>
      <c r="H2" s="663"/>
    </row>
    <row r="3" spans="1:8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1555</v>
      </c>
      <c r="H3" s="58" t="s">
        <v>1586</v>
      </c>
    </row>
    <row r="4" spans="1:8" ht="20.25" customHeight="1">
      <c r="A4" s="64">
        <v>1</v>
      </c>
      <c r="B4" s="15" t="s">
        <v>1192</v>
      </c>
      <c r="C4" s="46" t="s">
        <v>1567</v>
      </c>
      <c r="D4" s="598" t="s">
        <v>1050</v>
      </c>
      <c r="E4" s="599"/>
      <c r="F4" s="600"/>
      <c r="G4" s="582"/>
      <c r="H4" s="21">
        <v>41246</v>
      </c>
    </row>
    <row r="5" spans="1:8" ht="51.75" customHeight="1">
      <c r="A5" s="630">
        <v>2</v>
      </c>
      <c r="B5" s="592" t="s">
        <v>923</v>
      </c>
      <c r="C5" s="46" t="s">
        <v>924</v>
      </c>
      <c r="D5" s="598" t="s">
        <v>3117</v>
      </c>
      <c r="E5" s="599"/>
      <c r="F5" s="600"/>
      <c r="G5" s="582"/>
      <c r="H5" s="595">
        <v>41244</v>
      </c>
    </row>
    <row r="6" spans="1:8" ht="18" customHeight="1">
      <c r="A6" s="632"/>
      <c r="B6" s="594"/>
      <c r="C6" s="15" t="s">
        <v>1600</v>
      </c>
      <c r="D6" s="15" t="s">
        <v>1588</v>
      </c>
      <c r="E6" s="15">
        <v>1.5</v>
      </c>
      <c r="F6" s="15">
        <v>3000</v>
      </c>
      <c r="G6" s="84">
        <f>E6*F6</f>
        <v>4500</v>
      </c>
      <c r="H6" s="603"/>
    </row>
    <row r="7" spans="1:8" ht="36" customHeight="1">
      <c r="A7" s="630">
        <v>3</v>
      </c>
      <c r="B7" s="592" t="s">
        <v>927</v>
      </c>
      <c r="C7" s="16" t="s">
        <v>1396</v>
      </c>
      <c r="D7" s="15"/>
      <c r="E7" s="15"/>
      <c r="F7" s="15"/>
      <c r="G7" s="84"/>
      <c r="H7" s="595">
        <v>41246</v>
      </c>
    </row>
    <row r="8" spans="1:8" ht="18" customHeight="1">
      <c r="A8" s="631"/>
      <c r="B8" s="593"/>
      <c r="C8" s="17" t="s">
        <v>1397</v>
      </c>
      <c r="D8" s="19" t="s">
        <v>2968</v>
      </c>
      <c r="E8" s="17">
        <v>4</v>
      </c>
      <c r="F8" s="17">
        <v>92</v>
      </c>
      <c r="G8" s="17">
        <f>F8*E8</f>
        <v>368</v>
      </c>
      <c r="H8" s="605"/>
    </row>
    <row r="9" spans="1:8" ht="18" customHeight="1">
      <c r="A9" s="631"/>
      <c r="B9" s="593"/>
      <c r="C9" s="17" t="s">
        <v>95</v>
      </c>
      <c r="D9" s="19" t="s">
        <v>2968</v>
      </c>
      <c r="E9" s="17">
        <v>1</v>
      </c>
      <c r="F9" s="17">
        <v>155</v>
      </c>
      <c r="G9" s="17">
        <f>F9*E9</f>
        <v>155</v>
      </c>
      <c r="H9" s="605"/>
    </row>
    <row r="10" spans="1:8" ht="18" customHeight="1">
      <c r="A10" s="631"/>
      <c r="B10" s="593"/>
      <c r="C10" s="15" t="s">
        <v>1462</v>
      </c>
      <c r="D10" s="19" t="s">
        <v>1049</v>
      </c>
      <c r="E10" s="19">
        <v>4</v>
      </c>
      <c r="F10" s="19">
        <v>60</v>
      </c>
      <c r="G10" s="84">
        <f>E10*F10</f>
        <v>240</v>
      </c>
      <c r="H10" s="605"/>
    </row>
    <row r="11" spans="1:8" ht="18" customHeight="1">
      <c r="A11" s="632"/>
      <c r="B11" s="594"/>
      <c r="C11" s="17" t="s">
        <v>1045</v>
      </c>
      <c r="D11" s="19" t="s">
        <v>2968</v>
      </c>
      <c r="E11" s="17">
        <v>1</v>
      </c>
      <c r="F11" s="17">
        <v>35</v>
      </c>
      <c r="G11" s="17">
        <f>F11*E11</f>
        <v>35</v>
      </c>
      <c r="H11" s="603"/>
    </row>
    <row r="12" spans="1:8" ht="18" customHeight="1">
      <c r="A12" s="630">
        <v>4</v>
      </c>
      <c r="B12" s="592" t="s">
        <v>928</v>
      </c>
      <c r="C12" s="16" t="s">
        <v>3240</v>
      </c>
      <c r="D12" s="15"/>
      <c r="E12" s="15"/>
      <c r="F12" s="15"/>
      <c r="G12" s="84"/>
      <c r="H12" s="595">
        <v>41248</v>
      </c>
    </row>
    <row r="13" spans="1:8" ht="18" customHeight="1">
      <c r="A13" s="631"/>
      <c r="B13" s="593"/>
      <c r="C13" s="17" t="s">
        <v>1397</v>
      </c>
      <c r="D13" s="19" t="s">
        <v>2968</v>
      </c>
      <c r="E13" s="17">
        <v>4</v>
      </c>
      <c r="F13" s="17">
        <v>92</v>
      </c>
      <c r="G13" s="17">
        <f>F13*E13</f>
        <v>368</v>
      </c>
      <c r="H13" s="605"/>
    </row>
    <row r="14" spans="1:8" ht="18" customHeight="1">
      <c r="A14" s="631"/>
      <c r="B14" s="593"/>
      <c r="C14" s="17" t="s">
        <v>95</v>
      </c>
      <c r="D14" s="19" t="s">
        <v>2968</v>
      </c>
      <c r="E14" s="17">
        <v>1</v>
      </c>
      <c r="F14" s="17">
        <v>155</v>
      </c>
      <c r="G14" s="17">
        <f>F14*E14</f>
        <v>155</v>
      </c>
      <c r="H14" s="605"/>
    </row>
    <row r="15" spans="1:8" ht="18" customHeight="1">
      <c r="A15" s="631"/>
      <c r="B15" s="593"/>
      <c r="C15" s="15" t="s">
        <v>1462</v>
      </c>
      <c r="D15" s="19" t="s">
        <v>1049</v>
      </c>
      <c r="E15" s="19">
        <v>4</v>
      </c>
      <c r="F15" s="19">
        <v>60</v>
      </c>
      <c r="G15" s="84">
        <f>E15*F15</f>
        <v>240</v>
      </c>
      <c r="H15" s="605"/>
    </row>
    <row r="16" spans="1:8" ht="18" customHeight="1">
      <c r="A16" s="632"/>
      <c r="B16" s="594"/>
      <c r="C16" s="17" t="s">
        <v>1045</v>
      </c>
      <c r="D16" s="19" t="s">
        <v>2968</v>
      </c>
      <c r="E16" s="17">
        <v>1</v>
      </c>
      <c r="F16" s="17">
        <v>35</v>
      </c>
      <c r="G16" s="17">
        <f>F16*E16</f>
        <v>35</v>
      </c>
      <c r="H16" s="603"/>
    </row>
    <row r="17" spans="1:9" ht="18" customHeight="1">
      <c r="A17" s="630">
        <v>5</v>
      </c>
      <c r="B17" s="592" t="s">
        <v>929</v>
      </c>
      <c r="C17" s="46" t="s">
        <v>1675</v>
      </c>
      <c r="D17" s="598" t="s">
        <v>67</v>
      </c>
      <c r="E17" s="599"/>
      <c r="F17" s="600"/>
      <c r="G17" s="84"/>
      <c r="H17" s="595">
        <v>41246</v>
      </c>
    </row>
    <row r="18" spans="1:9" ht="18" customHeight="1">
      <c r="A18" s="632"/>
      <c r="B18" s="594"/>
      <c r="C18" s="15" t="s">
        <v>1601</v>
      </c>
      <c r="D18" s="19" t="s">
        <v>1109</v>
      </c>
      <c r="E18" s="19">
        <v>3</v>
      </c>
      <c r="F18" s="19">
        <v>4.7</v>
      </c>
      <c r="G18" s="84">
        <f>E18*F18</f>
        <v>14.1</v>
      </c>
      <c r="H18" s="603"/>
    </row>
    <row r="19" spans="1:9" ht="18" customHeight="1">
      <c r="A19" s="602">
        <v>6</v>
      </c>
      <c r="B19" s="592" t="s">
        <v>930</v>
      </c>
      <c r="C19" s="46" t="s">
        <v>3381</v>
      </c>
      <c r="D19" s="15"/>
      <c r="E19" s="15"/>
      <c r="F19" s="15"/>
      <c r="G19" s="84"/>
      <c r="H19" s="595">
        <v>41247</v>
      </c>
    </row>
    <row r="20" spans="1:9" ht="18" customHeight="1">
      <c r="A20" s="596"/>
      <c r="B20" s="593"/>
      <c r="C20" s="15" t="s">
        <v>1462</v>
      </c>
      <c r="D20" s="19" t="s">
        <v>1049</v>
      </c>
      <c r="E20" s="19">
        <v>4</v>
      </c>
      <c r="F20" s="19">
        <v>60</v>
      </c>
      <c r="G20" s="84">
        <f>E20*F20</f>
        <v>240</v>
      </c>
      <c r="H20" s="605"/>
    </row>
    <row r="21" spans="1:9" ht="18" customHeight="1">
      <c r="A21" s="596"/>
      <c r="B21" s="593"/>
      <c r="C21" s="17" t="s">
        <v>1570</v>
      </c>
      <c r="D21" s="19" t="s">
        <v>2968</v>
      </c>
      <c r="E21" s="19">
        <v>2</v>
      </c>
      <c r="F21" s="19">
        <v>48.5</v>
      </c>
      <c r="G21" s="20">
        <f>F21*E21</f>
        <v>97</v>
      </c>
      <c r="H21" s="605"/>
    </row>
    <row r="22" spans="1:9" ht="18" customHeight="1">
      <c r="A22" s="597"/>
      <c r="B22" s="594"/>
      <c r="C22" s="15" t="s">
        <v>931</v>
      </c>
      <c r="D22" s="19" t="s">
        <v>1049</v>
      </c>
      <c r="E22" s="19">
        <v>2</v>
      </c>
      <c r="F22" s="19">
        <v>80</v>
      </c>
      <c r="G22" s="84">
        <f>E22*F22</f>
        <v>160</v>
      </c>
      <c r="H22" s="603"/>
    </row>
    <row r="23" spans="1:9" ht="18" customHeight="1">
      <c r="A23" s="630">
        <v>7</v>
      </c>
      <c r="B23" s="602" t="s">
        <v>263</v>
      </c>
      <c r="C23" s="46" t="s">
        <v>1981</v>
      </c>
      <c r="D23" s="15"/>
      <c r="E23" s="15"/>
      <c r="F23" s="15"/>
      <c r="G23" s="84"/>
      <c r="H23" s="595">
        <v>41244</v>
      </c>
    </row>
    <row r="24" spans="1:9" ht="18" customHeight="1">
      <c r="A24" s="632"/>
      <c r="B24" s="597"/>
      <c r="C24" s="15" t="s">
        <v>3382</v>
      </c>
      <c r="D24" s="19" t="s">
        <v>1049</v>
      </c>
      <c r="E24" s="19">
        <v>3</v>
      </c>
      <c r="F24" s="19">
        <v>55</v>
      </c>
      <c r="G24" s="84">
        <f>F24*E24</f>
        <v>165</v>
      </c>
      <c r="H24" s="603"/>
    </row>
    <row r="25" spans="1:9" ht="37.5" customHeight="1">
      <c r="A25" s="630">
        <v>8</v>
      </c>
      <c r="B25" s="592" t="s">
        <v>264</v>
      </c>
      <c r="C25" s="46" t="s">
        <v>2581</v>
      </c>
      <c r="D25" s="15"/>
      <c r="E25" s="15"/>
      <c r="F25" s="15"/>
      <c r="G25" s="84"/>
      <c r="H25" s="595">
        <v>41247</v>
      </c>
    </row>
    <row r="26" spans="1:9" ht="18" customHeight="1">
      <c r="A26" s="631"/>
      <c r="B26" s="593"/>
      <c r="C26" s="15" t="s">
        <v>2263</v>
      </c>
      <c r="D26" s="19" t="s">
        <v>2968</v>
      </c>
      <c r="E26" s="19">
        <v>3</v>
      </c>
      <c r="F26" s="19">
        <v>204</v>
      </c>
      <c r="G26" s="84">
        <f>E26*F26</f>
        <v>612</v>
      </c>
      <c r="H26" s="605"/>
    </row>
    <row r="27" spans="1:9" ht="18" customHeight="1">
      <c r="A27" s="631"/>
      <c r="B27" s="593"/>
      <c r="C27" s="15" t="s">
        <v>1212</v>
      </c>
      <c r="D27" s="19" t="s">
        <v>2968</v>
      </c>
      <c r="E27" s="19">
        <v>3</v>
      </c>
      <c r="F27" s="19">
        <v>146</v>
      </c>
      <c r="G27" s="84">
        <f>E27*F27</f>
        <v>438</v>
      </c>
      <c r="H27" s="605"/>
    </row>
    <row r="28" spans="1:9" ht="18" customHeight="1">
      <c r="A28" s="631"/>
      <c r="B28" s="593"/>
      <c r="C28" s="17" t="s">
        <v>1048</v>
      </c>
      <c r="D28" s="19" t="s">
        <v>2968</v>
      </c>
      <c r="E28" s="17">
        <v>3</v>
      </c>
      <c r="F28" s="17">
        <v>35</v>
      </c>
      <c r="G28" s="17">
        <f>F28*E28</f>
        <v>105</v>
      </c>
      <c r="H28" s="605"/>
    </row>
    <row r="29" spans="1:9" ht="18" customHeight="1">
      <c r="A29" s="631"/>
      <c r="B29" s="593"/>
      <c r="C29" s="17" t="s">
        <v>2552</v>
      </c>
      <c r="D29" s="19" t="s">
        <v>2968</v>
      </c>
      <c r="E29" s="17">
        <v>2</v>
      </c>
      <c r="F29" s="17">
        <v>32</v>
      </c>
      <c r="G29" s="173">
        <f>F29*E29</f>
        <v>64</v>
      </c>
      <c r="H29" s="605"/>
    </row>
    <row r="30" spans="1:9" ht="18" customHeight="1">
      <c r="A30" s="632"/>
      <c r="B30" s="594"/>
      <c r="C30" s="15" t="s">
        <v>2797</v>
      </c>
      <c r="D30" s="19" t="s">
        <v>932</v>
      </c>
      <c r="E30" s="19">
        <v>3</v>
      </c>
      <c r="F30" s="19">
        <v>95</v>
      </c>
      <c r="G30" s="84">
        <f>E30*F30</f>
        <v>285</v>
      </c>
      <c r="H30" s="603"/>
      <c r="I30" s="55">
        <f>SUM(G23:G30)</f>
        <v>1669</v>
      </c>
    </row>
    <row r="31" spans="1:9" ht="18" customHeight="1">
      <c r="A31" s="64">
        <v>9</v>
      </c>
      <c r="B31" s="15" t="s">
        <v>3323</v>
      </c>
      <c r="C31" s="46" t="s">
        <v>3381</v>
      </c>
      <c r="D31" s="598" t="s">
        <v>934</v>
      </c>
      <c r="E31" s="599"/>
      <c r="F31" s="600"/>
      <c r="G31" s="84"/>
      <c r="H31" s="21">
        <v>41247</v>
      </c>
    </row>
    <row r="32" spans="1:9" ht="18" customHeight="1">
      <c r="A32" s="64">
        <v>10</v>
      </c>
      <c r="B32" s="15" t="s">
        <v>933</v>
      </c>
      <c r="C32" s="46" t="s">
        <v>3381</v>
      </c>
      <c r="D32" s="598" t="s">
        <v>1050</v>
      </c>
      <c r="E32" s="599"/>
      <c r="F32" s="600"/>
      <c r="G32" s="84"/>
      <c r="H32" s="21">
        <v>41248</v>
      </c>
    </row>
    <row r="33" spans="1:8" ht="18" customHeight="1">
      <c r="A33" s="64">
        <v>11</v>
      </c>
      <c r="B33" s="15" t="s">
        <v>3750</v>
      </c>
      <c r="C33" s="46" t="s">
        <v>3751</v>
      </c>
      <c r="D33" s="598" t="s">
        <v>1050</v>
      </c>
      <c r="E33" s="599"/>
      <c r="F33" s="600"/>
      <c r="G33" s="84"/>
      <c r="H33" s="21">
        <v>41248</v>
      </c>
    </row>
    <row r="34" spans="1:8" ht="36" customHeight="1">
      <c r="A34" s="630">
        <v>12</v>
      </c>
      <c r="B34" s="592" t="s">
        <v>939</v>
      </c>
      <c r="C34" s="46" t="s">
        <v>1797</v>
      </c>
      <c r="D34" s="15"/>
      <c r="E34" s="15"/>
      <c r="F34" s="15"/>
      <c r="G34" s="84"/>
      <c r="H34" s="595">
        <v>41249</v>
      </c>
    </row>
    <row r="35" spans="1:8" ht="18" customHeight="1">
      <c r="A35" s="631"/>
      <c r="B35" s="593"/>
      <c r="C35" s="15" t="s">
        <v>940</v>
      </c>
      <c r="D35" s="19" t="s">
        <v>1049</v>
      </c>
      <c r="E35" s="17">
        <v>8</v>
      </c>
      <c r="F35" s="17">
        <v>256</v>
      </c>
      <c r="G35" s="84">
        <f>E35*F35</f>
        <v>2048</v>
      </c>
      <c r="H35" s="596"/>
    </row>
    <row r="36" spans="1:8" ht="18" customHeight="1">
      <c r="A36" s="632"/>
      <c r="B36" s="594"/>
      <c r="C36" s="15" t="s">
        <v>2797</v>
      </c>
      <c r="D36" s="19" t="s">
        <v>1109</v>
      </c>
      <c r="E36" s="17">
        <v>3</v>
      </c>
      <c r="F36" s="17">
        <v>95</v>
      </c>
      <c r="G36" s="84">
        <f>E36*F36</f>
        <v>285</v>
      </c>
      <c r="H36" s="597"/>
    </row>
    <row r="37" spans="1:8" ht="69.75" customHeight="1">
      <c r="A37" s="602">
        <v>13</v>
      </c>
      <c r="B37" s="592" t="s">
        <v>330</v>
      </c>
      <c r="C37" s="46" t="s">
        <v>1515</v>
      </c>
      <c r="D37" s="19"/>
      <c r="E37" s="17"/>
      <c r="F37" s="17"/>
      <c r="G37" s="84"/>
      <c r="H37" s="595">
        <v>41249</v>
      </c>
    </row>
    <row r="38" spans="1:8" ht="18" customHeight="1">
      <c r="A38" s="597"/>
      <c r="B38" s="594"/>
      <c r="C38" s="583" t="s">
        <v>1056</v>
      </c>
      <c r="D38" s="584"/>
      <c r="E38" s="585"/>
      <c r="F38" s="585"/>
      <c r="G38" s="371">
        <v>14162.6</v>
      </c>
      <c r="H38" s="597"/>
    </row>
    <row r="39" spans="1:8" ht="46.5" customHeight="1">
      <c r="A39" s="630">
        <v>14</v>
      </c>
      <c r="B39" s="592" t="s">
        <v>25</v>
      </c>
      <c r="C39" s="46" t="s">
        <v>3047</v>
      </c>
      <c r="D39" s="19"/>
      <c r="E39" s="17"/>
      <c r="F39" s="17"/>
      <c r="G39" s="84"/>
      <c r="H39" s="595">
        <v>41246</v>
      </c>
    </row>
    <row r="40" spans="1:8" ht="18" customHeight="1">
      <c r="A40" s="631"/>
      <c r="B40" s="593"/>
      <c r="C40" s="15" t="s">
        <v>2205</v>
      </c>
      <c r="D40" s="19" t="s">
        <v>2968</v>
      </c>
      <c r="E40" s="17">
        <v>4</v>
      </c>
      <c r="F40" s="17">
        <v>2</v>
      </c>
      <c r="G40" s="84">
        <f>E40*F40</f>
        <v>8</v>
      </c>
      <c r="H40" s="605"/>
    </row>
    <row r="41" spans="1:8" ht="18" customHeight="1">
      <c r="A41" s="632"/>
      <c r="B41" s="594"/>
      <c r="C41" s="15" t="s">
        <v>3048</v>
      </c>
      <c r="D41" s="19" t="s">
        <v>3049</v>
      </c>
      <c r="E41" s="17">
        <v>1.0999999999999999E-2</v>
      </c>
      <c r="F41" s="17">
        <v>8500</v>
      </c>
      <c r="G41" s="84">
        <f>E41*F41</f>
        <v>93.5</v>
      </c>
      <c r="H41" s="603"/>
    </row>
    <row r="42" spans="1:8" ht="33.75" customHeight="1">
      <c r="A42" s="610">
        <v>15</v>
      </c>
      <c r="B42" s="606" t="s">
        <v>706</v>
      </c>
      <c r="C42" s="16" t="s">
        <v>1986</v>
      </c>
      <c r="D42" s="15"/>
      <c r="E42" s="15"/>
      <c r="F42" s="15"/>
      <c r="G42" s="20"/>
      <c r="H42" s="611">
        <v>41248</v>
      </c>
    </row>
    <row r="43" spans="1:8" ht="18" customHeight="1">
      <c r="A43" s="610"/>
      <c r="B43" s="606"/>
      <c r="C43" s="17" t="s">
        <v>2268</v>
      </c>
      <c r="D43" s="19" t="s">
        <v>1046</v>
      </c>
      <c r="E43" s="19">
        <v>0.5</v>
      </c>
      <c r="F43" s="19">
        <v>350</v>
      </c>
      <c r="G43" s="20">
        <f>F43*E43</f>
        <v>175</v>
      </c>
      <c r="H43" s="611"/>
    </row>
    <row r="44" spans="1:8" ht="18" customHeight="1">
      <c r="A44" s="610">
        <v>15</v>
      </c>
      <c r="B44" s="606" t="s">
        <v>706</v>
      </c>
      <c r="C44" s="17" t="s">
        <v>1047</v>
      </c>
      <c r="D44" s="19" t="s">
        <v>1517</v>
      </c>
      <c r="E44" s="19">
        <v>0.5</v>
      </c>
      <c r="F44" s="19">
        <v>25</v>
      </c>
      <c r="G44" s="20">
        <f>F44*E44</f>
        <v>12.5</v>
      </c>
      <c r="H44" s="611">
        <v>41248</v>
      </c>
    </row>
    <row r="45" spans="1:8" ht="18" customHeight="1">
      <c r="A45" s="610"/>
      <c r="B45" s="606"/>
      <c r="C45" s="17" t="s">
        <v>1602</v>
      </c>
      <c r="D45" s="19" t="s">
        <v>1109</v>
      </c>
      <c r="E45" s="19">
        <v>0.12</v>
      </c>
      <c r="F45" s="19">
        <v>48</v>
      </c>
      <c r="G45" s="20">
        <f>F45*E45</f>
        <v>5.76</v>
      </c>
      <c r="H45" s="610"/>
    </row>
    <row r="46" spans="1:8" ht="46.5" customHeight="1">
      <c r="A46" s="610">
        <v>17</v>
      </c>
      <c r="B46" s="606" t="s">
        <v>2659</v>
      </c>
      <c r="C46" s="16" t="s">
        <v>707</v>
      </c>
      <c r="D46" s="17"/>
      <c r="E46" s="17"/>
      <c r="F46" s="17"/>
      <c r="G46" s="17"/>
      <c r="H46" s="611" t="s">
        <v>313</v>
      </c>
    </row>
    <row r="47" spans="1:8" ht="30.75" customHeight="1">
      <c r="A47" s="610"/>
      <c r="B47" s="606"/>
      <c r="C47" s="17" t="s">
        <v>314</v>
      </c>
      <c r="D47" s="19" t="s">
        <v>1588</v>
      </c>
      <c r="E47" s="17">
        <v>0.4</v>
      </c>
      <c r="F47" s="17">
        <v>2500</v>
      </c>
      <c r="G47" s="17">
        <f>F47*E47</f>
        <v>1000</v>
      </c>
      <c r="H47" s="611"/>
    </row>
    <row r="48" spans="1:8" ht="47.25" customHeight="1">
      <c r="A48" s="602">
        <v>18</v>
      </c>
      <c r="B48" s="592" t="s">
        <v>3061</v>
      </c>
      <c r="C48" s="16" t="s">
        <v>707</v>
      </c>
      <c r="D48" s="17"/>
      <c r="E48" s="17"/>
      <c r="F48" s="17"/>
      <c r="G48" s="17"/>
      <c r="H48" s="611" t="s">
        <v>313</v>
      </c>
    </row>
    <row r="49" spans="1:8" ht="33" customHeight="1">
      <c r="A49" s="597"/>
      <c r="B49" s="594"/>
      <c r="C49" s="17" t="s">
        <v>314</v>
      </c>
      <c r="D49" s="19" t="s">
        <v>1588</v>
      </c>
      <c r="E49" s="17">
        <v>0.4</v>
      </c>
      <c r="F49" s="17">
        <v>2500</v>
      </c>
      <c r="G49" s="17">
        <f>F49*E49</f>
        <v>1000</v>
      </c>
      <c r="H49" s="611"/>
    </row>
    <row r="50" spans="1:8" ht="48" customHeight="1">
      <c r="A50" s="602">
        <v>19</v>
      </c>
      <c r="B50" s="592" t="s">
        <v>3575</v>
      </c>
      <c r="C50" s="16" t="s">
        <v>707</v>
      </c>
      <c r="D50" s="17"/>
      <c r="E50" s="17"/>
      <c r="F50" s="17"/>
      <c r="G50" s="17"/>
      <c r="H50" s="611" t="s">
        <v>313</v>
      </c>
    </row>
    <row r="51" spans="1:8" ht="34.5" customHeight="1">
      <c r="A51" s="597"/>
      <c r="B51" s="594"/>
      <c r="C51" s="17" t="s">
        <v>314</v>
      </c>
      <c r="D51" s="19" t="s">
        <v>1588</v>
      </c>
      <c r="E51" s="17">
        <v>0.4</v>
      </c>
      <c r="F51" s="17">
        <v>2500</v>
      </c>
      <c r="G51" s="17">
        <f>F51*E51</f>
        <v>1000</v>
      </c>
      <c r="H51" s="611"/>
    </row>
    <row r="52" spans="1:8" ht="48" customHeight="1">
      <c r="A52" s="630">
        <v>20</v>
      </c>
      <c r="B52" s="592" t="s">
        <v>2781</v>
      </c>
      <c r="C52" s="16" t="s">
        <v>707</v>
      </c>
      <c r="D52" s="17"/>
      <c r="E52" s="17"/>
      <c r="F52" s="17"/>
      <c r="G52" s="17"/>
      <c r="H52" s="611" t="s">
        <v>313</v>
      </c>
    </row>
    <row r="53" spans="1:8" ht="33" customHeight="1">
      <c r="A53" s="632"/>
      <c r="B53" s="594"/>
      <c r="C53" s="17" t="s">
        <v>314</v>
      </c>
      <c r="D53" s="19" t="s">
        <v>1588</v>
      </c>
      <c r="E53" s="17">
        <v>0.4</v>
      </c>
      <c r="F53" s="17">
        <v>2500</v>
      </c>
      <c r="G53" s="17">
        <f>F53*E53</f>
        <v>1000</v>
      </c>
      <c r="H53" s="611"/>
    </row>
    <row r="54" spans="1:8" ht="45.75" customHeight="1">
      <c r="A54" s="630">
        <v>21</v>
      </c>
      <c r="B54" s="592" t="s">
        <v>831</v>
      </c>
      <c r="C54" s="16" t="s">
        <v>707</v>
      </c>
      <c r="D54" s="17"/>
      <c r="E54" s="17"/>
      <c r="F54" s="17"/>
      <c r="G54" s="17"/>
      <c r="H54" s="611" t="s">
        <v>313</v>
      </c>
    </row>
    <row r="55" spans="1:8" ht="18" customHeight="1">
      <c r="A55" s="632"/>
      <c r="B55" s="594"/>
      <c r="C55" s="17" t="s">
        <v>314</v>
      </c>
      <c r="D55" s="19" t="s">
        <v>1588</v>
      </c>
      <c r="E55" s="17">
        <v>0.4</v>
      </c>
      <c r="F55" s="17">
        <v>2500</v>
      </c>
      <c r="G55" s="17">
        <f>F55*E55</f>
        <v>1000</v>
      </c>
      <c r="H55" s="611"/>
    </row>
    <row r="56" spans="1:8" ht="45.75" customHeight="1">
      <c r="A56" s="630">
        <v>22</v>
      </c>
      <c r="B56" s="592" t="s">
        <v>2595</v>
      </c>
      <c r="C56" s="16" t="s">
        <v>707</v>
      </c>
      <c r="D56" s="17"/>
      <c r="E56" s="17"/>
      <c r="F56" s="17"/>
      <c r="G56" s="17"/>
      <c r="H56" s="611" t="s">
        <v>313</v>
      </c>
    </row>
    <row r="57" spans="1:8" ht="31.5" customHeight="1">
      <c r="A57" s="632"/>
      <c r="B57" s="594"/>
      <c r="C57" s="17" t="s">
        <v>314</v>
      </c>
      <c r="D57" s="19" t="s">
        <v>1588</v>
      </c>
      <c r="E57" s="17">
        <v>0.4</v>
      </c>
      <c r="F57" s="17">
        <v>2500</v>
      </c>
      <c r="G57" s="17">
        <f>F57*E57</f>
        <v>1000</v>
      </c>
      <c r="H57" s="611"/>
    </row>
    <row r="58" spans="1:8" ht="45.75" customHeight="1">
      <c r="A58" s="602">
        <v>23</v>
      </c>
      <c r="B58" s="592" t="s">
        <v>3441</v>
      </c>
      <c r="C58" s="16" t="s">
        <v>707</v>
      </c>
      <c r="D58" s="17"/>
      <c r="E58" s="17"/>
      <c r="F58" s="17"/>
      <c r="G58" s="17"/>
      <c r="H58" s="611" t="s">
        <v>313</v>
      </c>
    </row>
    <row r="59" spans="1:8" ht="32.25" customHeight="1">
      <c r="A59" s="597"/>
      <c r="B59" s="594"/>
      <c r="C59" s="17" t="s">
        <v>314</v>
      </c>
      <c r="D59" s="19" t="s">
        <v>1588</v>
      </c>
      <c r="E59" s="17">
        <v>0.4</v>
      </c>
      <c r="F59" s="17">
        <v>2500</v>
      </c>
      <c r="G59" s="17">
        <f>F59*E59</f>
        <v>1000</v>
      </c>
      <c r="H59" s="611"/>
    </row>
    <row r="60" spans="1:8" ht="48" customHeight="1">
      <c r="A60" s="630">
        <v>25</v>
      </c>
      <c r="B60" s="592" t="s">
        <v>338</v>
      </c>
      <c r="C60" s="16" t="s">
        <v>707</v>
      </c>
      <c r="D60" s="17"/>
      <c r="E60" s="17"/>
      <c r="F60" s="17"/>
      <c r="G60" s="17"/>
      <c r="H60" s="611" t="s">
        <v>313</v>
      </c>
    </row>
    <row r="61" spans="1:8" ht="31.5" customHeight="1">
      <c r="A61" s="632"/>
      <c r="B61" s="594"/>
      <c r="C61" s="17" t="s">
        <v>314</v>
      </c>
      <c r="D61" s="19" t="s">
        <v>1588</v>
      </c>
      <c r="E61" s="17">
        <v>0.4</v>
      </c>
      <c r="F61" s="17">
        <v>2500</v>
      </c>
      <c r="G61" s="17">
        <f>F61*E61</f>
        <v>1000</v>
      </c>
      <c r="H61" s="611"/>
    </row>
    <row r="62" spans="1:8" ht="45" customHeight="1">
      <c r="A62" s="630">
        <v>26</v>
      </c>
      <c r="B62" s="592" t="s">
        <v>1762</v>
      </c>
      <c r="C62" s="16" t="s">
        <v>707</v>
      </c>
      <c r="D62" s="17"/>
      <c r="E62" s="17"/>
      <c r="F62" s="17"/>
      <c r="G62" s="17"/>
      <c r="H62" s="611" t="s">
        <v>313</v>
      </c>
    </row>
    <row r="63" spans="1:8" ht="33" customHeight="1">
      <c r="A63" s="632"/>
      <c r="B63" s="594"/>
      <c r="C63" s="17" t="s">
        <v>314</v>
      </c>
      <c r="D63" s="19" t="s">
        <v>1588</v>
      </c>
      <c r="E63" s="17">
        <v>0.4</v>
      </c>
      <c r="F63" s="17">
        <v>2500</v>
      </c>
      <c r="G63" s="17">
        <f>F63*E63</f>
        <v>1000</v>
      </c>
      <c r="H63" s="611"/>
    </row>
    <row r="64" spans="1:8" ht="46.5" customHeight="1">
      <c r="A64" s="630">
        <v>27</v>
      </c>
      <c r="B64" s="592" t="s">
        <v>1401</v>
      </c>
      <c r="C64" s="16" t="s">
        <v>707</v>
      </c>
      <c r="D64" s="17"/>
      <c r="E64" s="17"/>
      <c r="F64" s="17"/>
      <c r="G64" s="17"/>
      <c r="H64" s="611" t="s">
        <v>313</v>
      </c>
    </row>
    <row r="65" spans="1:8" ht="36" customHeight="1">
      <c r="A65" s="632"/>
      <c r="B65" s="594"/>
      <c r="C65" s="17" t="s">
        <v>314</v>
      </c>
      <c r="D65" s="19" t="s">
        <v>1588</v>
      </c>
      <c r="E65" s="17">
        <v>0.4</v>
      </c>
      <c r="F65" s="17">
        <v>2500</v>
      </c>
      <c r="G65" s="17">
        <f>F65*E65</f>
        <v>1000</v>
      </c>
      <c r="H65" s="611"/>
    </row>
    <row r="66" spans="1:8" ht="52.5" customHeight="1">
      <c r="A66" s="630">
        <v>28</v>
      </c>
      <c r="B66" s="592" t="s">
        <v>2129</v>
      </c>
      <c r="C66" s="16" t="s">
        <v>707</v>
      </c>
      <c r="D66" s="17"/>
      <c r="E66" s="17"/>
      <c r="F66" s="17"/>
      <c r="G66" s="17"/>
      <c r="H66" s="611" t="s">
        <v>313</v>
      </c>
    </row>
    <row r="67" spans="1:8" ht="33.75" customHeight="1">
      <c r="A67" s="632"/>
      <c r="B67" s="594"/>
      <c r="C67" s="17" t="s">
        <v>314</v>
      </c>
      <c r="D67" s="19" t="s">
        <v>1588</v>
      </c>
      <c r="E67" s="17">
        <v>0.4</v>
      </c>
      <c r="F67" s="17">
        <v>2500</v>
      </c>
      <c r="G67" s="17">
        <f>F67*E67</f>
        <v>1000</v>
      </c>
      <c r="H67" s="611"/>
    </row>
    <row r="68" spans="1:8" ht="47.25" customHeight="1">
      <c r="A68" s="633">
        <v>29</v>
      </c>
      <c r="B68" s="606" t="s">
        <v>164</v>
      </c>
      <c r="C68" s="16" t="s">
        <v>707</v>
      </c>
      <c r="D68" s="17"/>
      <c r="E68" s="17"/>
      <c r="F68" s="17"/>
      <c r="G68" s="17"/>
      <c r="H68" s="611" t="s">
        <v>313</v>
      </c>
    </row>
    <row r="69" spans="1:8" ht="30" customHeight="1">
      <c r="A69" s="633"/>
      <c r="B69" s="606"/>
      <c r="C69" s="17" t="s">
        <v>314</v>
      </c>
      <c r="D69" s="19" t="s">
        <v>1588</v>
      </c>
      <c r="E69" s="17">
        <v>0.4</v>
      </c>
      <c r="F69" s="17">
        <v>2500</v>
      </c>
      <c r="G69" s="17">
        <f>F69*E69</f>
        <v>1000</v>
      </c>
      <c r="H69" s="611"/>
    </row>
    <row r="70" spans="1:8" ht="47.25" customHeight="1">
      <c r="A70" s="633">
        <v>30</v>
      </c>
      <c r="B70" s="606" t="s">
        <v>3738</v>
      </c>
      <c r="C70" s="16" t="s">
        <v>707</v>
      </c>
      <c r="D70" s="17"/>
      <c r="E70" s="17"/>
      <c r="F70" s="17"/>
      <c r="G70" s="17"/>
      <c r="H70" s="611" t="s">
        <v>313</v>
      </c>
    </row>
    <row r="71" spans="1:8" ht="33" customHeight="1">
      <c r="A71" s="633"/>
      <c r="B71" s="606"/>
      <c r="C71" s="17" t="s">
        <v>314</v>
      </c>
      <c r="D71" s="19" t="s">
        <v>1588</v>
      </c>
      <c r="E71" s="17">
        <v>0.4</v>
      </c>
      <c r="F71" s="17">
        <v>2500</v>
      </c>
      <c r="G71" s="17">
        <f>F71*E71</f>
        <v>1000</v>
      </c>
      <c r="H71" s="611"/>
    </row>
    <row r="72" spans="1:8" ht="50.25" customHeight="1">
      <c r="A72" s="630">
        <v>31</v>
      </c>
      <c r="B72" s="592" t="s">
        <v>1960</v>
      </c>
      <c r="C72" s="16" t="s">
        <v>707</v>
      </c>
      <c r="D72" s="17"/>
      <c r="E72" s="17"/>
      <c r="F72" s="17"/>
      <c r="G72" s="17"/>
      <c r="H72" s="611" t="s">
        <v>313</v>
      </c>
    </row>
    <row r="73" spans="1:8" ht="32.25" customHeight="1">
      <c r="A73" s="632"/>
      <c r="B73" s="594"/>
      <c r="C73" s="17" t="s">
        <v>314</v>
      </c>
      <c r="D73" s="19" t="s">
        <v>1588</v>
      </c>
      <c r="E73" s="17">
        <v>0.4</v>
      </c>
      <c r="F73" s="17">
        <v>2500</v>
      </c>
      <c r="G73" s="17">
        <f>F73*E73</f>
        <v>1000</v>
      </c>
      <c r="H73" s="611"/>
    </row>
    <row r="74" spans="1:8" ht="48" customHeight="1">
      <c r="A74" s="602">
        <v>32</v>
      </c>
      <c r="B74" s="592" t="s">
        <v>2836</v>
      </c>
      <c r="C74" s="16" t="s">
        <v>707</v>
      </c>
      <c r="D74" s="17"/>
      <c r="E74" s="17"/>
      <c r="F74" s="17"/>
      <c r="G74" s="17"/>
      <c r="H74" s="611" t="s">
        <v>313</v>
      </c>
    </row>
    <row r="75" spans="1:8" ht="31.5" customHeight="1">
      <c r="A75" s="597"/>
      <c r="B75" s="594"/>
      <c r="C75" s="17" t="s">
        <v>314</v>
      </c>
      <c r="D75" s="19" t="s">
        <v>1588</v>
      </c>
      <c r="E75" s="17">
        <v>0.4</v>
      </c>
      <c r="F75" s="17">
        <v>2500</v>
      </c>
      <c r="G75" s="17">
        <f>F75*E75</f>
        <v>1000</v>
      </c>
      <c r="H75" s="611"/>
    </row>
    <row r="76" spans="1:8" ht="45.75" customHeight="1">
      <c r="A76" s="610">
        <v>33</v>
      </c>
      <c r="B76" s="606" t="s">
        <v>3442</v>
      </c>
      <c r="C76" s="16" t="s">
        <v>707</v>
      </c>
      <c r="D76" s="17"/>
      <c r="E76" s="17"/>
      <c r="F76" s="17"/>
      <c r="G76" s="17"/>
      <c r="H76" s="611" t="s">
        <v>313</v>
      </c>
    </row>
    <row r="77" spans="1:8" ht="33" customHeight="1">
      <c r="A77" s="610"/>
      <c r="B77" s="606"/>
      <c r="C77" s="17" t="s">
        <v>314</v>
      </c>
      <c r="D77" s="19" t="s">
        <v>1588</v>
      </c>
      <c r="E77" s="17">
        <v>0.4</v>
      </c>
      <c r="F77" s="17">
        <v>2500</v>
      </c>
      <c r="G77" s="17">
        <f>F77*E77</f>
        <v>1000</v>
      </c>
      <c r="H77" s="611"/>
    </row>
    <row r="78" spans="1:8" ht="46.5" customHeight="1">
      <c r="A78" s="610">
        <v>34</v>
      </c>
      <c r="B78" s="606" t="s">
        <v>1402</v>
      </c>
      <c r="C78" s="16" t="s">
        <v>707</v>
      </c>
      <c r="D78" s="17"/>
      <c r="E78" s="17"/>
      <c r="F78" s="17"/>
      <c r="G78" s="17"/>
      <c r="H78" s="611" t="s">
        <v>313</v>
      </c>
    </row>
    <row r="79" spans="1:8" ht="28.5" customHeight="1">
      <c r="A79" s="610"/>
      <c r="B79" s="606"/>
      <c r="C79" s="17" t="s">
        <v>314</v>
      </c>
      <c r="D79" s="19" t="s">
        <v>1588</v>
      </c>
      <c r="E79" s="17">
        <v>0.4</v>
      </c>
      <c r="F79" s="17">
        <v>2500</v>
      </c>
      <c r="G79" s="17">
        <f>F79*E79</f>
        <v>1000</v>
      </c>
      <c r="H79" s="611"/>
    </row>
    <row r="80" spans="1:8" ht="47.25" customHeight="1">
      <c r="A80" s="602">
        <v>35</v>
      </c>
      <c r="B80" s="592" t="s">
        <v>3553</v>
      </c>
      <c r="C80" s="16" t="s">
        <v>707</v>
      </c>
      <c r="D80" s="17"/>
      <c r="E80" s="17"/>
      <c r="F80" s="17"/>
      <c r="G80" s="17"/>
      <c r="H80" s="611" t="s">
        <v>313</v>
      </c>
    </row>
    <row r="81" spans="1:9" ht="30" customHeight="1">
      <c r="A81" s="597"/>
      <c r="B81" s="594"/>
      <c r="C81" s="17" t="s">
        <v>314</v>
      </c>
      <c r="D81" s="19" t="s">
        <v>1588</v>
      </c>
      <c r="E81" s="17">
        <v>0.4</v>
      </c>
      <c r="F81" s="17">
        <v>2500</v>
      </c>
      <c r="G81" s="17">
        <f>F81*E81</f>
        <v>1000</v>
      </c>
      <c r="H81" s="611"/>
    </row>
    <row r="82" spans="1:9" ht="47.25" customHeight="1">
      <c r="A82" s="602">
        <v>36</v>
      </c>
      <c r="B82" s="592" t="s">
        <v>273</v>
      </c>
      <c r="C82" s="16" t="s">
        <v>707</v>
      </c>
      <c r="D82" s="17"/>
      <c r="E82" s="17"/>
      <c r="F82" s="17"/>
      <c r="G82" s="17"/>
      <c r="H82" s="611" t="s">
        <v>313</v>
      </c>
    </row>
    <row r="83" spans="1:9" ht="29.25" customHeight="1">
      <c r="A83" s="597"/>
      <c r="B83" s="594"/>
      <c r="C83" s="17" t="s">
        <v>314</v>
      </c>
      <c r="D83" s="19" t="s">
        <v>1588</v>
      </c>
      <c r="E83" s="17">
        <v>0.4</v>
      </c>
      <c r="F83" s="17">
        <v>2500</v>
      </c>
      <c r="G83" s="17">
        <f>F83*E83</f>
        <v>1000</v>
      </c>
      <c r="H83" s="611"/>
    </row>
    <row r="84" spans="1:9" ht="31.5" customHeight="1">
      <c r="A84" s="64">
        <v>37</v>
      </c>
      <c r="B84" s="17" t="s">
        <v>708</v>
      </c>
      <c r="C84" s="46" t="s">
        <v>709</v>
      </c>
      <c r="D84" s="598" t="s">
        <v>67</v>
      </c>
      <c r="E84" s="599"/>
      <c r="F84" s="600"/>
      <c r="G84" s="17"/>
      <c r="H84" s="21">
        <v>41248</v>
      </c>
    </row>
    <row r="85" spans="1:9" ht="18" customHeight="1">
      <c r="A85" s="630">
        <v>38</v>
      </c>
      <c r="B85" s="592" t="s">
        <v>710</v>
      </c>
      <c r="C85" s="46" t="s">
        <v>711</v>
      </c>
      <c r="D85" s="19"/>
      <c r="E85" s="17"/>
      <c r="F85" s="17"/>
      <c r="G85" s="17"/>
      <c r="H85" s="595">
        <v>41248</v>
      </c>
    </row>
    <row r="86" spans="1:9" ht="18" customHeight="1">
      <c r="A86" s="631"/>
      <c r="B86" s="593"/>
      <c r="C86" s="15" t="s">
        <v>1014</v>
      </c>
      <c r="D86" s="19" t="s">
        <v>1049</v>
      </c>
      <c r="E86" s="17">
        <v>12</v>
      </c>
      <c r="F86" s="17">
        <v>58.2</v>
      </c>
      <c r="G86" s="17">
        <f>F86*E86</f>
        <v>698.4</v>
      </c>
      <c r="H86" s="605"/>
    </row>
    <row r="87" spans="1:9" ht="18" customHeight="1">
      <c r="A87" s="631"/>
      <c r="B87" s="593"/>
      <c r="C87" s="15" t="s">
        <v>1535</v>
      </c>
      <c r="D87" s="19" t="s">
        <v>2968</v>
      </c>
      <c r="E87" s="17">
        <v>150</v>
      </c>
      <c r="F87" s="17">
        <v>8</v>
      </c>
      <c r="G87" s="84">
        <f>E87*F87</f>
        <v>1200</v>
      </c>
      <c r="H87" s="596"/>
    </row>
    <row r="88" spans="1:9" ht="18" customHeight="1">
      <c r="A88" s="632"/>
      <c r="B88" s="594"/>
      <c r="C88" s="15" t="s">
        <v>1601</v>
      </c>
      <c r="D88" s="19" t="s">
        <v>1109</v>
      </c>
      <c r="E88" s="17">
        <v>10</v>
      </c>
      <c r="F88" s="17">
        <v>4.7</v>
      </c>
      <c r="G88" s="84">
        <f>E88*F88</f>
        <v>47</v>
      </c>
      <c r="H88" s="597"/>
      <c r="I88" s="1">
        <f>SUM(G86:G88)</f>
        <v>1945.4</v>
      </c>
    </row>
    <row r="89" spans="1:9" ht="31.5" customHeight="1">
      <c r="A89" s="630">
        <v>39</v>
      </c>
      <c r="B89" s="592" t="s">
        <v>3582</v>
      </c>
      <c r="C89" s="16" t="s">
        <v>1986</v>
      </c>
      <c r="D89" s="15"/>
      <c r="E89" s="15"/>
      <c r="F89" s="15"/>
      <c r="G89" s="20"/>
      <c r="H89" s="595">
        <v>41248</v>
      </c>
    </row>
    <row r="90" spans="1:9" ht="18" customHeight="1">
      <c r="A90" s="631"/>
      <c r="B90" s="593"/>
      <c r="C90" s="17" t="s">
        <v>2268</v>
      </c>
      <c r="D90" s="19" t="s">
        <v>1046</v>
      </c>
      <c r="E90" s="19">
        <v>0.5</v>
      </c>
      <c r="F90" s="19">
        <v>117</v>
      </c>
      <c r="G90" s="20">
        <f>F90*E90</f>
        <v>58.5</v>
      </c>
      <c r="H90" s="596"/>
    </row>
    <row r="91" spans="1:9" ht="18" customHeight="1">
      <c r="A91" s="631"/>
      <c r="B91" s="593"/>
      <c r="C91" s="17" t="s">
        <v>1047</v>
      </c>
      <c r="D91" s="19" t="s">
        <v>1517</v>
      </c>
      <c r="E91" s="19">
        <v>0.5</v>
      </c>
      <c r="F91" s="19">
        <v>25</v>
      </c>
      <c r="G91" s="20">
        <f>F91*E91</f>
        <v>12.5</v>
      </c>
      <c r="H91" s="596"/>
    </row>
    <row r="92" spans="1:9" ht="18" customHeight="1">
      <c r="A92" s="632"/>
      <c r="B92" s="594"/>
      <c r="C92" s="17" t="s">
        <v>1602</v>
      </c>
      <c r="D92" s="19" t="s">
        <v>1109</v>
      </c>
      <c r="E92" s="19">
        <v>0.1</v>
      </c>
      <c r="F92" s="19">
        <v>48</v>
      </c>
      <c r="G92" s="20">
        <f>F92*E92</f>
        <v>4.8</v>
      </c>
      <c r="H92" s="597"/>
    </row>
    <row r="93" spans="1:9" ht="31.5" customHeight="1">
      <c r="A93" s="64">
        <v>40</v>
      </c>
      <c r="B93" s="15" t="s">
        <v>1120</v>
      </c>
      <c r="C93" s="46" t="s">
        <v>712</v>
      </c>
      <c r="D93" s="598" t="s">
        <v>67</v>
      </c>
      <c r="E93" s="599"/>
      <c r="F93" s="600"/>
      <c r="G93" s="84"/>
      <c r="H93" s="21">
        <v>41246</v>
      </c>
    </row>
    <row r="94" spans="1:9" ht="47.25" customHeight="1">
      <c r="A94" s="630">
        <v>41</v>
      </c>
      <c r="B94" s="592" t="s">
        <v>713</v>
      </c>
      <c r="C94" s="46" t="s">
        <v>714</v>
      </c>
      <c r="D94" s="19"/>
      <c r="E94" s="17"/>
      <c r="F94" s="17"/>
      <c r="G94" s="84"/>
      <c r="H94" s="595">
        <v>41248</v>
      </c>
    </row>
    <row r="95" spans="1:9" ht="18" customHeight="1">
      <c r="A95" s="632"/>
      <c r="B95" s="594"/>
      <c r="C95" s="15" t="s">
        <v>3619</v>
      </c>
      <c r="D95" s="19" t="s">
        <v>1049</v>
      </c>
      <c r="E95" s="17">
        <v>3</v>
      </c>
      <c r="F95" s="17">
        <v>6</v>
      </c>
      <c r="G95" s="84">
        <f>E95*F95</f>
        <v>18</v>
      </c>
      <c r="H95" s="597"/>
    </row>
    <row r="96" spans="1:9" ht="18" customHeight="1">
      <c r="A96" s="41">
        <v>42</v>
      </c>
      <c r="B96" s="15" t="s">
        <v>561</v>
      </c>
      <c r="C96" s="46" t="s">
        <v>715</v>
      </c>
      <c r="D96" s="598" t="s">
        <v>1102</v>
      </c>
      <c r="E96" s="599"/>
      <c r="F96" s="600"/>
      <c r="G96" s="84"/>
      <c r="H96" s="21">
        <v>41246</v>
      </c>
    </row>
    <row r="97" spans="1:8" ht="18" customHeight="1">
      <c r="A97" s="630">
        <v>43</v>
      </c>
      <c r="B97" s="592" t="s">
        <v>1811</v>
      </c>
      <c r="C97" s="46" t="s">
        <v>3826</v>
      </c>
      <c r="D97" s="19"/>
      <c r="E97" s="17"/>
      <c r="F97" s="17"/>
      <c r="G97" s="84"/>
      <c r="H97" s="595">
        <v>41248</v>
      </c>
    </row>
    <row r="98" spans="1:8" ht="15" customHeight="1">
      <c r="A98" s="631"/>
      <c r="B98" s="593"/>
      <c r="C98" s="200" t="s">
        <v>1879</v>
      </c>
      <c r="D98" s="19" t="s">
        <v>2968</v>
      </c>
      <c r="E98" s="17">
        <v>1</v>
      </c>
      <c r="F98" s="19">
        <v>180</v>
      </c>
      <c r="G98" s="17">
        <f>E98*F98</f>
        <v>180</v>
      </c>
      <c r="H98" s="596"/>
    </row>
    <row r="99" spans="1:8" ht="15" customHeight="1">
      <c r="A99" s="631"/>
      <c r="B99" s="593"/>
      <c r="C99" s="200" t="s">
        <v>1491</v>
      </c>
      <c r="D99" s="19" t="s">
        <v>2968</v>
      </c>
      <c r="E99" s="17">
        <v>1</v>
      </c>
      <c r="F99" s="19">
        <v>13</v>
      </c>
      <c r="G99" s="17">
        <f>E99*F99</f>
        <v>13</v>
      </c>
      <c r="H99" s="596"/>
    </row>
    <row r="100" spans="1:8" ht="15" customHeight="1">
      <c r="A100" s="631"/>
      <c r="B100" s="593"/>
      <c r="C100" s="200" t="s">
        <v>3768</v>
      </c>
      <c r="D100" s="19" t="s">
        <v>2968</v>
      </c>
      <c r="E100" s="19">
        <v>4</v>
      </c>
      <c r="F100" s="19">
        <v>0.5</v>
      </c>
      <c r="G100" s="84">
        <f>F100*E100</f>
        <v>2</v>
      </c>
      <c r="H100" s="596"/>
    </row>
    <row r="101" spans="1:8" ht="15" customHeight="1">
      <c r="A101" s="631"/>
      <c r="B101" s="593"/>
      <c r="C101" s="200" t="s">
        <v>259</v>
      </c>
      <c r="D101" s="19" t="s">
        <v>1049</v>
      </c>
      <c r="E101" s="17">
        <v>2.5</v>
      </c>
      <c r="F101" s="17">
        <v>8</v>
      </c>
      <c r="G101" s="17">
        <f>E101*F101</f>
        <v>20</v>
      </c>
      <c r="H101" s="596"/>
    </row>
    <row r="102" spans="1:8" ht="15" customHeight="1">
      <c r="A102" s="631"/>
      <c r="B102" s="593"/>
      <c r="C102" s="200" t="s">
        <v>3498</v>
      </c>
      <c r="D102" s="19" t="s">
        <v>1049</v>
      </c>
      <c r="E102" s="19">
        <v>1.5</v>
      </c>
      <c r="F102" s="19">
        <v>12</v>
      </c>
      <c r="G102" s="84">
        <f>F102*E102</f>
        <v>18</v>
      </c>
      <c r="H102" s="596"/>
    </row>
    <row r="103" spans="1:8" ht="15" customHeight="1">
      <c r="A103" s="632"/>
      <c r="B103" s="594"/>
      <c r="C103" s="204" t="s">
        <v>2390</v>
      </c>
      <c r="D103" s="19" t="s">
        <v>2968</v>
      </c>
      <c r="E103" s="19">
        <v>2</v>
      </c>
      <c r="F103" s="19">
        <v>0.6</v>
      </c>
      <c r="G103" s="84">
        <f>F103*E103</f>
        <v>1.2</v>
      </c>
      <c r="H103" s="597"/>
    </row>
    <row r="104" spans="1:8" ht="18" customHeight="1">
      <c r="A104" s="41">
        <v>44</v>
      </c>
      <c r="B104" s="15" t="s">
        <v>3604</v>
      </c>
      <c r="C104" s="46" t="s">
        <v>3281</v>
      </c>
      <c r="D104" s="598" t="s">
        <v>1102</v>
      </c>
      <c r="E104" s="599"/>
      <c r="F104" s="600"/>
      <c r="G104" s="84"/>
      <c r="H104" s="21">
        <v>41248</v>
      </c>
    </row>
    <row r="105" spans="1:8" ht="31.5" customHeight="1">
      <c r="A105" s="41">
        <v>46</v>
      </c>
      <c r="B105" s="15" t="s">
        <v>717</v>
      </c>
      <c r="C105" s="46" t="s">
        <v>2844</v>
      </c>
      <c r="D105" s="606" t="s">
        <v>718</v>
      </c>
      <c r="E105" s="606"/>
      <c r="F105" s="606"/>
      <c r="G105" s="84"/>
      <c r="H105" s="21">
        <v>41248</v>
      </c>
    </row>
    <row r="106" spans="1:8" ht="32.25" customHeight="1">
      <c r="A106" s="41">
        <v>47</v>
      </c>
      <c r="B106" s="15" t="s">
        <v>719</v>
      </c>
      <c r="C106" s="15" t="s">
        <v>813</v>
      </c>
      <c r="D106" s="606" t="s">
        <v>1050</v>
      </c>
      <c r="E106" s="606"/>
      <c r="F106" s="606"/>
      <c r="G106" s="84"/>
      <c r="H106" s="21">
        <v>41249</v>
      </c>
    </row>
    <row r="107" spans="1:8" ht="30" customHeight="1">
      <c r="A107" s="633">
        <v>48</v>
      </c>
      <c r="B107" s="606" t="s">
        <v>2429</v>
      </c>
      <c r="C107" s="16" t="s">
        <v>3827</v>
      </c>
      <c r="D107" s="19"/>
      <c r="E107" s="17"/>
      <c r="F107" s="17"/>
      <c r="G107" s="17"/>
      <c r="H107" s="611">
        <v>41249</v>
      </c>
    </row>
    <row r="108" spans="1:8" ht="21.75" customHeight="1">
      <c r="A108" s="633"/>
      <c r="B108" s="606"/>
      <c r="C108" s="17" t="s">
        <v>2286</v>
      </c>
      <c r="D108" s="19" t="s">
        <v>2968</v>
      </c>
      <c r="E108" s="17">
        <v>1</v>
      </c>
      <c r="F108" s="17">
        <v>72</v>
      </c>
      <c r="G108" s="17"/>
      <c r="H108" s="611"/>
    </row>
    <row r="109" spans="1:8" ht="18" customHeight="1">
      <c r="A109" s="633"/>
      <c r="B109" s="606"/>
      <c r="C109" s="17" t="s">
        <v>2286</v>
      </c>
      <c r="D109" s="19" t="s">
        <v>2968</v>
      </c>
      <c r="E109" s="19">
        <v>1</v>
      </c>
      <c r="F109" s="17">
        <v>98</v>
      </c>
      <c r="G109" s="17">
        <f>F109*E109</f>
        <v>98</v>
      </c>
      <c r="H109" s="610"/>
    </row>
    <row r="110" spans="1:8" ht="48" customHeight="1">
      <c r="A110" s="610">
        <v>49</v>
      </c>
      <c r="B110" s="606" t="s">
        <v>274</v>
      </c>
      <c r="C110" s="16" t="s">
        <v>707</v>
      </c>
      <c r="D110" s="17"/>
      <c r="E110" s="17"/>
      <c r="F110" s="17"/>
      <c r="G110" s="17"/>
      <c r="H110" s="611" t="s">
        <v>315</v>
      </c>
    </row>
    <row r="111" spans="1:8" ht="33" customHeight="1">
      <c r="A111" s="610"/>
      <c r="B111" s="606"/>
      <c r="C111" s="17" t="s">
        <v>314</v>
      </c>
      <c r="D111" s="19" t="s">
        <v>1588</v>
      </c>
      <c r="E111" s="17">
        <v>0.62</v>
      </c>
      <c r="F111" s="17">
        <v>2500</v>
      </c>
      <c r="G111" s="17">
        <f>F111*E111</f>
        <v>1550</v>
      </c>
      <c r="H111" s="610"/>
    </row>
    <row r="112" spans="1:8" ht="45.75" customHeight="1">
      <c r="A112" s="602">
        <v>50</v>
      </c>
      <c r="B112" s="592" t="s">
        <v>1763</v>
      </c>
      <c r="C112" s="16" t="s">
        <v>707</v>
      </c>
      <c r="D112" s="17"/>
      <c r="E112" s="17"/>
      <c r="F112" s="17"/>
      <c r="G112" s="17"/>
      <c r="H112" s="595" t="s">
        <v>315</v>
      </c>
    </row>
    <row r="113" spans="1:8" ht="34.5" customHeight="1">
      <c r="A113" s="597"/>
      <c r="B113" s="594"/>
      <c r="C113" s="17" t="s">
        <v>314</v>
      </c>
      <c r="D113" s="19" t="s">
        <v>1588</v>
      </c>
      <c r="E113" s="17">
        <v>0.62</v>
      </c>
      <c r="F113" s="17">
        <v>2500</v>
      </c>
      <c r="G113" s="17">
        <f>F113*E113</f>
        <v>1550</v>
      </c>
      <c r="H113" s="597"/>
    </row>
    <row r="114" spans="1:8" ht="49.5" customHeight="1">
      <c r="A114" s="610">
        <v>51</v>
      </c>
      <c r="B114" s="606" t="s">
        <v>3553</v>
      </c>
      <c r="C114" s="16" t="s">
        <v>707</v>
      </c>
      <c r="D114" s="17"/>
      <c r="E114" s="17"/>
      <c r="F114" s="17"/>
      <c r="G114" s="17"/>
      <c r="H114" s="595" t="s">
        <v>315</v>
      </c>
    </row>
    <row r="115" spans="1:8" ht="18" customHeight="1">
      <c r="A115" s="610"/>
      <c r="B115" s="606"/>
      <c r="C115" s="17" t="s">
        <v>314</v>
      </c>
      <c r="D115" s="19" t="s">
        <v>1588</v>
      </c>
      <c r="E115" s="17">
        <v>0.62</v>
      </c>
      <c r="F115" s="17">
        <v>2500</v>
      </c>
      <c r="G115" s="17">
        <f>F115*E115</f>
        <v>1550</v>
      </c>
      <c r="H115" s="597"/>
    </row>
    <row r="116" spans="1:8" ht="54.75" customHeight="1">
      <c r="A116" s="633">
        <v>52</v>
      </c>
      <c r="B116" s="606" t="s">
        <v>2660</v>
      </c>
      <c r="C116" s="16" t="s">
        <v>707</v>
      </c>
      <c r="D116" s="17"/>
      <c r="E116" s="17"/>
      <c r="F116" s="17"/>
      <c r="G116" s="17"/>
      <c r="H116" s="595" t="s">
        <v>315</v>
      </c>
    </row>
    <row r="117" spans="1:8" ht="36" customHeight="1">
      <c r="A117" s="633"/>
      <c r="B117" s="606"/>
      <c r="C117" s="17" t="s">
        <v>314</v>
      </c>
      <c r="D117" s="19" t="s">
        <v>1588</v>
      </c>
      <c r="E117" s="17">
        <v>0.62</v>
      </c>
      <c r="F117" s="17">
        <v>2500</v>
      </c>
      <c r="G117" s="17">
        <f>F117*E117</f>
        <v>1550</v>
      </c>
      <c r="H117" s="597"/>
    </row>
    <row r="118" spans="1:8" ht="50.25" customHeight="1">
      <c r="A118" s="630">
        <v>53</v>
      </c>
      <c r="B118" s="592" t="s">
        <v>1761</v>
      </c>
      <c r="C118" s="16" t="s">
        <v>707</v>
      </c>
      <c r="D118" s="17"/>
      <c r="E118" s="17"/>
      <c r="F118" s="17"/>
      <c r="G118" s="17"/>
      <c r="H118" s="595" t="s">
        <v>315</v>
      </c>
    </row>
    <row r="119" spans="1:8" ht="32.25" customHeight="1">
      <c r="A119" s="632"/>
      <c r="B119" s="594"/>
      <c r="C119" s="17" t="s">
        <v>314</v>
      </c>
      <c r="D119" s="19" t="s">
        <v>1588</v>
      </c>
      <c r="E119" s="17">
        <v>0.62</v>
      </c>
      <c r="F119" s="17">
        <v>2500</v>
      </c>
      <c r="G119" s="17">
        <f>F119*E119</f>
        <v>1550</v>
      </c>
      <c r="H119" s="597"/>
    </row>
    <row r="120" spans="1:8" ht="45" customHeight="1">
      <c r="A120" s="630">
        <v>54</v>
      </c>
      <c r="B120" s="592" t="s">
        <v>2128</v>
      </c>
      <c r="C120" s="16" t="s">
        <v>707</v>
      </c>
      <c r="D120" s="17"/>
      <c r="E120" s="17"/>
      <c r="F120" s="17"/>
      <c r="G120" s="17"/>
      <c r="H120" s="595" t="s">
        <v>315</v>
      </c>
    </row>
    <row r="121" spans="1:8" ht="35.25" customHeight="1">
      <c r="A121" s="632"/>
      <c r="B121" s="594"/>
      <c r="C121" s="17" t="s">
        <v>314</v>
      </c>
      <c r="D121" s="19" t="s">
        <v>1588</v>
      </c>
      <c r="E121" s="17">
        <v>0.62</v>
      </c>
      <c r="F121" s="17">
        <v>2500</v>
      </c>
      <c r="G121" s="17">
        <f>F121*E121</f>
        <v>1550</v>
      </c>
      <c r="H121" s="597"/>
    </row>
    <row r="122" spans="1:8" ht="51" customHeight="1">
      <c r="A122" s="630">
        <v>55</v>
      </c>
      <c r="B122" s="592" t="s">
        <v>3700</v>
      </c>
      <c r="C122" s="16" t="s">
        <v>707</v>
      </c>
      <c r="D122" s="17"/>
      <c r="E122" s="17"/>
      <c r="F122" s="17"/>
      <c r="G122" s="17"/>
      <c r="H122" s="595" t="s">
        <v>315</v>
      </c>
    </row>
    <row r="123" spans="1:8" ht="36.75" customHeight="1">
      <c r="A123" s="632"/>
      <c r="B123" s="594"/>
      <c r="C123" s="17" t="s">
        <v>314</v>
      </c>
      <c r="D123" s="19" t="s">
        <v>1588</v>
      </c>
      <c r="E123" s="17">
        <v>0.62</v>
      </c>
      <c r="F123" s="17">
        <v>2500</v>
      </c>
      <c r="G123" s="17">
        <f>F123*E123</f>
        <v>1550</v>
      </c>
      <c r="H123" s="597"/>
    </row>
    <row r="124" spans="1:8" ht="51" customHeight="1">
      <c r="A124" s="602">
        <v>56</v>
      </c>
      <c r="B124" s="592" t="s">
        <v>832</v>
      </c>
      <c r="C124" s="16" t="s">
        <v>707</v>
      </c>
      <c r="D124" s="17"/>
      <c r="E124" s="17"/>
      <c r="F124" s="17"/>
      <c r="G124" s="17"/>
      <c r="H124" s="595" t="s">
        <v>315</v>
      </c>
    </row>
    <row r="125" spans="1:8" ht="34.5" customHeight="1">
      <c r="A125" s="597"/>
      <c r="B125" s="594"/>
      <c r="C125" s="17" t="s">
        <v>314</v>
      </c>
      <c r="D125" s="19" t="s">
        <v>1588</v>
      </c>
      <c r="E125" s="17">
        <v>0.62</v>
      </c>
      <c r="F125" s="17">
        <v>2500</v>
      </c>
      <c r="G125" s="17">
        <f>F125*E125</f>
        <v>1550</v>
      </c>
      <c r="H125" s="597"/>
    </row>
    <row r="126" spans="1:8" ht="48" customHeight="1">
      <c r="A126" s="602">
        <v>57</v>
      </c>
      <c r="B126" s="592" t="s">
        <v>2657</v>
      </c>
      <c r="C126" s="16" t="s">
        <v>707</v>
      </c>
      <c r="D126" s="17"/>
      <c r="E126" s="17"/>
      <c r="F126" s="17"/>
      <c r="G126" s="17"/>
      <c r="H126" s="595" t="s">
        <v>315</v>
      </c>
    </row>
    <row r="127" spans="1:8" ht="18" customHeight="1">
      <c r="A127" s="597"/>
      <c r="B127" s="594"/>
      <c r="C127" s="17" t="s">
        <v>314</v>
      </c>
      <c r="D127" s="19" t="s">
        <v>1588</v>
      </c>
      <c r="E127" s="17">
        <v>0.62</v>
      </c>
      <c r="F127" s="17">
        <v>2500</v>
      </c>
      <c r="G127" s="17">
        <f>F127*E127</f>
        <v>1550</v>
      </c>
      <c r="H127" s="597"/>
    </row>
    <row r="128" spans="1:8" ht="49.5" customHeight="1">
      <c r="A128" s="602">
        <v>58</v>
      </c>
      <c r="B128" s="592" t="s">
        <v>1647</v>
      </c>
      <c r="C128" s="16" t="s">
        <v>707</v>
      </c>
      <c r="D128" s="17"/>
      <c r="E128" s="17"/>
      <c r="F128" s="17"/>
      <c r="G128" s="17"/>
      <c r="H128" s="595" t="s">
        <v>315</v>
      </c>
    </row>
    <row r="129" spans="1:8" ht="32.25" customHeight="1">
      <c r="A129" s="597"/>
      <c r="B129" s="594"/>
      <c r="C129" s="17" t="s">
        <v>314</v>
      </c>
      <c r="D129" s="19" t="s">
        <v>1588</v>
      </c>
      <c r="E129" s="17">
        <v>0.62</v>
      </c>
      <c r="F129" s="17">
        <v>2500</v>
      </c>
      <c r="G129" s="17">
        <f>F129*E129</f>
        <v>1550</v>
      </c>
      <c r="H129" s="597"/>
    </row>
    <row r="130" spans="1:8" ht="48" customHeight="1">
      <c r="A130" s="602">
        <v>59</v>
      </c>
      <c r="B130" s="592" t="s">
        <v>1648</v>
      </c>
      <c r="C130" s="16" t="s">
        <v>707</v>
      </c>
      <c r="D130" s="17"/>
      <c r="E130" s="17"/>
      <c r="F130" s="17"/>
      <c r="G130" s="17"/>
      <c r="H130" s="595" t="s">
        <v>315</v>
      </c>
    </row>
    <row r="131" spans="1:8" ht="18" customHeight="1">
      <c r="A131" s="597"/>
      <c r="B131" s="594"/>
      <c r="C131" s="17" t="s">
        <v>314</v>
      </c>
      <c r="D131" s="19" t="s">
        <v>1588</v>
      </c>
      <c r="E131" s="17">
        <v>0.62</v>
      </c>
      <c r="F131" s="17">
        <v>2500</v>
      </c>
      <c r="G131" s="17">
        <f>F131*E131</f>
        <v>1550</v>
      </c>
      <c r="H131" s="597"/>
    </row>
    <row r="132" spans="1:8" ht="46.5" customHeight="1">
      <c r="A132" s="602">
        <v>60</v>
      </c>
      <c r="B132" s="592" t="s">
        <v>3443</v>
      </c>
      <c r="C132" s="16" t="s">
        <v>707</v>
      </c>
      <c r="D132" s="17"/>
      <c r="E132" s="17"/>
      <c r="F132" s="17"/>
      <c r="G132" s="17"/>
      <c r="H132" s="595" t="s">
        <v>315</v>
      </c>
    </row>
    <row r="133" spans="1:8" ht="35.25" customHeight="1">
      <c r="A133" s="597"/>
      <c r="B133" s="594"/>
      <c r="C133" s="17" t="s">
        <v>314</v>
      </c>
      <c r="D133" s="19" t="s">
        <v>1588</v>
      </c>
      <c r="E133" s="17">
        <v>0.62</v>
      </c>
      <c r="F133" s="17">
        <v>2500</v>
      </c>
      <c r="G133" s="17">
        <f>F133*E133</f>
        <v>1550</v>
      </c>
      <c r="H133" s="597"/>
    </row>
    <row r="134" spans="1:8" ht="48" customHeight="1">
      <c r="A134" s="610">
        <v>61</v>
      </c>
      <c r="B134" s="606" t="s">
        <v>821</v>
      </c>
      <c r="C134" s="16" t="s">
        <v>707</v>
      </c>
      <c r="D134" s="17"/>
      <c r="E134" s="17"/>
      <c r="F134" s="17"/>
      <c r="G134" s="17"/>
      <c r="H134" s="611" t="s">
        <v>315</v>
      </c>
    </row>
    <row r="135" spans="1:8" ht="36.75" customHeight="1">
      <c r="A135" s="610"/>
      <c r="B135" s="606"/>
      <c r="C135" s="17" t="s">
        <v>314</v>
      </c>
      <c r="D135" s="19" t="s">
        <v>1588</v>
      </c>
      <c r="E135" s="17">
        <v>0.62</v>
      </c>
      <c r="F135" s="17">
        <v>2500</v>
      </c>
      <c r="G135" s="17">
        <f>F135*E135</f>
        <v>1550</v>
      </c>
      <c r="H135" s="610"/>
    </row>
    <row r="136" spans="1:8" ht="18" customHeight="1">
      <c r="A136" s="610">
        <v>62</v>
      </c>
      <c r="B136" s="606" t="s">
        <v>1430</v>
      </c>
      <c r="C136" s="16" t="s">
        <v>1627</v>
      </c>
      <c r="D136" s="19"/>
      <c r="E136" s="17"/>
      <c r="F136" s="17"/>
      <c r="G136" s="17"/>
      <c r="H136" s="611">
        <v>41249</v>
      </c>
    </row>
    <row r="137" spans="1:8" ht="18" customHeight="1">
      <c r="A137" s="610"/>
      <c r="B137" s="606"/>
      <c r="C137" s="15" t="s">
        <v>1570</v>
      </c>
      <c r="D137" s="19" t="s">
        <v>2968</v>
      </c>
      <c r="E137" s="19">
        <v>2</v>
      </c>
      <c r="F137" s="19">
        <v>54</v>
      </c>
      <c r="G137" s="20">
        <f>F137*E137</f>
        <v>108</v>
      </c>
      <c r="H137" s="611"/>
    </row>
    <row r="138" spans="1:8" ht="18" customHeight="1">
      <c r="A138" s="610"/>
      <c r="B138" s="606"/>
      <c r="C138" s="15" t="s">
        <v>1462</v>
      </c>
      <c r="D138" s="19" t="s">
        <v>1049</v>
      </c>
      <c r="E138" s="17">
        <v>1</v>
      </c>
      <c r="F138" s="17">
        <v>55</v>
      </c>
      <c r="G138" s="84">
        <f>F138*E138</f>
        <v>55</v>
      </c>
      <c r="H138" s="611"/>
    </row>
    <row r="139" spans="1:8" ht="18" customHeight="1">
      <c r="A139" s="610"/>
      <c r="B139" s="606"/>
      <c r="C139" s="17" t="s">
        <v>3144</v>
      </c>
      <c r="D139" s="19" t="s">
        <v>2968</v>
      </c>
      <c r="E139" s="17">
        <v>2</v>
      </c>
      <c r="F139" s="17">
        <v>24</v>
      </c>
      <c r="G139" s="20">
        <f>F139*E139</f>
        <v>48</v>
      </c>
      <c r="H139" s="611"/>
    </row>
    <row r="140" spans="1:8" ht="30.75" customHeight="1">
      <c r="A140" s="64">
        <v>63</v>
      </c>
      <c r="B140" s="15" t="s">
        <v>1216</v>
      </c>
      <c r="C140" s="46" t="s">
        <v>1217</v>
      </c>
      <c r="D140" s="606" t="s">
        <v>67</v>
      </c>
      <c r="E140" s="606"/>
      <c r="F140" s="606"/>
      <c r="G140" s="84"/>
      <c r="H140" s="21">
        <v>41250</v>
      </c>
    </row>
    <row r="141" spans="1:8" ht="30" customHeight="1">
      <c r="A141" s="41">
        <v>64</v>
      </c>
      <c r="B141" s="15" t="s">
        <v>1218</v>
      </c>
      <c r="C141" s="46" t="s">
        <v>295</v>
      </c>
      <c r="D141" s="598" t="s">
        <v>67</v>
      </c>
      <c r="E141" s="599"/>
      <c r="F141" s="600"/>
      <c r="G141" s="84"/>
      <c r="H141" s="21">
        <v>41250</v>
      </c>
    </row>
    <row r="142" spans="1:8" ht="15" customHeight="1">
      <c r="A142" s="602">
        <v>65</v>
      </c>
      <c r="B142" s="592" t="s">
        <v>335</v>
      </c>
      <c r="C142" s="46" t="s">
        <v>542</v>
      </c>
      <c r="D142" s="598" t="s">
        <v>1219</v>
      </c>
      <c r="E142" s="599"/>
      <c r="F142" s="600"/>
      <c r="G142" s="84"/>
      <c r="H142" s="595">
        <v>41253</v>
      </c>
    </row>
    <row r="143" spans="1:8" ht="18" customHeight="1">
      <c r="A143" s="596"/>
      <c r="B143" s="593"/>
      <c r="C143" s="17" t="s">
        <v>3144</v>
      </c>
      <c r="D143" s="19" t="s">
        <v>2968</v>
      </c>
      <c r="E143" s="17">
        <v>2</v>
      </c>
      <c r="F143" s="17">
        <v>24</v>
      </c>
      <c r="G143" s="20">
        <f>F143*E143</f>
        <v>48</v>
      </c>
      <c r="H143" s="605"/>
    </row>
    <row r="144" spans="1:8" ht="18" customHeight="1">
      <c r="A144" s="597"/>
      <c r="B144" s="594"/>
      <c r="C144" s="15" t="s">
        <v>2265</v>
      </c>
      <c r="D144" s="19" t="s">
        <v>1109</v>
      </c>
      <c r="E144" s="17">
        <v>0.3</v>
      </c>
      <c r="F144" s="17">
        <v>187</v>
      </c>
      <c r="G144" s="84">
        <f>E144*F144</f>
        <v>56.1</v>
      </c>
      <c r="H144" s="603"/>
    </row>
    <row r="145" spans="1:9" ht="30" customHeight="1">
      <c r="A145" s="633">
        <v>66</v>
      </c>
      <c r="B145" s="606" t="s">
        <v>3229</v>
      </c>
      <c r="C145" s="46" t="s">
        <v>1560</v>
      </c>
      <c r="D145" s="19"/>
      <c r="E145" s="17"/>
      <c r="F145" s="17"/>
      <c r="G145" s="84"/>
      <c r="H145" s="611">
        <v>41250</v>
      </c>
    </row>
    <row r="146" spans="1:9" ht="15" customHeight="1">
      <c r="A146" s="633"/>
      <c r="B146" s="606"/>
      <c r="C146" s="15" t="s">
        <v>1397</v>
      </c>
      <c r="D146" s="19" t="s">
        <v>2968</v>
      </c>
      <c r="E146" s="17">
        <v>5</v>
      </c>
      <c r="F146" s="17">
        <v>89.2</v>
      </c>
      <c r="G146" s="84">
        <f t="shared" ref="G146:G152" si="0">E146*F146</f>
        <v>446</v>
      </c>
      <c r="H146" s="611"/>
    </row>
    <row r="147" spans="1:9" ht="16.5" customHeight="1">
      <c r="A147" s="633"/>
      <c r="B147" s="606"/>
      <c r="C147" s="15" t="s">
        <v>680</v>
      </c>
      <c r="D147" s="19" t="s">
        <v>2968</v>
      </c>
      <c r="E147" s="17">
        <v>2</v>
      </c>
      <c r="F147" s="17">
        <v>47</v>
      </c>
      <c r="G147" s="84">
        <f t="shared" si="0"/>
        <v>94</v>
      </c>
      <c r="H147" s="611"/>
    </row>
    <row r="148" spans="1:9" ht="15" customHeight="1">
      <c r="A148" s="633"/>
      <c r="B148" s="606"/>
      <c r="C148" s="15" t="s">
        <v>678</v>
      </c>
      <c r="D148" s="19" t="s">
        <v>2968</v>
      </c>
      <c r="E148" s="17">
        <v>2</v>
      </c>
      <c r="F148" s="17">
        <v>96</v>
      </c>
      <c r="G148" s="84">
        <f t="shared" si="0"/>
        <v>192</v>
      </c>
      <c r="H148" s="611"/>
    </row>
    <row r="149" spans="1:9" ht="14.25" customHeight="1">
      <c r="A149" s="633"/>
      <c r="B149" s="606"/>
      <c r="C149" s="15" t="s">
        <v>1045</v>
      </c>
      <c r="D149" s="19" t="s">
        <v>2968</v>
      </c>
      <c r="E149" s="17">
        <v>1</v>
      </c>
      <c r="F149" s="17">
        <v>98</v>
      </c>
      <c r="G149" s="84">
        <f t="shared" si="0"/>
        <v>98</v>
      </c>
      <c r="H149" s="611"/>
    </row>
    <row r="150" spans="1:9" ht="15" customHeight="1">
      <c r="A150" s="633"/>
      <c r="B150" s="606"/>
      <c r="C150" s="15" t="s">
        <v>1462</v>
      </c>
      <c r="D150" s="19" t="s">
        <v>1049</v>
      </c>
      <c r="E150" s="17">
        <v>7</v>
      </c>
      <c r="F150" s="17">
        <v>52</v>
      </c>
      <c r="G150" s="84">
        <f t="shared" si="0"/>
        <v>364</v>
      </c>
      <c r="H150" s="611"/>
    </row>
    <row r="151" spans="1:9" ht="15.75" customHeight="1">
      <c r="A151" s="633"/>
      <c r="B151" s="606"/>
      <c r="C151" s="15" t="s">
        <v>677</v>
      </c>
      <c r="D151" s="19" t="s">
        <v>1049</v>
      </c>
      <c r="E151" s="17">
        <v>3</v>
      </c>
      <c r="F151" s="17">
        <v>190</v>
      </c>
      <c r="G151" s="84">
        <f t="shared" si="0"/>
        <v>570</v>
      </c>
      <c r="H151" s="611"/>
    </row>
    <row r="152" spans="1:9" ht="18" customHeight="1">
      <c r="A152" s="633"/>
      <c r="B152" s="606"/>
      <c r="C152" s="15" t="s">
        <v>679</v>
      </c>
      <c r="D152" s="19" t="s">
        <v>2968</v>
      </c>
      <c r="E152" s="17">
        <v>2</v>
      </c>
      <c r="F152" s="17">
        <v>136</v>
      </c>
      <c r="G152" s="84">
        <f t="shared" si="0"/>
        <v>272</v>
      </c>
      <c r="H152" s="611"/>
      <c r="I152" s="55">
        <f>SUM(G146:G152)</f>
        <v>2036</v>
      </c>
    </row>
    <row r="153" spans="1:9" ht="30" customHeight="1">
      <c r="A153" s="610">
        <v>67</v>
      </c>
      <c r="B153" s="606" t="s">
        <v>1220</v>
      </c>
      <c r="C153" s="46" t="s">
        <v>692</v>
      </c>
      <c r="D153" s="19"/>
      <c r="E153" s="17"/>
      <c r="F153" s="17"/>
      <c r="G153" s="84"/>
      <c r="H153" s="611">
        <v>41252</v>
      </c>
    </row>
    <row r="154" spans="1:9" ht="15.95" customHeight="1">
      <c r="A154" s="610"/>
      <c r="B154" s="606"/>
      <c r="C154" s="15" t="s">
        <v>1462</v>
      </c>
      <c r="D154" s="19" t="s">
        <v>1049</v>
      </c>
      <c r="E154" s="17">
        <v>4</v>
      </c>
      <c r="F154" s="17">
        <v>48.88</v>
      </c>
      <c r="G154" s="84">
        <f>E154*F154</f>
        <v>195.52</v>
      </c>
      <c r="H154" s="610"/>
    </row>
    <row r="155" spans="1:9" ht="15.95" customHeight="1">
      <c r="A155" s="610"/>
      <c r="B155" s="606"/>
      <c r="C155" s="15" t="s">
        <v>1397</v>
      </c>
      <c r="D155" s="19" t="s">
        <v>2968</v>
      </c>
      <c r="E155" s="17">
        <v>7</v>
      </c>
      <c r="F155" s="17">
        <v>85.01</v>
      </c>
      <c r="G155" s="84">
        <f>E155*F155</f>
        <v>595.07000000000005</v>
      </c>
      <c r="H155" s="610"/>
    </row>
    <row r="156" spans="1:9" ht="15.75" customHeight="1">
      <c r="A156" s="602">
        <v>68</v>
      </c>
      <c r="B156" s="592" t="s">
        <v>1225</v>
      </c>
      <c r="C156" s="46" t="s">
        <v>3381</v>
      </c>
      <c r="D156" s="19"/>
      <c r="E156" s="17"/>
      <c r="F156" s="17"/>
      <c r="G156" s="84"/>
      <c r="H156" s="595">
        <v>41254</v>
      </c>
    </row>
    <row r="157" spans="1:9" ht="15.95" customHeight="1">
      <c r="A157" s="597"/>
      <c r="B157" s="594"/>
      <c r="C157" s="17" t="s">
        <v>2722</v>
      </c>
      <c r="D157" s="19" t="s">
        <v>2968</v>
      </c>
      <c r="E157" s="17">
        <v>2</v>
      </c>
      <c r="F157" s="17">
        <v>42</v>
      </c>
      <c r="G157" s="173">
        <f>F157*E157</f>
        <v>84</v>
      </c>
      <c r="H157" s="597"/>
    </row>
    <row r="158" spans="1:9" ht="31.5" customHeight="1">
      <c r="A158" s="602">
        <v>69</v>
      </c>
      <c r="B158" s="592" t="s">
        <v>3094</v>
      </c>
      <c r="C158" s="46" t="s">
        <v>1396</v>
      </c>
      <c r="D158" s="598" t="s">
        <v>1050</v>
      </c>
      <c r="E158" s="599"/>
      <c r="F158" s="600"/>
      <c r="G158" s="84"/>
      <c r="H158" s="595">
        <v>41254</v>
      </c>
    </row>
    <row r="159" spans="1:9" ht="15.95" customHeight="1">
      <c r="A159" s="597"/>
      <c r="B159" s="594"/>
      <c r="C159" s="17" t="s">
        <v>3144</v>
      </c>
      <c r="D159" s="19" t="s">
        <v>2968</v>
      </c>
      <c r="E159" s="17">
        <v>1</v>
      </c>
      <c r="F159" s="17">
        <v>24</v>
      </c>
      <c r="G159" s="20">
        <f>F159*E159</f>
        <v>24</v>
      </c>
      <c r="H159" s="597"/>
    </row>
    <row r="160" spans="1:9" ht="33" customHeight="1">
      <c r="A160" s="64">
        <v>70</v>
      </c>
      <c r="B160" s="15" t="s">
        <v>1229</v>
      </c>
      <c r="C160" s="46" t="s">
        <v>3488</v>
      </c>
      <c r="D160" s="598" t="s">
        <v>1230</v>
      </c>
      <c r="E160" s="599"/>
      <c r="F160" s="600"/>
      <c r="G160" s="84"/>
      <c r="H160" s="21">
        <v>41250</v>
      </c>
    </row>
    <row r="161" spans="1:8" ht="32.25" customHeight="1">
      <c r="A161" s="64">
        <v>71</v>
      </c>
      <c r="B161" s="15" t="s">
        <v>1686</v>
      </c>
      <c r="C161" s="46" t="s">
        <v>2844</v>
      </c>
      <c r="D161" s="598" t="s">
        <v>1231</v>
      </c>
      <c r="E161" s="599"/>
      <c r="F161" s="600"/>
      <c r="G161" s="84"/>
      <c r="H161" s="21">
        <v>41253</v>
      </c>
    </row>
    <row r="162" spans="1:8" ht="16.5" customHeight="1">
      <c r="A162" s="630">
        <v>72</v>
      </c>
      <c r="B162" s="592" t="s">
        <v>1232</v>
      </c>
      <c r="C162" s="46" t="s">
        <v>813</v>
      </c>
      <c r="D162" s="19"/>
      <c r="E162" s="17"/>
      <c r="F162" s="17"/>
      <c r="G162" s="84"/>
      <c r="H162" s="595">
        <v>41253</v>
      </c>
    </row>
    <row r="163" spans="1:8" ht="15.95" customHeight="1">
      <c r="A163" s="632"/>
      <c r="B163" s="594"/>
      <c r="C163" s="15" t="s">
        <v>2204</v>
      </c>
      <c r="D163" s="19" t="s">
        <v>2968</v>
      </c>
      <c r="E163" s="17">
        <v>1</v>
      </c>
      <c r="F163" s="17">
        <v>13</v>
      </c>
      <c r="G163" s="84">
        <f>E163*F163</f>
        <v>13</v>
      </c>
      <c r="H163" s="597"/>
    </row>
    <row r="164" spans="1:8" ht="18" customHeight="1">
      <c r="A164" s="64">
        <v>73</v>
      </c>
      <c r="B164" s="15" t="s">
        <v>1233</v>
      </c>
      <c r="C164" s="46" t="s">
        <v>1584</v>
      </c>
      <c r="D164" s="598" t="s">
        <v>67</v>
      </c>
      <c r="E164" s="599"/>
      <c r="F164" s="600"/>
      <c r="G164" s="84"/>
      <c r="H164" s="21">
        <v>41253</v>
      </c>
    </row>
    <row r="165" spans="1:8" ht="30.75" customHeight="1">
      <c r="A165" s="630">
        <v>74</v>
      </c>
      <c r="B165" s="592" t="s">
        <v>3744</v>
      </c>
      <c r="C165" s="46" t="s">
        <v>1236</v>
      </c>
      <c r="D165" s="19"/>
      <c r="E165" s="17"/>
      <c r="F165" s="17"/>
      <c r="G165" s="84"/>
      <c r="H165" s="595">
        <v>41250</v>
      </c>
    </row>
    <row r="166" spans="1:8" ht="15" customHeight="1">
      <c r="A166" s="631"/>
      <c r="B166" s="593"/>
      <c r="C166" s="15" t="s">
        <v>3188</v>
      </c>
      <c r="D166" s="19" t="s">
        <v>2968</v>
      </c>
      <c r="E166" s="17">
        <v>2</v>
      </c>
      <c r="F166" s="17">
        <v>280</v>
      </c>
      <c r="G166" s="84">
        <f>E166*F166</f>
        <v>560</v>
      </c>
      <c r="H166" s="605"/>
    </row>
    <row r="167" spans="1:8" ht="14.25" customHeight="1">
      <c r="A167" s="632"/>
      <c r="B167" s="594"/>
      <c r="C167" s="15" t="s">
        <v>1437</v>
      </c>
      <c r="D167" s="19" t="s">
        <v>1585</v>
      </c>
      <c r="E167" s="17">
        <v>5.0000000000000001E-4</v>
      </c>
      <c r="F167" s="17">
        <v>8500</v>
      </c>
      <c r="G167" s="84">
        <f>E167*F167</f>
        <v>4.25</v>
      </c>
      <c r="H167" s="603"/>
    </row>
    <row r="168" spans="1:8" ht="31.5" customHeight="1">
      <c r="A168" s="64">
        <v>75</v>
      </c>
      <c r="B168" s="15" t="s">
        <v>1401</v>
      </c>
      <c r="C168" s="46" t="s">
        <v>893</v>
      </c>
      <c r="D168" s="598" t="s">
        <v>3581</v>
      </c>
      <c r="E168" s="599"/>
      <c r="F168" s="600"/>
      <c r="G168" s="84"/>
      <c r="H168" s="21">
        <v>41250</v>
      </c>
    </row>
    <row r="169" spans="1:8" ht="33.75" customHeight="1">
      <c r="A169" s="64">
        <v>76</v>
      </c>
      <c r="B169" s="15" t="s">
        <v>2129</v>
      </c>
      <c r="C169" s="46" t="s">
        <v>893</v>
      </c>
      <c r="D169" s="598" t="s">
        <v>3581</v>
      </c>
      <c r="E169" s="599"/>
      <c r="F169" s="600"/>
      <c r="G169" s="84"/>
      <c r="H169" s="21">
        <v>41250</v>
      </c>
    </row>
    <row r="170" spans="1:8" ht="31.5" customHeight="1">
      <c r="A170" s="64">
        <v>77</v>
      </c>
      <c r="B170" s="15" t="s">
        <v>164</v>
      </c>
      <c r="C170" s="46" t="s">
        <v>893</v>
      </c>
      <c r="D170" s="598" t="s">
        <v>3581</v>
      </c>
      <c r="E170" s="599"/>
      <c r="F170" s="600"/>
      <c r="G170" s="84"/>
      <c r="H170" s="21">
        <v>41250</v>
      </c>
    </row>
    <row r="171" spans="1:8" ht="15.95" customHeight="1">
      <c r="A171" s="41">
        <v>78</v>
      </c>
      <c r="B171" s="15" t="s">
        <v>2984</v>
      </c>
      <c r="C171" s="46" t="s">
        <v>2184</v>
      </c>
      <c r="D171" s="598" t="s">
        <v>3743</v>
      </c>
      <c r="E171" s="599"/>
      <c r="F171" s="600"/>
      <c r="G171" s="84"/>
      <c r="H171" s="21">
        <v>41253</v>
      </c>
    </row>
    <row r="172" spans="1:8" ht="15.95" customHeight="1">
      <c r="A172" s="64">
        <v>79</v>
      </c>
      <c r="B172" s="15" t="s">
        <v>2870</v>
      </c>
      <c r="C172" s="46" t="s">
        <v>2184</v>
      </c>
      <c r="D172" s="598" t="s">
        <v>3743</v>
      </c>
      <c r="E172" s="599"/>
      <c r="F172" s="600"/>
      <c r="G172" s="84"/>
      <c r="H172" s="21" t="s">
        <v>1237</v>
      </c>
    </row>
    <row r="173" spans="1:8" ht="30.75" customHeight="1">
      <c r="A173" s="633">
        <v>80</v>
      </c>
      <c r="B173" s="606" t="s">
        <v>2832</v>
      </c>
      <c r="C173" s="46" t="s">
        <v>1986</v>
      </c>
      <c r="D173" s="17"/>
      <c r="E173" s="17"/>
      <c r="F173" s="17"/>
      <c r="G173" s="84"/>
      <c r="H173" s="611">
        <v>41253</v>
      </c>
    </row>
    <row r="174" spans="1:8" ht="14.25" customHeight="1">
      <c r="A174" s="633"/>
      <c r="B174" s="606"/>
      <c r="C174" s="17" t="s">
        <v>2268</v>
      </c>
      <c r="D174" s="19" t="s">
        <v>1046</v>
      </c>
      <c r="E174" s="19">
        <v>0.25</v>
      </c>
      <c r="F174" s="19">
        <v>117</v>
      </c>
      <c r="G174" s="20">
        <f>F174*E174</f>
        <v>29.25</v>
      </c>
      <c r="H174" s="611"/>
    </row>
    <row r="175" spans="1:8" ht="15.75" customHeight="1">
      <c r="A175" s="633"/>
      <c r="B175" s="606"/>
      <c r="C175" s="17" t="s">
        <v>1047</v>
      </c>
      <c r="D175" s="19" t="s">
        <v>1517</v>
      </c>
      <c r="E175" s="19">
        <v>0.25</v>
      </c>
      <c r="F175" s="19">
        <v>25</v>
      </c>
      <c r="G175" s="20">
        <f>F175*E175</f>
        <v>6.25</v>
      </c>
      <c r="H175" s="611"/>
    </row>
    <row r="176" spans="1:8" ht="15.75" customHeight="1">
      <c r="A176" s="633"/>
      <c r="B176" s="606"/>
      <c r="C176" s="17" t="s">
        <v>1602</v>
      </c>
      <c r="D176" s="19" t="s">
        <v>1109</v>
      </c>
      <c r="E176" s="19">
        <v>0.03</v>
      </c>
      <c r="F176" s="19">
        <v>48</v>
      </c>
      <c r="G176" s="20">
        <f>F176*E176</f>
        <v>1.44</v>
      </c>
      <c r="H176" s="611"/>
    </row>
    <row r="177" spans="1:8" ht="46.5" customHeight="1">
      <c r="A177" s="64">
        <v>81</v>
      </c>
      <c r="B177" s="498" t="s">
        <v>1848</v>
      </c>
      <c r="C177" s="240" t="s">
        <v>1847</v>
      </c>
      <c r="D177" s="243"/>
      <c r="E177" s="243"/>
      <c r="F177" s="243"/>
      <c r="G177" s="244">
        <v>118338.14</v>
      </c>
      <c r="H177" s="21" t="s">
        <v>1012</v>
      </c>
    </row>
    <row r="178" spans="1:8" ht="48.75" customHeight="1">
      <c r="A178" s="610">
        <v>82</v>
      </c>
      <c r="B178" s="606" t="s">
        <v>2833</v>
      </c>
      <c r="C178" s="46" t="s">
        <v>2834</v>
      </c>
      <c r="D178" s="19"/>
      <c r="E178" s="17"/>
      <c r="F178" s="17"/>
      <c r="G178" s="84"/>
      <c r="H178" s="611">
        <v>41254</v>
      </c>
    </row>
    <row r="179" spans="1:8" ht="15.95" customHeight="1">
      <c r="A179" s="610"/>
      <c r="B179" s="606"/>
      <c r="C179" s="15" t="s">
        <v>49</v>
      </c>
      <c r="D179" s="19" t="s">
        <v>2968</v>
      </c>
      <c r="E179" s="17">
        <v>1</v>
      </c>
      <c r="F179" s="17">
        <v>150</v>
      </c>
      <c r="G179" s="84">
        <f>E179*F179</f>
        <v>150</v>
      </c>
      <c r="H179" s="611"/>
    </row>
    <row r="180" spans="1:8" ht="37.5" customHeight="1">
      <c r="A180" s="610">
        <v>83</v>
      </c>
      <c r="B180" s="606" t="s">
        <v>1919</v>
      </c>
      <c r="C180" s="46" t="s">
        <v>3398</v>
      </c>
      <c r="D180" s="19"/>
      <c r="E180" s="17"/>
      <c r="F180" s="17"/>
      <c r="G180" s="84"/>
      <c r="H180" s="611">
        <v>41256</v>
      </c>
    </row>
    <row r="181" spans="1:8" ht="15.95" customHeight="1">
      <c r="A181" s="610"/>
      <c r="B181" s="606"/>
      <c r="C181" s="15" t="s">
        <v>3399</v>
      </c>
      <c r="D181" s="19" t="s">
        <v>2968</v>
      </c>
      <c r="E181" s="17">
        <v>2</v>
      </c>
      <c r="F181" s="17">
        <v>186</v>
      </c>
      <c r="G181" s="84">
        <f>E181*F181</f>
        <v>372</v>
      </c>
      <c r="H181" s="611"/>
    </row>
    <row r="182" spans="1:8" ht="48.75" customHeight="1">
      <c r="A182" s="610">
        <v>84</v>
      </c>
      <c r="B182" s="606" t="s">
        <v>2253</v>
      </c>
      <c r="C182" s="46" t="s">
        <v>3400</v>
      </c>
      <c r="D182" s="19"/>
      <c r="E182" s="17"/>
      <c r="F182" s="17"/>
      <c r="G182" s="84"/>
      <c r="H182" s="611">
        <v>41254</v>
      </c>
    </row>
    <row r="183" spans="1:8" ht="15.95" customHeight="1">
      <c r="A183" s="610"/>
      <c r="B183" s="606"/>
      <c r="C183" s="17" t="s">
        <v>3401</v>
      </c>
      <c r="D183" s="19" t="s">
        <v>1046</v>
      </c>
      <c r="E183" s="17">
        <v>1.28</v>
      </c>
      <c r="F183" s="17">
        <v>380</v>
      </c>
      <c r="G183" s="20">
        <f>F183*E183</f>
        <v>486.4</v>
      </c>
      <c r="H183" s="611"/>
    </row>
    <row r="184" spans="1:8" ht="15.95" customHeight="1">
      <c r="A184" s="610"/>
      <c r="B184" s="606"/>
      <c r="C184" s="15" t="s">
        <v>1089</v>
      </c>
      <c r="D184" s="19" t="s">
        <v>1109</v>
      </c>
      <c r="E184" s="17">
        <v>0.1</v>
      </c>
      <c r="F184" s="17">
        <v>47</v>
      </c>
      <c r="G184" s="84">
        <f>E184*F184</f>
        <v>4.7</v>
      </c>
      <c r="H184" s="611"/>
    </row>
    <row r="185" spans="1:8" ht="31.5" customHeight="1">
      <c r="A185" s="630">
        <v>85</v>
      </c>
      <c r="B185" s="592" t="s">
        <v>3374</v>
      </c>
      <c r="C185" s="46" t="s">
        <v>3402</v>
      </c>
      <c r="D185" s="19"/>
      <c r="E185" s="17"/>
      <c r="F185" s="17"/>
      <c r="G185" s="84"/>
      <c r="H185" s="595">
        <v>41254</v>
      </c>
    </row>
    <row r="186" spans="1:8" ht="15.95" customHeight="1">
      <c r="A186" s="632"/>
      <c r="B186" s="594"/>
      <c r="C186" s="15" t="s">
        <v>194</v>
      </c>
      <c r="D186" s="19" t="s">
        <v>2968</v>
      </c>
      <c r="E186" s="17">
        <v>1</v>
      </c>
      <c r="F186" s="17">
        <v>60</v>
      </c>
      <c r="G186" s="84">
        <f>E186*F186</f>
        <v>60</v>
      </c>
      <c r="H186" s="597"/>
    </row>
    <row r="187" spans="1:8" ht="32.25" customHeight="1">
      <c r="A187" s="630">
        <v>86</v>
      </c>
      <c r="B187" s="592" t="s">
        <v>3403</v>
      </c>
      <c r="C187" s="46" t="s">
        <v>3404</v>
      </c>
      <c r="D187" s="19"/>
      <c r="E187" s="17"/>
      <c r="F187" s="17"/>
      <c r="G187" s="84"/>
      <c r="H187" s="595">
        <v>41255</v>
      </c>
    </row>
    <row r="188" spans="1:8" ht="15.95" customHeight="1">
      <c r="A188" s="632"/>
      <c r="B188" s="594"/>
      <c r="C188" s="15" t="s">
        <v>2012</v>
      </c>
      <c r="D188" s="19" t="s">
        <v>2968</v>
      </c>
      <c r="E188" s="17">
        <v>1</v>
      </c>
      <c r="F188" s="17">
        <v>220</v>
      </c>
      <c r="G188" s="84">
        <f>E188*F188</f>
        <v>220</v>
      </c>
      <c r="H188" s="603"/>
    </row>
    <row r="189" spans="1:8" ht="15" customHeight="1">
      <c r="A189" s="602">
        <v>87</v>
      </c>
      <c r="B189" s="592" t="s">
        <v>3405</v>
      </c>
      <c r="C189" s="46" t="s">
        <v>1806</v>
      </c>
      <c r="D189" s="19"/>
      <c r="E189" s="17"/>
      <c r="F189" s="17"/>
      <c r="G189" s="84"/>
      <c r="H189" s="595">
        <v>41254</v>
      </c>
    </row>
    <row r="190" spans="1:8" ht="15.95" customHeight="1">
      <c r="A190" s="596"/>
      <c r="B190" s="593"/>
      <c r="C190" s="15" t="s">
        <v>2413</v>
      </c>
      <c r="D190" s="19" t="s">
        <v>1585</v>
      </c>
      <c r="E190" s="17">
        <v>1.4999999999999999E-2</v>
      </c>
      <c r="F190" s="17">
        <v>8500</v>
      </c>
      <c r="G190" s="84">
        <f>E190*F190</f>
        <v>127.5</v>
      </c>
      <c r="H190" s="605"/>
    </row>
    <row r="191" spans="1:8" ht="15.95" customHeight="1">
      <c r="A191" s="596"/>
      <c r="B191" s="593"/>
      <c r="C191" s="15" t="s">
        <v>1602</v>
      </c>
      <c r="D191" s="19" t="s">
        <v>1109</v>
      </c>
      <c r="E191" s="17">
        <v>0.05</v>
      </c>
      <c r="F191" s="17">
        <v>48</v>
      </c>
      <c r="G191" s="84">
        <f>E191*F191</f>
        <v>2.4</v>
      </c>
      <c r="H191" s="605"/>
    </row>
    <row r="192" spans="1:8" ht="15.95" customHeight="1">
      <c r="A192" s="597"/>
      <c r="B192" s="594"/>
      <c r="C192" s="15" t="s">
        <v>2414</v>
      </c>
      <c r="D192" s="19" t="s">
        <v>2968</v>
      </c>
      <c r="E192" s="17">
        <v>1</v>
      </c>
      <c r="F192" s="17">
        <v>55</v>
      </c>
      <c r="G192" s="84">
        <f>E192*F192</f>
        <v>55</v>
      </c>
      <c r="H192" s="603"/>
    </row>
    <row r="193" spans="1:8" ht="18" customHeight="1">
      <c r="A193" s="602">
        <v>88</v>
      </c>
      <c r="B193" s="592" t="s">
        <v>1350</v>
      </c>
      <c r="C193" s="46" t="s">
        <v>3411</v>
      </c>
      <c r="D193" s="19"/>
      <c r="E193" s="17"/>
      <c r="F193" s="17"/>
      <c r="G193" s="84"/>
      <c r="H193" s="595">
        <v>41255</v>
      </c>
    </row>
    <row r="194" spans="1:8" ht="15" customHeight="1">
      <c r="A194" s="597"/>
      <c r="B194" s="594"/>
      <c r="C194" s="15" t="s">
        <v>1779</v>
      </c>
      <c r="D194" s="19" t="s">
        <v>2480</v>
      </c>
      <c r="E194" s="17">
        <v>1</v>
      </c>
      <c r="F194" s="17">
        <v>30</v>
      </c>
      <c r="G194" s="84">
        <f>E194*F194</f>
        <v>30</v>
      </c>
      <c r="H194" s="603"/>
    </row>
    <row r="195" spans="1:8" ht="30.75" customHeight="1">
      <c r="A195" s="633">
        <v>89</v>
      </c>
      <c r="B195" s="606" t="s">
        <v>3412</v>
      </c>
      <c r="C195" s="46" t="s">
        <v>2581</v>
      </c>
      <c r="D195" s="19"/>
      <c r="E195" s="17"/>
      <c r="F195" s="17"/>
      <c r="G195" s="84"/>
      <c r="H195" s="611">
        <v>41255</v>
      </c>
    </row>
    <row r="196" spans="1:8" ht="15.95" customHeight="1">
      <c r="A196" s="633"/>
      <c r="B196" s="606"/>
      <c r="C196" s="17" t="s">
        <v>1570</v>
      </c>
      <c r="D196" s="19" t="s">
        <v>2968</v>
      </c>
      <c r="E196" s="17">
        <v>2</v>
      </c>
      <c r="F196" s="17">
        <v>56</v>
      </c>
      <c r="G196" s="84">
        <f>E196*F196</f>
        <v>112</v>
      </c>
      <c r="H196" s="611"/>
    </row>
    <row r="197" spans="1:8" ht="15.95" customHeight="1">
      <c r="A197" s="633"/>
      <c r="B197" s="606"/>
      <c r="C197" s="17" t="s">
        <v>1462</v>
      </c>
      <c r="D197" s="19" t="s">
        <v>1049</v>
      </c>
      <c r="E197" s="17">
        <v>1</v>
      </c>
      <c r="F197" s="17">
        <v>48.88</v>
      </c>
      <c r="G197" s="17">
        <f>F197*E197</f>
        <v>48.88</v>
      </c>
      <c r="H197" s="611"/>
    </row>
    <row r="198" spans="1:8" ht="15.95" customHeight="1">
      <c r="A198" s="633"/>
      <c r="B198" s="606"/>
      <c r="C198" s="17" t="s">
        <v>3144</v>
      </c>
      <c r="D198" s="19" t="s">
        <v>2968</v>
      </c>
      <c r="E198" s="17">
        <v>1</v>
      </c>
      <c r="F198" s="17">
        <v>24</v>
      </c>
      <c r="G198" s="20">
        <f>F198*E198</f>
        <v>24</v>
      </c>
      <c r="H198" s="611"/>
    </row>
    <row r="199" spans="1:8" ht="49.5" customHeight="1">
      <c r="A199" s="633">
        <v>90</v>
      </c>
      <c r="B199" s="606" t="s">
        <v>2870</v>
      </c>
      <c r="C199" s="46" t="s">
        <v>913</v>
      </c>
      <c r="D199" s="19"/>
      <c r="E199" s="17"/>
      <c r="F199" s="17"/>
      <c r="G199" s="84"/>
      <c r="H199" s="611">
        <v>41254</v>
      </c>
    </row>
    <row r="200" spans="1:8" ht="18" customHeight="1">
      <c r="A200" s="633"/>
      <c r="B200" s="606"/>
      <c r="C200" s="15" t="s">
        <v>1875</v>
      </c>
      <c r="D200" s="19" t="s">
        <v>2968</v>
      </c>
      <c r="E200" s="17">
        <v>1</v>
      </c>
      <c r="F200" s="17">
        <v>42</v>
      </c>
      <c r="G200" s="84">
        <f>E200*F200</f>
        <v>42</v>
      </c>
      <c r="H200" s="611"/>
    </row>
    <row r="201" spans="1:8" ht="47.25" customHeight="1">
      <c r="A201" s="630">
        <v>91</v>
      </c>
      <c r="B201" s="592" t="s">
        <v>2107</v>
      </c>
      <c r="C201" s="46" t="s">
        <v>1445</v>
      </c>
      <c r="D201" s="19"/>
      <c r="E201" s="17"/>
      <c r="F201" s="17"/>
      <c r="G201" s="84"/>
      <c r="H201" s="595">
        <v>41256</v>
      </c>
    </row>
    <row r="202" spans="1:8" ht="18" customHeight="1">
      <c r="A202" s="631"/>
      <c r="B202" s="593"/>
      <c r="C202" s="17" t="s">
        <v>1570</v>
      </c>
      <c r="D202" s="19" t="s">
        <v>2968</v>
      </c>
      <c r="E202" s="17">
        <v>2</v>
      </c>
      <c r="F202" s="17">
        <v>56</v>
      </c>
      <c r="G202" s="84">
        <f>E202*F202</f>
        <v>112</v>
      </c>
      <c r="H202" s="605"/>
    </row>
    <row r="203" spans="1:8" ht="18" customHeight="1">
      <c r="A203" s="631"/>
      <c r="B203" s="593"/>
      <c r="C203" s="17" t="s">
        <v>1462</v>
      </c>
      <c r="D203" s="19" t="s">
        <v>1049</v>
      </c>
      <c r="E203" s="17">
        <v>1</v>
      </c>
      <c r="F203" s="17">
        <v>48.88</v>
      </c>
      <c r="G203" s="17">
        <f>F203*E203</f>
        <v>48.88</v>
      </c>
      <c r="H203" s="605"/>
    </row>
    <row r="204" spans="1:8" ht="18" customHeight="1">
      <c r="A204" s="632"/>
      <c r="B204" s="594"/>
      <c r="C204" s="17" t="s">
        <v>3144</v>
      </c>
      <c r="D204" s="19" t="s">
        <v>2968</v>
      </c>
      <c r="E204" s="17">
        <v>1</v>
      </c>
      <c r="F204" s="17">
        <v>24</v>
      </c>
      <c r="G204" s="20">
        <f>F204*E204</f>
        <v>24</v>
      </c>
      <c r="H204" s="603"/>
    </row>
    <row r="205" spans="1:8" ht="18" customHeight="1">
      <c r="A205" s="602">
        <v>92</v>
      </c>
      <c r="B205" s="592" t="s">
        <v>2115</v>
      </c>
      <c r="C205" s="46" t="s">
        <v>2116</v>
      </c>
      <c r="D205" s="19"/>
      <c r="E205" s="17"/>
      <c r="F205" s="17"/>
      <c r="G205" s="84"/>
      <c r="H205" s="595">
        <v>41258</v>
      </c>
    </row>
    <row r="206" spans="1:8" ht="18" customHeight="1">
      <c r="A206" s="596"/>
      <c r="B206" s="593"/>
      <c r="C206" s="17" t="s">
        <v>1462</v>
      </c>
      <c r="D206" s="19" t="s">
        <v>1049</v>
      </c>
      <c r="E206" s="17">
        <v>0.5</v>
      </c>
      <c r="F206" s="17">
        <v>48.88</v>
      </c>
      <c r="G206" s="17">
        <f>F206*E206</f>
        <v>24.44</v>
      </c>
      <c r="H206" s="605"/>
    </row>
    <row r="207" spans="1:8" ht="18" customHeight="1">
      <c r="A207" s="596"/>
      <c r="B207" s="593"/>
      <c r="C207" s="17" t="s">
        <v>2967</v>
      </c>
      <c r="D207" s="19" t="s">
        <v>2968</v>
      </c>
      <c r="E207" s="17">
        <v>1</v>
      </c>
      <c r="F207" s="17">
        <v>221</v>
      </c>
      <c r="G207" s="17">
        <f>E207*F207</f>
        <v>221</v>
      </c>
      <c r="H207" s="605"/>
    </row>
    <row r="208" spans="1:8" ht="18" customHeight="1">
      <c r="A208" s="597"/>
      <c r="B208" s="594"/>
      <c r="C208" s="15" t="s">
        <v>2117</v>
      </c>
      <c r="D208" s="19" t="s">
        <v>2968</v>
      </c>
      <c r="E208" s="19">
        <v>2</v>
      </c>
      <c r="F208" s="19">
        <v>43</v>
      </c>
      <c r="G208" s="20">
        <f>F208*E208</f>
        <v>86</v>
      </c>
      <c r="H208" s="603"/>
    </row>
    <row r="209" spans="1:8" ht="33" customHeight="1">
      <c r="A209" s="64">
        <v>93</v>
      </c>
      <c r="B209" s="15" t="s">
        <v>2118</v>
      </c>
      <c r="C209" s="46" t="s">
        <v>2119</v>
      </c>
      <c r="D209" s="598" t="s">
        <v>67</v>
      </c>
      <c r="E209" s="599"/>
      <c r="F209" s="600"/>
      <c r="G209" s="84"/>
      <c r="H209" s="21">
        <v>41257</v>
      </c>
    </row>
    <row r="210" spans="1:8" ht="34.5" customHeight="1">
      <c r="A210" s="64">
        <v>94</v>
      </c>
      <c r="B210" s="15" t="s">
        <v>2120</v>
      </c>
      <c r="C210" s="46" t="s">
        <v>331</v>
      </c>
      <c r="D210" s="598" t="s">
        <v>2121</v>
      </c>
      <c r="E210" s="599"/>
      <c r="F210" s="600"/>
      <c r="G210" s="84"/>
      <c r="H210" s="21">
        <v>41257</v>
      </c>
    </row>
    <row r="211" spans="1:8" ht="38.25" customHeight="1">
      <c r="A211" s="64">
        <v>95</v>
      </c>
      <c r="B211" s="15" t="s">
        <v>2326</v>
      </c>
      <c r="C211" s="46" t="s">
        <v>2124</v>
      </c>
      <c r="D211" s="606" t="s">
        <v>1895</v>
      </c>
      <c r="E211" s="606"/>
      <c r="F211" s="606"/>
      <c r="G211" s="84"/>
      <c r="H211" s="21">
        <v>41257</v>
      </c>
    </row>
    <row r="212" spans="1:8" ht="30" customHeight="1">
      <c r="A212" s="610">
        <v>96</v>
      </c>
      <c r="B212" s="606" t="s">
        <v>2125</v>
      </c>
      <c r="C212" s="46" t="s">
        <v>2126</v>
      </c>
      <c r="D212" s="19"/>
      <c r="E212" s="17"/>
      <c r="F212" s="17"/>
      <c r="G212" s="84"/>
      <c r="H212" s="611"/>
    </row>
    <row r="213" spans="1:8" ht="18" customHeight="1">
      <c r="A213" s="610"/>
      <c r="B213" s="606"/>
      <c r="C213" s="15" t="s">
        <v>3668</v>
      </c>
      <c r="D213" s="19" t="s">
        <v>2968</v>
      </c>
      <c r="E213" s="17">
        <v>1</v>
      </c>
      <c r="F213" s="17">
        <v>150</v>
      </c>
      <c r="G213" s="84">
        <f>E213*F213</f>
        <v>150</v>
      </c>
      <c r="H213" s="611"/>
    </row>
    <row r="214" spans="1:8" ht="18" customHeight="1">
      <c r="A214" s="610"/>
      <c r="B214" s="606"/>
      <c r="C214" s="15" t="s">
        <v>3669</v>
      </c>
      <c r="D214" s="19" t="s">
        <v>2968</v>
      </c>
      <c r="E214" s="17">
        <v>1</v>
      </c>
      <c r="F214" s="17">
        <v>150</v>
      </c>
      <c r="G214" s="84">
        <f>E214*F214</f>
        <v>150</v>
      </c>
      <c r="H214" s="611"/>
    </row>
    <row r="215" spans="1:8" ht="18" customHeight="1">
      <c r="A215" s="610"/>
      <c r="B215" s="606"/>
      <c r="C215" s="15" t="s">
        <v>3670</v>
      </c>
      <c r="D215" s="19" t="s">
        <v>1049</v>
      </c>
      <c r="E215" s="17">
        <v>5</v>
      </c>
      <c r="F215" s="17">
        <v>19</v>
      </c>
      <c r="G215" s="84">
        <f>E215*F215</f>
        <v>95</v>
      </c>
      <c r="H215" s="611"/>
    </row>
    <row r="216" spans="1:8" ht="18" customHeight="1">
      <c r="A216" s="610"/>
      <c r="B216" s="606"/>
      <c r="C216" s="15" t="s">
        <v>3671</v>
      </c>
      <c r="D216" s="19" t="s">
        <v>2968</v>
      </c>
      <c r="E216" s="17">
        <v>1</v>
      </c>
      <c r="F216" s="17">
        <v>10</v>
      </c>
      <c r="G216" s="84">
        <f>E216*F216</f>
        <v>10</v>
      </c>
      <c r="H216" s="611"/>
    </row>
    <row r="217" spans="1:8" ht="32.25" customHeight="1">
      <c r="A217" s="610">
        <v>97</v>
      </c>
      <c r="B217" s="606" t="s">
        <v>3672</v>
      </c>
      <c r="C217" s="46" t="s">
        <v>3673</v>
      </c>
      <c r="D217" s="19"/>
      <c r="E217" s="17"/>
      <c r="F217" s="17"/>
      <c r="G217" s="84"/>
      <c r="H217" s="611">
        <v>41256</v>
      </c>
    </row>
    <row r="218" spans="1:8" ht="18" customHeight="1">
      <c r="A218" s="610"/>
      <c r="B218" s="606"/>
      <c r="C218" s="15" t="s">
        <v>1599</v>
      </c>
      <c r="D218" s="19" t="s">
        <v>1588</v>
      </c>
      <c r="E218" s="17">
        <v>0.5</v>
      </c>
      <c r="F218" s="17">
        <v>2500</v>
      </c>
      <c r="G218" s="84">
        <f>E218*F218</f>
        <v>1250</v>
      </c>
      <c r="H218" s="611"/>
    </row>
    <row r="219" spans="1:8" ht="18" customHeight="1">
      <c r="A219" s="610"/>
      <c r="B219" s="606"/>
      <c r="C219" s="15" t="s">
        <v>3107</v>
      </c>
      <c r="D219" s="19" t="s">
        <v>1109</v>
      </c>
      <c r="E219" s="17">
        <v>25</v>
      </c>
      <c r="F219" s="17">
        <v>33.4</v>
      </c>
      <c r="G219" s="84">
        <f>E219*F219</f>
        <v>835</v>
      </c>
      <c r="H219" s="611"/>
    </row>
    <row r="220" spans="1:8" ht="38.25" customHeight="1">
      <c r="A220" s="64">
        <v>98</v>
      </c>
      <c r="B220" s="15" t="s">
        <v>3674</v>
      </c>
      <c r="C220" s="46" t="s">
        <v>893</v>
      </c>
      <c r="D220" s="606" t="s">
        <v>3581</v>
      </c>
      <c r="E220" s="606"/>
      <c r="F220" s="606"/>
      <c r="G220" s="84"/>
      <c r="H220" s="21">
        <v>41256</v>
      </c>
    </row>
    <row r="221" spans="1:8" ht="35.25" customHeight="1">
      <c r="A221" s="41">
        <v>99</v>
      </c>
      <c r="B221" s="15" t="s">
        <v>1763</v>
      </c>
      <c r="C221" s="46" t="s">
        <v>893</v>
      </c>
      <c r="D221" s="606" t="s">
        <v>3581</v>
      </c>
      <c r="E221" s="606"/>
      <c r="F221" s="606"/>
      <c r="G221" s="84"/>
      <c r="H221" s="21">
        <v>41256</v>
      </c>
    </row>
    <row r="222" spans="1:8" ht="35.25" customHeight="1">
      <c r="A222" s="41">
        <v>100</v>
      </c>
      <c r="B222" s="15" t="s">
        <v>273</v>
      </c>
      <c r="C222" s="46" t="s">
        <v>893</v>
      </c>
      <c r="D222" s="598" t="s">
        <v>3581</v>
      </c>
      <c r="E222" s="599"/>
      <c r="F222" s="600"/>
      <c r="G222" s="84"/>
      <c r="H222" s="21">
        <v>41256</v>
      </c>
    </row>
    <row r="223" spans="1:8" ht="35.25" customHeight="1">
      <c r="A223" s="64">
        <v>101</v>
      </c>
      <c r="B223" s="15" t="s">
        <v>338</v>
      </c>
      <c r="C223" s="46" t="s">
        <v>893</v>
      </c>
      <c r="D223" s="606" t="s">
        <v>3581</v>
      </c>
      <c r="E223" s="606"/>
      <c r="F223" s="606"/>
      <c r="G223" s="84"/>
      <c r="H223" s="21">
        <v>41256</v>
      </c>
    </row>
    <row r="224" spans="1:8" ht="38.25" customHeight="1">
      <c r="A224" s="41">
        <v>102</v>
      </c>
      <c r="B224" s="15" t="s">
        <v>3749</v>
      </c>
      <c r="C224" s="46" t="s">
        <v>3676</v>
      </c>
      <c r="D224" s="606" t="s">
        <v>3743</v>
      </c>
      <c r="E224" s="606"/>
      <c r="F224" s="606"/>
      <c r="G224" s="84"/>
      <c r="H224" s="21">
        <v>41257</v>
      </c>
    </row>
    <row r="225" spans="1:8" ht="48.75" customHeight="1">
      <c r="A225" s="630">
        <v>103</v>
      </c>
      <c r="B225" s="592" t="s">
        <v>3250</v>
      </c>
      <c r="C225" s="46" t="s">
        <v>3677</v>
      </c>
      <c r="D225" s="19"/>
      <c r="E225" s="17"/>
      <c r="F225" s="17"/>
      <c r="G225" s="84"/>
      <c r="H225" s="595">
        <v>41257</v>
      </c>
    </row>
    <row r="226" spans="1:8" ht="15" customHeight="1">
      <c r="A226" s="631"/>
      <c r="B226" s="593"/>
      <c r="C226" s="15" t="s">
        <v>231</v>
      </c>
      <c r="D226" s="19" t="s">
        <v>2968</v>
      </c>
      <c r="E226" s="17">
        <v>1</v>
      </c>
      <c r="F226" s="17">
        <v>185</v>
      </c>
      <c r="G226" s="84">
        <f>E226*F226</f>
        <v>185</v>
      </c>
      <c r="H226" s="605"/>
    </row>
    <row r="227" spans="1:8" ht="15" customHeight="1">
      <c r="A227" s="631"/>
      <c r="B227" s="593"/>
      <c r="C227" s="17" t="s">
        <v>3678</v>
      </c>
      <c r="D227" s="19" t="s">
        <v>2968</v>
      </c>
      <c r="E227" s="17">
        <v>2</v>
      </c>
      <c r="F227" s="17">
        <v>380</v>
      </c>
      <c r="G227" s="20">
        <f>F227*E227</f>
        <v>760</v>
      </c>
      <c r="H227" s="605"/>
    </row>
    <row r="228" spans="1:8" ht="15" customHeight="1">
      <c r="A228" s="632"/>
      <c r="B228" s="594"/>
      <c r="C228" s="15" t="s">
        <v>1602</v>
      </c>
      <c r="D228" s="19" t="s">
        <v>1109</v>
      </c>
      <c r="E228" s="17">
        <v>0.1</v>
      </c>
      <c r="F228" s="17">
        <v>47</v>
      </c>
      <c r="G228" s="84">
        <f>E228*F228</f>
        <v>4.7</v>
      </c>
      <c r="H228" s="603"/>
    </row>
    <row r="229" spans="1:8" ht="15" customHeight="1">
      <c r="A229" s="41">
        <v>104</v>
      </c>
      <c r="B229" s="15" t="s">
        <v>3679</v>
      </c>
      <c r="C229" s="46" t="s">
        <v>694</v>
      </c>
      <c r="D229" s="598" t="s">
        <v>1050</v>
      </c>
      <c r="E229" s="599"/>
      <c r="F229" s="600"/>
      <c r="G229" s="84"/>
      <c r="H229" s="21">
        <v>41257</v>
      </c>
    </row>
    <row r="230" spans="1:8" ht="36.75" customHeight="1">
      <c r="A230" s="602">
        <v>105</v>
      </c>
      <c r="B230" s="592" t="s">
        <v>2902</v>
      </c>
      <c r="C230" s="46" t="s">
        <v>2903</v>
      </c>
      <c r="D230" s="19"/>
      <c r="E230" s="17"/>
      <c r="F230" s="17"/>
      <c r="G230" s="84"/>
      <c r="H230" s="595">
        <v>41261</v>
      </c>
    </row>
    <row r="231" spans="1:8" ht="18" customHeight="1">
      <c r="A231" s="596"/>
      <c r="B231" s="593"/>
      <c r="C231" s="17" t="s">
        <v>1462</v>
      </c>
      <c r="D231" s="19" t="s">
        <v>1049</v>
      </c>
      <c r="E231" s="17">
        <v>5</v>
      </c>
      <c r="F231" s="17">
        <v>55</v>
      </c>
      <c r="G231" s="17">
        <f>F231*E231</f>
        <v>275</v>
      </c>
      <c r="H231" s="605"/>
    </row>
    <row r="232" spans="1:8" ht="18" customHeight="1">
      <c r="A232" s="596"/>
      <c r="B232" s="593"/>
      <c r="C232" s="17" t="s">
        <v>1570</v>
      </c>
      <c r="D232" s="19" t="s">
        <v>2968</v>
      </c>
      <c r="E232" s="17">
        <v>2</v>
      </c>
      <c r="F232" s="17">
        <v>59</v>
      </c>
      <c r="G232" s="84">
        <f>E232*F232</f>
        <v>118</v>
      </c>
      <c r="H232" s="605"/>
    </row>
    <row r="233" spans="1:8" ht="18" customHeight="1">
      <c r="A233" s="597"/>
      <c r="B233" s="594"/>
      <c r="C233" s="15" t="s">
        <v>1045</v>
      </c>
      <c r="D233" s="19" t="s">
        <v>2968</v>
      </c>
      <c r="E233" s="17">
        <v>1</v>
      </c>
      <c r="F233" s="17">
        <v>50</v>
      </c>
      <c r="G233" s="84">
        <f>E233*F233</f>
        <v>50</v>
      </c>
      <c r="H233" s="603"/>
    </row>
    <row r="234" spans="1:8" ht="18" customHeight="1">
      <c r="A234" s="630">
        <v>106</v>
      </c>
      <c r="B234" s="592" t="s">
        <v>2904</v>
      </c>
      <c r="C234" s="46" t="s">
        <v>3381</v>
      </c>
      <c r="D234" s="19"/>
      <c r="E234" s="17"/>
      <c r="F234" s="17"/>
      <c r="G234" s="84"/>
      <c r="H234" s="595">
        <v>41261</v>
      </c>
    </row>
    <row r="235" spans="1:8" ht="18" customHeight="1">
      <c r="A235" s="632"/>
      <c r="B235" s="594"/>
      <c r="C235" s="17" t="s">
        <v>1462</v>
      </c>
      <c r="D235" s="19" t="s">
        <v>1049</v>
      </c>
      <c r="E235" s="17">
        <v>1</v>
      </c>
      <c r="F235" s="17">
        <v>55</v>
      </c>
      <c r="G235" s="17">
        <f>F235*E235</f>
        <v>55</v>
      </c>
      <c r="H235" s="603"/>
    </row>
    <row r="236" spans="1:8" ht="37.5" customHeight="1">
      <c r="A236" s="64">
        <v>107</v>
      </c>
      <c r="B236" s="15" t="s">
        <v>2905</v>
      </c>
      <c r="C236" s="46" t="s">
        <v>2906</v>
      </c>
      <c r="D236" s="598" t="s">
        <v>1050</v>
      </c>
      <c r="E236" s="599"/>
      <c r="F236" s="600"/>
      <c r="G236" s="84"/>
      <c r="H236" s="21">
        <v>41261</v>
      </c>
    </row>
    <row r="237" spans="1:8" ht="36" customHeight="1">
      <c r="A237" s="41">
        <v>108</v>
      </c>
      <c r="B237" s="15" t="s">
        <v>1763</v>
      </c>
      <c r="C237" s="16" t="s">
        <v>893</v>
      </c>
      <c r="D237" s="606" t="s">
        <v>1959</v>
      </c>
      <c r="E237" s="606"/>
      <c r="F237" s="606"/>
      <c r="G237" s="17"/>
      <c r="H237" s="21">
        <v>41261</v>
      </c>
    </row>
    <row r="238" spans="1:8" ht="36" customHeight="1">
      <c r="A238" s="630">
        <v>109</v>
      </c>
      <c r="B238" s="592" t="s">
        <v>681</v>
      </c>
      <c r="C238" s="46" t="s">
        <v>2015</v>
      </c>
      <c r="D238" s="19"/>
      <c r="E238" s="17"/>
      <c r="F238" s="17"/>
      <c r="G238" s="84"/>
      <c r="H238" s="595">
        <v>41260</v>
      </c>
    </row>
    <row r="239" spans="1:8" ht="18" customHeight="1">
      <c r="A239" s="631"/>
      <c r="B239" s="594"/>
      <c r="C239" s="15" t="s">
        <v>2204</v>
      </c>
      <c r="D239" s="19" t="s">
        <v>2968</v>
      </c>
      <c r="E239" s="17">
        <v>1</v>
      </c>
      <c r="F239" s="17">
        <v>13</v>
      </c>
      <c r="G239" s="84">
        <f>E239*F239</f>
        <v>13</v>
      </c>
      <c r="H239" s="605"/>
    </row>
    <row r="240" spans="1:8" ht="18" customHeight="1">
      <c r="A240" s="632"/>
      <c r="B240" s="19" t="s">
        <v>2907</v>
      </c>
      <c r="C240" s="15" t="s">
        <v>2908</v>
      </c>
      <c r="D240" s="598" t="s">
        <v>1050</v>
      </c>
      <c r="E240" s="599"/>
      <c r="F240" s="600"/>
      <c r="G240" s="84"/>
      <c r="H240" s="603"/>
    </row>
    <row r="241" spans="1:8" ht="18" customHeight="1">
      <c r="A241" s="41">
        <v>110</v>
      </c>
      <c r="B241" s="15" t="s">
        <v>2909</v>
      </c>
      <c r="C241" s="46" t="s">
        <v>340</v>
      </c>
      <c r="D241" s="598" t="s">
        <v>1102</v>
      </c>
      <c r="E241" s="599"/>
      <c r="F241" s="600"/>
      <c r="G241" s="84"/>
      <c r="H241" s="21">
        <v>41261</v>
      </c>
    </row>
    <row r="242" spans="1:8" ht="75.75" customHeight="1">
      <c r="A242" s="630">
        <v>111</v>
      </c>
      <c r="B242" s="15" t="s">
        <v>2910</v>
      </c>
      <c r="C242" s="331" t="s">
        <v>2911</v>
      </c>
      <c r="D242" s="19"/>
      <c r="E242" s="17"/>
      <c r="F242" s="17"/>
      <c r="G242" s="84"/>
      <c r="H242" s="595">
        <v>41253</v>
      </c>
    </row>
    <row r="243" spans="1:8" ht="33" customHeight="1">
      <c r="A243" s="632"/>
      <c r="B243" s="1151" t="s">
        <v>2912</v>
      </c>
      <c r="C243" s="1152"/>
      <c r="D243" s="243"/>
      <c r="E243" s="241"/>
      <c r="F243" s="241"/>
      <c r="G243" s="586">
        <v>669851.17000000004</v>
      </c>
      <c r="H243" s="603"/>
    </row>
    <row r="244" spans="1:8" ht="36.75" customHeight="1">
      <c r="A244" s="602">
        <v>112</v>
      </c>
      <c r="B244" s="592" t="s">
        <v>972</v>
      </c>
      <c r="C244" s="46" t="s">
        <v>2605</v>
      </c>
      <c r="D244" s="19"/>
      <c r="E244" s="17"/>
      <c r="F244" s="17"/>
      <c r="G244" s="84"/>
      <c r="H244" s="595">
        <v>41262</v>
      </c>
    </row>
    <row r="245" spans="1:8" ht="18" customHeight="1">
      <c r="A245" s="597"/>
      <c r="B245" s="594"/>
      <c r="C245" s="15" t="s">
        <v>166</v>
      </c>
      <c r="D245" s="19" t="s">
        <v>1588</v>
      </c>
      <c r="E245" s="17">
        <v>0.75</v>
      </c>
      <c r="F245" s="17">
        <v>3000</v>
      </c>
      <c r="G245" s="84">
        <f>E245*F245</f>
        <v>2250</v>
      </c>
      <c r="H245" s="603"/>
    </row>
    <row r="246" spans="1:8" ht="37.5" customHeight="1">
      <c r="A246" s="630">
        <v>113</v>
      </c>
      <c r="B246" s="592" t="s">
        <v>2606</v>
      </c>
      <c r="C246" s="46" t="s">
        <v>2605</v>
      </c>
      <c r="D246" s="19"/>
      <c r="E246" s="17"/>
      <c r="F246" s="17"/>
      <c r="G246" s="84"/>
      <c r="H246" s="595">
        <v>41262</v>
      </c>
    </row>
    <row r="247" spans="1:8" ht="18" customHeight="1">
      <c r="A247" s="632"/>
      <c r="B247" s="594"/>
      <c r="C247" s="15" t="s">
        <v>166</v>
      </c>
      <c r="D247" s="19" t="s">
        <v>1588</v>
      </c>
      <c r="E247" s="17">
        <v>0.75</v>
      </c>
      <c r="F247" s="17">
        <v>3000</v>
      </c>
      <c r="G247" s="84">
        <f>E247*F247</f>
        <v>2250</v>
      </c>
      <c r="H247" s="603"/>
    </row>
    <row r="248" spans="1:8" ht="54" customHeight="1">
      <c r="A248" s="64">
        <v>114</v>
      </c>
      <c r="B248" s="15" t="s">
        <v>2025</v>
      </c>
      <c r="C248" s="46" t="s">
        <v>2607</v>
      </c>
      <c r="D248" s="598" t="s">
        <v>2608</v>
      </c>
      <c r="E248" s="599"/>
      <c r="F248" s="600"/>
      <c r="G248" s="84"/>
      <c r="H248" s="21"/>
    </row>
    <row r="249" spans="1:8" ht="15.6" customHeight="1">
      <c r="A249" s="630">
        <v>115</v>
      </c>
      <c r="B249" s="592" t="s">
        <v>338</v>
      </c>
      <c r="C249" s="16" t="s">
        <v>2782</v>
      </c>
      <c r="D249" s="17"/>
      <c r="E249" s="17"/>
      <c r="F249" s="17"/>
      <c r="G249" s="17"/>
      <c r="H249" s="595">
        <v>41263</v>
      </c>
    </row>
    <row r="250" spans="1:8" ht="15.6" customHeight="1">
      <c r="A250" s="1154"/>
      <c r="B250" s="593"/>
      <c r="C250" s="17" t="s">
        <v>2783</v>
      </c>
      <c r="D250" s="15" t="s">
        <v>1588</v>
      </c>
      <c r="E250" s="19">
        <v>0.2</v>
      </c>
      <c r="F250" s="19">
        <v>2000</v>
      </c>
      <c r="G250" s="17">
        <f>E250*F250</f>
        <v>400</v>
      </c>
      <c r="H250" s="605"/>
    </row>
    <row r="251" spans="1:8" ht="15.6" customHeight="1">
      <c r="A251" s="1155"/>
      <c r="B251" s="594"/>
      <c r="C251" s="17" t="s">
        <v>2050</v>
      </c>
      <c r="D251" s="15" t="s">
        <v>1585</v>
      </c>
      <c r="E251" s="19">
        <v>0.3</v>
      </c>
      <c r="F251" s="19">
        <v>48.05</v>
      </c>
      <c r="G251" s="17">
        <f>E251*F251</f>
        <v>14.414999999999999</v>
      </c>
      <c r="H251" s="603"/>
    </row>
    <row r="252" spans="1:8" ht="15.6" customHeight="1">
      <c r="A252" s="630">
        <v>116</v>
      </c>
      <c r="B252" s="592" t="s">
        <v>1761</v>
      </c>
      <c r="C252" s="16" t="s">
        <v>2782</v>
      </c>
      <c r="D252" s="17"/>
      <c r="E252" s="17"/>
      <c r="F252" s="17"/>
      <c r="G252" s="17"/>
      <c r="H252" s="595">
        <v>41263</v>
      </c>
    </row>
    <row r="253" spans="1:8" ht="15.6" customHeight="1">
      <c r="A253" s="1154"/>
      <c r="B253" s="593"/>
      <c r="C253" s="17" t="s">
        <v>2783</v>
      </c>
      <c r="D253" s="15" t="s">
        <v>1588</v>
      </c>
      <c r="E253" s="19">
        <v>0.2</v>
      </c>
      <c r="F253" s="19">
        <v>2000</v>
      </c>
      <c r="G253" s="17">
        <f>E253*F253</f>
        <v>400</v>
      </c>
      <c r="H253" s="605"/>
    </row>
    <row r="254" spans="1:8" ht="15.6" customHeight="1">
      <c r="A254" s="1155"/>
      <c r="B254" s="594"/>
      <c r="C254" s="17" t="s">
        <v>2050</v>
      </c>
      <c r="D254" s="15" t="s">
        <v>1585</v>
      </c>
      <c r="E254" s="19">
        <v>0.3</v>
      </c>
      <c r="F254" s="19">
        <v>48.05</v>
      </c>
      <c r="G254" s="17">
        <f>E254*F254</f>
        <v>14.414999999999999</v>
      </c>
      <c r="H254" s="603"/>
    </row>
    <row r="255" spans="1:8" ht="15.6" customHeight="1">
      <c r="A255" s="633">
        <v>117</v>
      </c>
      <c r="B255" s="606" t="s">
        <v>2785</v>
      </c>
      <c r="C255" s="16" t="s">
        <v>2782</v>
      </c>
      <c r="D255" s="17"/>
      <c r="E255" s="17"/>
      <c r="F255" s="17"/>
      <c r="G255" s="17"/>
      <c r="H255" s="611">
        <v>41263</v>
      </c>
    </row>
    <row r="256" spans="1:8" ht="15.6" customHeight="1">
      <c r="A256" s="1157"/>
      <c r="B256" s="606"/>
      <c r="C256" s="17" t="s">
        <v>2783</v>
      </c>
      <c r="D256" s="15" t="s">
        <v>1588</v>
      </c>
      <c r="E256" s="19">
        <v>0.2</v>
      </c>
      <c r="F256" s="19">
        <v>2000</v>
      </c>
      <c r="G256" s="17">
        <f>E256*F256</f>
        <v>400</v>
      </c>
      <c r="H256" s="611"/>
    </row>
    <row r="257" spans="1:8" ht="15.6" customHeight="1">
      <c r="A257" s="1157"/>
      <c r="B257" s="606"/>
      <c r="C257" s="17" t="s">
        <v>2050</v>
      </c>
      <c r="D257" s="15" t="s">
        <v>1585</v>
      </c>
      <c r="E257" s="19">
        <v>0.3</v>
      </c>
      <c r="F257" s="19">
        <v>48.05</v>
      </c>
      <c r="G257" s="17">
        <f>E257*F257</f>
        <v>14.414999999999999</v>
      </c>
      <c r="H257" s="611"/>
    </row>
    <row r="258" spans="1:8" ht="15.6" customHeight="1">
      <c r="A258" s="610">
        <v>118</v>
      </c>
      <c r="B258" s="606" t="s">
        <v>2781</v>
      </c>
      <c r="C258" s="16" t="s">
        <v>2782</v>
      </c>
      <c r="D258" s="17"/>
      <c r="E258" s="17"/>
      <c r="F258" s="17"/>
      <c r="G258" s="17"/>
      <c r="H258" s="611">
        <v>41263</v>
      </c>
    </row>
    <row r="259" spans="1:8" ht="15.6" customHeight="1">
      <c r="A259" s="1156"/>
      <c r="B259" s="606"/>
      <c r="C259" s="17" t="s">
        <v>2783</v>
      </c>
      <c r="D259" s="15" t="s">
        <v>1588</v>
      </c>
      <c r="E259" s="19">
        <v>0.2</v>
      </c>
      <c r="F259" s="19">
        <v>2000</v>
      </c>
      <c r="G259" s="17">
        <f>E259*F259</f>
        <v>400</v>
      </c>
      <c r="H259" s="611"/>
    </row>
    <row r="260" spans="1:8" ht="15.6" customHeight="1">
      <c r="A260" s="1156"/>
      <c r="B260" s="606"/>
      <c r="C260" s="17" t="s">
        <v>2050</v>
      </c>
      <c r="D260" s="15" t="s">
        <v>1585</v>
      </c>
      <c r="E260" s="19">
        <v>0.3</v>
      </c>
      <c r="F260" s="19">
        <v>48.05</v>
      </c>
      <c r="G260" s="17">
        <f>E260*F260</f>
        <v>14.414999999999999</v>
      </c>
      <c r="H260" s="611"/>
    </row>
    <row r="261" spans="1:8" ht="15.6" customHeight="1">
      <c r="A261" s="630">
        <v>119</v>
      </c>
      <c r="B261" s="592" t="s">
        <v>2595</v>
      </c>
      <c r="C261" s="16" t="s">
        <v>2782</v>
      </c>
      <c r="D261" s="17"/>
      <c r="E261" s="17"/>
      <c r="F261" s="17"/>
      <c r="G261" s="17"/>
      <c r="H261" s="595">
        <v>41263</v>
      </c>
    </row>
    <row r="262" spans="1:8" ht="15.6" customHeight="1">
      <c r="A262" s="1154"/>
      <c r="B262" s="593"/>
      <c r="C262" s="17" t="s">
        <v>2783</v>
      </c>
      <c r="D262" s="15" t="s">
        <v>1588</v>
      </c>
      <c r="E262" s="19">
        <v>0.2</v>
      </c>
      <c r="F262" s="19">
        <v>2000</v>
      </c>
      <c r="G262" s="17">
        <f>E262*F262</f>
        <v>400</v>
      </c>
      <c r="H262" s="605"/>
    </row>
    <row r="263" spans="1:8" ht="15.6" customHeight="1">
      <c r="A263" s="1155"/>
      <c r="B263" s="594"/>
      <c r="C263" s="17" t="s">
        <v>2050</v>
      </c>
      <c r="D263" s="15" t="s">
        <v>1585</v>
      </c>
      <c r="E263" s="19">
        <v>0.3</v>
      </c>
      <c r="F263" s="19">
        <v>48.05</v>
      </c>
      <c r="G263" s="17">
        <f>E263*F263</f>
        <v>14.414999999999999</v>
      </c>
      <c r="H263" s="603"/>
    </row>
    <row r="264" spans="1:8" ht="15.6" customHeight="1">
      <c r="A264" s="602">
        <v>120</v>
      </c>
      <c r="B264" s="592" t="s">
        <v>2836</v>
      </c>
      <c r="C264" s="16" t="s">
        <v>2782</v>
      </c>
      <c r="D264" s="17"/>
      <c r="E264" s="17"/>
      <c r="F264" s="17"/>
      <c r="G264" s="17"/>
      <c r="H264" s="595">
        <v>41263</v>
      </c>
    </row>
    <row r="265" spans="1:8" ht="15.6" customHeight="1">
      <c r="A265" s="643"/>
      <c r="B265" s="593"/>
      <c r="C265" s="17" t="s">
        <v>2783</v>
      </c>
      <c r="D265" s="15" t="s">
        <v>1588</v>
      </c>
      <c r="E265" s="19">
        <v>0.2</v>
      </c>
      <c r="F265" s="19">
        <v>2000</v>
      </c>
      <c r="G265" s="17">
        <f>E265*F265</f>
        <v>400</v>
      </c>
      <c r="H265" s="605"/>
    </row>
    <row r="266" spans="1:8" ht="15.6" customHeight="1">
      <c r="A266" s="644"/>
      <c r="B266" s="594"/>
      <c r="C266" s="17" t="s">
        <v>2050</v>
      </c>
      <c r="D266" s="15" t="s">
        <v>1585</v>
      </c>
      <c r="E266" s="19">
        <v>0.3</v>
      </c>
      <c r="F266" s="19">
        <v>48.05</v>
      </c>
      <c r="G266" s="17">
        <f>E266*F266</f>
        <v>14.414999999999999</v>
      </c>
      <c r="H266" s="603"/>
    </row>
    <row r="267" spans="1:8" ht="15" customHeight="1">
      <c r="A267" s="610">
        <v>121</v>
      </c>
      <c r="B267" s="606" t="s">
        <v>3442</v>
      </c>
      <c r="C267" s="16" t="s">
        <v>2782</v>
      </c>
      <c r="D267" s="17"/>
      <c r="E267" s="17"/>
      <c r="F267" s="17"/>
      <c r="G267" s="17"/>
      <c r="H267" s="611">
        <v>41263</v>
      </c>
    </row>
    <row r="268" spans="1:8" ht="15" customHeight="1">
      <c r="A268" s="1156"/>
      <c r="B268" s="606"/>
      <c r="C268" s="17" t="s">
        <v>2783</v>
      </c>
      <c r="D268" s="15" t="s">
        <v>1588</v>
      </c>
      <c r="E268" s="19">
        <v>0.2</v>
      </c>
      <c r="F268" s="19">
        <v>2000</v>
      </c>
      <c r="G268" s="17">
        <f>E268*F268</f>
        <v>400</v>
      </c>
      <c r="H268" s="611"/>
    </row>
    <row r="269" spans="1:8" ht="15" customHeight="1">
      <c r="A269" s="1156"/>
      <c r="B269" s="606"/>
      <c r="C269" s="17" t="s">
        <v>2050</v>
      </c>
      <c r="D269" s="15" t="s">
        <v>1585</v>
      </c>
      <c r="E269" s="19">
        <v>0.3</v>
      </c>
      <c r="F269" s="19">
        <v>48.05</v>
      </c>
      <c r="G269" s="17">
        <f>E269*F269</f>
        <v>14.414999999999999</v>
      </c>
      <c r="H269" s="611"/>
    </row>
    <row r="270" spans="1:8" ht="15" customHeight="1">
      <c r="A270" s="610">
        <v>122</v>
      </c>
      <c r="B270" s="606" t="s">
        <v>273</v>
      </c>
      <c r="C270" s="16" t="s">
        <v>2782</v>
      </c>
      <c r="D270" s="17"/>
      <c r="E270" s="17"/>
      <c r="F270" s="17"/>
      <c r="G270" s="17"/>
      <c r="H270" s="611">
        <v>41263</v>
      </c>
    </row>
    <row r="271" spans="1:8" ht="15" customHeight="1">
      <c r="A271" s="1156"/>
      <c r="B271" s="606"/>
      <c r="C271" s="17" t="s">
        <v>2783</v>
      </c>
      <c r="D271" s="15" t="s">
        <v>1588</v>
      </c>
      <c r="E271" s="19">
        <v>0.2</v>
      </c>
      <c r="F271" s="19">
        <v>2000</v>
      </c>
      <c r="G271" s="17">
        <f>E271*F271</f>
        <v>400</v>
      </c>
      <c r="H271" s="611"/>
    </row>
    <row r="272" spans="1:8" ht="15" customHeight="1">
      <c r="A272" s="1156"/>
      <c r="B272" s="606"/>
      <c r="C272" s="17" t="s">
        <v>2050</v>
      </c>
      <c r="D272" s="15" t="s">
        <v>1585</v>
      </c>
      <c r="E272" s="19">
        <v>0.3</v>
      </c>
      <c r="F272" s="19">
        <v>48.05</v>
      </c>
      <c r="G272" s="17">
        <f>E272*F272</f>
        <v>14.414999999999999</v>
      </c>
      <c r="H272" s="611"/>
    </row>
    <row r="273" spans="1:8" ht="18" customHeight="1">
      <c r="A273" s="602">
        <v>123</v>
      </c>
      <c r="B273" s="592" t="s">
        <v>2657</v>
      </c>
      <c r="C273" s="16" t="s">
        <v>2782</v>
      </c>
      <c r="D273" s="17"/>
      <c r="E273" s="17"/>
      <c r="F273" s="17"/>
      <c r="G273" s="17"/>
      <c r="H273" s="595">
        <v>41263</v>
      </c>
    </row>
    <row r="274" spans="1:8" ht="18" customHeight="1">
      <c r="A274" s="643"/>
      <c r="B274" s="593"/>
      <c r="C274" s="17" t="s">
        <v>2783</v>
      </c>
      <c r="D274" s="15" t="s">
        <v>1588</v>
      </c>
      <c r="E274" s="19">
        <v>0.2</v>
      </c>
      <c r="F274" s="19">
        <v>2000</v>
      </c>
      <c r="G274" s="17">
        <f>E274*F274</f>
        <v>400</v>
      </c>
      <c r="H274" s="605"/>
    </row>
    <row r="275" spans="1:8" ht="18" customHeight="1">
      <c r="A275" s="644"/>
      <c r="B275" s="594"/>
      <c r="C275" s="17" t="s">
        <v>2050</v>
      </c>
      <c r="D275" s="15" t="s">
        <v>1585</v>
      </c>
      <c r="E275" s="19">
        <v>0.3</v>
      </c>
      <c r="F275" s="19">
        <v>48.05</v>
      </c>
      <c r="G275" s="17">
        <f>E275*F275</f>
        <v>14.414999999999999</v>
      </c>
      <c r="H275" s="603"/>
    </row>
    <row r="276" spans="1:8" ht="18" customHeight="1">
      <c r="A276" s="602">
        <v>124</v>
      </c>
      <c r="B276" s="592" t="s">
        <v>3443</v>
      </c>
      <c r="C276" s="16" t="s">
        <v>2782</v>
      </c>
      <c r="D276" s="17"/>
      <c r="E276" s="17"/>
      <c r="F276" s="17"/>
      <c r="G276" s="17"/>
      <c r="H276" s="595">
        <v>41263</v>
      </c>
    </row>
    <row r="277" spans="1:8" ht="18" customHeight="1">
      <c r="A277" s="643"/>
      <c r="B277" s="593"/>
      <c r="C277" s="17" t="s">
        <v>2783</v>
      </c>
      <c r="D277" s="15" t="s">
        <v>1588</v>
      </c>
      <c r="E277" s="19">
        <v>0.2</v>
      </c>
      <c r="F277" s="19">
        <v>2000</v>
      </c>
      <c r="G277" s="17">
        <f>E277*F277</f>
        <v>400</v>
      </c>
      <c r="H277" s="605"/>
    </row>
    <row r="278" spans="1:8" ht="18" customHeight="1">
      <c r="A278" s="644"/>
      <c r="B278" s="594"/>
      <c r="C278" s="17" t="s">
        <v>2050</v>
      </c>
      <c r="D278" s="15" t="s">
        <v>1585</v>
      </c>
      <c r="E278" s="19">
        <v>0.3</v>
      </c>
      <c r="F278" s="19">
        <v>48.05</v>
      </c>
      <c r="G278" s="17">
        <f>E278*F278</f>
        <v>14.414999999999999</v>
      </c>
      <c r="H278" s="603"/>
    </row>
    <row r="279" spans="1:8" ht="38.25" customHeight="1">
      <c r="A279" s="41">
        <v>125</v>
      </c>
      <c r="B279" s="15" t="s">
        <v>1013</v>
      </c>
      <c r="C279" s="16" t="s">
        <v>893</v>
      </c>
      <c r="D279" s="598" t="s">
        <v>14</v>
      </c>
      <c r="E279" s="599"/>
      <c r="F279" s="600"/>
      <c r="G279" s="17"/>
      <c r="H279" s="21">
        <v>41262</v>
      </c>
    </row>
    <row r="280" spans="1:8" ht="18" customHeight="1">
      <c r="A280" s="602">
        <v>126</v>
      </c>
      <c r="B280" s="592" t="s">
        <v>1015</v>
      </c>
      <c r="C280" s="46" t="s">
        <v>813</v>
      </c>
      <c r="D280" s="19"/>
      <c r="E280" s="17"/>
      <c r="F280" s="17"/>
      <c r="G280" s="84"/>
      <c r="H280" s="595">
        <v>41263</v>
      </c>
    </row>
    <row r="281" spans="1:8" ht="18" customHeight="1">
      <c r="A281" s="596"/>
      <c r="B281" s="593"/>
      <c r="C281" s="15" t="s">
        <v>1016</v>
      </c>
      <c r="D281" s="19" t="s">
        <v>2968</v>
      </c>
      <c r="E281" s="17">
        <v>1</v>
      </c>
      <c r="F281" s="17">
        <v>270</v>
      </c>
      <c r="G281" s="84">
        <f>E281*F281</f>
        <v>270</v>
      </c>
      <c r="H281" s="605"/>
    </row>
    <row r="282" spans="1:8" ht="18" customHeight="1">
      <c r="A282" s="597"/>
      <c r="B282" s="594"/>
      <c r="C282" s="15" t="s">
        <v>2204</v>
      </c>
      <c r="D282" s="19" t="s">
        <v>2968</v>
      </c>
      <c r="E282" s="17">
        <v>1</v>
      </c>
      <c r="F282" s="17">
        <v>10</v>
      </c>
      <c r="G282" s="84">
        <f>E282*F282</f>
        <v>10</v>
      </c>
      <c r="H282" s="603"/>
    </row>
    <row r="283" spans="1:8" ht="18" customHeight="1">
      <c r="A283" s="41">
        <v>128</v>
      </c>
      <c r="B283" s="15" t="s">
        <v>1022</v>
      </c>
      <c r="C283" s="46" t="s">
        <v>2844</v>
      </c>
      <c r="D283" s="606" t="s">
        <v>1050</v>
      </c>
      <c r="E283" s="606"/>
      <c r="F283" s="606"/>
      <c r="G283" s="84"/>
      <c r="H283" s="21">
        <v>41263</v>
      </c>
    </row>
    <row r="284" spans="1:8" ht="33" customHeight="1">
      <c r="A284" s="41">
        <v>129</v>
      </c>
      <c r="B284" s="15" t="s">
        <v>912</v>
      </c>
      <c r="C284" s="46" t="s">
        <v>515</v>
      </c>
      <c r="D284" s="606" t="s">
        <v>1774</v>
      </c>
      <c r="E284" s="606"/>
      <c r="F284" s="606"/>
      <c r="G284" s="84"/>
      <c r="H284" s="21">
        <v>41263</v>
      </c>
    </row>
    <row r="285" spans="1:8" ht="35.25" customHeight="1">
      <c r="A285" s="41">
        <v>130</v>
      </c>
      <c r="B285" s="15" t="s">
        <v>1402</v>
      </c>
      <c r="C285" s="46" t="s">
        <v>515</v>
      </c>
      <c r="D285" s="598" t="s">
        <v>1774</v>
      </c>
      <c r="E285" s="599"/>
      <c r="F285" s="600"/>
      <c r="G285" s="84"/>
      <c r="H285" s="21">
        <v>41263</v>
      </c>
    </row>
    <row r="286" spans="1:8" ht="37.5" customHeight="1">
      <c r="A286" s="41">
        <v>131</v>
      </c>
      <c r="B286" s="15" t="s">
        <v>3553</v>
      </c>
      <c r="C286" s="46" t="s">
        <v>515</v>
      </c>
      <c r="D286" s="598" t="s">
        <v>1774</v>
      </c>
      <c r="E286" s="599"/>
      <c r="F286" s="600"/>
      <c r="G286" s="84"/>
      <c r="H286" s="21">
        <v>41263</v>
      </c>
    </row>
    <row r="287" spans="1:8" ht="30.75" customHeight="1">
      <c r="A287" s="64">
        <v>132</v>
      </c>
      <c r="B287" s="15" t="s">
        <v>2128</v>
      </c>
      <c r="C287" s="46" t="s">
        <v>515</v>
      </c>
      <c r="D287" s="598" t="s">
        <v>1775</v>
      </c>
      <c r="E287" s="599"/>
      <c r="F287" s="600"/>
      <c r="G287" s="84"/>
      <c r="H287" s="21">
        <v>41263</v>
      </c>
    </row>
    <row r="288" spans="1:8" ht="36.75" customHeight="1">
      <c r="A288" s="41">
        <v>133</v>
      </c>
      <c r="B288" s="15" t="s">
        <v>3443</v>
      </c>
      <c r="C288" s="46" t="s">
        <v>515</v>
      </c>
      <c r="D288" s="598" t="s">
        <v>1775</v>
      </c>
      <c r="E288" s="599"/>
      <c r="F288" s="600"/>
      <c r="G288" s="84"/>
      <c r="H288" s="21">
        <v>41263</v>
      </c>
    </row>
    <row r="289" spans="1:8" ht="36.75" customHeight="1">
      <c r="A289" s="41">
        <v>134</v>
      </c>
      <c r="B289" s="15" t="s">
        <v>821</v>
      </c>
      <c r="C289" s="46" t="s">
        <v>515</v>
      </c>
      <c r="D289" s="598" t="s">
        <v>1775</v>
      </c>
      <c r="E289" s="599"/>
      <c r="F289" s="600"/>
      <c r="G289" s="84"/>
      <c r="H289" s="21">
        <v>41263</v>
      </c>
    </row>
    <row r="290" spans="1:8" ht="29.25" customHeight="1">
      <c r="A290" s="41">
        <v>135</v>
      </c>
      <c r="B290" s="15" t="s">
        <v>2595</v>
      </c>
      <c r="C290" s="46" t="s">
        <v>515</v>
      </c>
      <c r="D290" s="598" t="s">
        <v>1776</v>
      </c>
      <c r="E290" s="599"/>
      <c r="F290" s="600"/>
      <c r="G290" s="84"/>
      <c r="H290" s="21">
        <v>41263</v>
      </c>
    </row>
    <row r="291" spans="1:8" ht="18" customHeight="1">
      <c r="A291" s="602">
        <v>136</v>
      </c>
      <c r="B291" s="592" t="s">
        <v>1777</v>
      </c>
      <c r="C291" s="46" t="s">
        <v>1778</v>
      </c>
      <c r="D291" s="598" t="s">
        <v>1869</v>
      </c>
      <c r="E291" s="599"/>
      <c r="F291" s="600"/>
      <c r="G291" s="84"/>
      <c r="H291" s="595">
        <v>41263</v>
      </c>
    </row>
    <row r="292" spans="1:8" ht="18" customHeight="1">
      <c r="A292" s="597"/>
      <c r="B292" s="594"/>
      <c r="C292" s="15" t="s">
        <v>1779</v>
      </c>
      <c r="D292" s="19" t="s">
        <v>2480</v>
      </c>
      <c r="E292" s="17">
        <v>1</v>
      </c>
      <c r="F292" s="17">
        <v>30</v>
      </c>
      <c r="G292" s="84">
        <f>E292*F292</f>
        <v>30</v>
      </c>
      <c r="H292" s="603"/>
    </row>
    <row r="293" spans="1:8" ht="34.5" customHeight="1">
      <c r="A293" s="41">
        <v>137</v>
      </c>
      <c r="B293" s="15" t="s">
        <v>1780</v>
      </c>
      <c r="C293" s="46" t="s">
        <v>2818</v>
      </c>
      <c r="D293" s="598" t="s">
        <v>1050</v>
      </c>
      <c r="E293" s="599"/>
      <c r="F293" s="600"/>
      <c r="G293" s="84"/>
      <c r="H293" s="21">
        <v>41263</v>
      </c>
    </row>
    <row r="294" spans="1:8" ht="18" customHeight="1">
      <c r="A294" s="41">
        <v>138</v>
      </c>
      <c r="B294" s="15" t="s">
        <v>1022</v>
      </c>
      <c r="C294" s="46" t="s">
        <v>2844</v>
      </c>
      <c r="D294" s="598" t="s">
        <v>1783</v>
      </c>
      <c r="E294" s="599"/>
      <c r="F294" s="600"/>
      <c r="G294" s="84"/>
      <c r="H294" s="21">
        <v>41263</v>
      </c>
    </row>
    <row r="295" spans="1:8" ht="18" customHeight="1">
      <c r="A295" s="41">
        <v>139</v>
      </c>
      <c r="B295" s="15" t="s">
        <v>1786</v>
      </c>
      <c r="C295" s="46" t="s">
        <v>2270</v>
      </c>
      <c r="D295" s="598" t="s">
        <v>1785</v>
      </c>
      <c r="E295" s="599"/>
      <c r="F295" s="600"/>
      <c r="G295" s="84"/>
      <c r="H295" s="21">
        <v>41263</v>
      </c>
    </row>
    <row r="296" spans="1:8" ht="18" customHeight="1">
      <c r="A296" s="630">
        <v>140</v>
      </c>
      <c r="B296" s="592" t="s">
        <v>356</v>
      </c>
      <c r="C296" s="46" t="s">
        <v>2006</v>
      </c>
      <c r="D296" s="19"/>
      <c r="E296" s="17"/>
      <c r="F296" s="17"/>
      <c r="G296" s="84"/>
      <c r="H296" s="595">
        <v>41263</v>
      </c>
    </row>
    <row r="297" spans="1:8" ht="18" customHeight="1">
      <c r="A297" s="631"/>
      <c r="B297" s="593"/>
      <c r="C297" s="17" t="s">
        <v>2967</v>
      </c>
      <c r="D297" s="19" t="s">
        <v>2968</v>
      </c>
      <c r="E297" s="17">
        <v>2</v>
      </c>
      <c r="F297" s="17">
        <v>221</v>
      </c>
      <c r="G297" s="17">
        <f>E297*F297</f>
        <v>442</v>
      </c>
      <c r="H297" s="605"/>
    </row>
    <row r="298" spans="1:8" ht="18" customHeight="1">
      <c r="A298" s="632"/>
      <c r="B298" s="594"/>
      <c r="C298" s="15" t="s">
        <v>2797</v>
      </c>
      <c r="D298" s="19" t="s">
        <v>1109</v>
      </c>
      <c r="E298" s="17">
        <v>3</v>
      </c>
      <c r="F298" s="17">
        <v>95</v>
      </c>
      <c r="G298" s="84">
        <f>E298*F298</f>
        <v>285</v>
      </c>
      <c r="H298" s="603"/>
    </row>
    <row r="299" spans="1:8" ht="35.25" customHeight="1">
      <c r="A299" s="602">
        <v>141</v>
      </c>
      <c r="B299" s="592" t="s">
        <v>335</v>
      </c>
      <c r="C299" s="46" t="s">
        <v>692</v>
      </c>
      <c r="D299" s="19"/>
      <c r="E299" s="17"/>
      <c r="F299" s="17"/>
      <c r="G299" s="84"/>
      <c r="H299" s="595">
        <v>41264</v>
      </c>
    </row>
    <row r="300" spans="1:8" ht="18" customHeight="1">
      <c r="A300" s="597"/>
      <c r="B300" s="594"/>
      <c r="C300" s="17" t="s">
        <v>2265</v>
      </c>
      <c r="D300" s="19" t="s">
        <v>1109</v>
      </c>
      <c r="E300" s="17">
        <v>0.02</v>
      </c>
      <c r="F300" s="17">
        <v>178</v>
      </c>
      <c r="G300" s="172">
        <f>F300*E300</f>
        <v>3.6</v>
      </c>
      <c r="H300" s="603"/>
    </row>
    <row r="301" spans="1:8" ht="18" customHeight="1">
      <c r="A301" s="602">
        <v>142</v>
      </c>
      <c r="B301" s="592" t="s">
        <v>3357</v>
      </c>
      <c r="C301" s="46" t="s">
        <v>1778</v>
      </c>
      <c r="D301" s="598" t="s">
        <v>1869</v>
      </c>
      <c r="E301" s="599"/>
      <c r="F301" s="600"/>
      <c r="G301" s="84"/>
      <c r="H301" s="595">
        <v>41263</v>
      </c>
    </row>
    <row r="302" spans="1:8" ht="18" customHeight="1">
      <c r="A302" s="597"/>
      <c r="B302" s="594"/>
      <c r="C302" s="15" t="s">
        <v>1779</v>
      </c>
      <c r="D302" s="19" t="s">
        <v>2480</v>
      </c>
      <c r="E302" s="17">
        <v>1</v>
      </c>
      <c r="F302" s="17">
        <v>30</v>
      </c>
      <c r="G302" s="84">
        <f>E302*F302</f>
        <v>30</v>
      </c>
      <c r="H302" s="603"/>
    </row>
    <row r="303" spans="1:8" ht="31.5" customHeight="1">
      <c r="A303" s="630">
        <v>143</v>
      </c>
      <c r="B303" s="592" t="s">
        <v>171</v>
      </c>
      <c r="C303" s="46" t="s">
        <v>2818</v>
      </c>
      <c r="D303" s="19"/>
      <c r="E303" s="17"/>
      <c r="F303" s="17"/>
      <c r="G303" s="84"/>
      <c r="H303" s="595">
        <v>41264</v>
      </c>
    </row>
    <row r="304" spans="1:8" ht="18" customHeight="1">
      <c r="A304" s="632"/>
      <c r="B304" s="594"/>
      <c r="C304" s="15" t="s">
        <v>357</v>
      </c>
      <c r="D304" s="19" t="s">
        <v>2968</v>
      </c>
      <c r="E304" s="17">
        <v>1</v>
      </c>
      <c r="F304" s="17">
        <v>24</v>
      </c>
      <c r="G304" s="84">
        <f>E304*F304</f>
        <v>24</v>
      </c>
      <c r="H304" s="603"/>
    </row>
    <row r="305" spans="1:8" ht="18" customHeight="1">
      <c r="A305" s="602">
        <v>144</v>
      </c>
      <c r="B305" s="592" t="s">
        <v>358</v>
      </c>
      <c r="C305" s="46" t="s">
        <v>1625</v>
      </c>
      <c r="D305" s="19"/>
      <c r="E305" s="17"/>
      <c r="F305" s="17"/>
      <c r="G305" s="84"/>
      <c r="H305" s="595">
        <v>41264</v>
      </c>
    </row>
    <row r="306" spans="1:8" ht="18" customHeight="1">
      <c r="A306" s="597"/>
      <c r="B306" s="594"/>
      <c r="C306" s="17" t="s">
        <v>3144</v>
      </c>
      <c r="D306" s="19" t="s">
        <v>2968</v>
      </c>
      <c r="E306" s="17">
        <v>1</v>
      </c>
      <c r="F306" s="17">
        <v>24</v>
      </c>
      <c r="G306" s="20">
        <f>F306*E306</f>
        <v>24</v>
      </c>
      <c r="H306" s="603"/>
    </row>
    <row r="307" spans="1:8" ht="18" customHeight="1">
      <c r="A307" s="610">
        <v>145</v>
      </c>
      <c r="B307" s="606" t="s">
        <v>359</v>
      </c>
      <c r="C307" s="50" t="s">
        <v>1193</v>
      </c>
      <c r="D307" s="19"/>
      <c r="E307" s="17"/>
      <c r="F307" s="17"/>
      <c r="G307" s="84"/>
      <c r="H307" s="611">
        <v>41264</v>
      </c>
    </row>
    <row r="308" spans="1:8" ht="18" customHeight="1">
      <c r="A308" s="610"/>
      <c r="B308" s="606"/>
      <c r="C308" s="17" t="s">
        <v>1933</v>
      </c>
      <c r="D308" s="19" t="s">
        <v>2968</v>
      </c>
      <c r="E308" s="19">
        <v>1</v>
      </c>
      <c r="F308" s="17">
        <v>162.5</v>
      </c>
      <c r="G308" s="20">
        <f>F308*E308</f>
        <v>162.5</v>
      </c>
      <c r="H308" s="611"/>
    </row>
    <row r="309" spans="1:8" ht="48" customHeight="1">
      <c r="A309" s="610">
        <v>146</v>
      </c>
      <c r="B309" s="606" t="s">
        <v>1013</v>
      </c>
      <c r="C309" s="50" t="s">
        <v>3424</v>
      </c>
      <c r="D309" s="19"/>
      <c r="E309" s="17"/>
      <c r="F309" s="17"/>
      <c r="G309" s="84"/>
      <c r="H309" s="611">
        <v>41263</v>
      </c>
    </row>
    <row r="310" spans="1:8" ht="18" customHeight="1">
      <c r="A310" s="610"/>
      <c r="B310" s="606"/>
      <c r="C310" s="63" t="s">
        <v>231</v>
      </c>
      <c r="D310" s="19" t="s">
        <v>2968</v>
      </c>
      <c r="E310" s="17">
        <v>1</v>
      </c>
      <c r="F310" s="17">
        <v>187</v>
      </c>
      <c r="G310" s="84">
        <f>E310*F310</f>
        <v>187</v>
      </c>
      <c r="H310" s="611"/>
    </row>
    <row r="311" spans="1:8" ht="36" customHeight="1">
      <c r="A311" s="633">
        <v>147</v>
      </c>
      <c r="B311" s="606" t="s">
        <v>2128</v>
      </c>
      <c r="C311" s="50" t="s">
        <v>3425</v>
      </c>
      <c r="D311" s="19"/>
      <c r="E311" s="17"/>
      <c r="F311" s="17"/>
      <c r="G311" s="84"/>
      <c r="H311" s="1158">
        <v>41264</v>
      </c>
    </row>
    <row r="312" spans="1:8" ht="15" customHeight="1">
      <c r="A312" s="633"/>
      <c r="B312" s="606"/>
      <c r="C312" s="63" t="s">
        <v>84</v>
      </c>
      <c r="D312" s="19" t="s">
        <v>1585</v>
      </c>
      <c r="E312" s="17">
        <v>2.1999999999999999E-2</v>
      </c>
      <c r="F312" s="17">
        <v>8500</v>
      </c>
      <c r="G312" s="84">
        <f>E312*F312</f>
        <v>187</v>
      </c>
      <c r="H312" s="1159"/>
    </row>
    <row r="313" spans="1:8" ht="15" customHeight="1">
      <c r="A313" s="633"/>
      <c r="B313" s="606"/>
      <c r="C313" s="63" t="s">
        <v>84</v>
      </c>
      <c r="D313" s="19" t="s">
        <v>1585</v>
      </c>
      <c r="E313" s="17">
        <v>0.01</v>
      </c>
      <c r="F313" s="17">
        <v>8500</v>
      </c>
      <c r="G313" s="84">
        <f>E313*F313</f>
        <v>85</v>
      </c>
      <c r="H313" s="1159"/>
    </row>
    <row r="314" spans="1:8" ht="15" customHeight="1">
      <c r="A314" s="633"/>
      <c r="B314" s="606"/>
      <c r="C314" s="15" t="s">
        <v>3107</v>
      </c>
      <c r="D314" s="19" t="s">
        <v>1109</v>
      </c>
      <c r="E314" s="17">
        <v>6</v>
      </c>
      <c r="F314" s="17">
        <v>33.4</v>
      </c>
      <c r="G314" s="84">
        <f>E314*F314</f>
        <v>200.4</v>
      </c>
      <c r="H314" s="1159"/>
    </row>
    <row r="315" spans="1:8" ht="18" customHeight="1">
      <c r="A315" s="633"/>
      <c r="B315" s="606"/>
      <c r="C315" s="15" t="s">
        <v>3790</v>
      </c>
      <c r="D315" s="19" t="s">
        <v>1109</v>
      </c>
      <c r="E315" s="17">
        <v>0.05</v>
      </c>
      <c r="F315" s="17">
        <v>45</v>
      </c>
      <c r="G315" s="84">
        <f>E315*F315</f>
        <v>2.25</v>
      </c>
      <c r="H315" s="1159"/>
    </row>
    <row r="316" spans="1:8" ht="18" customHeight="1">
      <c r="A316" s="64">
        <v>148</v>
      </c>
      <c r="B316" s="15" t="s">
        <v>3125</v>
      </c>
      <c r="C316" s="50" t="s">
        <v>2270</v>
      </c>
      <c r="D316" s="606" t="s">
        <v>3126</v>
      </c>
      <c r="E316" s="606"/>
      <c r="F316" s="606"/>
      <c r="G316" s="84"/>
      <c r="H316" s="587">
        <v>41264</v>
      </c>
    </row>
    <row r="317" spans="1:8" ht="18" customHeight="1">
      <c r="A317" s="41">
        <v>149</v>
      </c>
      <c r="B317" s="15" t="s">
        <v>3372</v>
      </c>
      <c r="C317" s="50" t="s">
        <v>2270</v>
      </c>
      <c r="D317" s="598" t="s">
        <v>1503</v>
      </c>
      <c r="E317" s="599"/>
      <c r="F317" s="600"/>
      <c r="G317" s="84"/>
      <c r="H317" s="587">
        <v>41264</v>
      </c>
    </row>
    <row r="318" spans="1:8" ht="37.5" customHeight="1">
      <c r="A318" s="41">
        <v>150</v>
      </c>
      <c r="B318" s="15" t="s">
        <v>1849</v>
      </c>
      <c r="C318" s="46" t="s">
        <v>2015</v>
      </c>
      <c r="D318" s="598" t="s">
        <v>1050</v>
      </c>
      <c r="E318" s="599"/>
      <c r="F318" s="600"/>
      <c r="G318" s="84"/>
      <c r="H318" s="587">
        <v>41268</v>
      </c>
    </row>
    <row r="319" spans="1:8" ht="37.5" customHeight="1">
      <c r="A319" s="630">
        <v>151</v>
      </c>
      <c r="B319" s="932" t="s">
        <v>1297</v>
      </c>
      <c r="C319" s="46" t="s">
        <v>1850</v>
      </c>
      <c r="D319" s="19"/>
      <c r="E319" s="17"/>
      <c r="F319" s="17"/>
      <c r="G319" s="84"/>
      <c r="H319" s="1149">
        <v>41264</v>
      </c>
    </row>
    <row r="320" spans="1:8" ht="18" customHeight="1">
      <c r="A320" s="632"/>
      <c r="B320" s="934"/>
      <c r="C320" s="15" t="s">
        <v>2204</v>
      </c>
      <c r="D320" s="19" t="s">
        <v>2968</v>
      </c>
      <c r="E320" s="17">
        <v>1</v>
      </c>
      <c r="F320" s="17">
        <v>13</v>
      </c>
      <c r="G320" s="84">
        <f>E320*F320</f>
        <v>13</v>
      </c>
      <c r="H320" s="1150"/>
    </row>
    <row r="321" spans="1:8" ht="18" customHeight="1">
      <c r="A321" s="41">
        <v>152</v>
      </c>
      <c r="B321" s="15" t="s">
        <v>1852</v>
      </c>
      <c r="C321" s="46" t="s">
        <v>1851</v>
      </c>
      <c r="D321" s="598" t="s">
        <v>1050</v>
      </c>
      <c r="E321" s="599"/>
      <c r="F321" s="600"/>
      <c r="G321" s="84"/>
      <c r="H321" s="587">
        <v>41267</v>
      </c>
    </row>
    <row r="322" spans="1:8" ht="33" customHeight="1">
      <c r="A322" s="64">
        <v>153</v>
      </c>
      <c r="B322" s="15" t="s">
        <v>1943</v>
      </c>
      <c r="C322" s="46" t="s">
        <v>2844</v>
      </c>
      <c r="D322" s="598" t="s">
        <v>2641</v>
      </c>
      <c r="E322" s="599"/>
      <c r="F322" s="600"/>
      <c r="G322" s="84"/>
      <c r="H322" s="587">
        <v>41267</v>
      </c>
    </row>
    <row r="323" spans="1:8" ht="36.75" customHeight="1">
      <c r="A323" s="64">
        <v>154</v>
      </c>
      <c r="B323" s="15" t="s">
        <v>1853</v>
      </c>
      <c r="C323" s="46" t="s">
        <v>2403</v>
      </c>
      <c r="D323" s="606" t="s">
        <v>1050</v>
      </c>
      <c r="E323" s="606"/>
      <c r="F323" s="606"/>
      <c r="G323" s="84"/>
      <c r="H323" s="587">
        <v>41268</v>
      </c>
    </row>
    <row r="324" spans="1:8" ht="40.5" customHeight="1">
      <c r="A324" s="64">
        <v>155</v>
      </c>
      <c r="B324" s="15" t="s">
        <v>1854</v>
      </c>
      <c r="C324" s="46" t="s">
        <v>1855</v>
      </c>
      <c r="D324" s="606" t="s">
        <v>1856</v>
      </c>
      <c r="E324" s="606"/>
      <c r="F324" s="606"/>
      <c r="G324" s="84"/>
      <c r="H324" s="21">
        <v>41268</v>
      </c>
    </row>
    <row r="325" spans="1:8" ht="39" customHeight="1">
      <c r="A325" s="64">
        <v>156</v>
      </c>
      <c r="B325" s="15" t="s">
        <v>1857</v>
      </c>
      <c r="C325" s="46" t="s">
        <v>1538</v>
      </c>
      <c r="D325" s="598" t="s">
        <v>1856</v>
      </c>
      <c r="E325" s="599"/>
      <c r="F325" s="600"/>
      <c r="G325" s="84"/>
      <c r="H325" s="21">
        <v>41268</v>
      </c>
    </row>
    <row r="326" spans="1:8" ht="36" customHeight="1">
      <c r="A326" s="630">
        <v>158</v>
      </c>
      <c r="B326" s="592" t="s">
        <v>2128</v>
      </c>
      <c r="C326" s="50" t="s">
        <v>2626</v>
      </c>
      <c r="D326" s="19"/>
      <c r="E326" s="17"/>
      <c r="F326" s="17"/>
      <c r="G326" s="84"/>
      <c r="H326" s="595">
        <v>41264</v>
      </c>
    </row>
    <row r="327" spans="1:8" ht="18" customHeight="1">
      <c r="A327" s="632"/>
      <c r="B327" s="594"/>
      <c r="C327" s="15" t="s">
        <v>1779</v>
      </c>
      <c r="D327" s="19" t="s">
        <v>2480</v>
      </c>
      <c r="E327" s="17">
        <v>1</v>
      </c>
      <c r="F327" s="17">
        <v>34</v>
      </c>
      <c r="G327" s="84">
        <f>E327*F327</f>
        <v>34</v>
      </c>
      <c r="H327" s="603"/>
    </row>
    <row r="328" spans="1:8" ht="17.25" customHeight="1">
      <c r="A328" s="630">
        <v>159</v>
      </c>
      <c r="B328" s="592" t="s">
        <v>2364</v>
      </c>
      <c r="C328" s="46" t="s">
        <v>403</v>
      </c>
      <c r="D328" s="19"/>
      <c r="E328" s="17"/>
      <c r="F328" s="17"/>
      <c r="G328" s="84"/>
      <c r="H328" s="595">
        <v>41267</v>
      </c>
    </row>
    <row r="329" spans="1:8" ht="18" customHeight="1">
      <c r="A329" s="631"/>
      <c r="B329" s="593"/>
      <c r="C329" s="15" t="s">
        <v>2263</v>
      </c>
      <c r="D329" s="19" t="s">
        <v>2968</v>
      </c>
      <c r="E329" s="17">
        <v>1</v>
      </c>
      <c r="F329" s="17">
        <v>204</v>
      </c>
      <c r="G329" s="84">
        <f>E329*F329</f>
        <v>204</v>
      </c>
      <c r="H329" s="605"/>
    </row>
    <row r="330" spans="1:8" ht="18" customHeight="1">
      <c r="A330" s="631"/>
      <c r="B330" s="593"/>
      <c r="C330" s="15" t="s">
        <v>2627</v>
      </c>
      <c r="D330" s="19" t="s">
        <v>2968</v>
      </c>
      <c r="E330" s="17">
        <v>2</v>
      </c>
      <c r="F330" s="17">
        <v>77</v>
      </c>
      <c r="G330" s="84">
        <f>E330*F330</f>
        <v>154</v>
      </c>
      <c r="H330" s="605"/>
    </row>
    <row r="331" spans="1:8" ht="18" customHeight="1">
      <c r="A331" s="631"/>
      <c r="B331" s="593"/>
      <c r="C331" s="15" t="s">
        <v>2797</v>
      </c>
      <c r="D331" s="19" t="s">
        <v>1109</v>
      </c>
      <c r="E331" s="17">
        <v>2</v>
      </c>
      <c r="F331" s="17">
        <v>95</v>
      </c>
      <c r="G331" s="84">
        <f>E331*F331</f>
        <v>190</v>
      </c>
      <c r="H331" s="605"/>
    </row>
    <row r="332" spans="1:8" ht="18" customHeight="1">
      <c r="A332" s="632"/>
      <c r="B332" s="594"/>
      <c r="C332" s="15" t="s">
        <v>1045</v>
      </c>
      <c r="D332" s="19" t="s">
        <v>2968</v>
      </c>
      <c r="E332" s="17">
        <v>1</v>
      </c>
      <c r="F332" s="17">
        <v>65</v>
      </c>
      <c r="G332" s="84">
        <f>E332*F332</f>
        <v>65</v>
      </c>
      <c r="H332" s="603"/>
    </row>
    <row r="333" spans="1:8" ht="18" customHeight="1">
      <c r="A333" s="64">
        <v>160</v>
      </c>
      <c r="B333" s="15" t="s">
        <v>269</v>
      </c>
      <c r="C333" s="46" t="s">
        <v>1617</v>
      </c>
      <c r="D333" s="598" t="s">
        <v>67</v>
      </c>
      <c r="E333" s="599"/>
      <c r="F333" s="600"/>
      <c r="G333" s="84"/>
      <c r="H333" s="21">
        <v>41267</v>
      </c>
    </row>
    <row r="334" spans="1:8" ht="39" customHeight="1">
      <c r="A334" s="602">
        <v>161</v>
      </c>
      <c r="B334" s="592" t="s">
        <v>220</v>
      </c>
      <c r="C334" s="46" t="s">
        <v>692</v>
      </c>
      <c r="D334" s="19"/>
      <c r="E334" s="17"/>
      <c r="F334" s="17"/>
      <c r="G334" s="84"/>
      <c r="H334" s="595">
        <v>41268</v>
      </c>
    </row>
    <row r="335" spans="1:8" ht="18" customHeight="1">
      <c r="A335" s="597"/>
      <c r="B335" s="594"/>
      <c r="C335" s="17" t="s">
        <v>3144</v>
      </c>
      <c r="D335" s="19" t="s">
        <v>2968</v>
      </c>
      <c r="E335" s="17">
        <v>1</v>
      </c>
      <c r="F335" s="17">
        <v>24</v>
      </c>
      <c r="G335" s="20">
        <f>F335*E335</f>
        <v>24</v>
      </c>
      <c r="H335" s="597"/>
    </row>
    <row r="336" spans="1:8" ht="36" customHeight="1">
      <c r="A336" s="43">
        <v>163</v>
      </c>
      <c r="B336" s="140" t="s">
        <v>3441</v>
      </c>
      <c r="C336" s="16" t="s">
        <v>893</v>
      </c>
      <c r="D336" s="598" t="s">
        <v>412</v>
      </c>
      <c r="E336" s="599"/>
      <c r="F336" s="600"/>
      <c r="G336" s="84"/>
      <c r="H336" s="139">
        <v>41268</v>
      </c>
    </row>
    <row r="337" spans="1:8" ht="39" customHeight="1">
      <c r="A337" s="198">
        <v>164</v>
      </c>
      <c r="B337" s="140" t="s">
        <v>831</v>
      </c>
      <c r="C337" s="16" t="s">
        <v>893</v>
      </c>
      <c r="D337" s="598" t="s">
        <v>412</v>
      </c>
      <c r="E337" s="599"/>
      <c r="F337" s="600"/>
      <c r="G337" s="84"/>
      <c r="H337" s="139">
        <v>41268</v>
      </c>
    </row>
    <row r="338" spans="1:8" ht="18" customHeight="1">
      <c r="A338" s="64">
        <v>165</v>
      </c>
      <c r="B338" s="15" t="s">
        <v>2761</v>
      </c>
      <c r="C338" s="46" t="s">
        <v>863</v>
      </c>
      <c r="D338" s="598" t="s">
        <v>1050</v>
      </c>
      <c r="E338" s="599"/>
      <c r="F338" s="600"/>
      <c r="G338" s="84"/>
      <c r="H338" s="21">
        <v>41268</v>
      </c>
    </row>
    <row r="339" spans="1:8" ht="18" customHeight="1">
      <c r="A339" s="602">
        <v>166</v>
      </c>
      <c r="B339" s="592" t="s">
        <v>2763</v>
      </c>
      <c r="C339" s="46" t="s">
        <v>2764</v>
      </c>
      <c r="D339" s="19"/>
      <c r="E339" s="17"/>
      <c r="F339" s="17"/>
      <c r="G339" s="84"/>
      <c r="H339" s="595">
        <v>41269</v>
      </c>
    </row>
    <row r="340" spans="1:8" ht="18" customHeight="1">
      <c r="A340" s="596"/>
      <c r="B340" s="593"/>
      <c r="C340" s="17" t="s">
        <v>1462</v>
      </c>
      <c r="D340" s="19" t="s">
        <v>1049</v>
      </c>
      <c r="E340" s="17">
        <v>4</v>
      </c>
      <c r="F340" s="17">
        <v>55</v>
      </c>
      <c r="G340" s="17">
        <f>F340*E340</f>
        <v>220</v>
      </c>
      <c r="H340" s="605"/>
    </row>
    <row r="341" spans="1:8" ht="18" customHeight="1">
      <c r="A341" s="596"/>
      <c r="B341" s="593"/>
      <c r="C341" s="17" t="s">
        <v>3144</v>
      </c>
      <c r="D341" s="19" t="s">
        <v>2968</v>
      </c>
      <c r="E341" s="17">
        <v>1</v>
      </c>
      <c r="F341" s="17">
        <v>24</v>
      </c>
      <c r="G341" s="20">
        <f>F341*E341</f>
        <v>24</v>
      </c>
      <c r="H341" s="605"/>
    </row>
    <row r="342" spans="1:8" ht="18" customHeight="1">
      <c r="A342" s="596"/>
      <c r="B342" s="593"/>
      <c r="C342" s="17" t="s">
        <v>1570</v>
      </c>
      <c r="D342" s="19" t="s">
        <v>2968</v>
      </c>
      <c r="E342" s="17">
        <v>2</v>
      </c>
      <c r="F342" s="17">
        <v>59</v>
      </c>
      <c r="G342" s="84">
        <f>E342*F342</f>
        <v>118</v>
      </c>
      <c r="H342" s="605"/>
    </row>
    <row r="343" spans="1:8" ht="18" customHeight="1">
      <c r="A343" s="597"/>
      <c r="B343" s="594"/>
      <c r="C343" s="17" t="s">
        <v>2722</v>
      </c>
      <c r="D343" s="19" t="s">
        <v>2968</v>
      </c>
      <c r="E343" s="17">
        <v>1</v>
      </c>
      <c r="F343" s="17">
        <v>42</v>
      </c>
      <c r="G343" s="173">
        <f>F343*E343</f>
        <v>42</v>
      </c>
      <c r="H343" s="603"/>
    </row>
    <row r="344" spans="1:8" ht="62.25" customHeight="1">
      <c r="A344" s="602">
        <v>167</v>
      </c>
      <c r="B344" s="592" t="s">
        <v>215</v>
      </c>
      <c r="C344" s="46" t="s">
        <v>2765</v>
      </c>
      <c r="D344" s="19"/>
      <c r="E344" s="17"/>
      <c r="F344" s="17"/>
      <c r="G344" s="84"/>
      <c r="H344" s="595">
        <v>41269</v>
      </c>
    </row>
    <row r="345" spans="1:8" ht="18" customHeight="1">
      <c r="A345" s="597"/>
      <c r="B345" s="594"/>
      <c r="C345" s="15" t="s">
        <v>231</v>
      </c>
      <c r="D345" s="19" t="s">
        <v>2968</v>
      </c>
      <c r="E345" s="17">
        <v>1</v>
      </c>
      <c r="F345" s="17">
        <v>185</v>
      </c>
      <c r="G345" s="84">
        <f>E345*F345</f>
        <v>185</v>
      </c>
      <c r="H345" s="603"/>
    </row>
    <row r="346" spans="1:8" ht="18" customHeight="1">
      <c r="A346" s="64">
        <v>168</v>
      </c>
      <c r="B346" s="15" t="s">
        <v>1501</v>
      </c>
      <c r="C346" s="46" t="s">
        <v>3281</v>
      </c>
      <c r="D346" s="598" t="s">
        <v>1895</v>
      </c>
      <c r="E346" s="599"/>
      <c r="F346" s="600"/>
      <c r="G346" s="84"/>
      <c r="H346" s="21">
        <v>41269</v>
      </c>
    </row>
    <row r="347" spans="1:8" ht="48.75" customHeight="1">
      <c r="A347" s="64">
        <v>169</v>
      </c>
      <c r="B347" s="15" t="s">
        <v>1686</v>
      </c>
      <c r="C347" s="46" t="s">
        <v>2844</v>
      </c>
      <c r="D347" s="598" t="s">
        <v>2766</v>
      </c>
      <c r="E347" s="599"/>
      <c r="F347" s="600"/>
      <c r="G347" s="84"/>
      <c r="H347" s="21">
        <v>41269</v>
      </c>
    </row>
    <row r="348" spans="1:8" ht="31.5" customHeight="1">
      <c r="A348" s="630">
        <v>170</v>
      </c>
      <c r="B348" s="592" t="s">
        <v>1134</v>
      </c>
      <c r="C348" s="46" t="s">
        <v>1396</v>
      </c>
      <c r="D348" s="19"/>
      <c r="E348" s="17"/>
      <c r="F348" s="17"/>
      <c r="G348" s="84"/>
      <c r="H348" s="595">
        <v>41270</v>
      </c>
    </row>
    <row r="349" spans="1:8" ht="18" customHeight="1">
      <c r="A349" s="631"/>
      <c r="B349" s="593"/>
      <c r="C349" s="17" t="s">
        <v>1570</v>
      </c>
      <c r="D349" s="19" t="s">
        <v>2968</v>
      </c>
      <c r="E349" s="17">
        <v>2</v>
      </c>
      <c r="F349" s="17">
        <v>59</v>
      </c>
      <c r="G349" s="84">
        <f>E349*F349</f>
        <v>118</v>
      </c>
      <c r="H349" s="605"/>
    </row>
    <row r="350" spans="1:8" ht="18" customHeight="1">
      <c r="A350" s="632"/>
      <c r="B350" s="594"/>
      <c r="C350" s="17" t="s">
        <v>1462</v>
      </c>
      <c r="D350" s="19" t="s">
        <v>1049</v>
      </c>
      <c r="E350" s="17">
        <v>0.5</v>
      </c>
      <c r="F350" s="17">
        <v>55</v>
      </c>
      <c r="G350" s="17">
        <f>F350*E350</f>
        <v>27.5</v>
      </c>
      <c r="H350" s="603"/>
    </row>
    <row r="351" spans="1:8" ht="21" customHeight="1">
      <c r="A351" s="64">
        <v>171</v>
      </c>
      <c r="B351" s="15" t="s">
        <v>459</v>
      </c>
      <c r="C351" s="46" t="s">
        <v>2844</v>
      </c>
      <c r="D351" s="606" t="s">
        <v>2768</v>
      </c>
      <c r="E351" s="606"/>
      <c r="F351" s="606"/>
      <c r="G351" s="84"/>
      <c r="H351" s="21">
        <v>41270</v>
      </c>
    </row>
    <row r="352" spans="1:8" ht="18" customHeight="1">
      <c r="A352" s="41">
        <v>172</v>
      </c>
      <c r="B352" s="15" t="s">
        <v>2769</v>
      </c>
      <c r="C352" s="46" t="s">
        <v>355</v>
      </c>
      <c r="D352" s="606" t="s">
        <v>2770</v>
      </c>
      <c r="E352" s="606"/>
      <c r="F352" s="606"/>
      <c r="G352" s="84"/>
      <c r="H352" s="21">
        <v>41270</v>
      </c>
    </row>
    <row r="353" spans="1:8" ht="18" customHeight="1">
      <c r="A353" s="64">
        <v>173</v>
      </c>
      <c r="B353" s="15" t="s">
        <v>2771</v>
      </c>
      <c r="C353" s="46" t="s">
        <v>2978</v>
      </c>
      <c r="D353" s="598" t="s">
        <v>1050</v>
      </c>
      <c r="E353" s="599"/>
      <c r="F353" s="600"/>
      <c r="G353" s="84"/>
      <c r="H353" s="21">
        <v>41270</v>
      </c>
    </row>
    <row r="354" spans="1:8" ht="36" customHeight="1">
      <c r="A354" s="633">
        <v>174</v>
      </c>
      <c r="B354" s="606" t="s">
        <v>3055</v>
      </c>
      <c r="C354" s="46" t="s">
        <v>950</v>
      </c>
      <c r="D354" s="19"/>
      <c r="E354" s="17"/>
      <c r="F354" s="17"/>
      <c r="G354" s="84"/>
      <c r="H354" s="611">
        <v>41269</v>
      </c>
    </row>
    <row r="355" spans="1:8" ht="15.95" customHeight="1">
      <c r="A355" s="633"/>
      <c r="B355" s="606"/>
      <c r="C355" s="15" t="s">
        <v>951</v>
      </c>
      <c r="D355" s="19" t="s">
        <v>2968</v>
      </c>
      <c r="E355" s="17">
        <v>1</v>
      </c>
      <c r="F355" s="17">
        <v>62</v>
      </c>
      <c r="G355" s="84">
        <f t="shared" ref="G355:G367" si="1">E355*F355</f>
        <v>62</v>
      </c>
      <c r="H355" s="611"/>
    </row>
    <row r="356" spans="1:8" ht="33.75" customHeight="1">
      <c r="A356" s="633">
        <v>175</v>
      </c>
      <c r="B356" s="606" t="s">
        <v>952</v>
      </c>
      <c r="C356" s="46" t="s">
        <v>1986</v>
      </c>
      <c r="D356" s="17"/>
      <c r="E356" s="17"/>
      <c r="F356" s="17"/>
      <c r="G356" s="84"/>
      <c r="H356" s="611">
        <v>41269</v>
      </c>
    </row>
    <row r="357" spans="1:8" ht="15.95" customHeight="1">
      <c r="A357" s="633"/>
      <c r="B357" s="606"/>
      <c r="C357" s="17" t="s">
        <v>2268</v>
      </c>
      <c r="D357" s="19" t="s">
        <v>1046</v>
      </c>
      <c r="E357" s="19">
        <v>1</v>
      </c>
      <c r="F357" s="19">
        <v>117</v>
      </c>
      <c r="G357" s="20">
        <f>F357*E357</f>
        <v>117</v>
      </c>
      <c r="H357" s="611"/>
    </row>
    <row r="358" spans="1:8" ht="15.95" customHeight="1">
      <c r="A358" s="633"/>
      <c r="B358" s="606"/>
      <c r="C358" s="17" t="s">
        <v>1047</v>
      </c>
      <c r="D358" s="19" t="s">
        <v>1517</v>
      </c>
      <c r="E358" s="19">
        <v>1</v>
      </c>
      <c r="F358" s="19">
        <v>25</v>
      </c>
      <c r="G358" s="20">
        <f>F358*E358</f>
        <v>25</v>
      </c>
      <c r="H358" s="611"/>
    </row>
    <row r="359" spans="1:8" ht="15.95" customHeight="1">
      <c r="A359" s="633"/>
      <c r="B359" s="606"/>
      <c r="C359" s="17" t="s">
        <v>1602</v>
      </c>
      <c r="D359" s="19" t="s">
        <v>1109</v>
      </c>
      <c r="E359" s="19">
        <v>0.05</v>
      </c>
      <c r="F359" s="19">
        <v>48</v>
      </c>
      <c r="G359" s="20">
        <f>F359*E359</f>
        <v>2.4</v>
      </c>
      <c r="H359" s="611"/>
    </row>
    <row r="360" spans="1:8" ht="30.75" customHeight="1">
      <c r="A360" s="41">
        <v>176</v>
      </c>
      <c r="B360" s="15" t="s">
        <v>953</v>
      </c>
      <c r="C360" s="46" t="s">
        <v>954</v>
      </c>
      <c r="D360" s="598" t="s">
        <v>67</v>
      </c>
      <c r="E360" s="599"/>
      <c r="F360" s="600"/>
      <c r="G360" s="84"/>
      <c r="H360" s="21">
        <v>41269</v>
      </c>
    </row>
    <row r="361" spans="1:8" ht="30.75" customHeight="1">
      <c r="A361" s="610">
        <v>177</v>
      </c>
      <c r="B361" s="606" t="s">
        <v>1763</v>
      </c>
      <c r="C361" s="46" t="s">
        <v>955</v>
      </c>
      <c r="D361" s="19"/>
      <c r="E361" s="17"/>
      <c r="F361" s="17"/>
      <c r="G361" s="84"/>
      <c r="H361" s="611">
        <v>41264</v>
      </c>
    </row>
    <row r="362" spans="1:8" ht="15.95" customHeight="1">
      <c r="A362" s="610"/>
      <c r="B362" s="606"/>
      <c r="C362" s="15" t="s">
        <v>956</v>
      </c>
      <c r="D362" s="19" t="s">
        <v>1585</v>
      </c>
      <c r="E362" s="17">
        <v>0.48</v>
      </c>
      <c r="F362" s="17">
        <v>8500</v>
      </c>
      <c r="G362" s="84">
        <f t="shared" si="1"/>
        <v>4080</v>
      </c>
      <c r="H362" s="611"/>
    </row>
    <row r="363" spans="1:8" ht="15.95" customHeight="1">
      <c r="A363" s="610"/>
      <c r="B363" s="606"/>
      <c r="C363" s="15" t="s">
        <v>957</v>
      </c>
      <c r="D363" s="19" t="s">
        <v>1585</v>
      </c>
      <c r="E363" s="17">
        <v>0.06</v>
      </c>
      <c r="F363" s="17">
        <v>8500</v>
      </c>
      <c r="G363" s="84">
        <f t="shared" si="1"/>
        <v>510</v>
      </c>
      <c r="H363" s="611"/>
    </row>
    <row r="364" spans="1:8" ht="15.95" customHeight="1">
      <c r="A364" s="610"/>
      <c r="B364" s="606"/>
      <c r="C364" s="15" t="s">
        <v>958</v>
      </c>
      <c r="D364" s="19" t="s">
        <v>1585</v>
      </c>
      <c r="E364" s="17">
        <v>0.09</v>
      </c>
      <c r="F364" s="17">
        <v>8500</v>
      </c>
      <c r="G364" s="84">
        <f t="shared" si="1"/>
        <v>765</v>
      </c>
      <c r="H364" s="611"/>
    </row>
    <row r="365" spans="1:8" ht="15.95" customHeight="1">
      <c r="A365" s="610"/>
      <c r="B365" s="606"/>
      <c r="C365" s="15" t="s">
        <v>959</v>
      </c>
      <c r="D365" s="19" t="s">
        <v>2968</v>
      </c>
      <c r="E365" s="17">
        <v>300</v>
      </c>
      <c r="F365" s="17">
        <v>0.7</v>
      </c>
      <c r="G365" s="84">
        <f t="shared" si="1"/>
        <v>210</v>
      </c>
      <c r="H365" s="611"/>
    </row>
    <row r="366" spans="1:8" ht="15.95" customHeight="1">
      <c r="A366" s="610"/>
      <c r="B366" s="606"/>
      <c r="C366" s="15" t="s">
        <v>960</v>
      </c>
      <c r="D366" s="19" t="s">
        <v>2968</v>
      </c>
      <c r="E366" s="17">
        <v>250</v>
      </c>
      <c r="F366" s="17">
        <v>0.7</v>
      </c>
      <c r="G366" s="84">
        <f t="shared" si="1"/>
        <v>175</v>
      </c>
      <c r="H366" s="611"/>
    </row>
    <row r="367" spans="1:8" ht="15.95" customHeight="1">
      <c r="A367" s="610"/>
      <c r="B367" s="606"/>
      <c r="C367" s="15" t="s">
        <v>961</v>
      </c>
      <c r="D367" s="19" t="s">
        <v>2968</v>
      </c>
      <c r="E367" s="17">
        <v>120</v>
      </c>
      <c r="F367" s="17">
        <v>0.8</v>
      </c>
      <c r="G367" s="84">
        <f t="shared" si="1"/>
        <v>96</v>
      </c>
      <c r="H367" s="611"/>
    </row>
    <row r="368" spans="1:8" ht="18" customHeight="1">
      <c r="A368" s="64">
        <v>178</v>
      </c>
      <c r="B368" s="15" t="s">
        <v>962</v>
      </c>
      <c r="C368" s="46" t="s">
        <v>1332</v>
      </c>
      <c r="D368" s="606" t="s">
        <v>1050</v>
      </c>
      <c r="E368" s="606"/>
      <c r="F368" s="606"/>
      <c r="G368" s="84"/>
      <c r="H368" s="21">
        <v>41270</v>
      </c>
    </row>
    <row r="369" spans="1:8" ht="18" customHeight="1">
      <c r="A369" s="602">
        <v>179</v>
      </c>
      <c r="B369" s="592" t="s">
        <v>2657</v>
      </c>
      <c r="C369" s="46" t="s">
        <v>3819</v>
      </c>
      <c r="D369" s="19"/>
      <c r="E369" s="17"/>
      <c r="F369" s="17"/>
      <c r="G369" s="84"/>
      <c r="H369" s="595">
        <v>41270</v>
      </c>
    </row>
    <row r="370" spans="1:8" ht="33" customHeight="1">
      <c r="A370" s="597"/>
      <c r="B370" s="594"/>
      <c r="C370" s="17" t="s">
        <v>893</v>
      </c>
      <c r="D370" s="598" t="s">
        <v>963</v>
      </c>
      <c r="E370" s="599"/>
      <c r="F370" s="600"/>
      <c r="G370" s="84"/>
      <c r="H370" s="603"/>
    </row>
    <row r="371" spans="1:8" ht="18" customHeight="1">
      <c r="A371" s="602">
        <v>181</v>
      </c>
      <c r="B371" s="592" t="s">
        <v>2659</v>
      </c>
      <c r="C371" s="46" t="s">
        <v>3819</v>
      </c>
      <c r="D371" s="19"/>
      <c r="E371" s="17"/>
      <c r="F371" s="17"/>
      <c r="G371" s="84"/>
      <c r="H371" s="595">
        <v>41270</v>
      </c>
    </row>
    <row r="372" spans="1:8" ht="35.25" customHeight="1">
      <c r="A372" s="597"/>
      <c r="B372" s="594"/>
      <c r="C372" s="17" t="s">
        <v>893</v>
      </c>
      <c r="D372" s="598" t="s">
        <v>963</v>
      </c>
      <c r="E372" s="599"/>
      <c r="F372" s="600"/>
      <c r="G372" s="84"/>
      <c r="H372" s="603"/>
    </row>
    <row r="373" spans="1:8" ht="18" customHeight="1">
      <c r="A373" s="630">
        <v>182</v>
      </c>
      <c r="B373" s="592" t="s">
        <v>1134</v>
      </c>
      <c r="C373" s="46" t="s">
        <v>3819</v>
      </c>
      <c r="D373" s="19"/>
      <c r="E373" s="17"/>
      <c r="F373" s="17"/>
      <c r="G373" s="84"/>
      <c r="H373" s="595">
        <v>41270</v>
      </c>
    </row>
    <row r="374" spans="1:8" ht="36" customHeight="1">
      <c r="A374" s="632"/>
      <c r="B374" s="594"/>
      <c r="C374" s="17" t="s">
        <v>893</v>
      </c>
      <c r="D374" s="598" t="s">
        <v>963</v>
      </c>
      <c r="E374" s="599"/>
      <c r="F374" s="600"/>
      <c r="G374" s="84"/>
      <c r="H374" s="603"/>
    </row>
    <row r="375" spans="1:8" ht="35.25" customHeight="1">
      <c r="A375" s="630">
        <v>183</v>
      </c>
      <c r="B375" s="592" t="s">
        <v>3738</v>
      </c>
      <c r="C375" s="46" t="s">
        <v>964</v>
      </c>
      <c r="D375" s="19"/>
      <c r="E375" s="17"/>
      <c r="F375" s="17"/>
      <c r="G375" s="84"/>
      <c r="H375" s="595">
        <v>41271</v>
      </c>
    </row>
    <row r="376" spans="1:8" ht="18" customHeight="1">
      <c r="A376" s="632"/>
      <c r="B376" s="594"/>
      <c r="C376" s="15" t="s">
        <v>2286</v>
      </c>
      <c r="D376" s="19" t="s">
        <v>2968</v>
      </c>
      <c r="E376" s="17">
        <v>1</v>
      </c>
      <c r="F376" s="17">
        <v>440</v>
      </c>
      <c r="G376" s="84">
        <f>E376*F376</f>
        <v>440</v>
      </c>
      <c r="H376" s="603"/>
    </row>
    <row r="377" spans="1:8" ht="30" customHeight="1">
      <c r="A377" s="630">
        <v>184</v>
      </c>
      <c r="B377" s="592" t="s">
        <v>831</v>
      </c>
      <c r="C377" s="46" t="s">
        <v>955</v>
      </c>
      <c r="D377" s="19"/>
      <c r="E377" s="17"/>
      <c r="F377" s="17"/>
      <c r="G377" s="84"/>
      <c r="H377" s="595">
        <v>41270</v>
      </c>
    </row>
    <row r="378" spans="1:8" ht="18" customHeight="1">
      <c r="A378" s="631"/>
      <c r="B378" s="593"/>
      <c r="C378" s="15" t="s">
        <v>956</v>
      </c>
      <c r="D378" s="19" t="s">
        <v>1585</v>
      </c>
      <c r="E378" s="17">
        <v>0.48</v>
      </c>
      <c r="F378" s="17">
        <v>8500</v>
      </c>
      <c r="G378" s="84">
        <f t="shared" ref="G378:G383" si="2">E378*F378</f>
        <v>4080</v>
      </c>
      <c r="H378" s="605"/>
    </row>
    <row r="379" spans="1:8" ht="18" customHeight="1">
      <c r="A379" s="631"/>
      <c r="B379" s="593"/>
      <c r="C379" s="15" t="s">
        <v>957</v>
      </c>
      <c r="D379" s="19" t="s">
        <v>1585</v>
      </c>
      <c r="E379" s="17">
        <v>0.06</v>
      </c>
      <c r="F379" s="17">
        <v>8500</v>
      </c>
      <c r="G379" s="84">
        <f t="shared" si="2"/>
        <v>510</v>
      </c>
      <c r="H379" s="605"/>
    </row>
    <row r="380" spans="1:8" ht="18" customHeight="1">
      <c r="A380" s="631"/>
      <c r="B380" s="593"/>
      <c r="C380" s="15" t="s">
        <v>958</v>
      </c>
      <c r="D380" s="19" t="s">
        <v>1585</v>
      </c>
      <c r="E380" s="17">
        <v>0.09</v>
      </c>
      <c r="F380" s="17">
        <v>8500</v>
      </c>
      <c r="G380" s="84">
        <f t="shared" si="2"/>
        <v>765</v>
      </c>
      <c r="H380" s="605"/>
    </row>
    <row r="381" spans="1:8" ht="18" customHeight="1">
      <c r="A381" s="631"/>
      <c r="B381" s="593"/>
      <c r="C381" s="15" t="s">
        <v>959</v>
      </c>
      <c r="D381" s="19" t="s">
        <v>2968</v>
      </c>
      <c r="E381" s="17">
        <v>300</v>
      </c>
      <c r="F381" s="17">
        <v>0.7</v>
      </c>
      <c r="G381" s="84">
        <f t="shared" si="2"/>
        <v>210</v>
      </c>
      <c r="H381" s="605"/>
    </row>
    <row r="382" spans="1:8" ht="18" customHeight="1">
      <c r="A382" s="631"/>
      <c r="B382" s="593"/>
      <c r="C382" s="15" t="s">
        <v>960</v>
      </c>
      <c r="D382" s="19" t="s">
        <v>2968</v>
      </c>
      <c r="E382" s="17">
        <v>250</v>
      </c>
      <c r="F382" s="17">
        <v>0.7</v>
      </c>
      <c r="G382" s="84">
        <f t="shared" si="2"/>
        <v>175</v>
      </c>
      <c r="H382" s="605"/>
    </row>
    <row r="383" spans="1:8" ht="18" customHeight="1">
      <c r="A383" s="632"/>
      <c r="B383" s="594"/>
      <c r="C383" s="15" t="s">
        <v>961</v>
      </c>
      <c r="D383" s="19" t="s">
        <v>2968</v>
      </c>
      <c r="E383" s="17">
        <v>120</v>
      </c>
      <c r="F383" s="17">
        <v>0.8</v>
      </c>
      <c r="G383" s="84">
        <f t="shared" si="2"/>
        <v>96</v>
      </c>
      <c r="H383" s="603"/>
    </row>
    <row r="384" spans="1:8" ht="40.5" customHeight="1">
      <c r="A384" s="64">
        <v>185</v>
      </c>
      <c r="B384" s="15" t="s">
        <v>2129</v>
      </c>
      <c r="C384" s="16" t="s">
        <v>893</v>
      </c>
      <c r="D384" s="598" t="s">
        <v>965</v>
      </c>
      <c r="E384" s="599"/>
      <c r="F384" s="600"/>
      <c r="G384" s="84"/>
      <c r="H384" s="21">
        <v>41271</v>
      </c>
    </row>
    <row r="385" spans="1:8" ht="35.25" customHeight="1">
      <c r="A385" s="64">
        <v>186</v>
      </c>
      <c r="B385" s="15" t="s">
        <v>1762</v>
      </c>
      <c r="C385" s="16" t="s">
        <v>893</v>
      </c>
      <c r="D385" s="598" t="s">
        <v>965</v>
      </c>
      <c r="E385" s="599"/>
      <c r="F385" s="600"/>
      <c r="G385" s="84"/>
      <c r="H385" s="21">
        <v>41271</v>
      </c>
    </row>
    <row r="386" spans="1:8" ht="33" customHeight="1">
      <c r="A386" s="41">
        <v>187</v>
      </c>
      <c r="B386" s="15" t="s">
        <v>832</v>
      </c>
      <c r="C386" s="16" t="s">
        <v>893</v>
      </c>
      <c r="D386" s="598" t="s">
        <v>965</v>
      </c>
      <c r="E386" s="599"/>
      <c r="F386" s="600"/>
      <c r="G386" s="84"/>
      <c r="H386" s="21">
        <v>41271</v>
      </c>
    </row>
    <row r="387" spans="1:8" ht="34.5" customHeight="1">
      <c r="A387" s="41">
        <v>188</v>
      </c>
      <c r="B387" s="15" t="s">
        <v>1763</v>
      </c>
      <c r="C387" s="16" t="s">
        <v>893</v>
      </c>
      <c r="D387" s="598" t="s">
        <v>965</v>
      </c>
      <c r="E387" s="599"/>
      <c r="F387" s="600"/>
      <c r="G387" s="84"/>
      <c r="H387" s="21">
        <v>41271</v>
      </c>
    </row>
    <row r="388" spans="1:8" ht="38.25" customHeight="1">
      <c r="A388" s="41">
        <v>189</v>
      </c>
      <c r="B388" s="15" t="s">
        <v>273</v>
      </c>
      <c r="C388" s="16" t="s">
        <v>893</v>
      </c>
      <c r="D388" s="598" t="s">
        <v>965</v>
      </c>
      <c r="E388" s="599"/>
      <c r="F388" s="600"/>
      <c r="G388" s="84"/>
      <c r="H388" s="21">
        <v>41271</v>
      </c>
    </row>
    <row r="389" spans="1:8" ht="37.5" customHeight="1">
      <c r="A389" s="41">
        <v>190</v>
      </c>
      <c r="B389" s="15" t="s">
        <v>2095</v>
      </c>
      <c r="C389" s="46" t="s">
        <v>692</v>
      </c>
      <c r="D389" s="598" t="s">
        <v>1050</v>
      </c>
      <c r="E389" s="599"/>
      <c r="F389" s="600"/>
      <c r="G389" s="84"/>
      <c r="H389" s="21">
        <v>41271</v>
      </c>
    </row>
    <row r="390" spans="1:8" ht="18" customHeight="1">
      <c r="A390" s="602">
        <v>191</v>
      </c>
      <c r="B390" s="592" t="s">
        <v>2763</v>
      </c>
      <c r="C390" s="46" t="s">
        <v>1193</v>
      </c>
      <c r="D390" s="19"/>
      <c r="E390" s="17"/>
      <c r="F390" s="17"/>
      <c r="G390" s="84"/>
      <c r="H390" s="595">
        <v>41272</v>
      </c>
    </row>
    <row r="391" spans="1:8" ht="18" customHeight="1">
      <c r="A391" s="597"/>
      <c r="B391" s="594"/>
      <c r="C391" s="17" t="s">
        <v>2967</v>
      </c>
      <c r="D391" s="19" t="s">
        <v>2968</v>
      </c>
      <c r="E391" s="17">
        <v>1</v>
      </c>
      <c r="F391" s="17">
        <v>221</v>
      </c>
      <c r="G391" s="17">
        <f>E391*F391</f>
        <v>221</v>
      </c>
      <c r="H391" s="603"/>
    </row>
    <row r="392" spans="1:8" ht="35.25" customHeight="1">
      <c r="A392" s="602">
        <v>192</v>
      </c>
      <c r="B392" s="592" t="s">
        <v>966</v>
      </c>
      <c r="C392" s="46" t="s">
        <v>692</v>
      </c>
      <c r="D392" s="19"/>
      <c r="E392" s="17"/>
      <c r="F392" s="17"/>
      <c r="G392" s="84"/>
      <c r="H392" s="595">
        <v>41272</v>
      </c>
    </row>
    <row r="393" spans="1:8" ht="18" customHeight="1">
      <c r="A393" s="596"/>
      <c r="B393" s="593"/>
      <c r="C393" s="17" t="s">
        <v>1570</v>
      </c>
      <c r="D393" s="19" t="s">
        <v>2968</v>
      </c>
      <c r="E393" s="17">
        <v>2</v>
      </c>
      <c r="F393" s="17">
        <v>59</v>
      </c>
      <c r="G393" s="84">
        <f>E393*F393</f>
        <v>118</v>
      </c>
      <c r="H393" s="605"/>
    </row>
    <row r="394" spans="1:8" ht="18" customHeight="1">
      <c r="A394" s="597"/>
      <c r="B394" s="594"/>
      <c r="C394" s="17" t="s">
        <v>1462</v>
      </c>
      <c r="D394" s="19" t="s">
        <v>1049</v>
      </c>
      <c r="E394" s="17">
        <v>1</v>
      </c>
      <c r="F394" s="17">
        <v>55</v>
      </c>
      <c r="G394" s="17">
        <f>F394*E394</f>
        <v>55</v>
      </c>
      <c r="H394" s="603"/>
    </row>
    <row r="395" spans="1:8" ht="37.5" customHeight="1">
      <c r="A395" s="602">
        <v>193</v>
      </c>
      <c r="B395" s="592" t="s">
        <v>2887</v>
      </c>
      <c r="C395" s="46" t="s">
        <v>692</v>
      </c>
      <c r="D395" s="19"/>
      <c r="E395" s="17"/>
      <c r="F395" s="17"/>
      <c r="G395" s="84"/>
      <c r="H395" s="595">
        <v>41272</v>
      </c>
    </row>
    <row r="396" spans="1:8" ht="18" customHeight="1">
      <c r="A396" s="596"/>
      <c r="B396" s="593"/>
      <c r="C396" s="17" t="s">
        <v>1570</v>
      </c>
      <c r="D396" s="19" t="s">
        <v>2968</v>
      </c>
      <c r="E396" s="17">
        <v>4</v>
      </c>
      <c r="F396" s="17">
        <v>59</v>
      </c>
      <c r="G396" s="84">
        <f>E396*F396</f>
        <v>236</v>
      </c>
      <c r="H396" s="605"/>
    </row>
    <row r="397" spans="1:8" ht="18" customHeight="1">
      <c r="A397" s="597"/>
      <c r="B397" s="594"/>
      <c r="C397" s="17" t="s">
        <v>1462</v>
      </c>
      <c r="D397" s="19" t="s">
        <v>1049</v>
      </c>
      <c r="E397" s="17">
        <v>5</v>
      </c>
      <c r="F397" s="17">
        <v>55</v>
      </c>
      <c r="G397" s="17">
        <f>F397*E397</f>
        <v>275</v>
      </c>
      <c r="H397" s="605"/>
    </row>
    <row r="398" spans="1:8" ht="18" customHeight="1">
      <c r="A398" s="633">
        <v>194</v>
      </c>
      <c r="B398" s="606" t="s">
        <v>2888</v>
      </c>
      <c r="C398" s="46" t="s">
        <v>3381</v>
      </c>
      <c r="D398" s="19"/>
      <c r="E398" s="17"/>
      <c r="F398" s="17"/>
      <c r="G398" s="84"/>
      <c r="H398" s="611">
        <v>41272</v>
      </c>
    </row>
    <row r="399" spans="1:8" ht="18" customHeight="1">
      <c r="A399" s="633"/>
      <c r="B399" s="606"/>
      <c r="C399" s="17" t="s">
        <v>2889</v>
      </c>
      <c r="D399" s="19" t="s">
        <v>2968</v>
      </c>
      <c r="E399" s="17">
        <v>1</v>
      </c>
      <c r="F399" s="17">
        <v>126</v>
      </c>
      <c r="G399" s="17">
        <f>F399*E399</f>
        <v>126</v>
      </c>
      <c r="H399" s="611"/>
    </row>
    <row r="400" spans="1:8" ht="36" customHeight="1">
      <c r="A400" s="633">
        <v>195</v>
      </c>
      <c r="B400" s="606" t="s">
        <v>2364</v>
      </c>
      <c r="C400" s="46" t="s">
        <v>1396</v>
      </c>
      <c r="D400" s="19"/>
      <c r="E400" s="17"/>
      <c r="F400" s="17"/>
      <c r="G400" s="84"/>
      <c r="H400" s="611">
        <v>41274</v>
      </c>
    </row>
    <row r="401" spans="1:8" ht="18" customHeight="1">
      <c r="A401" s="1148"/>
      <c r="B401" s="1148"/>
      <c r="C401" s="17" t="s">
        <v>1462</v>
      </c>
      <c r="D401" s="19" t="s">
        <v>1049</v>
      </c>
      <c r="E401" s="17">
        <v>1</v>
      </c>
      <c r="F401" s="17">
        <v>55</v>
      </c>
      <c r="G401" s="17">
        <f>F401*E401</f>
        <v>55</v>
      </c>
      <c r="H401" s="611"/>
    </row>
    <row r="402" spans="1:8" ht="18" customHeight="1">
      <c r="A402" s="1148"/>
      <c r="B402" s="1148"/>
      <c r="C402" s="17" t="s">
        <v>1570</v>
      </c>
      <c r="D402" s="19" t="s">
        <v>2968</v>
      </c>
      <c r="E402" s="17">
        <v>1</v>
      </c>
      <c r="F402" s="17">
        <v>59</v>
      </c>
      <c r="G402" s="84">
        <f>E402*F402</f>
        <v>59</v>
      </c>
      <c r="H402" s="611"/>
    </row>
    <row r="403" spans="1:8" ht="18" customHeight="1">
      <c r="A403" s="1148"/>
      <c r="B403" s="1148"/>
      <c r="C403" s="17" t="s">
        <v>2967</v>
      </c>
      <c r="D403" s="19" t="s">
        <v>2968</v>
      </c>
      <c r="E403" s="19">
        <v>1</v>
      </c>
      <c r="F403" s="17">
        <v>221</v>
      </c>
      <c r="G403" s="84">
        <f>E403*F403</f>
        <v>221</v>
      </c>
      <c r="H403" s="611"/>
    </row>
    <row r="404" spans="1:8" ht="41.25" customHeight="1">
      <c r="A404" s="602">
        <v>196</v>
      </c>
      <c r="B404" s="592" t="s">
        <v>2890</v>
      </c>
      <c r="C404" s="46" t="s">
        <v>2891</v>
      </c>
      <c r="D404" s="19"/>
      <c r="E404" s="17"/>
      <c r="F404" s="17"/>
      <c r="G404" s="84"/>
      <c r="H404" s="595">
        <v>41273</v>
      </c>
    </row>
    <row r="405" spans="1:8" ht="18" customHeight="1">
      <c r="A405" s="596"/>
      <c r="B405" s="593"/>
      <c r="C405" s="17" t="s">
        <v>1462</v>
      </c>
      <c r="D405" s="19" t="s">
        <v>1049</v>
      </c>
      <c r="E405" s="17">
        <v>1</v>
      </c>
      <c r="F405" s="17">
        <v>55</v>
      </c>
      <c r="G405" s="17">
        <f>F405*E405</f>
        <v>55</v>
      </c>
      <c r="H405" s="605"/>
    </row>
    <row r="406" spans="1:8" ht="18" customHeight="1">
      <c r="A406" s="597"/>
      <c r="B406" s="594"/>
      <c r="C406" s="17" t="s">
        <v>1397</v>
      </c>
      <c r="D406" s="19" t="s">
        <v>2968</v>
      </c>
      <c r="E406" s="17">
        <v>3</v>
      </c>
      <c r="F406" s="17">
        <v>62</v>
      </c>
      <c r="G406" s="84">
        <f>E406*F406</f>
        <v>186</v>
      </c>
      <c r="H406" s="603"/>
    </row>
    <row r="407" spans="1:8" ht="18" customHeight="1">
      <c r="A407" s="41">
        <v>197</v>
      </c>
      <c r="B407" s="15" t="s">
        <v>2892</v>
      </c>
      <c r="C407" s="46" t="s">
        <v>1584</v>
      </c>
      <c r="D407" s="598" t="s">
        <v>67</v>
      </c>
      <c r="E407" s="599"/>
      <c r="F407" s="600"/>
      <c r="G407" s="84"/>
      <c r="H407" s="21">
        <v>41272</v>
      </c>
    </row>
    <row r="408" spans="1:8" ht="18" customHeight="1">
      <c r="A408" s="41">
        <v>198</v>
      </c>
      <c r="B408" s="15" t="s">
        <v>3432</v>
      </c>
      <c r="C408" s="46" t="s">
        <v>2270</v>
      </c>
      <c r="D408" s="606" t="s">
        <v>2893</v>
      </c>
      <c r="E408" s="606"/>
      <c r="F408" s="606"/>
      <c r="G408" s="84"/>
      <c r="H408" s="21">
        <v>41272</v>
      </c>
    </row>
    <row r="409" spans="1:8" ht="37.5" customHeight="1">
      <c r="A409" s="41">
        <v>199</v>
      </c>
      <c r="B409" s="15" t="s">
        <v>1159</v>
      </c>
      <c r="C409" s="46" t="s">
        <v>2895</v>
      </c>
      <c r="D409" s="606" t="s">
        <v>412</v>
      </c>
      <c r="E409" s="606"/>
      <c r="F409" s="606"/>
      <c r="G409" s="84"/>
      <c r="H409" s="21">
        <v>41272</v>
      </c>
    </row>
    <row r="410" spans="1:8" ht="18" customHeight="1">
      <c r="A410" s="602">
        <v>200</v>
      </c>
      <c r="B410" s="592" t="s">
        <v>2896</v>
      </c>
      <c r="C410" s="46" t="s">
        <v>2897</v>
      </c>
      <c r="D410" s="19"/>
      <c r="E410" s="17"/>
      <c r="F410" s="17"/>
      <c r="G410" s="84"/>
      <c r="H410" s="595">
        <v>41272</v>
      </c>
    </row>
    <row r="411" spans="1:8" ht="18" customHeight="1">
      <c r="A411" s="596"/>
      <c r="B411" s="593"/>
      <c r="C411" s="15" t="s">
        <v>49</v>
      </c>
      <c r="D411" s="19" t="s">
        <v>2968</v>
      </c>
      <c r="E411" s="19">
        <v>1</v>
      </c>
      <c r="F411" s="19">
        <v>150</v>
      </c>
      <c r="G411" s="20">
        <f>F411*E411</f>
        <v>150</v>
      </c>
      <c r="H411" s="605"/>
    </row>
    <row r="412" spans="1:8" ht="18" customHeight="1">
      <c r="A412" s="596"/>
      <c r="B412" s="593"/>
      <c r="C412" s="17" t="s">
        <v>2293</v>
      </c>
      <c r="D412" s="19" t="s">
        <v>2968</v>
      </c>
      <c r="E412" s="17">
        <v>1</v>
      </c>
      <c r="F412" s="17">
        <v>60</v>
      </c>
      <c r="G412" s="169">
        <f>E412*F412</f>
        <v>60</v>
      </c>
      <c r="H412" s="605"/>
    </row>
    <row r="413" spans="1:8" ht="18" customHeight="1">
      <c r="A413" s="596"/>
      <c r="B413" s="593"/>
      <c r="C413" s="17" t="s">
        <v>2192</v>
      </c>
      <c r="D413" s="19" t="s">
        <v>2968</v>
      </c>
      <c r="E413" s="17">
        <v>1</v>
      </c>
      <c r="F413" s="17">
        <v>20</v>
      </c>
      <c r="G413" s="84">
        <f>E413*F413</f>
        <v>20</v>
      </c>
      <c r="H413" s="605"/>
    </row>
    <row r="414" spans="1:8" ht="18" customHeight="1">
      <c r="A414" s="597"/>
      <c r="B414" s="594"/>
      <c r="C414" s="15" t="s">
        <v>2898</v>
      </c>
      <c r="D414" s="19" t="s">
        <v>2968</v>
      </c>
      <c r="E414" s="17">
        <v>1</v>
      </c>
      <c r="F414" s="17">
        <v>96</v>
      </c>
      <c r="G414" s="84">
        <f>E414*F414</f>
        <v>96</v>
      </c>
      <c r="H414" s="603"/>
    </row>
    <row r="415" spans="1:8">
      <c r="A415" s="11"/>
      <c r="B415" s="25" t="s">
        <v>1337</v>
      </c>
      <c r="C415" s="12"/>
      <c r="D415" s="12"/>
      <c r="E415" s="12"/>
      <c r="F415" s="12"/>
      <c r="G415" s="26">
        <f>SUM(G4:G414)</f>
        <v>891099.75</v>
      </c>
      <c r="H415" s="11"/>
    </row>
    <row r="416" spans="1:8" ht="0.75" customHeight="1">
      <c r="A416" s="4"/>
      <c r="B416" s="3" t="s">
        <v>1338</v>
      </c>
      <c r="C416" s="3"/>
      <c r="D416" s="3"/>
      <c r="E416" s="3"/>
      <c r="F416" s="3">
        <v>10</v>
      </c>
      <c r="G416" s="77">
        <f>9000*F416</f>
        <v>90000</v>
      </c>
      <c r="H416" s="66"/>
    </row>
    <row r="417" spans="1:9" hidden="1">
      <c r="A417" s="4"/>
      <c r="B417" s="3" t="s">
        <v>1580</v>
      </c>
      <c r="C417" s="3"/>
      <c r="D417" s="3"/>
      <c r="E417" s="3"/>
      <c r="F417" s="3">
        <v>2</v>
      </c>
      <c r="G417" s="77">
        <f>7000*F417</f>
        <v>14000</v>
      </c>
      <c r="H417" s="66"/>
    </row>
    <row r="418" spans="1:9" hidden="1">
      <c r="A418" s="4"/>
      <c r="B418" s="3" t="s">
        <v>1032</v>
      </c>
      <c r="C418" s="3"/>
      <c r="D418" s="3"/>
      <c r="E418" s="3"/>
      <c r="F418" s="3">
        <v>2</v>
      </c>
      <c r="G418" s="77">
        <f>10000*F418</f>
        <v>20000</v>
      </c>
      <c r="H418" s="66"/>
    </row>
    <row r="419" spans="1:9" hidden="1">
      <c r="A419" s="4"/>
      <c r="B419" s="3" t="s">
        <v>1336</v>
      </c>
      <c r="C419" s="3"/>
      <c r="D419" s="3"/>
      <c r="E419" s="3"/>
      <c r="F419" s="3">
        <v>3</v>
      </c>
      <c r="G419" s="77">
        <f>10000*F419</f>
        <v>30000</v>
      </c>
      <c r="H419" s="66"/>
    </row>
    <row r="420" spans="1:9" hidden="1">
      <c r="A420" s="4"/>
      <c r="B420" s="24" t="s">
        <v>323</v>
      </c>
      <c r="C420" s="3"/>
      <c r="D420" s="3"/>
      <c r="E420" s="3"/>
      <c r="F420" s="3">
        <v>3</v>
      </c>
      <c r="G420" s="77">
        <f>8000*F420</f>
        <v>24000</v>
      </c>
      <c r="H420" s="66"/>
    </row>
    <row r="421" spans="1:9" ht="31.5" hidden="1">
      <c r="A421" s="4"/>
      <c r="B421" s="3" t="s">
        <v>1934</v>
      </c>
      <c r="C421" s="3"/>
      <c r="D421" s="3"/>
      <c r="E421" s="3"/>
      <c r="F421" s="3">
        <v>1</v>
      </c>
      <c r="G421" s="77">
        <f>8000*F421</f>
        <v>8000</v>
      </c>
      <c r="H421" s="66"/>
    </row>
    <row r="422" spans="1:9" hidden="1">
      <c r="A422" s="4"/>
      <c r="B422" s="3" t="s">
        <v>1935</v>
      </c>
      <c r="C422" s="3"/>
      <c r="D422" s="3"/>
      <c r="E422" s="3"/>
      <c r="F422" s="3">
        <v>1</v>
      </c>
      <c r="G422" s="77">
        <f>F422*10000</f>
        <v>10000</v>
      </c>
      <c r="H422" s="66"/>
    </row>
    <row r="423" spans="1:9" ht="47.25" hidden="1">
      <c r="A423" s="4"/>
      <c r="B423" s="3" t="s">
        <v>3335</v>
      </c>
      <c r="C423" s="3"/>
      <c r="D423" s="3"/>
      <c r="E423" s="3"/>
      <c r="F423" s="3">
        <v>1</v>
      </c>
      <c r="G423" s="77">
        <v>3000</v>
      </c>
      <c r="H423" s="66"/>
    </row>
    <row r="424" spans="1:9" hidden="1">
      <c r="A424" s="4"/>
      <c r="B424" s="3" t="s">
        <v>3681</v>
      </c>
      <c r="C424" s="3"/>
      <c r="D424" s="3"/>
      <c r="E424" s="3"/>
      <c r="F424" s="3">
        <v>1</v>
      </c>
      <c r="G424" s="77">
        <f>F424*10000</f>
        <v>10000</v>
      </c>
      <c r="H424" s="66"/>
    </row>
    <row r="425" spans="1:9" hidden="1">
      <c r="A425" s="4"/>
      <c r="B425" s="3" t="s">
        <v>479</v>
      </c>
      <c r="C425" s="3"/>
      <c r="D425" s="3"/>
      <c r="E425" s="3"/>
      <c r="F425" s="3">
        <v>2</v>
      </c>
      <c r="G425" s="77">
        <f>7000+8000</f>
        <v>15000</v>
      </c>
      <c r="H425" s="66"/>
    </row>
    <row r="426" spans="1:9" ht="47.25">
      <c r="A426" s="6"/>
      <c r="B426" s="7" t="s">
        <v>1051</v>
      </c>
      <c r="C426" s="8"/>
      <c r="D426" s="8"/>
      <c r="E426" s="8"/>
      <c r="F426" s="8"/>
      <c r="G426" s="9">
        <f>SUM(G416:G425)</f>
        <v>224000</v>
      </c>
      <c r="H426" s="67"/>
    </row>
    <row r="427" spans="1:9">
      <c r="A427" s="41"/>
      <c r="B427" s="74" t="s">
        <v>65</v>
      </c>
      <c r="C427" s="17"/>
      <c r="D427" s="17"/>
      <c r="E427" s="17"/>
      <c r="F427" s="17"/>
      <c r="G427" s="75">
        <f>G426*33.2%+G430*6%</f>
        <v>94404.62</v>
      </c>
      <c r="H427" s="76"/>
    </row>
    <row r="428" spans="1:9">
      <c r="A428" s="41"/>
      <c r="B428" s="74" t="s">
        <v>1583</v>
      </c>
      <c r="C428" s="17"/>
      <c r="D428" s="17"/>
      <c r="E428" s="17"/>
      <c r="F428" s="17"/>
      <c r="G428" s="75">
        <v>5766</v>
      </c>
      <c r="H428" s="76"/>
    </row>
    <row r="429" spans="1:9">
      <c r="A429" s="41"/>
      <c r="B429" s="74" t="s">
        <v>2730</v>
      </c>
      <c r="C429" s="17"/>
      <c r="D429" s="17"/>
      <c r="E429" s="17"/>
      <c r="F429" s="17"/>
      <c r="G429" s="75">
        <v>131848.98000000001</v>
      </c>
      <c r="H429" s="76"/>
    </row>
    <row r="430" spans="1:9" ht="35.25" customHeight="1">
      <c r="A430" s="41"/>
      <c r="B430" s="74" t="s">
        <v>66</v>
      </c>
      <c r="C430" s="17"/>
      <c r="D430" s="17"/>
      <c r="E430" s="17"/>
      <c r="F430" s="17"/>
      <c r="G430" s="75">
        <f>4.36*'[2]Итого Блюхера'!$AS$49</f>
        <v>333943.74</v>
      </c>
      <c r="H430" s="76"/>
      <c r="I430" s="55">
        <f>SUM(G426:G430)</f>
        <v>789963.34</v>
      </c>
    </row>
    <row r="431" spans="1:9">
      <c r="A431" s="11"/>
      <c r="B431" s="25" t="s">
        <v>926</v>
      </c>
      <c r="C431" s="25"/>
      <c r="D431" s="25"/>
      <c r="E431" s="25"/>
      <c r="F431" s="25"/>
      <c r="G431" s="26">
        <f>SUM(G426:G430)+G415</f>
        <v>1681063.09</v>
      </c>
      <c r="H431" s="12"/>
      <c r="I431" s="1">
        <f>(G426+G427+G428+G429+G430)/'[2]Итого Блюхера'!$AW$49</f>
        <v>10.3138337123952</v>
      </c>
    </row>
    <row r="432" spans="1:9" ht="15.75" customHeight="1">
      <c r="A432" s="5"/>
      <c r="B432" s="52"/>
      <c r="C432" s="52"/>
      <c r="D432" s="52"/>
      <c r="E432" s="52"/>
      <c r="F432" s="52"/>
      <c r="G432" s="52"/>
      <c r="H432" s="5"/>
    </row>
    <row r="433" spans="1:8" ht="31.5">
      <c r="A433" s="5"/>
      <c r="B433" s="52" t="s">
        <v>1589</v>
      </c>
      <c r="C433" s="52"/>
      <c r="D433" s="53"/>
      <c r="E433" s="53"/>
      <c r="F433" s="1153" t="s">
        <v>1595</v>
      </c>
      <c r="G433" s="1153"/>
    </row>
    <row r="434" spans="1:8">
      <c r="A434" s="5"/>
      <c r="B434" s="52"/>
      <c r="C434" s="52"/>
      <c r="D434" s="52"/>
      <c r="E434" s="52"/>
      <c r="F434" s="299"/>
      <c r="G434" s="299"/>
    </row>
    <row r="435" spans="1:8" ht="31.5">
      <c r="B435" s="54" t="s">
        <v>1596</v>
      </c>
      <c r="C435" s="54"/>
      <c r="D435" s="53"/>
      <c r="E435" s="53"/>
      <c r="F435" s="601" t="s">
        <v>1597</v>
      </c>
      <c r="G435" s="601"/>
      <c r="H435" s="5"/>
    </row>
    <row r="436" spans="1:8">
      <c r="A436" s="5"/>
      <c r="B436" s="5"/>
      <c r="C436" s="5"/>
      <c r="D436" s="5"/>
      <c r="E436" s="5"/>
      <c r="F436" s="5"/>
      <c r="G436" s="5"/>
      <c r="H436" s="5"/>
    </row>
    <row r="437" spans="1:8">
      <c r="A437" s="5"/>
      <c r="B437" s="5"/>
      <c r="C437" s="5"/>
      <c r="D437" s="5"/>
      <c r="E437" s="5"/>
      <c r="F437" s="5"/>
      <c r="G437" s="5"/>
      <c r="H437" s="5"/>
    </row>
    <row r="438" spans="1:8" ht="63">
      <c r="A438" s="610">
        <v>81</v>
      </c>
      <c r="B438" s="592" t="s">
        <v>1848</v>
      </c>
      <c r="C438" s="16" t="s">
        <v>1847</v>
      </c>
      <c r="D438" s="19"/>
      <c r="E438" s="19"/>
      <c r="F438" s="19"/>
      <c r="G438" s="20"/>
      <c r="H438" s="611" t="s">
        <v>1012</v>
      </c>
    </row>
    <row r="439" spans="1:8">
      <c r="A439" s="610"/>
      <c r="B439" s="593"/>
      <c r="C439" s="17" t="s">
        <v>1601</v>
      </c>
      <c r="D439" s="19" t="s">
        <v>1109</v>
      </c>
      <c r="E439" s="19">
        <v>15</v>
      </c>
      <c r="F439" s="19">
        <v>4.7</v>
      </c>
      <c r="G439" s="20">
        <f>F439*E439</f>
        <v>70.5</v>
      </c>
      <c r="H439" s="611"/>
    </row>
    <row r="440" spans="1:8">
      <c r="A440" s="610"/>
      <c r="B440" s="593"/>
      <c r="C440" s="17" t="s">
        <v>679</v>
      </c>
      <c r="D440" s="19" t="s">
        <v>2968</v>
      </c>
      <c r="E440" s="19">
        <v>2</v>
      </c>
      <c r="F440" s="19">
        <v>134.63999999999999</v>
      </c>
      <c r="G440" s="20">
        <f>F440*E440</f>
        <v>269.27999999999997</v>
      </c>
      <c r="H440" s="611"/>
    </row>
    <row r="441" spans="1:8">
      <c r="A441" s="610"/>
      <c r="B441" s="593"/>
      <c r="C441" s="17" t="s">
        <v>1990</v>
      </c>
      <c r="D441" s="19" t="s">
        <v>2968</v>
      </c>
      <c r="E441" s="19">
        <v>6</v>
      </c>
      <c r="F441" s="19">
        <v>43.56</v>
      </c>
      <c r="G441" s="20">
        <f>F441*E441</f>
        <v>261.36</v>
      </c>
      <c r="H441" s="611"/>
    </row>
    <row r="442" spans="1:8">
      <c r="A442" s="610"/>
      <c r="B442" s="593"/>
      <c r="C442" s="17" t="s">
        <v>391</v>
      </c>
      <c r="D442" s="19" t="s">
        <v>2968</v>
      </c>
      <c r="E442" s="17">
        <v>1</v>
      </c>
      <c r="F442" s="17">
        <v>80</v>
      </c>
      <c r="G442" s="17">
        <f>E442*F442</f>
        <v>80</v>
      </c>
      <c r="H442" s="611"/>
    </row>
    <row r="443" spans="1:8">
      <c r="A443" s="610"/>
      <c r="B443" s="593"/>
      <c r="C443" s="17" t="s">
        <v>439</v>
      </c>
      <c r="D443" s="19" t="s">
        <v>1049</v>
      </c>
      <c r="E443" s="17">
        <v>16</v>
      </c>
      <c r="F443" s="17">
        <v>183</v>
      </c>
      <c r="G443" s="17">
        <f>E443*F443</f>
        <v>2928</v>
      </c>
      <c r="H443" s="611"/>
    </row>
    <row r="444" spans="1:8">
      <c r="A444" s="610"/>
      <c r="B444" s="593"/>
      <c r="C444" s="17" t="s">
        <v>2293</v>
      </c>
      <c r="D444" s="29" t="s">
        <v>2968</v>
      </c>
      <c r="E444" s="19">
        <v>8</v>
      </c>
      <c r="F444" s="19">
        <v>46.53</v>
      </c>
      <c r="G444" s="17">
        <f>E444*F444</f>
        <v>372.24</v>
      </c>
      <c r="H444" s="611"/>
    </row>
    <row r="445" spans="1:8">
      <c r="A445" s="610"/>
      <c r="B445" s="593"/>
      <c r="C445" s="63" t="s">
        <v>1938</v>
      </c>
      <c r="D445" s="19" t="s">
        <v>2968</v>
      </c>
      <c r="E445" s="17">
        <v>1</v>
      </c>
      <c r="F445" s="19">
        <v>65</v>
      </c>
      <c r="G445" s="17">
        <f>E445*F445</f>
        <v>65</v>
      </c>
      <c r="H445" s="611"/>
    </row>
    <row r="446" spans="1:8">
      <c r="A446" s="610"/>
      <c r="B446" s="593"/>
      <c r="C446" s="17" t="s">
        <v>678</v>
      </c>
      <c r="D446" s="19" t="s">
        <v>2968</v>
      </c>
      <c r="E446" s="17">
        <v>1</v>
      </c>
      <c r="F446" s="17">
        <v>101</v>
      </c>
      <c r="G446" s="17">
        <f>E446*F446</f>
        <v>101</v>
      </c>
      <c r="H446" s="611"/>
    </row>
    <row r="447" spans="1:8">
      <c r="A447" s="610"/>
      <c r="B447" s="593"/>
      <c r="C447" s="15" t="s">
        <v>1931</v>
      </c>
      <c r="D447" s="19" t="s">
        <v>2968</v>
      </c>
      <c r="E447" s="19">
        <v>1</v>
      </c>
      <c r="F447" s="19">
        <v>248</v>
      </c>
      <c r="G447" s="84">
        <f>F447*E447</f>
        <v>248</v>
      </c>
      <c r="H447" s="611"/>
    </row>
    <row r="448" spans="1:8">
      <c r="A448" s="610"/>
      <c r="B448" s="593"/>
      <c r="C448" s="15" t="s">
        <v>50</v>
      </c>
      <c r="D448" s="19" t="s">
        <v>2968</v>
      </c>
      <c r="E448" s="17">
        <v>3</v>
      </c>
      <c r="F448" s="17">
        <v>65</v>
      </c>
      <c r="G448" s="84">
        <f>E448*F448</f>
        <v>195</v>
      </c>
      <c r="H448" s="611"/>
    </row>
    <row r="449" spans="1:8">
      <c r="A449" s="610"/>
      <c r="B449" s="593"/>
      <c r="C449" s="15" t="s">
        <v>49</v>
      </c>
      <c r="D449" s="19" t="s">
        <v>2968</v>
      </c>
      <c r="E449" s="17">
        <v>2</v>
      </c>
      <c r="F449" s="17">
        <v>150</v>
      </c>
      <c r="G449" s="84">
        <f>E449*F449</f>
        <v>300</v>
      </c>
      <c r="H449" s="611"/>
    </row>
    <row r="450" spans="1:8">
      <c r="A450" s="610"/>
      <c r="B450" s="594"/>
      <c r="C450" s="15" t="s">
        <v>2192</v>
      </c>
      <c r="D450" s="19" t="s">
        <v>2968</v>
      </c>
      <c r="E450" s="17">
        <v>2</v>
      </c>
      <c r="F450" s="17">
        <v>24.75</v>
      </c>
      <c r="G450" s="84">
        <f>E450*F450</f>
        <v>49.5</v>
      </c>
      <c r="H450" s="611"/>
    </row>
    <row r="451" spans="1:8">
      <c r="G451" s="588">
        <f>SUM(G439:G450)</f>
        <v>4939.88</v>
      </c>
    </row>
  </sheetData>
  <mergeCells count="450">
    <mergeCell ref="H134:H135"/>
    <mergeCell ref="A134:A135"/>
    <mergeCell ref="B134:B135"/>
    <mergeCell ref="H392:H394"/>
    <mergeCell ref="B392:B394"/>
    <mergeCell ref="A392:A394"/>
    <mergeCell ref="D389:F389"/>
    <mergeCell ref="H390:H391"/>
    <mergeCell ref="B390:B391"/>
    <mergeCell ref="A390:A391"/>
    <mergeCell ref="D385:F385"/>
    <mergeCell ref="D386:F386"/>
    <mergeCell ref="D387:F387"/>
    <mergeCell ref="D388:F388"/>
    <mergeCell ref="H377:H383"/>
    <mergeCell ref="A377:A383"/>
    <mergeCell ref="B377:B383"/>
    <mergeCell ref="D384:F384"/>
    <mergeCell ref="A373:A374"/>
    <mergeCell ref="B369:B370"/>
    <mergeCell ref="H375:H376"/>
    <mergeCell ref="B375:B376"/>
    <mergeCell ref="A375:A376"/>
    <mergeCell ref="H373:H374"/>
    <mergeCell ref="D374:F374"/>
    <mergeCell ref="B373:B374"/>
    <mergeCell ref="H361:H367"/>
    <mergeCell ref="B361:B367"/>
    <mergeCell ref="A361:A367"/>
    <mergeCell ref="H371:H372"/>
    <mergeCell ref="D372:F372"/>
    <mergeCell ref="D368:F368"/>
    <mergeCell ref="D370:F370"/>
    <mergeCell ref="H369:H370"/>
    <mergeCell ref="B371:B372"/>
    <mergeCell ref="A369:A370"/>
    <mergeCell ref="H356:H359"/>
    <mergeCell ref="B356:B359"/>
    <mergeCell ref="A356:A359"/>
    <mergeCell ref="D360:F360"/>
    <mergeCell ref="H328:H332"/>
    <mergeCell ref="H354:H355"/>
    <mergeCell ref="B354:B355"/>
    <mergeCell ref="A354:A355"/>
    <mergeCell ref="A334:A335"/>
    <mergeCell ref="D338:F338"/>
    <mergeCell ref="D336:F336"/>
    <mergeCell ref="D317:F317"/>
    <mergeCell ref="H311:H315"/>
    <mergeCell ref="B311:B315"/>
    <mergeCell ref="H326:H327"/>
    <mergeCell ref="A311:A315"/>
    <mergeCell ref="D316:F316"/>
    <mergeCell ref="A307:A308"/>
    <mergeCell ref="H309:H310"/>
    <mergeCell ref="B309:B310"/>
    <mergeCell ref="A309:A310"/>
    <mergeCell ref="H307:H308"/>
    <mergeCell ref="B307:B308"/>
    <mergeCell ref="H303:H304"/>
    <mergeCell ref="B303:B304"/>
    <mergeCell ref="A303:A304"/>
    <mergeCell ref="H305:H306"/>
    <mergeCell ref="B305:B306"/>
    <mergeCell ref="A305:A306"/>
    <mergeCell ref="D301:F301"/>
    <mergeCell ref="H301:H302"/>
    <mergeCell ref="B301:B302"/>
    <mergeCell ref="A301:A302"/>
    <mergeCell ref="H296:H298"/>
    <mergeCell ref="B296:B298"/>
    <mergeCell ref="A296:A298"/>
    <mergeCell ref="H299:H300"/>
    <mergeCell ref="B299:B300"/>
    <mergeCell ref="A299:A300"/>
    <mergeCell ref="D294:F294"/>
    <mergeCell ref="D295:F295"/>
    <mergeCell ref="H291:H292"/>
    <mergeCell ref="B291:B292"/>
    <mergeCell ref="A291:A292"/>
    <mergeCell ref="D293:F293"/>
    <mergeCell ref="D288:F288"/>
    <mergeCell ref="D289:F289"/>
    <mergeCell ref="D290:F290"/>
    <mergeCell ref="D291:F291"/>
    <mergeCell ref="D284:F284"/>
    <mergeCell ref="D285:F285"/>
    <mergeCell ref="D286:F286"/>
    <mergeCell ref="D287:F287"/>
    <mergeCell ref="D283:F283"/>
    <mergeCell ref="A255:A257"/>
    <mergeCell ref="A258:A260"/>
    <mergeCell ref="A264:A266"/>
    <mergeCell ref="A267:A269"/>
    <mergeCell ref="D279:F279"/>
    <mergeCell ref="A261:A263"/>
    <mergeCell ref="B267:B269"/>
    <mergeCell ref="B270:B272"/>
    <mergeCell ref="B273:B275"/>
    <mergeCell ref="H280:H282"/>
    <mergeCell ref="B280:B282"/>
    <mergeCell ref="A280:A282"/>
    <mergeCell ref="A276:A278"/>
    <mergeCell ref="B276:B278"/>
    <mergeCell ref="A273:A275"/>
    <mergeCell ref="H273:H275"/>
    <mergeCell ref="H276:H278"/>
    <mergeCell ref="A270:A272"/>
    <mergeCell ref="B255:B257"/>
    <mergeCell ref="B258:B260"/>
    <mergeCell ref="B261:B263"/>
    <mergeCell ref="B264:B266"/>
    <mergeCell ref="H267:H269"/>
    <mergeCell ref="H270:H272"/>
    <mergeCell ref="H255:H257"/>
    <mergeCell ref="H258:H260"/>
    <mergeCell ref="H261:H263"/>
    <mergeCell ref="H264:H266"/>
    <mergeCell ref="H249:H251"/>
    <mergeCell ref="B249:B251"/>
    <mergeCell ref="A249:A251"/>
    <mergeCell ref="H252:H254"/>
    <mergeCell ref="B252:B254"/>
    <mergeCell ref="A252:A254"/>
    <mergeCell ref="D248:F248"/>
    <mergeCell ref="H244:H245"/>
    <mergeCell ref="B244:B245"/>
    <mergeCell ref="A244:A245"/>
    <mergeCell ref="H246:H247"/>
    <mergeCell ref="B246:B247"/>
    <mergeCell ref="A246:A247"/>
    <mergeCell ref="D229:F229"/>
    <mergeCell ref="D224:F224"/>
    <mergeCell ref="H225:H228"/>
    <mergeCell ref="B225:B228"/>
    <mergeCell ref="A225:A228"/>
    <mergeCell ref="D220:F220"/>
    <mergeCell ref="D221:F221"/>
    <mergeCell ref="D222:F222"/>
    <mergeCell ref="D223:F223"/>
    <mergeCell ref="B212:B216"/>
    <mergeCell ref="A212:A216"/>
    <mergeCell ref="H217:H219"/>
    <mergeCell ref="B217:B219"/>
    <mergeCell ref="A217:A219"/>
    <mergeCell ref="D209:F209"/>
    <mergeCell ref="D210:F210"/>
    <mergeCell ref="D211:F211"/>
    <mergeCell ref="H212:H216"/>
    <mergeCell ref="H201:H204"/>
    <mergeCell ref="B201:B204"/>
    <mergeCell ref="A201:A204"/>
    <mergeCell ref="H205:H208"/>
    <mergeCell ref="B205:B208"/>
    <mergeCell ref="A205:A208"/>
    <mergeCell ref="H195:H198"/>
    <mergeCell ref="B195:B198"/>
    <mergeCell ref="A195:A198"/>
    <mergeCell ref="H199:H200"/>
    <mergeCell ref="B199:B200"/>
    <mergeCell ref="A199:A200"/>
    <mergeCell ref="H189:H192"/>
    <mergeCell ref="B189:B192"/>
    <mergeCell ref="A189:A192"/>
    <mergeCell ref="H193:H194"/>
    <mergeCell ref="B193:B194"/>
    <mergeCell ref="A193:A194"/>
    <mergeCell ref="H185:H186"/>
    <mergeCell ref="B185:B186"/>
    <mergeCell ref="A185:A186"/>
    <mergeCell ref="H187:H188"/>
    <mergeCell ref="B187:B188"/>
    <mergeCell ref="A187:A188"/>
    <mergeCell ref="H178:H179"/>
    <mergeCell ref="B178:B179"/>
    <mergeCell ref="A178:A179"/>
    <mergeCell ref="D324:F324"/>
    <mergeCell ref="H180:H181"/>
    <mergeCell ref="B180:B181"/>
    <mergeCell ref="A180:A181"/>
    <mergeCell ref="H182:H184"/>
    <mergeCell ref="B182:B184"/>
    <mergeCell ref="A182:A184"/>
    <mergeCell ref="D172:F172"/>
    <mergeCell ref="H173:H176"/>
    <mergeCell ref="B173:B176"/>
    <mergeCell ref="A173:A176"/>
    <mergeCell ref="D168:F168"/>
    <mergeCell ref="D169:F169"/>
    <mergeCell ref="D170:F170"/>
    <mergeCell ref="D171:F171"/>
    <mergeCell ref="A162:A163"/>
    <mergeCell ref="D164:F164"/>
    <mergeCell ref="H165:H167"/>
    <mergeCell ref="B165:B167"/>
    <mergeCell ref="A165:A167"/>
    <mergeCell ref="D160:F160"/>
    <mergeCell ref="D161:F161"/>
    <mergeCell ref="H162:H163"/>
    <mergeCell ref="B162:B163"/>
    <mergeCell ref="D158:F158"/>
    <mergeCell ref="H158:H159"/>
    <mergeCell ref="B158:B159"/>
    <mergeCell ref="A158:A159"/>
    <mergeCell ref="H153:H155"/>
    <mergeCell ref="B153:B155"/>
    <mergeCell ref="A153:A155"/>
    <mergeCell ref="H156:H157"/>
    <mergeCell ref="B156:B157"/>
    <mergeCell ref="A156:A157"/>
    <mergeCell ref="B142:B144"/>
    <mergeCell ref="A142:A144"/>
    <mergeCell ref="H145:H152"/>
    <mergeCell ref="B145:B152"/>
    <mergeCell ref="A145:A152"/>
    <mergeCell ref="D140:F140"/>
    <mergeCell ref="D141:F141"/>
    <mergeCell ref="D142:F142"/>
    <mergeCell ref="H142:H144"/>
    <mergeCell ref="A132:A133"/>
    <mergeCell ref="B132:B133"/>
    <mergeCell ref="H132:H133"/>
    <mergeCell ref="A128:A129"/>
    <mergeCell ref="B128:B129"/>
    <mergeCell ref="H128:H129"/>
    <mergeCell ref="A130:A131"/>
    <mergeCell ref="B130:B131"/>
    <mergeCell ref="H130:H131"/>
    <mergeCell ref="A124:A125"/>
    <mergeCell ref="B124:B125"/>
    <mergeCell ref="H124:H125"/>
    <mergeCell ref="A126:A127"/>
    <mergeCell ref="B126:B127"/>
    <mergeCell ref="H126:H127"/>
    <mergeCell ref="A120:A121"/>
    <mergeCell ref="B120:B121"/>
    <mergeCell ref="H120:H121"/>
    <mergeCell ref="A122:A123"/>
    <mergeCell ref="B122:B123"/>
    <mergeCell ref="H122:H123"/>
    <mergeCell ref="A116:A117"/>
    <mergeCell ref="B116:B117"/>
    <mergeCell ref="H116:H117"/>
    <mergeCell ref="A118:A119"/>
    <mergeCell ref="B118:B119"/>
    <mergeCell ref="H118:H119"/>
    <mergeCell ref="A112:A113"/>
    <mergeCell ref="B112:B113"/>
    <mergeCell ref="H112:H113"/>
    <mergeCell ref="A114:A115"/>
    <mergeCell ref="B114:B115"/>
    <mergeCell ref="H114:H115"/>
    <mergeCell ref="B107:B109"/>
    <mergeCell ref="A107:A109"/>
    <mergeCell ref="H110:H111"/>
    <mergeCell ref="B110:B111"/>
    <mergeCell ref="A110:A111"/>
    <mergeCell ref="D104:F104"/>
    <mergeCell ref="D105:F105"/>
    <mergeCell ref="D106:F106"/>
    <mergeCell ref="H107:H109"/>
    <mergeCell ref="D96:F96"/>
    <mergeCell ref="H97:H103"/>
    <mergeCell ref="B97:B103"/>
    <mergeCell ref="A97:A103"/>
    <mergeCell ref="D93:F93"/>
    <mergeCell ref="H94:H95"/>
    <mergeCell ref="A94:A95"/>
    <mergeCell ref="B94:B95"/>
    <mergeCell ref="H89:H92"/>
    <mergeCell ref="B89:B92"/>
    <mergeCell ref="A89:A92"/>
    <mergeCell ref="D84:F84"/>
    <mergeCell ref="A85:A88"/>
    <mergeCell ref="H85:H88"/>
    <mergeCell ref="B85:B88"/>
    <mergeCell ref="A82:A83"/>
    <mergeCell ref="H74:H75"/>
    <mergeCell ref="H76:H77"/>
    <mergeCell ref="H78:H79"/>
    <mergeCell ref="A76:A77"/>
    <mergeCell ref="B78:B79"/>
    <mergeCell ref="B80:B81"/>
    <mergeCell ref="B82:B83"/>
    <mergeCell ref="H80:H81"/>
    <mergeCell ref="H82:H83"/>
    <mergeCell ref="A80:A81"/>
    <mergeCell ref="A70:A71"/>
    <mergeCell ref="A72:A73"/>
    <mergeCell ref="A74:A75"/>
    <mergeCell ref="A52:A53"/>
    <mergeCell ref="A54:A55"/>
    <mergeCell ref="A60:A61"/>
    <mergeCell ref="A62:A63"/>
    <mergeCell ref="A56:A57"/>
    <mergeCell ref="A58:A59"/>
    <mergeCell ref="H48:H49"/>
    <mergeCell ref="H50:H51"/>
    <mergeCell ref="H52:H53"/>
    <mergeCell ref="H54:H55"/>
    <mergeCell ref="H56:H57"/>
    <mergeCell ref="H58:H59"/>
    <mergeCell ref="A48:A49"/>
    <mergeCell ref="A50:A51"/>
    <mergeCell ref="B56:B57"/>
    <mergeCell ref="H66:H67"/>
    <mergeCell ref="H68:H69"/>
    <mergeCell ref="H70:H71"/>
    <mergeCell ref="B70:B71"/>
    <mergeCell ref="B58:B59"/>
    <mergeCell ref="B48:B49"/>
    <mergeCell ref="B50:B51"/>
    <mergeCell ref="B52:B53"/>
    <mergeCell ref="B54:B55"/>
    <mergeCell ref="H60:H61"/>
    <mergeCell ref="A78:A79"/>
    <mergeCell ref="B62:B63"/>
    <mergeCell ref="B64:B65"/>
    <mergeCell ref="B66:B67"/>
    <mergeCell ref="B68:B69"/>
    <mergeCell ref="B74:B75"/>
    <mergeCell ref="B76:B77"/>
    <mergeCell ref="A68:A69"/>
    <mergeCell ref="H42:H43"/>
    <mergeCell ref="B44:B45"/>
    <mergeCell ref="A42:A43"/>
    <mergeCell ref="B42:B43"/>
    <mergeCell ref="A44:A45"/>
    <mergeCell ref="B72:B73"/>
    <mergeCell ref="H72:H73"/>
    <mergeCell ref="B60:B61"/>
    <mergeCell ref="H62:H63"/>
    <mergeCell ref="H64:H65"/>
    <mergeCell ref="A1:H1"/>
    <mergeCell ref="A2:H2"/>
    <mergeCell ref="F433:G433"/>
    <mergeCell ref="F435:G435"/>
    <mergeCell ref="D4:F4"/>
    <mergeCell ref="D5:F5"/>
    <mergeCell ref="H5:H6"/>
    <mergeCell ref="B5:B6"/>
    <mergeCell ref="A5:A6"/>
    <mergeCell ref="A64:A65"/>
    <mergeCell ref="H7:H11"/>
    <mergeCell ref="B7:B11"/>
    <mergeCell ref="A7:A11"/>
    <mergeCell ref="H12:H16"/>
    <mergeCell ref="B12:B16"/>
    <mergeCell ref="A12:A16"/>
    <mergeCell ref="D17:F17"/>
    <mergeCell ref="H17:H18"/>
    <mergeCell ref="B17:B18"/>
    <mergeCell ref="A17:A18"/>
    <mergeCell ref="H19:H22"/>
    <mergeCell ref="B19:B22"/>
    <mergeCell ref="A19:A22"/>
    <mergeCell ref="H23:H24"/>
    <mergeCell ref="B23:B24"/>
    <mergeCell ref="A23:A24"/>
    <mergeCell ref="H25:H30"/>
    <mergeCell ref="B25:B30"/>
    <mergeCell ref="A25:A30"/>
    <mergeCell ref="D31:F31"/>
    <mergeCell ref="D32:F32"/>
    <mergeCell ref="D33:F33"/>
    <mergeCell ref="H34:H36"/>
    <mergeCell ref="B34:B36"/>
    <mergeCell ref="H136:H139"/>
    <mergeCell ref="B136:B139"/>
    <mergeCell ref="H44:H45"/>
    <mergeCell ref="B46:B47"/>
    <mergeCell ref="H46:H47"/>
    <mergeCell ref="A136:A139"/>
    <mergeCell ref="A34:A36"/>
    <mergeCell ref="H37:H38"/>
    <mergeCell ref="B37:B38"/>
    <mergeCell ref="A37:A38"/>
    <mergeCell ref="H39:H41"/>
    <mergeCell ref="B39:B41"/>
    <mergeCell ref="A39:A41"/>
    <mergeCell ref="A66:A67"/>
    <mergeCell ref="A46:A47"/>
    <mergeCell ref="H230:H233"/>
    <mergeCell ref="B230:B233"/>
    <mergeCell ref="A230:A233"/>
    <mergeCell ref="H234:H235"/>
    <mergeCell ref="B234:B235"/>
    <mergeCell ref="A234:A235"/>
    <mergeCell ref="D236:F236"/>
    <mergeCell ref="D237:F237"/>
    <mergeCell ref="D240:F240"/>
    <mergeCell ref="H238:H240"/>
    <mergeCell ref="H242:H243"/>
    <mergeCell ref="A242:A243"/>
    <mergeCell ref="B238:B239"/>
    <mergeCell ref="A238:A240"/>
    <mergeCell ref="D241:F241"/>
    <mergeCell ref="B243:C243"/>
    <mergeCell ref="A438:A450"/>
    <mergeCell ref="B438:B450"/>
    <mergeCell ref="A319:A320"/>
    <mergeCell ref="B326:B327"/>
    <mergeCell ref="A326:A327"/>
    <mergeCell ref="B328:B332"/>
    <mergeCell ref="A328:A332"/>
    <mergeCell ref="B334:B335"/>
    <mergeCell ref="B339:B343"/>
    <mergeCell ref="A339:A343"/>
    <mergeCell ref="H438:H450"/>
    <mergeCell ref="D318:F318"/>
    <mergeCell ref="H319:H320"/>
    <mergeCell ref="B319:B320"/>
    <mergeCell ref="D321:F321"/>
    <mergeCell ref="D322:F322"/>
    <mergeCell ref="D323:F323"/>
    <mergeCell ref="D325:F325"/>
    <mergeCell ref="D333:F333"/>
    <mergeCell ref="H334:H335"/>
    <mergeCell ref="D337:F337"/>
    <mergeCell ref="H348:H350"/>
    <mergeCell ref="B348:B350"/>
    <mergeCell ref="A348:A350"/>
    <mergeCell ref="H344:H345"/>
    <mergeCell ref="B344:B345"/>
    <mergeCell ref="A344:A345"/>
    <mergeCell ref="D346:F346"/>
    <mergeCell ref="H339:H343"/>
    <mergeCell ref="D351:F351"/>
    <mergeCell ref="D352:F352"/>
    <mergeCell ref="D353:F353"/>
    <mergeCell ref="D347:F347"/>
    <mergeCell ref="B410:B414"/>
    <mergeCell ref="A410:A414"/>
    <mergeCell ref="D407:F407"/>
    <mergeCell ref="B400:B403"/>
    <mergeCell ref="A400:A403"/>
    <mergeCell ref="A371:A372"/>
    <mergeCell ref="H410:H414"/>
    <mergeCell ref="H395:H397"/>
    <mergeCell ref="B395:B397"/>
    <mergeCell ref="A395:A397"/>
    <mergeCell ref="H398:H399"/>
    <mergeCell ref="B398:B399"/>
    <mergeCell ref="A398:A399"/>
    <mergeCell ref="H400:H403"/>
    <mergeCell ref="H404:H406"/>
    <mergeCell ref="B404:B406"/>
    <mergeCell ref="A404:A406"/>
    <mergeCell ref="D408:F408"/>
    <mergeCell ref="D409:F409"/>
  </mergeCells>
  <phoneticPr fontId="6" type="noConversion"/>
  <pageMargins left="0.75" right="0.18" top="0.26" bottom="0.21" header="0.17" footer="0.16"/>
  <pageSetup paperSize="9" scale="8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 enableFormatConditionsCalculation="0">
    <tabColor indexed="33"/>
  </sheetPr>
  <dimension ref="A1:K492"/>
  <sheetViews>
    <sheetView view="pageBreakPreview" topLeftCell="A315" workbookViewId="0">
      <selection activeCell="I346" sqref="I346"/>
    </sheetView>
  </sheetViews>
  <sheetFormatPr defaultRowHeight="15.75"/>
  <cols>
    <col min="1" max="1" width="6.42578125" style="1" customWidth="1"/>
    <col min="2" max="2" width="24.85546875" style="1" customWidth="1"/>
    <col min="3" max="3" width="21.85546875" style="1" customWidth="1"/>
    <col min="4" max="4" width="9.5703125" style="1" customWidth="1"/>
    <col min="5" max="5" width="15.140625" style="1" customWidth="1"/>
    <col min="6" max="6" width="9.140625" style="1"/>
    <col min="7" max="7" width="18.85546875" style="1" customWidth="1"/>
    <col min="8" max="8" width="11" style="1" customWidth="1"/>
    <col min="9" max="9" width="13.140625" style="1" bestFit="1" customWidth="1"/>
    <col min="10" max="16384" width="9.140625" style="1"/>
  </cols>
  <sheetData>
    <row r="1" spans="1:9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9" ht="37.5" customHeight="1">
      <c r="A2" s="663" t="s">
        <v>601</v>
      </c>
      <c r="B2" s="663"/>
      <c r="C2" s="663"/>
      <c r="D2" s="663"/>
      <c r="E2" s="663"/>
      <c r="F2" s="663"/>
      <c r="G2" s="663"/>
      <c r="H2" s="663"/>
    </row>
    <row r="3" spans="1:9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1555</v>
      </c>
      <c r="H3" s="58" t="s">
        <v>1586</v>
      </c>
    </row>
    <row r="4" spans="1:9" ht="38.25" customHeight="1">
      <c r="A4" s="17">
        <v>1</v>
      </c>
      <c r="B4" s="17" t="s">
        <v>1922</v>
      </c>
      <c r="C4" s="46" t="s">
        <v>2015</v>
      </c>
      <c r="D4" s="598" t="s">
        <v>1050</v>
      </c>
      <c r="E4" s="599"/>
      <c r="F4" s="600"/>
      <c r="G4" s="84"/>
      <c r="H4" s="18">
        <v>41214</v>
      </c>
      <c r="I4" s="369"/>
    </row>
    <row r="5" spans="1:9" ht="34.5" customHeight="1">
      <c r="A5" s="17">
        <v>2</v>
      </c>
      <c r="B5" s="17" t="s">
        <v>1926</v>
      </c>
      <c r="C5" s="46" t="s">
        <v>1927</v>
      </c>
      <c r="D5" s="598" t="s">
        <v>1895</v>
      </c>
      <c r="E5" s="599"/>
      <c r="F5" s="600"/>
      <c r="G5" s="84"/>
      <c r="H5" s="18">
        <v>41215</v>
      </c>
    </row>
    <row r="6" spans="1:9" ht="35.25" customHeight="1">
      <c r="A6" s="17">
        <v>3</v>
      </c>
      <c r="B6" s="17" t="s">
        <v>68</v>
      </c>
      <c r="C6" s="46" t="s">
        <v>2844</v>
      </c>
      <c r="D6" s="598" t="s">
        <v>1928</v>
      </c>
      <c r="E6" s="599"/>
      <c r="F6" s="600"/>
      <c r="G6" s="84"/>
      <c r="H6" s="18">
        <v>41215</v>
      </c>
    </row>
    <row r="7" spans="1:9" ht="93" customHeight="1">
      <c r="A7" s="602">
        <v>4</v>
      </c>
      <c r="B7" s="873" t="s">
        <v>2046</v>
      </c>
      <c r="C7" s="210" t="s">
        <v>1929</v>
      </c>
      <c r="D7" s="29"/>
      <c r="E7" s="29"/>
      <c r="F7" s="29"/>
      <c r="G7" s="84"/>
      <c r="H7" s="595">
        <v>41215</v>
      </c>
    </row>
    <row r="8" spans="1:9" ht="18" customHeight="1">
      <c r="A8" s="596"/>
      <c r="B8" s="874"/>
      <c r="C8" s="209" t="s">
        <v>3619</v>
      </c>
      <c r="D8" s="19" t="s">
        <v>1049</v>
      </c>
      <c r="E8" s="17">
        <v>60</v>
      </c>
      <c r="F8" s="19">
        <v>5</v>
      </c>
      <c r="G8" s="84">
        <f t="shared" ref="G8:G25" si="0">F8*E8</f>
        <v>300</v>
      </c>
      <c r="H8" s="603"/>
    </row>
    <row r="9" spans="1:9" ht="33.75" customHeight="1">
      <c r="A9" s="596"/>
      <c r="B9" s="874"/>
      <c r="C9" s="337" t="s">
        <v>1930</v>
      </c>
      <c r="D9" s="19" t="s">
        <v>1049</v>
      </c>
      <c r="E9" s="19">
        <v>10</v>
      </c>
      <c r="F9" s="19">
        <v>80</v>
      </c>
      <c r="G9" s="84">
        <f t="shared" si="0"/>
        <v>800</v>
      </c>
      <c r="H9" s="595">
        <v>41221</v>
      </c>
    </row>
    <row r="10" spans="1:9" ht="36.75" customHeight="1">
      <c r="A10" s="596"/>
      <c r="B10" s="874"/>
      <c r="C10" s="204" t="s">
        <v>360</v>
      </c>
      <c r="D10" s="19" t="s">
        <v>2968</v>
      </c>
      <c r="E10" s="19">
        <v>16</v>
      </c>
      <c r="F10" s="19">
        <v>2.2999999999999998</v>
      </c>
      <c r="G10" s="84">
        <f t="shared" si="0"/>
        <v>36.799999999999997</v>
      </c>
      <c r="H10" s="605"/>
    </row>
    <row r="11" spans="1:9" ht="18" customHeight="1">
      <c r="A11" s="596"/>
      <c r="B11" s="874"/>
      <c r="C11" s="204" t="s">
        <v>2390</v>
      </c>
      <c r="D11" s="19" t="s">
        <v>2968</v>
      </c>
      <c r="E11" s="19">
        <v>49</v>
      </c>
      <c r="F11" s="19">
        <v>0.6</v>
      </c>
      <c r="G11" s="84">
        <f t="shared" si="0"/>
        <v>29.4</v>
      </c>
      <c r="H11" s="605"/>
    </row>
    <row r="12" spans="1:9" ht="18" customHeight="1">
      <c r="A12" s="596"/>
      <c r="B12" s="874"/>
      <c r="C12" s="200" t="s">
        <v>3768</v>
      </c>
      <c r="D12" s="19" t="s">
        <v>2968</v>
      </c>
      <c r="E12" s="19">
        <v>17</v>
      </c>
      <c r="F12" s="19">
        <v>0.5</v>
      </c>
      <c r="G12" s="84">
        <f t="shared" si="0"/>
        <v>8.5</v>
      </c>
      <c r="H12" s="605"/>
    </row>
    <row r="13" spans="1:9" ht="18" customHeight="1">
      <c r="A13" s="596"/>
      <c r="B13" s="874"/>
      <c r="C13" s="200" t="s">
        <v>361</v>
      </c>
      <c r="D13" s="19" t="s">
        <v>2968</v>
      </c>
      <c r="E13" s="19">
        <v>20</v>
      </c>
      <c r="F13" s="19">
        <v>9</v>
      </c>
      <c r="G13" s="84">
        <f t="shared" si="0"/>
        <v>180</v>
      </c>
      <c r="H13" s="605"/>
    </row>
    <row r="14" spans="1:9" ht="18" customHeight="1">
      <c r="A14" s="596"/>
      <c r="B14" s="874"/>
      <c r="C14" s="200" t="s">
        <v>2854</v>
      </c>
      <c r="D14" s="19" t="s">
        <v>2968</v>
      </c>
      <c r="E14" s="17">
        <v>3</v>
      </c>
      <c r="F14" s="17">
        <v>20</v>
      </c>
      <c r="G14" s="84">
        <f t="shared" si="0"/>
        <v>60</v>
      </c>
      <c r="H14" s="605"/>
    </row>
    <row r="15" spans="1:9" ht="18" customHeight="1">
      <c r="A15" s="596"/>
      <c r="B15" s="874"/>
      <c r="C15" s="200" t="s">
        <v>973</v>
      </c>
      <c r="D15" s="19" t="s">
        <v>2968</v>
      </c>
      <c r="E15" s="17">
        <v>5</v>
      </c>
      <c r="F15" s="17">
        <v>50</v>
      </c>
      <c r="G15" s="84">
        <f t="shared" si="0"/>
        <v>250</v>
      </c>
      <c r="H15" s="605"/>
    </row>
    <row r="16" spans="1:9" ht="18" customHeight="1">
      <c r="A16" s="596"/>
      <c r="B16" s="874"/>
      <c r="C16" s="204" t="s">
        <v>2855</v>
      </c>
      <c r="D16" s="19" t="s">
        <v>2968</v>
      </c>
      <c r="E16" s="17">
        <v>44</v>
      </c>
      <c r="F16" s="17">
        <v>155</v>
      </c>
      <c r="G16" s="17">
        <f>E16*F16</f>
        <v>6820</v>
      </c>
      <c r="H16" s="605"/>
    </row>
    <row r="17" spans="1:8" ht="32.25" customHeight="1">
      <c r="A17" s="596"/>
      <c r="B17" s="874"/>
      <c r="C17" s="200" t="s">
        <v>260</v>
      </c>
      <c r="D17" s="19" t="s">
        <v>2968</v>
      </c>
      <c r="E17" s="17">
        <v>1</v>
      </c>
      <c r="F17" s="17">
        <v>35</v>
      </c>
      <c r="G17" s="84">
        <f t="shared" si="0"/>
        <v>35</v>
      </c>
      <c r="H17" s="605"/>
    </row>
    <row r="18" spans="1:8" ht="18" customHeight="1">
      <c r="A18" s="596"/>
      <c r="B18" s="874"/>
      <c r="C18" s="204" t="s">
        <v>2391</v>
      </c>
      <c r="D18" s="19" t="s">
        <v>2968</v>
      </c>
      <c r="E18" s="19">
        <v>16</v>
      </c>
      <c r="F18" s="19">
        <v>170</v>
      </c>
      <c r="G18" s="84">
        <f t="shared" si="0"/>
        <v>2720</v>
      </c>
      <c r="H18" s="605"/>
    </row>
    <row r="19" spans="1:8" ht="35.25" customHeight="1">
      <c r="A19" s="596"/>
      <c r="B19" s="874"/>
      <c r="C19" s="200" t="s">
        <v>2334</v>
      </c>
      <c r="D19" s="19" t="s">
        <v>2968</v>
      </c>
      <c r="E19" s="17">
        <v>5</v>
      </c>
      <c r="F19" s="19">
        <v>35</v>
      </c>
      <c r="G19" s="17">
        <f>E19*F19</f>
        <v>175</v>
      </c>
      <c r="H19" s="605"/>
    </row>
    <row r="20" spans="1:8" ht="18" customHeight="1">
      <c r="A20" s="596"/>
      <c r="B20" s="874"/>
      <c r="C20" s="200" t="s">
        <v>1879</v>
      </c>
      <c r="D20" s="19" t="s">
        <v>2968</v>
      </c>
      <c r="E20" s="17">
        <v>3</v>
      </c>
      <c r="F20" s="19">
        <v>170</v>
      </c>
      <c r="G20" s="17">
        <f>E20*F20</f>
        <v>510</v>
      </c>
      <c r="H20" s="605"/>
    </row>
    <row r="21" spans="1:8" ht="18" customHeight="1">
      <c r="A21" s="596"/>
      <c r="B21" s="874"/>
      <c r="C21" s="200" t="s">
        <v>1491</v>
      </c>
      <c r="D21" s="19" t="s">
        <v>2968</v>
      </c>
      <c r="E21" s="17">
        <v>4</v>
      </c>
      <c r="F21" s="19">
        <v>13</v>
      </c>
      <c r="G21" s="17">
        <f>E21*F21</f>
        <v>52</v>
      </c>
      <c r="H21" s="605"/>
    </row>
    <row r="22" spans="1:8" ht="18" customHeight="1">
      <c r="A22" s="596"/>
      <c r="B22" s="874"/>
      <c r="C22" s="200" t="s">
        <v>213</v>
      </c>
      <c r="D22" s="19" t="s">
        <v>2968</v>
      </c>
      <c r="E22" s="19">
        <v>17</v>
      </c>
      <c r="F22" s="19">
        <v>5</v>
      </c>
      <c r="G22" s="17">
        <f>E22*F22</f>
        <v>85</v>
      </c>
      <c r="H22" s="605"/>
    </row>
    <row r="23" spans="1:8" ht="18" customHeight="1">
      <c r="A23" s="596"/>
      <c r="B23" s="874"/>
      <c r="C23" s="200" t="s">
        <v>259</v>
      </c>
      <c r="D23" s="19" t="s">
        <v>1049</v>
      </c>
      <c r="E23" s="17">
        <v>10</v>
      </c>
      <c r="F23" s="17">
        <v>8</v>
      </c>
      <c r="G23" s="17">
        <f>E23*F23</f>
        <v>80</v>
      </c>
      <c r="H23" s="605"/>
    </row>
    <row r="24" spans="1:8" ht="18" customHeight="1">
      <c r="A24" s="596"/>
      <c r="B24" s="874"/>
      <c r="C24" s="200" t="s">
        <v>3498</v>
      </c>
      <c r="D24" s="19" t="s">
        <v>1049</v>
      </c>
      <c r="E24" s="19">
        <v>10</v>
      </c>
      <c r="F24" s="19">
        <v>12</v>
      </c>
      <c r="G24" s="84">
        <f t="shared" si="0"/>
        <v>120</v>
      </c>
      <c r="H24" s="605"/>
    </row>
    <row r="25" spans="1:8" ht="36" customHeight="1">
      <c r="A25" s="596"/>
      <c r="B25" s="875"/>
      <c r="C25" s="209" t="s">
        <v>2847</v>
      </c>
      <c r="D25" s="19" t="s">
        <v>2968</v>
      </c>
      <c r="E25" s="17">
        <v>31</v>
      </c>
      <c r="F25" s="19">
        <v>18</v>
      </c>
      <c r="G25" s="84">
        <f t="shared" si="0"/>
        <v>558</v>
      </c>
      <c r="H25" s="603"/>
    </row>
    <row r="26" spans="1:8" ht="76.5" customHeight="1">
      <c r="A26" s="597"/>
      <c r="B26" s="144" t="s">
        <v>1173</v>
      </c>
      <c r="C26" s="876" t="s">
        <v>2707</v>
      </c>
      <c r="D26" s="877"/>
      <c r="E26" s="877"/>
      <c r="F26" s="878"/>
      <c r="G26" s="355">
        <v>382470.56</v>
      </c>
      <c r="H26" s="133"/>
    </row>
    <row r="27" spans="1:8" ht="18" customHeight="1">
      <c r="A27" s="41">
        <v>5</v>
      </c>
      <c r="B27" s="17" t="s">
        <v>363</v>
      </c>
      <c r="C27" s="46" t="s">
        <v>660</v>
      </c>
      <c r="D27" s="598" t="s">
        <v>362</v>
      </c>
      <c r="E27" s="599"/>
      <c r="F27" s="600"/>
      <c r="G27" s="84"/>
      <c r="H27" s="18">
        <v>41219</v>
      </c>
    </row>
    <row r="28" spans="1:8" ht="53.25" customHeight="1">
      <c r="A28" s="41">
        <v>6</v>
      </c>
      <c r="B28" s="17" t="s">
        <v>3563</v>
      </c>
      <c r="C28" s="46" t="s">
        <v>366</v>
      </c>
      <c r="D28" s="598" t="s">
        <v>67</v>
      </c>
      <c r="E28" s="599"/>
      <c r="F28" s="600"/>
      <c r="G28" s="84"/>
      <c r="H28" s="18">
        <v>41222</v>
      </c>
    </row>
    <row r="29" spans="1:8" ht="18" customHeight="1">
      <c r="A29" s="41">
        <v>7</v>
      </c>
      <c r="B29" s="17" t="s">
        <v>372</v>
      </c>
      <c r="C29" s="46" t="s">
        <v>2270</v>
      </c>
      <c r="D29" s="598" t="s">
        <v>1050</v>
      </c>
      <c r="E29" s="599"/>
      <c r="F29" s="600"/>
      <c r="G29" s="84"/>
      <c r="H29" s="18">
        <v>41222</v>
      </c>
    </row>
    <row r="30" spans="1:8" ht="56.25" customHeight="1">
      <c r="A30" s="41">
        <v>8</v>
      </c>
      <c r="B30" s="17" t="s">
        <v>1120</v>
      </c>
      <c r="C30" s="46" t="s">
        <v>2708</v>
      </c>
      <c r="D30" s="598" t="s">
        <v>67</v>
      </c>
      <c r="E30" s="599"/>
      <c r="F30" s="600"/>
      <c r="G30" s="84"/>
      <c r="H30" s="18">
        <v>41222</v>
      </c>
    </row>
    <row r="31" spans="1:8" ht="36" customHeight="1">
      <c r="A31" s="41">
        <v>9</v>
      </c>
      <c r="B31" s="15" t="s">
        <v>3169</v>
      </c>
      <c r="C31" s="46" t="s">
        <v>373</v>
      </c>
      <c r="D31" s="606" t="s">
        <v>1050</v>
      </c>
      <c r="E31" s="606"/>
      <c r="F31" s="606"/>
      <c r="G31" s="84"/>
      <c r="H31" s="37">
        <v>41222</v>
      </c>
    </row>
    <row r="32" spans="1:8" ht="18" customHeight="1">
      <c r="A32" s="41">
        <v>10</v>
      </c>
      <c r="B32" s="17" t="s">
        <v>374</v>
      </c>
      <c r="C32" s="15" t="s">
        <v>375</v>
      </c>
      <c r="D32" s="606" t="s">
        <v>376</v>
      </c>
      <c r="E32" s="606"/>
      <c r="F32" s="606"/>
      <c r="G32" s="84"/>
      <c r="H32" s="18">
        <v>41222</v>
      </c>
    </row>
    <row r="33" spans="1:8" ht="52.5" customHeight="1">
      <c r="A33" s="610">
        <v>11</v>
      </c>
      <c r="B33" s="606" t="s">
        <v>431</v>
      </c>
      <c r="C33" s="16" t="s">
        <v>432</v>
      </c>
      <c r="D33" s="19"/>
      <c r="E33" s="19"/>
      <c r="F33" s="19"/>
      <c r="G33" s="84"/>
      <c r="H33" s="611">
        <v>41214</v>
      </c>
    </row>
    <row r="34" spans="1:8" ht="18" customHeight="1">
      <c r="A34" s="610"/>
      <c r="B34" s="606"/>
      <c r="C34" s="17" t="s">
        <v>889</v>
      </c>
      <c r="D34" s="19" t="s">
        <v>1585</v>
      </c>
      <c r="E34" s="17">
        <v>0.02</v>
      </c>
      <c r="F34" s="17">
        <v>8500</v>
      </c>
      <c r="G34" s="17">
        <f>E34*F34</f>
        <v>170</v>
      </c>
      <c r="H34" s="610"/>
    </row>
    <row r="35" spans="1:8" ht="18" customHeight="1">
      <c r="A35" s="610"/>
      <c r="B35" s="606"/>
      <c r="C35" s="17" t="s">
        <v>1602</v>
      </c>
      <c r="D35" s="19" t="s">
        <v>1109</v>
      </c>
      <c r="E35" s="19">
        <v>0.05</v>
      </c>
      <c r="F35" s="19">
        <v>48</v>
      </c>
      <c r="G35" s="17">
        <f>E35*F35</f>
        <v>2.4</v>
      </c>
      <c r="H35" s="610"/>
    </row>
    <row r="36" spans="1:8" ht="18" customHeight="1">
      <c r="A36" s="610"/>
      <c r="B36" s="606"/>
      <c r="C36" s="15" t="s">
        <v>2205</v>
      </c>
      <c r="D36" s="19" t="s">
        <v>2968</v>
      </c>
      <c r="E36" s="19">
        <v>20</v>
      </c>
      <c r="F36" s="17">
        <v>0.65</v>
      </c>
      <c r="G36" s="17">
        <f>E36*F36</f>
        <v>13</v>
      </c>
      <c r="H36" s="610"/>
    </row>
    <row r="37" spans="1:8" ht="18" customHeight="1">
      <c r="A37" s="610"/>
      <c r="B37" s="606"/>
      <c r="C37" s="28" t="s">
        <v>2044</v>
      </c>
      <c r="D37" s="19" t="s">
        <v>2968</v>
      </c>
      <c r="E37" s="17">
        <v>2</v>
      </c>
      <c r="F37" s="17">
        <v>40</v>
      </c>
      <c r="G37" s="17">
        <f>E37*F37</f>
        <v>80</v>
      </c>
      <c r="H37" s="610"/>
    </row>
    <row r="38" spans="1:8" ht="35.25" customHeight="1">
      <c r="A38" s="41">
        <v>12</v>
      </c>
      <c r="B38" s="17" t="s">
        <v>433</v>
      </c>
      <c r="C38" s="16" t="s">
        <v>434</v>
      </c>
      <c r="D38" s="598" t="s">
        <v>435</v>
      </c>
      <c r="E38" s="599"/>
      <c r="F38" s="600"/>
      <c r="G38" s="84"/>
      <c r="H38" s="18">
        <v>41214</v>
      </c>
    </row>
    <row r="39" spans="1:8" ht="39" customHeight="1">
      <c r="A39" s="602">
        <v>13</v>
      </c>
      <c r="B39" s="592" t="s">
        <v>1647</v>
      </c>
      <c r="C39" s="46" t="s">
        <v>1825</v>
      </c>
      <c r="D39" s="19"/>
      <c r="E39" s="19"/>
      <c r="F39" s="19"/>
      <c r="G39" s="84"/>
      <c r="H39" s="595">
        <v>41214</v>
      </c>
    </row>
    <row r="40" spans="1:8" ht="18" customHeight="1">
      <c r="A40" s="596"/>
      <c r="B40" s="593"/>
      <c r="C40" s="17" t="s">
        <v>1826</v>
      </c>
      <c r="D40" s="19" t="s">
        <v>1046</v>
      </c>
      <c r="E40" s="17">
        <v>110</v>
      </c>
      <c r="F40" s="17">
        <v>150</v>
      </c>
      <c r="G40" s="17">
        <f>E40*F40</f>
        <v>16500</v>
      </c>
      <c r="H40" s="596"/>
    </row>
    <row r="41" spans="1:8" ht="18" customHeight="1">
      <c r="A41" s="597"/>
      <c r="B41" s="594"/>
      <c r="C41" s="17" t="s">
        <v>436</v>
      </c>
      <c r="D41" s="19" t="s">
        <v>481</v>
      </c>
      <c r="E41" s="19">
        <v>30</v>
      </c>
      <c r="F41" s="19">
        <v>32</v>
      </c>
      <c r="G41" s="84">
        <f>F41*E41</f>
        <v>960</v>
      </c>
      <c r="H41" s="597"/>
    </row>
    <row r="42" spans="1:8" ht="18" customHeight="1">
      <c r="A42" s="602">
        <v>14</v>
      </c>
      <c r="B42" s="592" t="s">
        <v>1763</v>
      </c>
      <c r="C42" s="16" t="s">
        <v>1549</v>
      </c>
      <c r="D42" s="19"/>
      <c r="E42" s="17"/>
      <c r="F42" s="17"/>
      <c r="G42" s="17"/>
      <c r="H42" s="595">
        <v>41214</v>
      </c>
    </row>
    <row r="43" spans="1:8" ht="18" customHeight="1">
      <c r="A43" s="596"/>
      <c r="B43" s="593"/>
      <c r="C43" s="17" t="s">
        <v>2783</v>
      </c>
      <c r="D43" s="15" t="s">
        <v>1588</v>
      </c>
      <c r="E43" s="19">
        <v>1</v>
      </c>
      <c r="F43" s="19">
        <v>2500</v>
      </c>
      <c r="G43" s="17">
        <f>E43*F43</f>
        <v>2500</v>
      </c>
      <c r="H43" s="605"/>
    </row>
    <row r="44" spans="1:8" ht="18" customHeight="1">
      <c r="A44" s="597"/>
      <c r="B44" s="594"/>
      <c r="C44" s="17" t="s">
        <v>2050</v>
      </c>
      <c r="D44" s="15" t="s">
        <v>1585</v>
      </c>
      <c r="E44" s="19">
        <v>0.5</v>
      </c>
      <c r="F44" s="19">
        <v>48.05</v>
      </c>
      <c r="G44" s="17">
        <f>E44*F44</f>
        <v>24.024999999999999</v>
      </c>
      <c r="H44" s="603"/>
    </row>
    <row r="45" spans="1:8" ht="18" customHeight="1">
      <c r="A45" s="602">
        <v>15</v>
      </c>
      <c r="B45" s="592" t="s">
        <v>832</v>
      </c>
      <c r="C45" s="16" t="s">
        <v>1549</v>
      </c>
      <c r="D45" s="19"/>
      <c r="E45" s="17"/>
      <c r="F45" s="17"/>
      <c r="G45" s="17"/>
      <c r="H45" s="595">
        <v>41214</v>
      </c>
    </row>
    <row r="46" spans="1:8" ht="18" customHeight="1">
      <c r="A46" s="596"/>
      <c r="B46" s="593"/>
      <c r="C46" s="17" t="s">
        <v>2783</v>
      </c>
      <c r="D46" s="15" t="s">
        <v>1588</v>
      </c>
      <c r="E46" s="19">
        <v>1</v>
      </c>
      <c r="F46" s="19">
        <v>2500</v>
      </c>
      <c r="G46" s="17">
        <f>E46*F46</f>
        <v>2500</v>
      </c>
      <c r="H46" s="605"/>
    </row>
    <row r="47" spans="1:8" ht="18" customHeight="1">
      <c r="A47" s="597"/>
      <c r="B47" s="594"/>
      <c r="C47" s="17" t="s">
        <v>2050</v>
      </c>
      <c r="D47" s="15" t="s">
        <v>1585</v>
      </c>
      <c r="E47" s="19">
        <v>0.5</v>
      </c>
      <c r="F47" s="19">
        <v>48.05</v>
      </c>
      <c r="G47" s="17">
        <f>E47*F47</f>
        <v>24.024999999999999</v>
      </c>
      <c r="H47" s="603"/>
    </row>
    <row r="48" spans="1:8" ht="36.75" customHeight="1">
      <c r="A48" s="41">
        <v>17</v>
      </c>
      <c r="B48" s="17" t="s">
        <v>2659</v>
      </c>
      <c r="C48" s="16" t="s">
        <v>893</v>
      </c>
      <c r="D48" s="598" t="s">
        <v>3581</v>
      </c>
      <c r="E48" s="599"/>
      <c r="F48" s="600"/>
      <c r="G48" s="84"/>
      <c r="H48" s="18">
        <v>41214</v>
      </c>
    </row>
    <row r="49" spans="1:8" ht="38.25" customHeight="1">
      <c r="A49" s="41">
        <v>18</v>
      </c>
      <c r="B49" s="17" t="s">
        <v>2595</v>
      </c>
      <c r="C49" s="16" t="s">
        <v>893</v>
      </c>
      <c r="D49" s="598" t="s">
        <v>3581</v>
      </c>
      <c r="E49" s="599"/>
      <c r="F49" s="600"/>
      <c r="G49" s="84"/>
      <c r="H49" s="18">
        <v>41214</v>
      </c>
    </row>
    <row r="50" spans="1:8" ht="35.25" customHeight="1">
      <c r="A50" s="41">
        <v>19</v>
      </c>
      <c r="B50" s="17" t="s">
        <v>164</v>
      </c>
      <c r="C50" s="16" t="s">
        <v>893</v>
      </c>
      <c r="D50" s="598" t="s">
        <v>3581</v>
      </c>
      <c r="E50" s="599"/>
      <c r="F50" s="600"/>
      <c r="G50" s="84"/>
      <c r="H50" s="18">
        <v>41214</v>
      </c>
    </row>
    <row r="51" spans="1:8" ht="34.5" customHeight="1">
      <c r="A51" s="41">
        <v>20</v>
      </c>
      <c r="B51" s="17" t="s">
        <v>3442</v>
      </c>
      <c r="C51" s="16" t="s">
        <v>893</v>
      </c>
      <c r="D51" s="598" t="s">
        <v>3581</v>
      </c>
      <c r="E51" s="599"/>
      <c r="F51" s="600"/>
      <c r="G51" s="84"/>
      <c r="H51" s="18">
        <v>41214</v>
      </c>
    </row>
    <row r="52" spans="1:8" ht="33.75" customHeight="1">
      <c r="A52" s="41">
        <v>21</v>
      </c>
      <c r="B52" s="17" t="s">
        <v>445</v>
      </c>
      <c r="C52" s="16" t="s">
        <v>893</v>
      </c>
      <c r="D52" s="598" t="s">
        <v>446</v>
      </c>
      <c r="E52" s="599"/>
      <c r="F52" s="600"/>
      <c r="G52" s="20"/>
      <c r="H52" s="18">
        <v>41219</v>
      </c>
    </row>
    <row r="53" spans="1:8" ht="55.5" customHeight="1">
      <c r="A53" s="602">
        <v>22</v>
      </c>
      <c r="B53" s="592" t="s">
        <v>449</v>
      </c>
      <c r="C53" s="16" t="s">
        <v>797</v>
      </c>
      <c r="D53" s="598" t="s">
        <v>438</v>
      </c>
      <c r="E53" s="599"/>
      <c r="F53" s="600"/>
      <c r="G53" s="17"/>
      <c r="H53" s="18">
        <v>41219</v>
      </c>
    </row>
    <row r="54" spans="1:8" ht="18" customHeight="1">
      <c r="A54" s="596"/>
      <c r="B54" s="593"/>
      <c r="C54" s="17" t="s">
        <v>439</v>
      </c>
      <c r="D54" s="19" t="s">
        <v>1049</v>
      </c>
      <c r="E54" s="17">
        <v>6</v>
      </c>
      <c r="F54" s="17">
        <v>183</v>
      </c>
      <c r="G54" s="17">
        <f>E54*F54</f>
        <v>1098</v>
      </c>
      <c r="H54" s="595">
        <v>41220</v>
      </c>
    </row>
    <row r="55" spans="1:8" ht="18" customHeight="1">
      <c r="A55" s="596"/>
      <c r="B55" s="593"/>
      <c r="C55" s="17" t="s">
        <v>678</v>
      </c>
      <c r="D55" s="19" t="s">
        <v>2968</v>
      </c>
      <c r="E55" s="17">
        <v>4</v>
      </c>
      <c r="F55" s="17">
        <v>101</v>
      </c>
      <c r="G55" s="17">
        <f>E55*F55</f>
        <v>404</v>
      </c>
      <c r="H55" s="605"/>
    </row>
    <row r="56" spans="1:8" ht="18" customHeight="1">
      <c r="A56" s="596"/>
      <c r="B56" s="593"/>
      <c r="C56" s="63" t="s">
        <v>50</v>
      </c>
      <c r="D56" s="19" t="s">
        <v>2968</v>
      </c>
      <c r="E56" s="17">
        <v>7</v>
      </c>
      <c r="F56" s="19">
        <v>65</v>
      </c>
      <c r="G56" s="20">
        <f>F56*E56</f>
        <v>455</v>
      </c>
      <c r="H56" s="605"/>
    </row>
    <row r="57" spans="1:8" ht="18" customHeight="1">
      <c r="A57" s="596"/>
      <c r="B57" s="593"/>
      <c r="C57" s="17" t="s">
        <v>2293</v>
      </c>
      <c r="D57" s="29" t="s">
        <v>2968</v>
      </c>
      <c r="E57" s="19">
        <v>3</v>
      </c>
      <c r="F57" s="19">
        <v>63</v>
      </c>
      <c r="G57" s="17">
        <f>E57*F57</f>
        <v>189</v>
      </c>
      <c r="H57" s="605"/>
    </row>
    <row r="58" spans="1:8" ht="18" customHeight="1">
      <c r="A58" s="597"/>
      <c r="B58" s="594"/>
      <c r="C58" s="17" t="s">
        <v>49</v>
      </c>
      <c r="D58" s="19" t="s">
        <v>2968</v>
      </c>
      <c r="E58" s="17">
        <v>2</v>
      </c>
      <c r="F58" s="17">
        <v>150</v>
      </c>
      <c r="G58" s="17">
        <f>E58*F58</f>
        <v>300</v>
      </c>
      <c r="H58" s="603"/>
    </row>
    <row r="59" spans="1:8" ht="18" customHeight="1">
      <c r="A59" s="41">
        <v>23</v>
      </c>
      <c r="B59" s="17" t="s">
        <v>831</v>
      </c>
      <c r="C59" s="16" t="s">
        <v>3190</v>
      </c>
      <c r="D59" s="17"/>
      <c r="E59" s="17"/>
      <c r="F59" s="17"/>
      <c r="G59" s="20">
        <v>4087.4</v>
      </c>
      <c r="H59" s="21">
        <v>41221</v>
      </c>
    </row>
    <row r="60" spans="1:8" ht="70.5" customHeight="1">
      <c r="A60" s="602">
        <v>24</v>
      </c>
      <c r="B60" s="592" t="s">
        <v>3192</v>
      </c>
      <c r="C60" s="46" t="s">
        <v>3193</v>
      </c>
      <c r="D60" s="598" t="s">
        <v>3194</v>
      </c>
      <c r="E60" s="599"/>
      <c r="F60" s="600"/>
      <c r="G60" s="84"/>
      <c r="H60" s="595">
        <v>41225</v>
      </c>
    </row>
    <row r="61" spans="1:8" ht="18" customHeight="1">
      <c r="A61" s="596"/>
      <c r="B61" s="593"/>
      <c r="C61" s="63" t="s">
        <v>2522</v>
      </c>
      <c r="D61" s="19" t="s">
        <v>2968</v>
      </c>
      <c r="E61" s="17">
        <v>1</v>
      </c>
      <c r="F61" s="19">
        <v>43</v>
      </c>
      <c r="G61" s="20">
        <f>F61*E61</f>
        <v>43</v>
      </c>
      <c r="H61" s="605"/>
    </row>
    <row r="62" spans="1:8" ht="18" customHeight="1">
      <c r="A62" s="597"/>
      <c r="B62" s="594"/>
      <c r="C62" s="17" t="s">
        <v>3195</v>
      </c>
      <c r="D62" s="29" t="s">
        <v>2968</v>
      </c>
      <c r="E62" s="19">
        <v>2</v>
      </c>
      <c r="F62" s="19">
        <v>40</v>
      </c>
      <c r="G62" s="17">
        <f>E62*F62</f>
        <v>80</v>
      </c>
      <c r="H62" s="603"/>
    </row>
    <row r="63" spans="1:8" ht="18" customHeight="1">
      <c r="A63" s="41">
        <v>25</v>
      </c>
      <c r="B63" s="17" t="s">
        <v>1026</v>
      </c>
      <c r="C63" s="46" t="s">
        <v>353</v>
      </c>
      <c r="D63" s="598" t="s">
        <v>67</v>
      </c>
      <c r="E63" s="599"/>
      <c r="F63" s="600"/>
      <c r="G63" s="84"/>
      <c r="H63" s="18">
        <v>41214</v>
      </c>
    </row>
    <row r="64" spans="1:8" ht="18" customHeight="1">
      <c r="A64" s="41">
        <v>26</v>
      </c>
      <c r="B64" s="17" t="s">
        <v>584</v>
      </c>
      <c r="C64" s="46" t="s">
        <v>3196</v>
      </c>
      <c r="D64" s="598" t="s">
        <v>67</v>
      </c>
      <c r="E64" s="599"/>
      <c r="F64" s="600"/>
      <c r="G64" s="84"/>
      <c r="H64" s="18">
        <v>41214</v>
      </c>
    </row>
    <row r="65" spans="1:8" ht="38.25" customHeight="1">
      <c r="A65" s="41">
        <v>57</v>
      </c>
      <c r="B65" s="17" t="s">
        <v>3197</v>
      </c>
      <c r="C65" s="46" t="s">
        <v>692</v>
      </c>
      <c r="D65" s="598" t="s">
        <v>1050</v>
      </c>
      <c r="E65" s="599"/>
      <c r="F65" s="600"/>
      <c r="G65" s="84"/>
      <c r="H65" s="18">
        <v>41214</v>
      </c>
    </row>
    <row r="66" spans="1:8" ht="36" customHeight="1">
      <c r="A66" s="41">
        <v>58</v>
      </c>
      <c r="B66" s="17" t="s">
        <v>2222</v>
      </c>
      <c r="C66" s="46" t="s">
        <v>3198</v>
      </c>
      <c r="D66" s="598" t="s">
        <v>1050</v>
      </c>
      <c r="E66" s="599"/>
      <c r="F66" s="600"/>
      <c r="G66" s="84"/>
      <c r="H66" s="18">
        <v>41215</v>
      </c>
    </row>
    <row r="67" spans="1:8" ht="36.75" customHeight="1">
      <c r="A67" s="41">
        <v>59</v>
      </c>
      <c r="B67" s="17" t="s">
        <v>3199</v>
      </c>
      <c r="C67" s="16" t="s">
        <v>1463</v>
      </c>
      <c r="D67" s="598" t="s">
        <v>67</v>
      </c>
      <c r="E67" s="599"/>
      <c r="F67" s="600"/>
      <c r="G67" s="84"/>
      <c r="H67" s="18">
        <v>41215</v>
      </c>
    </row>
    <row r="68" spans="1:8" ht="36.75" customHeight="1">
      <c r="A68" s="610">
        <v>60</v>
      </c>
      <c r="B68" s="606" t="s">
        <v>3517</v>
      </c>
      <c r="C68" s="46" t="s">
        <v>1396</v>
      </c>
      <c r="D68" s="19"/>
      <c r="E68" s="19"/>
      <c r="F68" s="19"/>
      <c r="G68" s="84"/>
      <c r="H68" s="611">
        <v>41215</v>
      </c>
    </row>
    <row r="69" spans="1:8" ht="18" customHeight="1">
      <c r="A69" s="610"/>
      <c r="B69" s="606"/>
      <c r="C69" s="17" t="s">
        <v>2797</v>
      </c>
      <c r="D69" s="19" t="s">
        <v>1109</v>
      </c>
      <c r="E69" s="19">
        <v>2</v>
      </c>
      <c r="F69" s="17">
        <v>125.18</v>
      </c>
      <c r="G69" s="84">
        <f>F69*E69</f>
        <v>250.36</v>
      </c>
      <c r="H69" s="611"/>
    </row>
    <row r="70" spans="1:8" ht="18" customHeight="1">
      <c r="A70" s="610"/>
      <c r="B70" s="606"/>
      <c r="C70" s="17" t="s">
        <v>2723</v>
      </c>
      <c r="D70" s="19" t="s">
        <v>1049</v>
      </c>
      <c r="E70" s="19">
        <v>2</v>
      </c>
      <c r="F70" s="17">
        <v>156.16</v>
      </c>
      <c r="G70" s="20">
        <f>F70*E70</f>
        <v>312.32</v>
      </c>
      <c r="H70" s="611"/>
    </row>
    <row r="71" spans="1:8" ht="31.5" customHeight="1">
      <c r="A71" s="41">
        <v>61</v>
      </c>
      <c r="B71" s="15" t="s">
        <v>3339</v>
      </c>
      <c r="C71" s="46" t="s">
        <v>3201</v>
      </c>
      <c r="D71" s="606" t="s">
        <v>67</v>
      </c>
      <c r="E71" s="606"/>
      <c r="F71" s="606"/>
      <c r="G71" s="20"/>
      <c r="H71" s="37">
        <v>41219</v>
      </c>
    </row>
    <row r="72" spans="1:8" ht="31.5" customHeight="1">
      <c r="A72" s="41">
        <v>62</v>
      </c>
      <c r="B72" s="17" t="s">
        <v>2095</v>
      </c>
      <c r="C72" s="46" t="s">
        <v>2341</v>
      </c>
      <c r="D72" s="598" t="s">
        <v>67</v>
      </c>
      <c r="E72" s="599"/>
      <c r="F72" s="600"/>
      <c r="G72" s="20"/>
      <c r="H72" s="18">
        <v>41221</v>
      </c>
    </row>
    <row r="73" spans="1:8" ht="30" customHeight="1">
      <c r="A73" s="602">
        <v>63</v>
      </c>
      <c r="B73" s="592" t="s">
        <v>3208</v>
      </c>
      <c r="C73" s="46" t="s">
        <v>489</v>
      </c>
      <c r="D73" s="598" t="s">
        <v>1050</v>
      </c>
      <c r="E73" s="599"/>
      <c r="F73" s="600"/>
      <c r="G73" s="20"/>
      <c r="H73" s="595">
        <v>41220</v>
      </c>
    </row>
    <row r="74" spans="1:8" ht="15.75" customHeight="1">
      <c r="A74" s="596"/>
      <c r="B74" s="593"/>
      <c r="C74" s="17" t="s">
        <v>3144</v>
      </c>
      <c r="D74" s="19" t="s">
        <v>2968</v>
      </c>
      <c r="E74" s="17">
        <v>1</v>
      </c>
      <c r="F74" s="17">
        <v>24</v>
      </c>
      <c r="G74" s="20">
        <f>F74*E74</f>
        <v>24</v>
      </c>
      <c r="H74" s="605"/>
    </row>
    <row r="75" spans="1:8" ht="15" customHeight="1">
      <c r="A75" s="596"/>
      <c r="B75" s="593"/>
      <c r="C75" s="15" t="s">
        <v>2192</v>
      </c>
      <c r="D75" s="15" t="s">
        <v>2968</v>
      </c>
      <c r="E75" s="15">
        <v>1</v>
      </c>
      <c r="F75" s="15">
        <v>25</v>
      </c>
      <c r="G75" s="20">
        <f>F75*E75</f>
        <v>25</v>
      </c>
      <c r="H75" s="605"/>
    </row>
    <row r="76" spans="1:8" ht="16.5" customHeight="1">
      <c r="A76" s="596"/>
      <c r="B76" s="593"/>
      <c r="C76" s="15" t="s">
        <v>439</v>
      </c>
      <c r="D76" s="15" t="s">
        <v>2968</v>
      </c>
      <c r="E76" s="15">
        <v>2</v>
      </c>
      <c r="F76" s="15">
        <v>257</v>
      </c>
      <c r="G76" s="20">
        <f>F76*E76</f>
        <v>514</v>
      </c>
      <c r="H76" s="605"/>
    </row>
    <row r="77" spans="1:8" ht="16.5" customHeight="1">
      <c r="A77" s="597"/>
      <c r="B77" s="594"/>
      <c r="C77" s="15" t="s">
        <v>678</v>
      </c>
      <c r="D77" s="15" t="s">
        <v>2968</v>
      </c>
      <c r="E77" s="336">
        <v>2</v>
      </c>
      <c r="F77" s="335">
        <v>118</v>
      </c>
      <c r="G77" s="20">
        <f>F77*E77</f>
        <v>236</v>
      </c>
      <c r="H77" s="603"/>
    </row>
    <row r="78" spans="1:8" ht="18" customHeight="1">
      <c r="A78" s="41">
        <v>64</v>
      </c>
      <c r="B78" s="17" t="s">
        <v>749</v>
      </c>
      <c r="C78" s="46" t="s">
        <v>696</v>
      </c>
      <c r="D78" s="598" t="s">
        <v>1050</v>
      </c>
      <c r="E78" s="599"/>
      <c r="F78" s="600"/>
      <c r="G78" s="20"/>
      <c r="H78" s="18">
        <v>41222</v>
      </c>
    </row>
    <row r="79" spans="1:8" ht="20.25" customHeight="1">
      <c r="A79" s="602">
        <v>65</v>
      </c>
      <c r="B79" s="592" t="s">
        <v>752</v>
      </c>
      <c r="C79" s="46" t="s">
        <v>3092</v>
      </c>
      <c r="D79" s="19"/>
      <c r="E79" s="19"/>
      <c r="F79" s="19"/>
      <c r="G79" s="84"/>
      <c r="H79" s="595">
        <v>41225</v>
      </c>
    </row>
    <row r="80" spans="1:8" ht="18" customHeight="1">
      <c r="A80" s="596"/>
      <c r="B80" s="593"/>
      <c r="C80" s="15" t="s">
        <v>3382</v>
      </c>
      <c r="D80" s="19" t="s">
        <v>1049</v>
      </c>
      <c r="E80" s="19">
        <v>4</v>
      </c>
      <c r="F80" s="19">
        <v>55</v>
      </c>
      <c r="G80" s="84">
        <f>F80*E80</f>
        <v>220</v>
      </c>
      <c r="H80" s="605"/>
    </row>
    <row r="81" spans="1:8" ht="18" customHeight="1">
      <c r="A81" s="596"/>
      <c r="B81" s="593"/>
      <c r="C81" s="15" t="s">
        <v>1570</v>
      </c>
      <c r="D81" s="19" t="s">
        <v>2968</v>
      </c>
      <c r="E81" s="19">
        <v>3</v>
      </c>
      <c r="F81" s="19">
        <v>71.67</v>
      </c>
      <c r="G81" s="84">
        <f>F81*E81</f>
        <v>215.01</v>
      </c>
      <c r="H81" s="605"/>
    </row>
    <row r="82" spans="1:8" ht="18" customHeight="1">
      <c r="A82" s="597"/>
      <c r="B82" s="594"/>
      <c r="C82" s="17" t="s">
        <v>1045</v>
      </c>
      <c r="D82" s="19" t="s">
        <v>2968</v>
      </c>
      <c r="E82" s="19">
        <v>1</v>
      </c>
      <c r="F82" s="19">
        <v>80</v>
      </c>
      <c r="G82" s="84">
        <f>F82*E82</f>
        <v>80</v>
      </c>
      <c r="H82" s="603"/>
    </row>
    <row r="83" spans="1:8" ht="18" customHeight="1">
      <c r="A83" s="41">
        <v>66</v>
      </c>
      <c r="B83" s="17" t="s">
        <v>335</v>
      </c>
      <c r="C83" s="46" t="s">
        <v>753</v>
      </c>
      <c r="D83" s="598" t="s">
        <v>3025</v>
      </c>
      <c r="E83" s="599"/>
      <c r="F83" s="600"/>
      <c r="G83" s="84"/>
      <c r="H83" s="18">
        <v>41225</v>
      </c>
    </row>
    <row r="84" spans="1:8" ht="33" customHeight="1">
      <c r="A84" s="41">
        <v>67</v>
      </c>
      <c r="B84" s="17" t="s">
        <v>599</v>
      </c>
      <c r="C84" s="46" t="s">
        <v>1538</v>
      </c>
      <c r="D84" s="598" t="s">
        <v>1050</v>
      </c>
      <c r="E84" s="599"/>
      <c r="F84" s="600"/>
      <c r="G84" s="84"/>
      <c r="H84" s="18">
        <v>41226</v>
      </c>
    </row>
    <row r="85" spans="1:8" ht="45.75" customHeight="1">
      <c r="A85" s="41">
        <v>68</v>
      </c>
      <c r="B85" s="15" t="s">
        <v>1541</v>
      </c>
      <c r="C85" s="46" t="s">
        <v>1542</v>
      </c>
      <c r="D85" s="598" t="s">
        <v>1050</v>
      </c>
      <c r="E85" s="599"/>
      <c r="F85" s="600"/>
      <c r="G85" s="84"/>
      <c r="H85" s="37">
        <v>41226</v>
      </c>
    </row>
    <row r="86" spans="1:8" ht="93.75" customHeight="1">
      <c r="A86" s="602">
        <v>69</v>
      </c>
      <c r="B86" s="870" t="s">
        <v>948</v>
      </c>
      <c r="C86" s="331" t="s">
        <v>241</v>
      </c>
      <c r="D86" s="17"/>
      <c r="E86" s="17"/>
      <c r="F86" s="17"/>
      <c r="G86" s="84"/>
      <c r="H86" s="595">
        <v>41227</v>
      </c>
    </row>
    <row r="87" spans="1:8" ht="18" customHeight="1">
      <c r="A87" s="596"/>
      <c r="B87" s="871"/>
      <c r="C87" s="253" t="s">
        <v>1680</v>
      </c>
      <c r="D87" s="19" t="s">
        <v>2968</v>
      </c>
      <c r="E87" s="17">
        <v>5</v>
      </c>
      <c r="F87" s="17">
        <v>24</v>
      </c>
      <c r="G87" s="84">
        <f>F87*E87</f>
        <v>120</v>
      </c>
      <c r="H87" s="605"/>
    </row>
    <row r="88" spans="1:8" ht="18" customHeight="1">
      <c r="A88" s="596"/>
      <c r="B88" s="871"/>
      <c r="C88" s="253" t="s">
        <v>2012</v>
      </c>
      <c r="D88" s="19" t="s">
        <v>2968</v>
      </c>
      <c r="E88" s="19">
        <v>1</v>
      </c>
      <c r="F88" s="19">
        <v>260</v>
      </c>
      <c r="G88" s="84">
        <f>F88*E88</f>
        <v>260</v>
      </c>
      <c r="H88" s="605"/>
    </row>
    <row r="89" spans="1:8" ht="18" customHeight="1">
      <c r="A89" s="596"/>
      <c r="B89" s="871"/>
      <c r="C89" s="253" t="s">
        <v>2551</v>
      </c>
      <c r="D89" s="19" t="s">
        <v>1588</v>
      </c>
      <c r="E89" s="19">
        <v>1</v>
      </c>
      <c r="F89" s="19">
        <v>1500</v>
      </c>
      <c r="G89" s="84">
        <f>F89*E89</f>
        <v>1500</v>
      </c>
      <c r="H89" s="605"/>
    </row>
    <row r="90" spans="1:8" ht="18" customHeight="1">
      <c r="A90" s="597"/>
      <c r="B90" s="872"/>
      <c r="C90" s="253" t="s">
        <v>3814</v>
      </c>
      <c r="D90" s="19" t="s">
        <v>1585</v>
      </c>
      <c r="E90" s="19">
        <v>1</v>
      </c>
      <c r="F90" s="19">
        <v>450</v>
      </c>
      <c r="G90" s="84">
        <f>F90*E90</f>
        <v>450</v>
      </c>
      <c r="H90" s="603"/>
    </row>
    <row r="91" spans="1:8" ht="63" customHeight="1">
      <c r="A91" s="41">
        <v>70</v>
      </c>
      <c r="B91" s="15" t="s">
        <v>949</v>
      </c>
      <c r="C91" s="46" t="s">
        <v>2419</v>
      </c>
      <c r="D91" s="598" t="s">
        <v>67</v>
      </c>
      <c r="E91" s="599"/>
      <c r="F91" s="600"/>
      <c r="G91" s="84"/>
      <c r="H91" s="37">
        <v>41228</v>
      </c>
    </row>
    <row r="92" spans="1:8" ht="48" customHeight="1">
      <c r="A92" s="41">
        <v>71</v>
      </c>
      <c r="B92" s="17" t="s">
        <v>2423</v>
      </c>
      <c r="C92" s="46" t="s">
        <v>2422</v>
      </c>
      <c r="D92" s="598" t="s">
        <v>630</v>
      </c>
      <c r="E92" s="599"/>
      <c r="F92" s="600"/>
      <c r="G92" s="84"/>
      <c r="H92" s="18">
        <v>41225</v>
      </c>
    </row>
    <row r="93" spans="1:8" ht="34.5" customHeight="1">
      <c r="A93" s="41">
        <v>72</v>
      </c>
      <c r="B93" s="17" t="s">
        <v>273</v>
      </c>
      <c r="C93" s="16" t="s">
        <v>893</v>
      </c>
      <c r="D93" s="598" t="s">
        <v>3811</v>
      </c>
      <c r="E93" s="599"/>
      <c r="F93" s="600"/>
      <c r="G93" s="84"/>
      <c r="H93" s="18">
        <v>41225</v>
      </c>
    </row>
    <row r="94" spans="1:8" ht="33.75" customHeight="1">
      <c r="A94" s="602">
        <v>73</v>
      </c>
      <c r="B94" s="592" t="s">
        <v>2482</v>
      </c>
      <c r="C94" s="46" t="s">
        <v>858</v>
      </c>
      <c r="D94" s="19"/>
      <c r="E94" s="19"/>
      <c r="F94" s="19"/>
      <c r="G94" s="84"/>
      <c r="H94" s="595">
        <v>41227</v>
      </c>
    </row>
    <row r="95" spans="1:8" ht="18" customHeight="1">
      <c r="A95" s="596"/>
      <c r="B95" s="593"/>
      <c r="C95" s="15" t="s">
        <v>1601</v>
      </c>
      <c r="D95" s="19" t="s">
        <v>1109</v>
      </c>
      <c r="E95" s="19">
        <v>25</v>
      </c>
      <c r="F95" s="19">
        <v>4.7</v>
      </c>
      <c r="G95" s="20">
        <f>F95*E95</f>
        <v>117.5</v>
      </c>
      <c r="H95" s="605"/>
    </row>
    <row r="96" spans="1:8" ht="18" customHeight="1">
      <c r="A96" s="596"/>
      <c r="B96" s="593"/>
      <c r="C96" s="15" t="s">
        <v>405</v>
      </c>
      <c r="D96" s="19" t="s">
        <v>1585</v>
      </c>
      <c r="E96" s="19">
        <v>4.5</v>
      </c>
      <c r="F96" s="19">
        <v>350</v>
      </c>
      <c r="G96" s="84">
        <f>F96*E96</f>
        <v>1575</v>
      </c>
      <c r="H96" s="605"/>
    </row>
    <row r="97" spans="1:8" ht="18" customHeight="1">
      <c r="A97" s="597"/>
      <c r="B97" s="594"/>
      <c r="C97" s="30" t="s">
        <v>2551</v>
      </c>
      <c r="D97" s="19" t="s">
        <v>1588</v>
      </c>
      <c r="E97" s="19">
        <v>0.67</v>
      </c>
      <c r="F97" s="19">
        <v>1500</v>
      </c>
      <c r="G97" s="84">
        <f>F97*E97</f>
        <v>1005</v>
      </c>
      <c r="H97" s="603"/>
    </row>
    <row r="98" spans="1:8" ht="33" customHeight="1">
      <c r="A98" s="602">
        <v>74</v>
      </c>
      <c r="B98" s="592" t="s">
        <v>2836</v>
      </c>
      <c r="C98" s="16" t="s">
        <v>2965</v>
      </c>
      <c r="D98" s="19"/>
      <c r="E98" s="19"/>
      <c r="F98" s="19"/>
      <c r="G98" s="84"/>
      <c r="H98" s="595">
        <v>41225</v>
      </c>
    </row>
    <row r="99" spans="1:8" ht="18" customHeight="1">
      <c r="A99" s="596"/>
      <c r="B99" s="593"/>
      <c r="C99" s="15" t="s">
        <v>3814</v>
      </c>
      <c r="D99" s="19" t="s">
        <v>1585</v>
      </c>
      <c r="E99" s="19">
        <v>3.5</v>
      </c>
      <c r="F99" s="19">
        <v>450</v>
      </c>
      <c r="G99" s="84">
        <f>F99*E99</f>
        <v>1575</v>
      </c>
      <c r="H99" s="605"/>
    </row>
    <row r="100" spans="1:8" ht="18" customHeight="1">
      <c r="A100" s="596"/>
      <c r="B100" s="593"/>
      <c r="C100" s="30" t="s">
        <v>2049</v>
      </c>
      <c r="D100" s="19" t="s">
        <v>1588</v>
      </c>
      <c r="E100" s="19">
        <v>1.5</v>
      </c>
      <c r="F100" s="19">
        <v>2000</v>
      </c>
      <c r="G100" s="84">
        <f>F100*E100</f>
        <v>3000</v>
      </c>
      <c r="H100" s="605"/>
    </row>
    <row r="101" spans="1:8" ht="18" customHeight="1">
      <c r="A101" s="597"/>
      <c r="B101" s="594"/>
      <c r="C101" s="15" t="s">
        <v>1158</v>
      </c>
      <c r="D101" s="19" t="s">
        <v>1588</v>
      </c>
      <c r="E101" s="19">
        <v>1</v>
      </c>
      <c r="F101" s="19">
        <v>2500</v>
      </c>
      <c r="G101" s="84">
        <f>F101*E101</f>
        <v>2500</v>
      </c>
      <c r="H101" s="603"/>
    </row>
    <row r="102" spans="1:8" ht="33.75" customHeight="1">
      <c r="A102" s="602">
        <v>75</v>
      </c>
      <c r="B102" s="592" t="s">
        <v>3553</v>
      </c>
      <c r="C102" s="16" t="s">
        <v>893</v>
      </c>
      <c r="D102" s="17"/>
      <c r="E102" s="17"/>
      <c r="F102" s="17"/>
      <c r="G102" s="17"/>
      <c r="H102" s="595">
        <v>41226</v>
      </c>
    </row>
    <row r="103" spans="1:8" ht="18" customHeight="1">
      <c r="A103" s="597"/>
      <c r="B103" s="594"/>
      <c r="C103" s="17" t="s">
        <v>1600</v>
      </c>
      <c r="D103" s="19" t="s">
        <v>1588</v>
      </c>
      <c r="E103" s="17">
        <v>0.67</v>
      </c>
      <c r="F103" s="17">
        <v>3000</v>
      </c>
      <c r="G103" s="17">
        <f>E103*F103</f>
        <v>2010</v>
      </c>
      <c r="H103" s="597"/>
    </row>
    <row r="104" spans="1:8" ht="34.5" customHeight="1">
      <c r="A104" s="41">
        <v>76</v>
      </c>
      <c r="B104" s="17" t="s">
        <v>1763</v>
      </c>
      <c r="C104" s="16" t="s">
        <v>893</v>
      </c>
      <c r="D104" s="606" t="s">
        <v>14</v>
      </c>
      <c r="E104" s="606"/>
      <c r="F104" s="606"/>
      <c r="G104" s="84"/>
      <c r="H104" s="18">
        <v>41226</v>
      </c>
    </row>
    <row r="105" spans="1:8" ht="34.5" customHeight="1">
      <c r="A105" s="610">
        <v>77</v>
      </c>
      <c r="B105" s="606" t="s">
        <v>2774</v>
      </c>
      <c r="C105" s="46" t="s">
        <v>867</v>
      </c>
      <c r="D105" s="19"/>
      <c r="E105" s="19"/>
      <c r="F105" s="19"/>
      <c r="G105" s="84"/>
      <c r="H105" s="1168">
        <v>41227</v>
      </c>
    </row>
    <row r="106" spans="1:8" ht="18.75" customHeight="1">
      <c r="A106" s="610"/>
      <c r="B106" s="606"/>
      <c r="C106" s="15" t="s">
        <v>3090</v>
      </c>
      <c r="D106" s="19" t="s">
        <v>2968</v>
      </c>
      <c r="E106" s="19">
        <v>2</v>
      </c>
      <c r="F106" s="19">
        <v>32</v>
      </c>
      <c r="G106" s="84"/>
      <c r="H106" s="1168"/>
    </row>
    <row r="107" spans="1:8" ht="21.75" customHeight="1">
      <c r="A107" s="610"/>
      <c r="B107" s="606"/>
      <c r="C107" s="15" t="s">
        <v>3120</v>
      </c>
      <c r="D107" s="19" t="s">
        <v>1109</v>
      </c>
      <c r="E107" s="19">
        <v>2</v>
      </c>
      <c r="F107" s="19">
        <v>56</v>
      </c>
      <c r="G107" s="84"/>
      <c r="H107" s="1168"/>
    </row>
    <row r="108" spans="1:8" ht="18" customHeight="1">
      <c r="A108" s="610"/>
      <c r="B108" s="606"/>
      <c r="C108" s="15" t="s">
        <v>2697</v>
      </c>
      <c r="D108" s="19" t="s">
        <v>2968</v>
      </c>
      <c r="E108" s="19">
        <v>1</v>
      </c>
      <c r="F108" s="19">
        <v>450</v>
      </c>
      <c r="G108" s="84">
        <f>F108*E108</f>
        <v>450</v>
      </c>
      <c r="H108" s="1168"/>
    </row>
    <row r="109" spans="1:8" ht="54.75" customHeight="1">
      <c r="A109" s="610">
        <v>78</v>
      </c>
      <c r="B109" s="653" t="s">
        <v>2966</v>
      </c>
      <c r="C109" s="246" t="s">
        <v>3019</v>
      </c>
      <c r="D109" s="19"/>
      <c r="E109" s="31"/>
      <c r="F109" s="19"/>
      <c r="G109" s="84"/>
      <c r="H109" s="611">
        <v>41227</v>
      </c>
    </row>
    <row r="110" spans="1:8" ht="21" customHeight="1">
      <c r="A110" s="610"/>
      <c r="B110" s="653"/>
      <c r="C110" s="17" t="s">
        <v>1366</v>
      </c>
      <c r="D110" s="19" t="s">
        <v>2968</v>
      </c>
      <c r="E110" s="19">
        <v>1</v>
      </c>
      <c r="F110" s="19">
        <v>90</v>
      </c>
      <c r="G110" s="17">
        <f>F110*E110</f>
        <v>90</v>
      </c>
      <c r="H110" s="611"/>
    </row>
    <row r="111" spans="1:8" ht="19.5" customHeight="1">
      <c r="A111" s="610"/>
      <c r="B111" s="653"/>
      <c r="C111" s="17" t="s">
        <v>2030</v>
      </c>
      <c r="D111" s="19" t="s">
        <v>2968</v>
      </c>
      <c r="E111" s="17">
        <v>1</v>
      </c>
      <c r="F111" s="17">
        <v>28</v>
      </c>
      <c r="G111" s="47">
        <f>E111*F111</f>
        <v>28</v>
      </c>
      <c r="H111" s="611"/>
    </row>
    <row r="112" spans="1:8" ht="18" customHeight="1">
      <c r="A112" s="610"/>
      <c r="B112" s="653"/>
      <c r="C112" s="17" t="s">
        <v>1330</v>
      </c>
      <c r="D112" s="19" t="s">
        <v>1049</v>
      </c>
      <c r="E112" s="17">
        <v>0.5</v>
      </c>
      <c r="F112" s="17">
        <v>92</v>
      </c>
      <c r="G112" s="20">
        <f>F112*E112</f>
        <v>46</v>
      </c>
      <c r="H112" s="611"/>
    </row>
    <row r="113" spans="1:8" ht="18" customHeight="1">
      <c r="A113" s="610"/>
      <c r="B113" s="653"/>
      <c r="C113" s="17" t="s">
        <v>1331</v>
      </c>
      <c r="D113" s="19" t="s">
        <v>2968</v>
      </c>
      <c r="E113" s="17">
        <v>1</v>
      </c>
      <c r="F113" s="17">
        <v>69</v>
      </c>
      <c r="G113" s="20">
        <f>F113*E113</f>
        <v>69</v>
      </c>
      <c r="H113" s="611"/>
    </row>
    <row r="114" spans="1:8" ht="33.75" customHeight="1">
      <c r="A114" s="602">
        <v>79</v>
      </c>
      <c r="B114" s="592" t="s">
        <v>3021</v>
      </c>
      <c r="C114" s="46" t="s">
        <v>3022</v>
      </c>
      <c r="D114" s="19"/>
      <c r="E114" s="19"/>
      <c r="F114" s="19"/>
      <c r="G114" s="84"/>
      <c r="H114" s="595">
        <v>41228</v>
      </c>
    </row>
    <row r="115" spans="1:8" ht="18" customHeight="1">
      <c r="A115" s="596"/>
      <c r="B115" s="593"/>
      <c r="C115" s="15" t="s">
        <v>1601</v>
      </c>
      <c r="D115" s="19" t="s">
        <v>1109</v>
      </c>
      <c r="E115" s="19">
        <v>15</v>
      </c>
      <c r="F115" s="19">
        <v>4.7</v>
      </c>
      <c r="G115" s="20">
        <f>F115*E115</f>
        <v>70.5</v>
      </c>
      <c r="H115" s="605"/>
    </row>
    <row r="116" spans="1:8" ht="18" customHeight="1">
      <c r="A116" s="596"/>
      <c r="B116" s="593"/>
      <c r="C116" s="17" t="s">
        <v>1534</v>
      </c>
      <c r="D116" s="19" t="s">
        <v>1585</v>
      </c>
      <c r="E116" s="17">
        <v>0.04</v>
      </c>
      <c r="F116" s="17">
        <v>400</v>
      </c>
      <c r="G116" s="20">
        <f>F116*E116</f>
        <v>16</v>
      </c>
      <c r="H116" s="605"/>
    </row>
    <row r="117" spans="1:8" ht="18" customHeight="1">
      <c r="A117" s="597"/>
      <c r="B117" s="594"/>
      <c r="C117" s="17" t="s">
        <v>1535</v>
      </c>
      <c r="D117" s="19" t="s">
        <v>2968</v>
      </c>
      <c r="E117" s="17">
        <v>20</v>
      </c>
      <c r="F117" s="17">
        <v>8</v>
      </c>
      <c r="G117" s="20">
        <f>F117*E117</f>
        <v>160</v>
      </c>
      <c r="H117" s="603"/>
    </row>
    <row r="118" spans="1:8" ht="18" customHeight="1">
      <c r="A118" s="602">
        <v>80</v>
      </c>
      <c r="B118" s="592" t="s">
        <v>2657</v>
      </c>
      <c r="C118" s="46" t="s">
        <v>3023</v>
      </c>
      <c r="D118" s="19"/>
      <c r="E118" s="19"/>
      <c r="F118" s="19"/>
      <c r="G118" s="84"/>
      <c r="H118" s="595">
        <v>41228</v>
      </c>
    </row>
    <row r="119" spans="1:8" ht="18" customHeight="1">
      <c r="A119" s="596"/>
      <c r="B119" s="593"/>
      <c r="C119" s="15" t="s">
        <v>405</v>
      </c>
      <c r="D119" s="19" t="s">
        <v>1585</v>
      </c>
      <c r="E119" s="19">
        <v>16</v>
      </c>
      <c r="F119" s="19">
        <v>350</v>
      </c>
      <c r="G119" s="84">
        <f>F119*E119</f>
        <v>5600</v>
      </c>
      <c r="H119" s="605"/>
    </row>
    <row r="120" spans="1:8" ht="18" customHeight="1">
      <c r="A120" s="596"/>
      <c r="B120" s="593"/>
      <c r="C120" s="30" t="s">
        <v>2049</v>
      </c>
      <c r="D120" s="19" t="s">
        <v>1588</v>
      </c>
      <c r="E120" s="19">
        <v>4</v>
      </c>
      <c r="F120" s="19">
        <v>2000</v>
      </c>
      <c r="G120" s="84">
        <f>F120*E120</f>
        <v>8000</v>
      </c>
      <c r="H120" s="605"/>
    </row>
    <row r="121" spans="1:8" ht="18" customHeight="1">
      <c r="A121" s="597"/>
      <c r="B121" s="594"/>
      <c r="C121" s="15" t="s">
        <v>1158</v>
      </c>
      <c r="D121" s="19" t="s">
        <v>1588</v>
      </c>
      <c r="E121" s="19">
        <v>2</v>
      </c>
      <c r="F121" s="19">
        <v>2500</v>
      </c>
      <c r="G121" s="84">
        <f>F121*E121</f>
        <v>5000</v>
      </c>
      <c r="H121" s="603"/>
    </row>
    <row r="122" spans="1:8" ht="18" customHeight="1">
      <c r="A122" s="41">
        <v>81</v>
      </c>
      <c r="B122" s="17" t="s">
        <v>3024</v>
      </c>
      <c r="C122" s="16" t="s">
        <v>753</v>
      </c>
      <c r="D122" s="598" t="s">
        <v>754</v>
      </c>
      <c r="E122" s="599"/>
      <c r="F122" s="600"/>
      <c r="G122" s="84"/>
      <c r="H122" s="18">
        <v>41225</v>
      </c>
    </row>
    <row r="123" spans="1:8" ht="52.5" customHeight="1">
      <c r="A123" s="602">
        <v>82</v>
      </c>
      <c r="B123" s="592" t="s">
        <v>3026</v>
      </c>
      <c r="C123" s="16" t="s">
        <v>3422</v>
      </c>
      <c r="D123" s="19"/>
      <c r="E123" s="17"/>
      <c r="F123" s="17"/>
      <c r="G123" s="84"/>
      <c r="H123" s="595">
        <v>41226</v>
      </c>
    </row>
    <row r="124" spans="1:8" ht="18" customHeight="1">
      <c r="A124" s="596"/>
      <c r="B124" s="593"/>
      <c r="C124" s="63" t="s">
        <v>3090</v>
      </c>
      <c r="D124" s="19" t="s">
        <v>2968</v>
      </c>
      <c r="E124" s="30">
        <v>1</v>
      </c>
      <c r="F124" s="29">
        <v>36</v>
      </c>
      <c r="G124" s="17">
        <f>E124*F124</f>
        <v>36</v>
      </c>
      <c r="H124" s="605"/>
    </row>
    <row r="125" spans="1:8" ht="18" customHeight="1">
      <c r="A125" s="596"/>
      <c r="B125" s="593"/>
      <c r="C125" s="15" t="s">
        <v>1601</v>
      </c>
      <c r="D125" s="19" t="s">
        <v>1109</v>
      </c>
      <c r="E125" s="19">
        <v>4</v>
      </c>
      <c r="F125" s="19">
        <v>4.7</v>
      </c>
      <c r="G125" s="20">
        <f>F125*E125</f>
        <v>18.8</v>
      </c>
      <c r="H125" s="605"/>
    </row>
    <row r="126" spans="1:8" ht="18" customHeight="1">
      <c r="A126" s="596"/>
      <c r="B126" s="593"/>
      <c r="C126" s="15" t="s">
        <v>1181</v>
      </c>
      <c r="D126" s="19" t="s">
        <v>2968</v>
      </c>
      <c r="E126" s="19">
        <v>1</v>
      </c>
      <c r="F126" s="19">
        <v>90</v>
      </c>
      <c r="G126" s="84">
        <f>F126*E126</f>
        <v>90</v>
      </c>
      <c r="H126" s="605"/>
    </row>
    <row r="127" spans="1:8" ht="18" customHeight="1">
      <c r="A127" s="597"/>
      <c r="B127" s="594"/>
      <c r="C127" s="17" t="s">
        <v>680</v>
      </c>
      <c r="D127" s="19" t="s">
        <v>2968</v>
      </c>
      <c r="E127" s="19">
        <v>1</v>
      </c>
      <c r="F127" s="19">
        <v>60</v>
      </c>
      <c r="G127" s="84">
        <f>F127*E127</f>
        <v>60</v>
      </c>
      <c r="H127" s="603"/>
    </row>
    <row r="128" spans="1:8" ht="18" customHeight="1">
      <c r="A128" s="602">
        <v>83</v>
      </c>
      <c r="B128" s="592" t="s">
        <v>3030</v>
      </c>
      <c r="C128" s="46" t="s">
        <v>353</v>
      </c>
      <c r="D128" s="19"/>
      <c r="E128" s="19"/>
      <c r="F128" s="19"/>
      <c r="G128" s="84"/>
      <c r="H128" s="595">
        <v>41227</v>
      </c>
    </row>
    <row r="129" spans="1:8" ht="18" customHeight="1">
      <c r="A129" s="596"/>
      <c r="B129" s="593"/>
      <c r="C129" s="15" t="s">
        <v>1570</v>
      </c>
      <c r="D129" s="19" t="s">
        <v>2968</v>
      </c>
      <c r="E129" s="17">
        <v>5</v>
      </c>
      <c r="F129" s="17">
        <v>66.599999999999994</v>
      </c>
      <c r="G129" s="84">
        <f>F129*E129</f>
        <v>333</v>
      </c>
      <c r="H129" s="605"/>
    </row>
    <row r="130" spans="1:8" ht="18" customHeight="1">
      <c r="A130" s="596"/>
      <c r="B130" s="593"/>
      <c r="C130" s="15" t="s">
        <v>1462</v>
      </c>
      <c r="D130" s="19" t="s">
        <v>1049</v>
      </c>
      <c r="E130" s="17">
        <v>10</v>
      </c>
      <c r="F130" s="17">
        <v>55</v>
      </c>
      <c r="G130" s="84">
        <f>F130*E130</f>
        <v>550</v>
      </c>
      <c r="H130" s="605"/>
    </row>
    <row r="131" spans="1:8" ht="18" customHeight="1">
      <c r="A131" s="597"/>
      <c r="B131" s="594"/>
      <c r="C131" s="15" t="s">
        <v>1045</v>
      </c>
      <c r="D131" s="19" t="s">
        <v>2968</v>
      </c>
      <c r="E131" s="17">
        <v>1</v>
      </c>
      <c r="F131" s="17">
        <v>80</v>
      </c>
      <c r="G131" s="84">
        <f>F131*E131</f>
        <v>80</v>
      </c>
      <c r="H131" s="603"/>
    </row>
    <row r="132" spans="1:8" ht="31.5" customHeight="1">
      <c r="A132" s="602">
        <v>84</v>
      </c>
      <c r="B132" s="592" t="s">
        <v>3031</v>
      </c>
      <c r="C132" s="46" t="s">
        <v>3032</v>
      </c>
      <c r="D132" s="17"/>
      <c r="E132" s="17"/>
      <c r="F132" s="17"/>
      <c r="G132" s="84"/>
      <c r="H132" s="595">
        <v>41227</v>
      </c>
    </row>
    <row r="133" spans="1:8" ht="18" customHeight="1">
      <c r="A133" s="596"/>
      <c r="B133" s="593"/>
      <c r="C133" s="15" t="s">
        <v>3033</v>
      </c>
      <c r="D133" s="19" t="s">
        <v>2968</v>
      </c>
      <c r="E133" s="17">
        <v>1</v>
      </c>
      <c r="F133" s="17">
        <v>43</v>
      </c>
      <c r="G133" s="84">
        <f>F133*E133</f>
        <v>43</v>
      </c>
      <c r="H133" s="605"/>
    </row>
    <row r="134" spans="1:8" ht="18" customHeight="1">
      <c r="A134" s="597"/>
      <c r="B134" s="594"/>
      <c r="C134" s="17" t="s">
        <v>2265</v>
      </c>
      <c r="D134" s="19" t="s">
        <v>1109</v>
      </c>
      <c r="E134" s="17">
        <v>0.02</v>
      </c>
      <c r="F134" s="17">
        <v>178</v>
      </c>
      <c r="G134" s="172">
        <f>F134*E134</f>
        <v>3.6</v>
      </c>
      <c r="H134" s="603"/>
    </row>
    <row r="135" spans="1:8" ht="33" customHeight="1">
      <c r="A135" s="602">
        <v>85</v>
      </c>
      <c r="B135" s="592" t="s">
        <v>1844</v>
      </c>
      <c r="C135" s="16" t="s">
        <v>1683</v>
      </c>
      <c r="D135" s="19"/>
      <c r="E135" s="17"/>
      <c r="F135" s="17"/>
      <c r="G135" s="84"/>
      <c r="H135" s="595">
        <v>41053</v>
      </c>
    </row>
    <row r="136" spans="1:8" ht="18" customHeight="1">
      <c r="A136" s="596"/>
      <c r="B136" s="593"/>
      <c r="C136" s="63" t="s">
        <v>1397</v>
      </c>
      <c r="D136" s="19" t="s">
        <v>2968</v>
      </c>
      <c r="E136" s="30">
        <v>1</v>
      </c>
      <c r="F136" s="29">
        <v>126.42</v>
      </c>
      <c r="G136" s="84">
        <f>F136*E136</f>
        <v>126.42</v>
      </c>
      <c r="H136" s="605"/>
    </row>
    <row r="137" spans="1:8" ht="18" customHeight="1">
      <c r="A137" s="596"/>
      <c r="B137" s="593"/>
      <c r="C137" s="17" t="s">
        <v>1506</v>
      </c>
      <c r="D137" s="19" t="s">
        <v>1049</v>
      </c>
      <c r="E137" s="17">
        <v>3</v>
      </c>
      <c r="F137" s="17">
        <v>147</v>
      </c>
      <c r="G137" s="17">
        <f>E137*F137</f>
        <v>441</v>
      </c>
      <c r="H137" s="605"/>
    </row>
    <row r="138" spans="1:8" ht="18" customHeight="1">
      <c r="A138" s="596"/>
      <c r="B138" s="593"/>
      <c r="C138" s="15" t="s">
        <v>1462</v>
      </c>
      <c r="D138" s="19" t="s">
        <v>1049</v>
      </c>
      <c r="E138" s="30">
        <v>4</v>
      </c>
      <c r="F138" s="29">
        <v>49.98</v>
      </c>
      <c r="G138" s="84">
        <f>F138*E138</f>
        <v>199.92</v>
      </c>
      <c r="H138" s="605"/>
    </row>
    <row r="139" spans="1:8" ht="18" customHeight="1">
      <c r="A139" s="597"/>
      <c r="B139" s="594"/>
      <c r="C139" s="17" t="s">
        <v>3035</v>
      </c>
      <c r="D139" s="19" t="s">
        <v>2968</v>
      </c>
      <c r="E139" s="17">
        <v>1</v>
      </c>
      <c r="F139" s="17">
        <v>80.36</v>
      </c>
      <c r="G139" s="84">
        <f>F139*E139</f>
        <v>80.36</v>
      </c>
      <c r="H139" s="603"/>
    </row>
    <row r="140" spans="1:8" ht="35.25" customHeight="1">
      <c r="A140" s="602">
        <v>86</v>
      </c>
      <c r="B140" s="592" t="s">
        <v>3036</v>
      </c>
      <c r="C140" s="16" t="s">
        <v>1683</v>
      </c>
      <c r="D140" s="19"/>
      <c r="E140" s="17"/>
      <c r="F140" s="17"/>
      <c r="G140" s="84"/>
      <c r="H140" s="595">
        <v>41071</v>
      </c>
    </row>
    <row r="141" spans="1:8" ht="18" customHeight="1">
      <c r="A141" s="596"/>
      <c r="B141" s="593"/>
      <c r="C141" s="63" t="s">
        <v>1397</v>
      </c>
      <c r="D141" s="19" t="s">
        <v>2968</v>
      </c>
      <c r="E141" s="30">
        <v>1</v>
      </c>
      <c r="F141" s="29">
        <v>129</v>
      </c>
      <c r="G141" s="84">
        <f>F141*E141</f>
        <v>129</v>
      </c>
      <c r="H141" s="605"/>
    </row>
    <row r="142" spans="1:8" ht="18" customHeight="1">
      <c r="A142" s="596"/>
      <c r="B142" s="593"/>
      <c r="C142" s="17" t="s">
        <v>1506</v>
      </c>
      <c r="D142" s="19" t="s">
        <v>1049</v>
      </c>
      <c r="E142" s="17">
        <v>3</v>
      </c>
      <c r="F142" s="17">
        <v>150</v>
      </c>
      <c r="G142" s="17">
        <f>E142*F142</f>
        <v>450</v>
      </c>
      <c r="H142" s="605"/>
    </row>
    <row r="143" spans="1:8" ht="18" customHeight="1">
      <c r="A143" s="596"/>
      <c r="B143" s="593"/>
      <c r="C143" s="15" t="s">
        <v>1462</v>
      </c>
      <c r="D143" s="19" t="s">
        <v>1049</v>
      </c>
      <c r="E143" s="30">
        <v>4</v>
      </c>
      <c r="F143" s="29">
        <v>51</v>
      </c>
      <c r="G143" s="84">
        <f>F143*E143</f>
        <v>204</v>
      </c>
      <c r="H143" s="605"/>
    </row>
    <row r="144" spans="1:8" ht="18" customHeight="1">
      <c r="A144" s="597"/>
      <c r="B144" s="594"/>
      <c r="C144" s="17" t="s">
        <v>3035</v>
      </c>
      <c r="D144" s="19" t="s">
        <v>2968</v>
      </c>
      <c r="E144" s="17">
        <v>2</v>
      </c>
      <c r="F144" s="17">
        <v>82</v>
      </c>
      <c r="G144" s="84">
        <f>F144*E144</f>
        <v>164</v>
      </c>
      <c r="H144" s="603"/>
    </row>
    <row r="145" spans="1:8" ht="18" customHeight="1">
      <c r="A145" s="602">
        <v>87</v>
      </c>
      <c r="B145" s="592" t="s">
        <v>3037</v>
      </c>
      <c r="C145" s="16" t="s">
        <v>3038</v>
      </c>
      <c r="D145" s="19"/>
      <c r="E145" s="17"/>
      <c r="F145" s="17"/>
      <c r="G145" s="84"/>
      <c r="H145" s="595">
        <v>41071</v>
      </c>
    </row>
    <row r="146" spans="1:8" ht="18" customHeight="1">
      <c r="A146" s="597"/>
      <c r="B146" s="594"/>
      <c r="C146" s="17" t="s">
        <v>3144</v>
      </c>
      <c r="D146" s="19" t="s">
        <v>2968</v>
      </c>
      <c r="E146" s="17">
        <v>2</v>
      </c>
      <c r="F146" s="17">
        <v>24</v>
      </c>
      <c r="G146" s="20">
        <f>F146*E146</f>
        <v>48</v>
      </c>
      <c r="H146" s="597"/>
    </row>
    <row r="147" spans="1:8" ht="18" customHeight="1">
      <c r="A147" s="41">
        <v>88</v>
      </c>
      <c r="B147" s="17" t="s">
        <v>3506</v>
      </c>
      <c r="C147" s="46" t="s">
        <v>2860</v>
      </c>
      <c r="D147" s="598" t="s">
        <v>67</v>
      </c>
      <c r="E147" s="599"/>
      <c r="F147" s="600"/>
      <c r="G147" s="84"/>
      <c r="H147" s="18">
        <v>41228</v>
      </c>
    </row>
    <row r="148" spans="1:8" ht="36.75" customHeight="1">
      <c r="A148" s="610">
        <v>90</v>
      </c>
      <c r="B148" s="606" t="s">
        <v>3041</v>
      </c>
      <c r="C148" s="16" t="s">
        <v>1396</v>
      </c>
      <c r="D148" s="19"/>
      <c r="E148" s="17"/>
      <c r="F148" s="17"/>
      <c r="G148" s="84"/>
      <c r="H148" s="611">
        <v>41228</v>
      </c>
    </row>
    <row r="149" spans="1:8" ht="18" customHeight="1">
      <c r="A149" s="610"/>
      <c r="B149" s="606"/>
      <c r="C149" s="17" t="s">
        <v>3144</v>
      </c>
      <c r="D149" s="19" t="s">
        <v>2968</v>
      </c>
      <c r="E149" s="17">
        <v>2</v>
      </c>
      <c r="F149" s="17">
        <v>24</v>
      </c>
      <c r="G149" s="20">
        <f>F149*E149</f>
        <v>48</v>
      </c>
      <c r="H149" s="610"/>
    </row>
    <row r="150" spans="1:8" ht="47.25" customHeight="1">
      <c r="A150" s="41">
        <v>91</v>
      </c>
      <c r="B150" s="17" t="s">
        <v>681</v>
      </c>
      <c r="C150" s="46" t="s">
        <v>2221</v>
      </c>
      <c r="D150" s="606" t="s">
        <v>67</v>
      </c>
      <c r="E150" s="606"/>
      <c r="F150" s="606"/>
      <c r="G150" s="84"/>
      <c r="H150" s="18">
        <v>41228</v>
      </c>
    </row>
    <row r="151" spans="1:8" ht="36" customHeight="1">
      <c r="A151" s="610">
        <v>92</v>
      </c>
      <c r="B151" s="606" t="s">
        <v>2944</v>
      </c>
      <c r="C151" s="16" t="s">
        <v>3043</v>
      </c>
      <c r="D151" s="19"/>
      <c r="E151" s="19"/>
      <c r="F151" s="19"/>
      <c r="G151" s="84"/>
      <c r="H151" s="611">
        <v>41228</v>
      </c>
    </row>
    <row r="152" spans="1:8" ht="18" customHeight="1">
      <c r="A152" s="610"/>
      <c r="B152" s="606"/>
      <c r="C152" s="17" t="s">
        <v>1601</v>
      </c>
      <c r="D152" s="19" t="s">
        <v>1109</v>
      </c>
      <c r="E152" s="17">
        <v>1.5</v>
      </c>
      <c r="F152" s="17">
        <v>4.7</v>
      </c>
      <c r="G152" s="20">
        <f>F152*E152</f>
        <v>7.05</v>
      </c>
      <c r="H152" s="611"/>
    </row>
    <row r="153" spans="1:8" ht="18" customHeight="1">
      <c r="A153" s="610"/>
      <c r="B153" s="606"/>
      <c r="C153" s="17" t="s">
        <v>1534</v>
      </c>
      <c r="D153" s="19" t="s">
        <v>1585</v>
      </c>
      <c r="E153" s="17">
        <v>3.0000000000000001E-3</v>
      </c>
      <c r="F153" s="17">
        <v>400</v>
      </c>
      <c r="G153" s="20">
        <f>F153*E153</f>
        <v>1.2</v>
      </c>
      <c r="H153" s="611"/>
    </row>
    <row r="154" spans="1:8" ht="49.5" customHeight="1">
      <c r="A154" s="610">
        <v>93</v>
      </c>
      <c r="B154" s="606" t="s">
        <v>2429</v>
      </c>
      <c r="C154" s="272" t="s">
        <v>3044</v>
      </c>
      <c r="D154" s="606" t="s">
        <v>2428</v>
      </c>
      <c r="E154" s="606"/>
      <c r="F154" s="606"/>
      <c r="G154" s="20"/>
      <c r="H154" s="611">
        <v>41228</v>
      </c>
    </row>
    <row r="155" spans="1:8" ht="18" customHeight="1">
      <c r="A155" s="610"/>
      <c r="B155" s="606"/>
      <c r="C155" s="28" t="s">
        <v>1556</v>
      </c>
      <c r="D155" s="29" t="s">
        <v>1109</v>
      </c>
      <c r="E155" s="29">
        <v>0.15</v>
      </c>
      <c r="F155" s="29">
        <v>59</v>
      </c>
      <c r="G155" s="20">
        <f>F155*E155</f>
        <v>8.85</v>
      </c>
      <c r="H155" s="610"/>
    </row>
    <row r="156" spans="1:8" ht="18" customHeight="1">
      <c r="A156" s="610"/>
      <c r="B156" s="606"/>
      <c r="C156" s="28" t="s">
        <v>2551</v>
      </c>
      <c r="D156" s="29" t="s">
        <v>1588</v>
      </c>
      <c r="E156" s="29">
        <v>0.83</v>
      </c>
      <c r="F156" s="29">
        <v>1500</v>
      </c>
      <c r="G156" s="20">
        <f>F156*E156</f>
        <v>1245</v>
      </c>
      <c r="H156" s="610"/>
    </row>
    <row r="157" spans="1:8" ht="18.75" customHeight="1">
      <c r="A157" s="610"/>
      <c r="B157" s="606"/>
      <c r="C157" s="15" t="s">
        <v>2697</v>
      </c>
      <c r="D157" s="19" t="s">
        <v>2968</v>
      </c>
      <c r="E157" s="19">
        <v>1</v>
      </c>
      <c r="F157" s="19">
        <v>225</v>
      </c>
      <c r="G157" s="84">
        <f>F157*E157</f>
        <v>225</v>
      </c>
      <c r="H157" s="18">
        <v>41228</v>
      </c>
    </row>
    <row r="158" spans="1:8" ht="18" customHeight="1">
      <c r="A158" s="41">
        <v>95</v>
      </c>
      <c r="B158" s="17" t="s">
        <v>2430</v>
      </c>
      <c r="C158" s="46" t="s">
        <v>2844</v>
      </c>
      <c r="D158" s="598" t="s">
        <v>238</v>
      </c>
      <c r="E158" s="599"/>
      <c r="F158" s="600"/>
      <c r="G158" s="84"/>
      <c r="H158" s="18">
        <v>41228</v>
      </c>
    </row>
    <row r="159" spans="1:8" ht="55.5" customHeight="1">
      <c r="A159" s="41">
        <v>63</v>
      </c>
      <c r="B159" s="17" t="s">
        <v>2160</v>
      </c>
      <c r="C159" s="16" t="s">
        <v>2431</v>
      </c>
      <c r="D159" s="598" t="s">
        <v>1050</v>
      </c>
      <c r="E159" s="599"/>
      <c r="F159" s="600"/>
      <c r="G159" s="84"/>
      <c r="H159" s="18">
        <v>41228</v>
      </c>
    </row>
    <row r="160" spans="1:8" ht="18" customHeight="1">
      <c r="A160" s="41">
        <v>64</v>
      </c>
      <c r="B160" s="17" t="s">
        <v>1577</v>
      </c>
      <c r="C160" s="46" t="s">
        <v>353</v>
      </c>
      <c r="D160" s="598" t="s">
        <v>1685</v>
      </c>
      <c r="E160" s="599"/>
      <c r="F160" s="600"/>
      <c r="G160" s="84"/>
      <c r="H160" s="18"/>
    </row>
    <row r="161" spans="1:8" ht="46.5" customHeight="1">
      <c r="A161" s="602">
        <v>65</v>
      </c>
      <c r="B161" s="592" t="s">
        <v>1909</v>
      </c>
      <c r="C161" s="46" t="s">
        <v>913</v>
      </c>
      <c r="D161" s="19"/>
      <c r="E161" s="19"/>
      <c r="F161" s="19"/>
      <c r="G161" s="84"/>
      <c r="H161" s="595">
        <v>41229</v>
      </c>
    </row>
    <row r="162" spans="1:8" ht="15" customHeight="1">
      <c r="A162" s="597"/>
      <c r="B162" s="594"/>
      <c r="C162" s="17" t="s">
        <v>1875</v>
      </c>
      <c r="D162" s="19" t="s">
        <v>2968</v>
      </c>
      <c r="E162" s="17">
        <v>1</v>
      </c>
      <c r="F162" s="17">
        <v>32</v>
      </c>
      <c r="G162" s="20">
        <f>F162*E162</f>
        <v>32</v>
      </c>
      <c r="H162" s="603"/>
    </row>
    <row r="163" spans="1:8" ht="35.25" customHeight="1">
      <c r="A163" s="602">
        <v>66</v>
      </c>
      <c r="B163" s="592" t="s">
        <v>1686</v>
      </c>
      <c r="C163" s="46" t="s">
        <v>692</v>
      </c>
      <c r="D163" s="17"/>
      <c r="E163" s="17"/>
      <c r="F163" s="17"/>
      <c r="G163" s="84"/>
      <c r="H163" s="595">
        <v>41232</v>
      </c>
    </row>
    <row r="164" spans="1:8" ht="18" customHeight="1">
      <c r="A164" s="596"/>
      <c r="B164" s="593"/>
      <c r="C164" s="17" t="s">
        <v>1875</v>
      </c>
      <c r="D164" s="19" t="s">
        <v>2968</v>
      </c>
      <c r="E164" s="17">
        <v>2</v>
      </c>
      <c r="F164" s="17">
        <v>32</v>
      </c>
      <c r="G164" s="20">
        <f>F164*E164</f>
        <v>64</v>
      </c>
      <c r="H164" s="605"/>
    </row>
    <row r="165" spans="1:8" ht="18" customHeight="1">
      <c r="A165" s="597"/>
      <c r="B165" s="594"/>
      <c r="C165" s="17" t="s">
        <v>1048</v>
      </c>
      <c r="D165" s="19" t="s">
        <v>2968</v>
      </c>
      <c r="E165" s="17">
        <v>1</v>
      </c>
      <c r="F165" s="17">
        <v>35</v>
      </c>
      <c r="G165" s="17">
        <f>F165*E165</f>
        <v>35</v>
      </c>
      <c r="H165" s="603"/>
    </row>
    <row r="166" spans="1:8" ht="54.75" customHeight="1">
      <c r="A166" s="602">
        <v>67</v>
      </c>
      <c r="B166" s="592" t="s">
        <v>2544</v>
      </c>
      <c r="C166" s="16" t="s">
        <v>3422</v>
      </c>
      <c r="D166" s="19"/>
      <c r="E166" s="19"/>
      <c r="F166" s="17"/>
      <c r="G166" s="84"/>
      <c r="H166" s="595">
        <v>41226</v>
      </c>
    </row>
    <row r="167" spans="1:8" ht="18" customHeight="1">
      <c r="A167" s="596"/>
      <c r="B167" s="593"/>
      <c r="C167" s="15" t="s">
        <v>2190</v>
      </c>
      <c r="D167" s="19" t="s">
        <v>2968</v>
      </c>
      <c r="E167" s="17">
        <v>1</v>
      </c>
      <c r="F167" s="17">
        <v>100</v>
      </c>
      <c r="G167" s="84">
        <f>F167*E167</f>
        <v>100</v>
      </c>
      <c r="H167" s="605"/>
    </row>
    <row r="168" spans="1:8" ht="18" customHeight="1">
      <c r="A168" s="596"/>
      <c r="B168" s="593"/>
      <c r="C168" s="15" t="s">
        <v>680</v>
      </c>
      <c r="D168" s="19" t="s">
        <v>2968</v>
      </c>
      <c r="E168" s="17">
        <v>1</v>
      </c>
      <c r="F168" s="17">
        <v>60</v>
      </c>
      <c r="G168" s="84">
        <f>F168*E168</f>
        <v>60</v>
      </c>
      <c r="H168" s="605"/>
    </row>
    <row r="169" spans="1:8" ht="18" customHeight="1">
      <c r="A169" s="596"/>
      <c r="B169" s="593"/>
      <c r="C169" s="15" t="s">
        <v>1669</v>
      </c>
      <c r="D169" s="19" t="s">
        <v>1049</v>
      </c>
      <c r="E169" s="17">
        <v>3.75</v>
      </c>
      <c r="F169" s="17">
        <v>193.34</v>
      </c>
      <c r="G169" s="84">
        <f>F169*E169</f>
        <v>725.03</v>
      </c>
      <c r="H169" s="605"/>
    </row>
    <row r="170" spans="1:8" ht="18" customHeight="1">
      <c r="A170" s="596"/>
      <c r="B170" s="593"/>
      <c r="C170" s="15" t="s">
        <v>1364</v>
      </c>
      <c r="D170" s="19" t="s">
        <v>2968</v>
      </c>
      <c r="E170" s="17">
        <v>1</v>
      </c>
      <c r="F170" s="17">
        <v>40</v>
      </c>
      <c r="G170" s="84">
        <f>F170*E170</f>
        <v>40</v>
      </c>
      <c r="H170" s="605"/>
    </row>
    <row r="171" spans="1:8" ht="18" customHeight="1">
      <c r="A171" s="597"/>
      <c r="B171" s="594"/>
      <c r="C171" s="15" t="s">
        <v>1689</v>
      </c>
      <c r="D171" s="19" t="s">
        <v>2968</v>
      </c>
      <c r="E171" s="19">
        <v>1</v>
      </c>
      <c r="F171" s="19">
        <v>90</v>
      </c>
      <c r="G171" s="84">
        <f>F171*E171</f>
        <v>90</v>
      </c>
      <c r="H171" s="603"/>
    </row>
    <row r="172" spans="1:8" ht="37.5" customHeight="1">
      <c r="A172" s="602">
        <v>68</v>
      </c>
      <c r="B172" s="592" t="s">
        <v>3711</v>
      </c>
      <c r="C172" s="16" t="s">
        <v>1797</v>
      </c>
      <c r="D172" s="19"/>
      <c r="E172" s="19"/>
      <c r="F172" s="19"/>
      <c r="G172" s="84"/>
      <c r="H172" s="595" t="s">
        <v>1691</v>
      </c>
    </row>
    <row r="173" spans="1:8" ht="18" customHeight="1">
      <c r="A173" s="596"/>
      <c r="B173" s="593"/>
      <c r="C173" s="15" t="s">
        <v>345</v>
      </c>
      <c r="D173" s="19" t="s">
        <v>1049</v>
      </c>
      <c r="E173" s="17">
        <v>17.7</v>
      </c>
      <c r="F173" s="17">
        <v>254.52</v>
      </c>
      <c r="G173" s="84">
        <f>F173*E173</f>
        <v>4505</v>
      </c>
      <c r="H173" s="605"/>
    </row>
    <row r="174" spans="1:8" ht="18" customHeight="1">
      <c r="A174" s="597"/>
      <c r="B174" s="594"/>
      <c r="C174" s="17" t="s">
        <v>2797</v>
      </c>
      <c r="D174" s="19" t="s">
        <v>1109</v>
      </c>
      <c r="E174" s="17">
        <v>6</v>
      </c>
      <c r="F174" s="17">
        <v>95</v>
      </c>
      <c r="G174" s="17">
        <f>E174*F174</f>
        <v>570</v>
      </c>
      <c r="H174" s="603"/>
    </row>
    <row r="175" spans="1:8" ht="36.75" customHeight="1">
      <c r="A175" s="602">
        <v>69</v>
      </c>
      <c r="B175" s="592" t="s">
        <v>1692</v>
      </c>
      <c r="C175" s="16" t="s">
        <v>3381</v>
      </c>
      <c r="D175" s="17"/>
      <c r="E175" s="17"/>
      <c r="F175" s="17"/>
      <c r="G175" s="84"/>
      <c r="H175" s="595">
        <v>41233</v>
      </c>
    </row>
    <row r="176" spans="1:8" ht="18" customHeight="1">
      <c r="A176" s="596"/>
      <c r="B176" s="593"/>
      <c r="C176" s="17" t="s">
        <v>1971</v>
      </c>
      <c r="D176" s="19" t="s">
        <v>2968</v>
      </c>
      <c r="E176" s="17">
        <v>1</v>
      </c>
      <c r="F176" s="17">
        <v>83</v>
      </c>
      <c r="G176" s="84">
        <f>F176*E176</f>
        <v>83</v>
      </c>
      <c r="H176" s="605"/>
    </row>
    <row r="177" spans="1:8" ht="18" customHeight="1">
      <c r="A177" s="596"/>
      <c r="B177" s="593"/>
      <c r="C177" s="17" t="s">
        <v>1570</v>
      </c>
      <c r="D177" s="19" t="s">
        <v>2968</v>
      </c>
      <c r="E177" s="17">
        <v>1</v>
      </c>
      <c r="F177" s="17">
        <v>50</v>
      </c>
      <c r="G177" s="84">
        <f>F177*E177</f>
        <v>50</v>
      </c>
      <c r="H177" s="605"/>
    </row>
    <row r="178" spans="1:8" ht="18" customHeight="1">
      <c r="A178" s="597"/>
      <c r="B178" s="594"/>
      <c r="C178" s="17" t="s">
        <v>1183</v>
      </c>
      <c r="D178" s="19" t="s">
        <v>2968</v>
      </c>
      <c r="E178" s="17">
        <v>1</v>
      </c>
      <c r="F178" s="17">
        <v>35</v>
      </c>
      <c r="G178" s="84">
        <f>F178*E178</f>
        <v>35</v>
      </c>
      <c r="H178" s="603"/>
    </row>
    <row r="179" spans="1:8" ht="37.5" customHeight="1">
      <c r="A179" s="602">
        <v>70</v>
      </c>
      <c r="B179" s="592" t="s">
        <v>68</v>
      </c>
      <c r="C179" s="46" t="s">
        <v>692</v>
      </c>
      <c r="D179" s="19"/>
      <c r="E179" s="17"/>
      <c r="F179" s="17"/>
      <c r="G179" s="84"/>
      <c r="H179" s="595">
        <v>41206</v>
      </c>
    </row>
    <row r="180" spans="1:8" ht="18" customHeight="1">
      <c r="A180" s="596"/>
      <c r="B180" s="593"/>
      <c r="C180" s="15" t="s">
        <v>1397</v>
      </c>
      <c r="D180" s="19" t="s">
        <v>2968</v>
      </c>
      <c r="E180" s="17">
        <v>2</v>
      </c>
      <c r="F180" s="17">
        <v>70</v>
      </c>
      <c r="G180" s="84">
        <f>F180*E180</f>
        <v>140</v>
      </c>
      <c r="H180" s="596"/>
    </row>
    <row r="181" spans="1:8" ht="18" customHeight="1">
      <c r="A181" s="596"/>
      <c r="B181" s="593"/>
      <c r="C181" s="17" t="s">
        <v>96</v>
      </c>
      <c r="D181" s="19" t="s">
        <v>2968</v>
      </c>
      <c r="E181" s="17">
        <v>1</v>
      </c>
      <c r="F181" s="17">
        <v>24</v>
      </c>
      <c r="G181" s="84">
        <f>F181*E181</f>
        <v>24</v>
      </c>
      <c r="H181" s="596"/>
    </row>
    <row r="182" spans="1:8" ht="18" customHeight="1">
      <c r="A182" s="596"/>
      <c r="B182" s="593"/>
      <c r="C182" s="15" t="s">
        <v>2931</v>
      </c>
      <c r="D182" s="19" t="s">
        <v>1049</v>
      </c>
      <c r="E182" s="17">
        <v>4</v>
      </c>
      <c r="F182" s="17">
        <v>92</v>
      </c>
      <c r="G182" s="84">
        <f>F182*E182</f>
        <v>368</v>
      </c>
      <c r="H182" s="596"/>
    </row>
    <row r="183" spans="1:8" ht="18" customHeight="1">
      <c r="A183" s="597"/>
      <c r="B183" s="594"/>
      <c r="C183" s="17" t="s">
        <v>1963</v>
      </c>
      <c r="D183" s="19" t="s">
        <v>2968</v>
      </c>
      <c r="E183" s="17">
        <v>1</v>
      </c>
      <c r="F183" s="17">
        <v>85</v>
      </c>
      <c r="G183" s="84">
        <f>F183*E183</f>
        <v>85</v>
      </c>
      <c r="H183" s="597"/>
    </row>
    <row r="184" spans="1:8" ht="18" customHeight="1">
      <c r="A184" s="41">
        <v>71</v>
      </c>
      <c r="B184" s="17" t="s">
        <v>1693</v>
      </c>
      <c r="C184" s="16" t="s">
        <v>2436</v>
      </c>
      <c r="D184" s="606" t="s">
        <v>1050</v>
      </c>
      <c r="E184" s="606"/>
      <c r="F184" s="606"/>
      <c r="G184" s="84"/>
      <c r="H184" s="18">
        <v>41229</v>
      </c>
    </row>
    <row r="185" spans="1:8" ht="54.75" customHeight="1">
      <c r="A185" s="41">
        <v>72</v>
      </c>
      <c r="B185" s="17" t="s">
        <v>1178</v>
      </c>
      <c r="C185" s="16" t="s">
        <v>2799</v>
      </c>
      <c r="D185" s="606" t="s">
        <v>1050</v>
      </c>
      <c r="E185" s="606"/>
      <c r="F185" s="606"/>
      <c r="G185" s="84"/>
      <c r="H185" s="18">
        <v>41229</v>
      </c>
    </row>
    <row r="186" spans="1:8" ht="30" customHeight="1">
      <c r="A186" s="41">
        <v>73</v>
      </c>
      <c r="B186" s="17" t="s">
        <v>2800</v>
      </c>
      <c r="C186" s="16" t="s">
        <v>2270</v>
      </c>
      <c r="D186" s="598" t="s">
        <v>1050</v>
      </c>
      <c r="E186" s="599"/>
      <c r="F186" s="600"/>
      <c r="G186" s="84"/>
      <c r="H186" s="18">
        <v>41229</v>
      </c>
    </row>
    <row r="187" spans="1:8" ht="40.5" customHeight="1">
      <c r="A187" s="610">
        <v>74</v>
      </c>
      <c r="B187" s="606" t="s">
        <v>3192</v>
      </c>
      <c r="C187" s="16" t="s">
        <v>3826</v>
      </c>
      <c r="D187" s="17"/>
      <c r="E187" s="17"/>
      <c r="F187" s="17"/>
      <c r="G187" s="84"/>
      <c r="H187" s="611">
        <v>41233</v>
      </c>
    </row>
    <row r="188" spans="1:8" ht="18" customHeight="1">
      <c r="A188" s="610"/>
      <c r="B188" s="606"/>
      <c r="C188" s="17" t="s">
        <v>259</v>
      </c>
      <c r="D188" s="19" t="s">
        <v>1049</v>
      </c>
      <c r="E188" s="17">
        <v>1.5</v>
      </c>
      <c r="F188" s="17">
        <v>8</v>
      </c>
      <c r="G188" s="84">
        <f>F188*E188</f>
        <v>12</v>
      </c>
      <c r="H188" s="611"/>
    </row>
    <row r="189" spans="1:8" ht="35.25" customHeight="1">
      <c r="A189" s="610">
        <v>75</v>
      </c>
      <c r="B189" s="606" t="s">
        <v>2801</v>
      </c>
      <c r="C189" s="16" t="s">
        <v>2802</v>
      </c>
      <c r="D189" s="17"/>
      <c r="E189" s="17"/>
      <c r="F189" s="17"/>
      <c r="G189" s="84"/>
      <c r="H189" s="611">
        <v>41232</v>
      </c>
    </row>
    <row r="190" spans="1:8" ht="18" customHeight="1">
      <c r="A190" s="610"/>
      <c r="B190" s="606"/>
      <c r="C190" s="17" t="s">
        <v>3619</v>
      </c>
      <c r="D190" s="19" t="s">
        <v>1049</v>
      </c>
      <c r="E190" s="17">
        <v>2</v>
      </c>
      <c r="F190" s="17">
        <v>5</v>
      </c>
      <c r="G190" s="84">
        <f>F190*E190</f>
        <v>10</v>
      </c>
      <c r="H190" s="611"/>
    </row>
    <row r="191" spans="1:8" ht="18" customHeight="1">
      <c r="A191" s="610"/>
      <c r="B191" s="606"/>
      <c r="C191" s="17" t="s">
        <v>3119</v>
      </c>
      <c r="D191" s="19" t="s">
        <v>2968</v>
      </c>
      <c r="E191" s="17">
        <v>1</v>
      </c>
      <c r="F191" s="17">
        <v>18</v>
      </c>
      <c r="G191" s="84">
        <f>F191*E191</f>
        <v>18</v>
      </c>
      <c r="H191" s="611"/>
    </row>
    <row r="192" spans="1:8" ht="35.25" customHeight="1">
      <c r="A192" s="610">
        <v>76</v>
      </c>
      <c r="B192" s="606" t="s">
        <v>2657</v>
      </c>
      <c r="C192" s="16" t="s">
        <v>799</v>
      </c>
      <c r="D192" s="17"/>
      <c r="E192" s="17"/>
      <c r="F192" s="17"/>
      <c r="G192" s="84"/>
      <c r="H192" s="611">
        <v>41229</v>
      </c>
    </row>
    <row r="193" spans="1:8" ht="18" customHeight="1">
      <c r="A193" s="610"/>
      <c r="B193" s="606"/>
      <c r="C193" s="17" t="s">
        <v>2286</v>
      </c>
      <c r="D193" s="19" t="s">
        <v>2968</v>
      </c>
      <c r="E193" s="17">
        <v>1</v>
      </c>
      <c r="F193" s="17">
        <v>225</v>
      </c>
      <c r="G193" s="84">
        <f>F193*E193</f>
        <v>225</v>
      </c>
      <c r="H193" s="611"/>
    </row>
    <row r="194" spans="1:8" ht="18" customHeight="1">
      <c r="A194" s="610">
        <v>76</v>
      </c>
      <c r="B194" s="606" t="s">
        <v>2657</v>
      </c>
      <c r="C194" s="17" t="s">
        <v>231</v>
      </c>
      <c r="D194" s="19" t="s">
        <v>2968</v>
      </c>
      <c r="E194" s="17">
        <v>1</v>
      </c>
      <c r="F194" s="17">
        <v>248</v>
      </c>
      <c r="G194" s="84">
        <f>F194*E194</f>
        <v>248</v>
      </c>
      <c r="H194" s="611"/>
    </row>
    <row r="195" spans="1:8" ht="18" customHeight="1">
      <c r="A195" s="610"/>
      <c r="B195" s="606"/>
      <c r="C195" s="28" t="s">
        <v>1556</v>
      </c>
      <c r="D195" s="29" t="s">
        <v>1109</v>
      </c>
      <c r="E195" s="29">
        <v>1</v>
      </c>
      <c r="F195" s="29">
        <v>59</v>
      </c>
      <c r="G195" s="20">
        <f>F195*E195</f>
        <v>59</v>
      </c>
      <c r="H195" s="611"/>
    </row>
    <row r="196" spans="1:8" ht="18" customHeight="1">
      <c r="A196" s="610"/>
      <c r="B196" s="606"/>
      <c r="C196" s="17" t="s">
        <v>2481</v>
      </c>
      <c r="D196" s="19" t="s">
        <v>2968</v>
      </c>
      <c r="E196" s="17">
        <v>2</v>
      </c>
      <c r="F196" s="17">
        <v>45</v>
      </c>
      <c r="G196" s="84">
        <f>F196*E196</f>
        <v>90</v>
      </c>
      <c r="H196" s="611"/>
    </row>
    <row r="197" spans="1:8" ht="45.75" customHeight="1">
      <c r="A197" s="602">
        <v>77</v>
      </c>
      <c r="B197" s="592" t="s">
        <v>800</v>
      </c>
      <c r="C197" s="16" t="s">
        <v>801</v>
      </c>
      <c r="D197" s="17"/>
      <c r="E197" s="17"/>
      <c r="F197" s="17"/>
      <c r="G197" s="17"/>
      <c r="H197" s="595">
        <v>41232</v>
      </c>
    </row>
    <row r="198" spans="1:8" ht="15" customHeight="1">
      <c r="A198" s="596"/>
      <c r="B198" s="593"/>
      <c r="C198" s="17" t="s">
        <v>802</v>
      </c>
      <c r="D198" s="19" t="s">
        <v>1046</v>
      </c>
      <c r="E198" s="17">
        <v>0.48</v>
      </c>
      <c r="F198" s="17">
        <v>350</v>
      </c>
      <c r="G198" s="17">
        <f>E198*F198</f>
        <v>168</v>
      </c>
      <c r="H198" s="596"/>
    </row>
    <row r="199" spans="1:8" ht="18" customHeight="1">
      <c r="A199" s="597"/>
      <c r="B199" s="594"/>
      <c r="C199" s="17" t="s">
        <v>1087</v>
      </c>
      <c r="D199" s="19" t="s">
        <v>1109</v>
      </c>
      <c r="E199" s="17">
        <v>0.05</v>
      </c>
      <c r="F199" s="17">
        <v>67</v>
      </c>
      <c r="G199" s="17">
        <f>E199*F199</f>
        <v>3.35</v>
      </c>
      <c r="H199" s="597"/>
    </row>
    <row r="200" spans="1:8" ht="35.25" customHeight="1">
      <c r="A200" s="41">
        <v>78</v>
      </c>
      <c r="B200" s="17" t="s">
        <v>2129</v>
      </c>
      <c r="C200" s="16" t="s">
        <v>893</v>
      </c>
      <c r="D200" s="598" t="s">
        <v>1093</v>
      </c>
      <c r="E200" s="599"/>
      <c r="F200" s="600"/>
      <c r="G200" s="20"/>
      <c r="H200" s="18">
        <v>41232</v>
      </c>
    </row>
    <row r="201" spans="1:8" ht="33.75" customHeight="1">
      <c r="A201" s="602">
        <v>79</v>
      </c>
      <c r="B201" s="592" t="s">
        <v>804</v>
      </c>
      <c r="C201" s="16" t="s">
        <v>1806</v>
      </c>
      <c r="D201" s="19"/>
      <c r="E201" s="17"/>
      <c r="F201" s="17"/>
      <c r="G201" s="84"/>
      <c r="H201" s="595">
        <v>41233</v>
      </c>
    </row>
    <row r="202" spans="1:8" ht="18" customHeight="1">
      <c r="A202" s="596"/>
      <c r="B202" s="593"/>
      <c r="C202" s="17" t="s">
        <v>2701</v>
      </c>
      <c r="D202" s="19" t="s">
        <v>1109</v>
      </c>
      <c r="E202" s="17">
        <v>1</v>
      </c>
      <c r="F202" s="17">
        <v>59</v>
      </c>
      <c r="G202" s="84"/>
      <c r="H202" s="605"/>
    </row>
    <row r="203" spans="1:8" ht="19.5" customHeight="1">
      <c r="A203" s="596"/>
      <c r="B203" s="593"/>
      <c r="C203" s="17" t="s">
        <v>1875</v>
      </c>
      <c r="D203" s="19" t="s">
        <v>2968</v>
      </c>
      <c r="E203" s="17">
        <v>1</v>
      </c>
      <c r="F203" s="17">
        <v>32</v>
      </c>
      <c r="G203" s="20">
        <f>F203*E203</f>
        <v>32</v>
      </c>
      <c r="H203" s="605"/>
    </row>
    <row r="204" spans="1:8" ht="18" customHeight="1">
      <c r="A204" s="597"/>
      <c r="B204" s="594"/>
      <c r="C204" s="17" t="s">
        <v>2286</v>
      </c>
      <c r="D204" s="19" t="s">
        <v>2968</v>
      </c>
      <c r="E204" s="17">
        <v>1</v>
      </c>
      <c r="F204" s="17">
        <v>450</v>
      </c>
      <c r="G204" s="84">
        <f>F204*E204</f>
        <v>450</v>
      </c>
      <c r="H204" s="597"/>
    </row>
    <row r="205" spans="1:8" ht="32.25" customHeight="1">
      <c r="A205" s="41">
        <v>80</v>
      </c>
      <c r="B205" s="17" t="s">
        <v>91</v>
      </c>
      <c r="C205" s="16" t="s">
        <v>893</v>
      </c>
      <c r="D205" s="598" t="s">
        <v>805</v>
      </c>
      <c r="E205" s="599"/>
      <c r="F205" s="600"/>
      <c r="G205" s="84"/>
      <c r="H205" s="18">
        <v>41233</v>
      </c>
    </row>
    <row r="206" spans="1:8" ht="30" customHeight="1">
      <c r="A206" s="41">
        <v>81</v>
      </c>
      <c r="B206" s="17" t="s">
        <v>1696</v>
      </c>
      <c r="C206" s="16" t="s">
        <v>3381</v>
      </c>
      <c r="D206" s="598" t="s">
        <v>1050</v>
      </c>
      <c r="E206" s="599"/>
      <c r="F206" s="600"/>
      <c r="G206" s="84"/>
      <c r="H206" s="18">
        <v>41233</v>
      </c>
    </row>
    <row r="207" spans="1:8" ht="18" customHeight="1">
      <c r="A207" s="41">
        <v>82</v>
      </c>
      <c r="B207" s="17" t="s">
        <v>1697</v>
      </c>
      <c r="C207" s="16" t="s">
        <v>542</v>
      </c>
      <c r="D207" s="598" t="s">
        <v>67</v>
      </c>
      <c r="E207" s="599"/>
      <c r="F207" s="600"/>
      <c r="G207" s="84"/>
      <c r="H207" s="18">
        <v>41233</v>
      </c>
    </row>
    <row r="208" spans="1:8" ht="32.25" customHeight="1">
      <c r="A208" s="602">
        <v>83</v>
      </c>
      <c r="B208" s="592" t="s">
        <v>1698</v>
      </c>
      <c r="C208" s="16" t="s">
        <v>692</v>
      </c>
      <c r="D208" s="17"/>
      <c r="E208" s="17"/>
      <c r="F208" s="17"/>
      <c r="G208" s="84"/>
      <c r="H208" s="595">
        <v>41233</v>
      </c>
    </row>
    <row r="209" spans="1:9" ht="18" customHeight="1">
      <c r="A209" s="596"/>
      <c r="B209" s="593"/>
      <c r="C209" s="17" t="s">
        <v>1048</v>
      </c>
      <c r="D209" s="19" t="s">
        <v>2968</v>
      </c>
      <c r="E209" s="17">
        <v>1</v>
      </c>
      <c r="F209" s="17">
        <v>35</v>
      </c>
      <c r="G209" s="17">
        <f>F209*E209</f>
        <v>35</v>
      </c>
      <c r="H209" s="605"/>
    </row>
    <row r="210" spans="1:9" ht="18" customHeight="1">
      <c r="A210" s="596"/>
      <c r="B210" s="593"/>
      <c r="C210" s="17" t="s">
        <v>3144</v>
      </c>
      <c r="D210" s="19" t="s">
        <v>2968</v>
      </c>
      <c r="E210" s="17">
        <v>1</v>
      </c>
      <c r="F210" s="17">
        <v>24</v>
      </c>
      <c r="G210" s="20">
        <f>F210*E210</f>
        <v>24</v>
      </c>
      <c r="H210" s="605"/>
    </row>
    <row r="211" spans="1:9" ht="18.75" customHeight="1">
      <c r="A211" s="602">
        <v>84</v>
      </c>
      <c r="B211" s="592" t="s">
        <v>1700</v>
      </c>
      <c r="C211" s="16" t="s">
        <v>1701</v>
      </c>
      <c r="D211" s="19"/>
      <c r="E211" s="17"/>
      <c r="F211" s="17"/>
      <c r="G211" s="84"/>
      <c r="H211" s="595">
        <v>41234</v>
      </c>
    </row>
    <row r="212" spans="1:9" ht="18" customHeight="1">
      <c r="A212" s="596"/>
      <c r="B212" s="593"/>
      <c r="C212" s="17" t="s">
        <v>2797</v>
      </c>
      <c r="D212" s="19" t="s">
        <v>1109</v>
      </c>
      <c r="E212" s="17">
        <v>3</v>
      </c>
      <c r="F212" s="17">
        <v>95</v>
      </c>
      <c r="G212" s="84">
        <f>F212*E212</f>
        <v>285</v>
      </c>
      <c r="H212" s="596"/>
    </row>
    <row r="213" spans="1:9" ht="18" customHeight="1">
      <c r="A213" s="597"/>
      <c r="B213" s="594"/>
      <c r="C213" s="15" t="s">
        <v>2723</v>
      </c>
      <c r="D213" s="19" t="s">
        <v>1049</v>
      </c>
      <c r="E213" s="29">
        <v>8</v>
      </c>
      <c r="F213" s="29">
        <v>156.16</v>
      </c>
      <c r="G213" s="17">
        <f>E213*F213</f>
        <v>1249.28</v>
      </c>
      <c r="H213" s="597"/>
      <c r="I213" s="588"/>
    </row>
    <row r="214" spans="1:9" ht="36.75" customHeight="1">
      <c r="A214" s="602">
        <v>85</v>
      </c>
      <c r="B214" s="592" t="s">
        <v>2845</v>
      </c>
      <c r="C214" s="16" t="s">
        <v>1702</v>
      </c>
      <c r="D214" s="19"/>
      <c r="E214" s="17"/>
      <c r="F214" s="17"/>
      <c r="G214" s="84"/>
      <c r="H214" s="595">
        <v>41234</v>
      </c>
    </row>
    <row r="215" spans="1:9" ht="18" customHeight="1">
      <c r="A215" s="596"/>
      <c r="B215" s="593"/>
      <c r="C215" s="17" t="s">
        <v>2623</v>
      </c>
      <c r="D215" s="19" t="s">
        <v>2968</v>
      </c>
      <c r="E215" s="17">
        <v>1</v>
      </c>
      <c r="F215" s="17">
        <v>75</v>
      </c>
      <c r="G215" s="84">
        <f>F215*E215</f>
        <v>75</v>
      </c>
      <c r="H215" s="596"/>
    </row>
    <row r="216" spans="1:9" ht="18" customHeight="1">
      <c r="A216" s="596"/>
      <c r="B216" s="593"/>
      <c r="C216" s="17" t="s">
        <v>1397</v>
      </c>
      <c r="D216" s="19" t="s">
        <v>2968</v>
      </c>
      <c r="E216" s="17">
        <v>2</v>
      </c>
      <c r="F216" s="17">
        <v>73</v>
      </c>
      <c r="G216" s="84">
        <f>F216*E216</f>
        <v>146</v>
      </c>
      <c r="H216" s="596"/>
    </row>
    <row r="217" spans="1:9" ht="18" customHeight="1">
      <c r="A217" s="596"/>
      <c r="B217" s="593"/>
      <c r="C217" s="17" t="s">
        <v>1462</v>
      </c>
      <c r="D217" s="19" t="s">
        <v>1049</v>
      </c>
      <c r="E217" s="17">
        <v>5</v>
      </c>
      <c r="F217" s="17">
        <v>52</v>
      </c>
      <c r="G217" s="84">
        <f>F217*E217</f>
        <v>260</v>
      </c>
      <c r="H217" s="596"/>
    </row>
    <row r="218" spans="1:9" ht="18" customHeight="1">
      <c r="A218" s="596"/>
      <c r="B218" s="593"/>
      <c r="C218" s="17" t="s">
        <v>96</v>
      </c>
      <c r="D218" s="19" t="s">
        <v>2968</v>
      </c>
      <c r="E218" s="17">
        <v>1</v>
      </c>
      <c r="F218" s="17">
        <v>35</v>
      </c>
      <c r="G218" s="84">
        <f>F218*E218</f>
        <v>35</v>
      </c>
      <c r="H218" s="596"/>
    </row>
    <row r="219" spans="1:9" ht="18" customHeight="1">
      <c r="A219" s="597"/>
      <c r="B219" s="594"/>
      <c r="C219" s="17" t="s">
        <v>1045</v>
      </c>
      <c r="D219" s="19" t="s">
        <v>2968</v>
      </c>
      <c r="E219" s="17">
        <v>1</v>
      </c>
      <c r="F219" s="17">
        <v>79</v>
      </c>
      <c r="G219" s="84">
        <f>F219*E219</f>
        <v>79</v>
      </c>
      <c r="H219" s="597"/>
      <c r="I219" s="588"/>
    </row>
    <row r="220" spans="1:9" ht="18" customHeight="1">
      <c r="A220" s="602">
        <v>86</v>
      </c>
      <c r="B220" s="592" t="s">
        <v>3140</v>
      </c>
      <c r="C220" s="16" t="s">
        <v>3386</v>
      </c>
      <c r="D220" s="19"/>
      <c r="E220" s="17"/>
      <c r="F220" s="17"/>
      <c r="G220" s="84"/>
      <c r="H220" s="595">
        <v>41234</v>
      </c>
    </row>
    <row r="221" spans="1:9" ht="18" customHeight="1">
      <c r="A221" s="597"/>
      <c r="B221" s="594"/>
      <c r="C221" s="17" t="s">
        <v>3558</v>
      </c>
      <c r="D221" s="19" t="s">
        <v>2968</v>
      </c>
      <c r="E221" s="17">
        <v>1</v>
      </c>
      <c r="F221" s="17">
        <v>26</v>
      </c>
      <c r="G221" s="84">
        <f>F221*E221</f>
        <v>26</v>
      </c>
      <c r="H221" s="597"/>
    </row>
    <row r="222" spans="1:9" ht="48.75" customHeight="1">
      <c r="A222" s="602">
        <v>87</v>
      </c>
      <c r="B222" s="592" t="s">
        <v>2845</v>
      </c>
      <c r="C222" s="16" t="s">
        <v>3106</v>
      </c>
      <c r="D222" s="17"/>
      <c r="E222" s="17"/>
      <c r="F222" s="17"/>
      <c r="G222" s="84"/>
      <c r="H222" s="595">
        <v>41233</v>
      </c>
    </row>
    <row r="223" spans="1:9" ht="18" customHeight="1">
      <c r="A223" s="596"/>
      <c r="B223" s="593"/>
      <c r="C223" s="17" t="s">
        <v>3107</v>
      </c>
      <c r="D223" s="19" t="s">
        <v>1109</v>
      </c>
      <c r="E223" s="17">
        <v>1</v>
      </c>
      <c r="F223" s="17">
        <v>37</v>
      </c>
      <c r="G223" s="17">
        <f>E223*F223</f>
        <v>37</v>
      </c>
      <c r="H223" s="605"/>
    </row>
    <row r="224" spans="1:9" ht="18" customHeight="1">
      <c r="A224" s="596"/>
      <c r="B224" s="593"/>
      <c r="C224" s="17" t="s">
        <v>1087</v>
      </c>
      <c r="D224" s="19" t="s">
        <v>1109</v>
      </c>
      <c r="E224" s="17">
        <v>0.3</v>
      </c>
      <c r="F224" s="17">
        <v>67</v>
      </c>
      <c r="G224" s="17">
        <f>E224*F224</f>
        <v>20.100000000000001</v>
      </c>
      <c r="H224" s="605"/>
    </row>
    <row r="225" spans="1:9" ht="18" customHeight="1">
      <c r="A225" s="597"/>
      <c r="B225" s="594"/>
      <c r="C225" s="17" t="s">
        <v>889</v>
      </c>
      <c r="D225" s="19" t="s">
        <v>1585</v>
      </c>
      <c r="E225" s="17">
        <v>5.0000000000000001E-3</v>
      </c>
      <c r="F225" s="17">
        <v>8500</v>
      </c>
      <c r="G225" s="84">
        <f>F225*E225</f>
        <v>42.5</v>
      </c>
      <c r="H225" s="603"/>
      <c r="I225" s="340"/>
    </row>
    <row r="226" spans="1:9" ht="35.25" customHeight="1">
      <c r="A226" s="610">
        <v>88</v>
      </c>
      <c r="B226" s="606" t="s">
        <v>3055</v>
      </c>
      <c r="C226" s="16" t="s">
        <v>1806</v>
      </c>
      <c r="D226" s="19"/>
      <c r="E226" s="17"/>
      <c r="F226" s="17"/>
      <c r="G226" s="84"/>
      <c r="H226" s="611">
        <v>41234</v>
      </c>
    </row>
    <row r="227" spans="1:9" ht="18" customHeight="1">
      <c r="A227" s="610"/>
      <c r="B227" s="606"/>
      <c r="C227" s="17" t="s">
        <v>2697</v>
      </c>
      <c r="D227" s="19" t="s">
        <v>2968</v>
      </c>
      <c r="E227" s="17">
        <v>1</v>
      </c>
      <c r="F227" s="17">
        <v>450</v>
      </c>
      <c r="G227" s="84">
        <f>F227*E227</f>
        <v>450</v>
      </c>
      <c r="H227" s="610"/>
    </row>
    <row r="228" spans="1:9" ht="18" customHeight="1">
      <c r="A228" s="610"/>
      <c r="B228" s="606"/>
      <c r="C228" s="17" t="s">
        <v>1875</v>
      </c>
      <c r="D228" s="19" t="s">
        <v>2968</v>
      </c>
      <c r="E228" s="17">
        <v>1</v>
      </c>
      <c r="F228" s="17">
        <v>32</v>
      </c>
      <c r="G228" s="20">
        <f>F228*E228</f>
        <v>32</v>
      </c>
      <c r="H228" s="610"/>
    </row>
    <row r="229" spans="1:9" ht="18" customHeight="1">
      <c r="A229" s="610"/>
      <c r="B229" s="606"/>
      <c r="C229" s="17" t="s">
        <v>3108</v>
      </c>
      <c r="D229" s="19" t="s">
        <v>1109</v>
      </c>
      <c r="E229" s="17">
        <v>1</v>
      </c>
      <c r="F229" s="17">
        <v>56</v>
      </c>
      <c r="G229" s="84">
        <f>F229*E229</f>
        <v>56</v>
      </c>
      <c r="H229" s="610"/>
    </row>
    <row r="230" spans="1:9" ht="36" customHeight="1">
      <c r="A230" s="41">
        <v>89</v>
      </c>
      <c r="B230" s="17" t="s">
        <v>3109</v>
      </c>
      <c r="C230" s="16" t="s">
        <v>893</v>
      </c>
      <c r="D230" s="606" t="s">
        <v>3110</v>
      </c>
      <c r="E230" s="606"/>
      <c r="F230" s="606"/>
      <c r="G230" s="84"/>
      <c r="H230" s="37">
        <v>41235</v>
      </c>
    </row>
    <row r="231" spans="1:9" ht="36" customHeight="1">
      <c r="A231" s="41">
        <v>90</v>
      </c>
      <c r="B231" s="17" t="s">
        <v>2129</v>
      </c>
      <c r="C231" s="16" t="s">
        <v>893</v>
      </c>
      <c r="D231" s="606" t="s">
        <v>3110</v>
      </c>
      <c r="E231" s="606"/>
      <c r="F231" s="606"/>
      <c r="G231" s="84"/>
      <c r="H231" s="37">
        <v>41235</v>
      </c>
    </row>
    <row r="232" spans="1:9" ht="36.75" customHeight="1">
      <c r="A232" s="610">
        <v>91</v>
      </c>
      <c r="B232" s="606" t="s">
        <v>3111</v>
      </c>
      <c r="C232" s="46" t="s">
        <v>1160</v>
      </c>
      <c r="D232" s="19"/>
      <c r="E232" s="19"/>
      <c r="F232" s="19"/>
      <c r="G232" s="84"/>
      <c r="H232" s="611">
        <v>41228</v>
      </c>
    </row>
    <row r="233" spans="1:9" ht="18" customHeight="1">
      <c r="A233" s="610"/>
      <c r="B233" s="606"/>
      <c r="C233" s="15" t="s">
        <v>1175</v>
      </c>
      <c r="D233" s="19" t="s">
        <v>2968</v>
      </c>
      <c r="E233" s="84">
        <v>1</v>
      </c>
      <c r="F233" s="19">
        <v>56</v>
      </c>
      <c r="G233" s="84">
        <f>F233*E233</f>
        <v>56</v>
      </c>
      <c r="H233" s="611"/>
    </row>
    <row r="234" spans="1:9" ht="18" customHeight="1">
      <c r="A234" s="610"/>
      <c r="B234" s="606"/>
      <c r="C234" s="17" t="s">
        <v>2204</v>
      </c>
      <c r="D234" s="19" t="s">
        <v>2968</v>
      </c>
      <c r="E234" s="17">
        <v>1</v>
      </c>
      <c r="F234" s="17">
        <v>13</v>
      </c>
      <c r="G234" s="84">
        <f>F234*E234</f>
        <v>13</v>
      </c>
      <c r="H234" s="611"/>
    </row>
    <row r="235" spans="1:9" ht="38.25" customHeight="1">
      <c r="A235" s="41">
        <v>92</v>
      </c>
      <c r="B235" s="17" t="s">
        <v>3068</v>
      </c>
      <c r="C235" s="16" t="s">
        <v>1873</v>
      </c>
      <c r="D235" s="606" t="s">
        <v>67</v>
      </c>
      <c r="E235" s="606"/>
      <c r="F235" s="606"/>
      <c r="G235" s="84"/>
      <c r="H235" s="18">
        <v>41235</v>
      </c>
    </row>
    <row r="236" spans="1:9" ht="38.25" customHeight="1">
      <c r="A236" s="610">
        <v>93</v>
      </c>
      <c r="B236" s="606" t="s">
        <v>2737</v>
      </c>
      <c r="C236" s="46" t="s">
        <v>2738</v>
      </c>
      <c r="D236" s="17"/>
      <c r="E236" s="17"/>
      <c r="F236" s="17"/>
      <c r="G236" s="84"/>
      <c r="H236" s="611">
        <v>41236</v>
      </c>
    </row>
    <row r="237" spans="1:9" ht="18" customHeight="1">
      <c r="A237" s="610"/>
      <c r="B237" s="606"/>
      <c r="C237" s="15" t="s">
        <v>2739</v>
      </c>
      <c r="D237" s="19" t="s">
        <v>2968</v>
      </c>
      <c r="E237" s="17">
        <v>8</v>
      </c>
      <c r="F237" s="17">
        <v>57.25</v>
      </c>
      <c r="G237" s="84">
        <f t="shared" ref="G237:G245" si="1">F237*E237</f>
        <v>458</v>
      </c>
      <c r="H237" s="611"/>
    </row>
    <row r="238" spans="1:9" ht="18" customHeight="1">
      <c r="A238" s="610"/>
      <c r="B238" s="606"/>
      <c r="C238" s="15" t="s">
        <v>1570</v>
      </c>
      <c r="D238" s="19" t="s">
        <v>2968</v>
      </c>
      <c r="E238" s="19">
        <v>1</v>
      </c>
      <c r="F238" s="19">
        <v>78</v>
      </c>
      <c r="G238" s="84">
        <f t="shared" si="1"/>
        <v>78</v>
      </c>
      <c r="H238" s="611"/>
    </row>
    <row r="239" spans="1:9" ht="18" customHeight="1">
      <c r="A239" s="610"/>
      <c r="B239" s="606"/>
      <c r="C239" s="15" t="s">
        <v>1570</v>
      </c>
      <c r="D239" s="19" t="s">
        <v>2968</v>
      </c>
      <c r="E239" s="19">
        <v>1</v>
      </c>
      <c r="F239" s="19">
        <v>64</v>
      </c>
      <c r="G239" s="84">
        <f t="shared" si="1"/>
        <v>64</v>
      </c>
      <c r="H239" s="611"/>
    </row>
    <row r="240" spans="1:9" ht="18" customHeight="1">
      <c r="A240" s="610"/>
      <c r="B240" s="606"/>
      <c r="C240" s="15" t="s">
        <v>1397</v>
      </c>
      <c r="D240" s="19" t="s">
        <v>2968</v>
      </c>
      <c r="E240" s="19">
        <v>10</v>
      </c>
      <c r="F240" s="19">
        <v>92.4</v>
      </c>
      <c r="G240" s="84">
        <f t="shared" si="1"/>
        <v>924</v>
      </c>
      <c r="H240" s="611"/>
    </row>
    <row r="241" spans="1:9" ht="18" customHeight="1">
      <c r="A241" s="610"/>
      <c r="B241" s="606"/>
      <c r="C241" s="17" t="s">
        <v>3382</v>
      </c>
      <c r="D241" s="19" t="s">
        <v>1049</v>
      </c>
      <c r="E241" s="19">
        <v>20</v>
      </c>
      <c r="F241" s="19">
        <v>33</v>
      </c>
      <c r="G241" s="84">
        <f t="shared" si="1"/>
        <v>660</v>
      </c>
      <c r="H241" s="611"/>
    </row>
    <row r="242" spans="1:9" ht="18" customHeight="1">
      <c r="A242" s="610"/>
      <c r="B242" s="606"/>
      <c r="C242" s="17" t="s">
        <v>2723</v>
      </c>
      <c r="D242" s="19" t="s">
        <v>1049</v>
      </c>
      <c r="E242" s="19">
        <v>2</v>
      </c>
      <c r="F242" s="17">
        <v>156.16</v>
      </c>
      <c r="G242" s="84">
        <f t="shared" si="1"/>
        <v>312.32</v>
      </c>
      <c r="H242" s="611"/>
    </row>
    <row r="243" spans="1:9" ht="18" customHeight="1">
      <c r="A243" s="610"/>
      <c r="B243" s="606"/>
      <c r="C243" s="17" t="s">
        <v>2931</v>
      </c>
      <c r="D243" s="19" t="s">
        <v>1049</v>
      </c>
      <c r="E243" s="17">
        <v>13</v>
      </c>
      <c r="F243" s="17">
        <v>52</v>
      </c>
      <c r="G243" s="84">
        <f t="shared" si="1"/>
        <v>676</v>
      </c>
      <c r="H243" s="611"/>
    </row>
    <row r="244" spans="1:9" ht="18" customHeight="1">
      <c r="A244" s="610"/>
      <c r="B244" s="606"/>
      <c r="C244" s="15" t="s">
        <v>1045</v>
      </c>
      <c r="D244" s="19" t="s">
        <v>2968</v>
      </c>
      <c r="E244" s="19">
        <v>3</v>
      </c>
      <c r="F244" s="19">
        <v>53</v>
      </c>
      <c r="G244" s="84">
        <f t="shared" si="1"/>
        <v>159</v>
      </c>
      <c r="H244" s="611"/>
    </row>
    <row r="245" spans="1:9" ht="18" customHeight="1">
      <c r="A245" s="610"/>
      <c r="B245" s="606"/>
      <c r="C245" s="15" t="s">
        <v>2797</v>
      </c>
      <c r="D245" s="19" t="s">
        <v>1109</v>
      </c>
      <c r="E245" s="19">
        <v>2</v>
      </c>
      <c r="F245" s="19">
        <v>95</v>
      </c>
      <c r="G245" s="84">
        <f t="shared" si="1"/>
        <v>190</v>
      </c>
      <c r="H245" s="611"/>
      <c r="I245" s="588"/>
    </row>
    <row r="246" spans="1:9" ht="39" customHeight="1">
      <c r="A246" s="41">
        <v>94</v>
      </c>
      <c r="B246" s="17" t="s">
        <v>2745</v>
      </c>
      <c r="C246" s="46" t="s">
        <v>2177</v>
      </c>
      <c r="D246" s="598" t="s">
        <v>67</v>
      </c>
      <c r="E246" s="599"/>
      <c r="F246" s="600"/>
      <c r="G246" s="84"/>
      <c r="H246" s="18">
        <v>41236</v>
      </c>
    </row>
    <row r="247" spans="1:9" ht="18" customHeight="1">
      <c r="A247" s="41">
        <v>95</v>
      </c>
      <c r="B247" s="17" t="s">
        <v>558</v>
      </c>
      <c r="C247" s="46" t="s">
        <v>2844</v>
      </c>
      <c r="D247" s="598" t="s">
        <v>76</v>
      </c>
      <c r="E247" s="599"/>
      <c r="F247" s="600"/>
      <c r="G247" s="84"/>
      <c r="H247" s="18">
        <v>41232</v>
      </c>
    </row>
    <row r="248" spans="1:9" ht="36.75" customHeight="1">
      <c r="A248" s="41">
        <v>96</v>
      </c>
      <c r="B248" s="17" t="s">
        <v>1759</v>
      </c>
      <c r="C248" s="46" t="s">
        <v>1160</v>
      </c>
      <c r="D248" s="598" t="s">
        <v>67</v>
      </c>
      <c r="E248" s="599"/>
      <c r="F248" s="600"/>
      <c r="G248" s="84"/>
      <c r="H248" s="18">
        <v>41236</v>
      </c>
    </row>
    <row r="249" spans="1:9" ht="18" customHeight="1">
      <c r="A249" s="41">
        <v>97</v>
      </c>
      <c r="B249" s="17" t="s">
        <v>2485</v>
      </c>
      <c r="C249" s="46" t="s">
        <v>2270</v>
      </c>
      <c r="D249" s="598" t="s">
        <v>2748</v>
      </c>
      <c r="E249" s="599"/>
      <c r="F249" s="600"/>
      <c r="G249" s="84"/>
      <c r="H249" s="18">
        <v>41236</v>
      </c>
    </row>
    <row r="250" spans="1:9" ht="34.5" customHeight="1">
      <c r="A250" s="41">
        <v>98</v>
      </c>
      <c r="B250" s="17" t="s">
        <v>7</v>
      </c>
      <c r="C250" s="46" t="s">
        <v>2270</v>
      </c>
      <c r="D250" s="598" t="s">
        <v>2749</v>
      </c>
      <c r="E250" s="599"/>
      <c r="F250" s="600"/>
      <c r="G250" s="84"/>
      <c r="H250" s="18">
        <v>41239</v>
      </c>
    </row>
    <row r="251" spans="1:9" ht="35.25" customHeight="1">
      <c r="A251" s="41">
        <v>99</v>
      </c>
      <c r="B251" s="17" t="s">
        <v>2750</v>
      </c>
      <c r="C251" s="16" t="s">
        <v>660</v>
      </c>
      <c r="D251" s="598" t="s">
        <v>2751</v>
      </c>
      <c r="E251" s="599"/>
      <c r="F251" s="600"/>
      <c r="G251" s="84"/>
      <c r="H251" s="18">
        <v>41239</v>
      </c>
    </row>
    <row r="252" spans="1:9" ht="37.5" customHeight="1">
      <c r="A252" s="602">
        <v>100</v>
      </c>
      <c r="B252" s="592" t="s">
        <v>1846</v>
      </c>
      <c r="C252" s="46" t="s">
        <v>2753</v>
      </c>
      <c r="D252" s="19"/>
      <c r="E252" s="19"/>
      <c r="F252" s="19"/>
      <c r="G252" s="84"/>
      <c r="H252" s="595">
        <v>41235</v>
      </c>
    </row>
    <row r="253" spans="1:9" ht="18" customHeight="1">
      <c r="A253" s="596"/>
      <c r="B253" s="593"/>
      <c r="C253" s="17" t="s">
        <v>1087</v>
      </c>
      <c r="D253" s="19" t="s">
        <v>1109</v>
      </c>
      <c r="E253" s="17">
        <v>0.2</v>
      </c>
      <c r="F253" s="17">
        <v>67</v>
      </c>
      <c r="G253" s="17">
        <f>E253*F253</f>
        <v>13.4</v>
      </c>
      <c r="H253" s="605"/>
    </row>
    <row r="254" spans="1:9" ht="18" customHeight="1">
      <c r="A254" s="597"/>
      <c r="B254" s="594"/>
      <c r="C254" s="17" t="s">
        <v>2790</v>
      </c>
      <c r="D254" s="19" t="s">
        <v>1585</v>
      </c>
      <c r="E254" s="19">
        <v>7.0000000000000001E-3</v>
      </c>
      <c r="F254" s="19">
        <v>8500</v>
      </c>
      <c r="G254" s="84">
        <f>F254*E254</f>
        <v>59.5</v>
      </c>
      <c r="H254" s="603"/>
    </row>
    <row r="255" spans="1:9" ht="54" customHeight="1">
      <c r="A255" s="602">
        <v>101</v>
      </c>
      <c r="B255" s="592" t="s">
        <v>2754</v>
      </c>
      <c r="C255" s="16" t="s">
        <v>2755</v>
      </c>
      <c r="D255" s="19"/>
      <c r="E255" s="19"/>
      <c r="F255" s="19"/>
      <c r="G255" s="84"/>
      <c r="H255" s="595">
        <v>41235</v>
      </c>
    </row>
    <row r="256" spans="1:9" ht="16.5" customHeight="1">
      <c r="A256" s="596"/>
      <c r="B256" s="593"/>
      <c r="C256" s="15" t="s">
        <v>1948</v>
      </c>
      <c r="D256" s="19" t="s">
        <v>1109</v>
      </c>
      <c r="E256" s="17">
        <v>2</v>
      </c>
      <c r="F256" s="17">
        <v>22.6</v>
      </c>
      <c r="G256" s="84">
        <f>F256*E256</f>
        <v>45.2</v>
      </c>
      <c r="H256" s="605"/>
    </row>
    <row r="257" spans="1:9" ht="17.25" customHeight="1">
      <c r="A257" s="596"/>
      <c r="B257" s="593"/>
      <c r="C257" s="15" t="s">
        <v>1601</v>
      </c>
      <c r="D257" s="19" t="s">
        <v>1109</v>
      </c>
      <c r="E257" s="19">
        <v>10</v>
      </c>
      <c r="F257" s="19">
        <v>4.7</v>
      </c>
      <c r="G257" s="20">
        <f>F257*E257</f>
        <v>47</v>
      </c>
      <c r="H257" s="605"/>
    </row>
    <row r="258" spans="1:9" ht="17.25" customHeight="1">
      <c r="A258" s="596"/>
      <c r="B258" s="593"/>
      <c r="C258" s="17" t="s">
        <v>1534</v>
      </c>
      <c r="D258" s="19" t="s">
        <v>1585</v>
      </c>
      <c r="E258" s="17">
        <v>0.3</v>
      </c>
      <c r="F258" s="17">
        <v>400</v>
      </c>
      <c r="G258" s="20">
        <f>F258*E258</f>
        <v>120</v>
      </c>
      <c r="H258" s="605"/>
    </row>
    <row r="259" spans="1:9" ht="18" customHeight="1">
      <c r="A259" s="597"/>
      <c r="B259" s="594"/>
      <c r="C259" s="15" t="s">
        <v>231</v>
      </c>
      <c r="D259" s="19" t="s">
        <v>2968</v>
      </c>
      <c r="E259" s="19">
        <v>1</v>
      </c>
      <c r="F259" s="19">
        <v>260</v>
      </c>
      <c r="G259" s="84">
        <f>F259*E259</f>
        <v>260</v>
      </c>
      <c r="H259" s="603"/>
      <c r="I259" s="588"/>
    </row>
    <row r="260" spans="1:9" ht="93.75" customHeight="1">
      <c r="A260" s="602">
        <v>102</v>
      </c>
      <c r="B260" s="592" t="s">
        <v>1763</v>
      </c>
      <c r="C260" s="46" t="s">
        <v>2609</v>
      </c>
      <c r="D260" s="17"/>
      <c r="E260" s="17"/>
      <c r="F260" s="17"/>
      <c r="G260" s="84"/>
      <c r="H260" s="595">
        <v>41239</v>
      </c>
    </row>
    <row r="261" spans="1:9" ht="18" customHeight="1">
      <c r="A261" s="596"/>
      <c r="B261" s="593"/>
      <c r="C261" s="15" t="s">
        <v>1601</v>
      </c>
      <c r="D261" s="19" t="s">
        <v>1109</v>
      </c>
      <c r="E261" s="19">
        <v>20</v>
      </c>
      <c r="F261" s="19">
        <v>4.7</v>
      </c>
      <c r="G261" s="20">
        <f>F261*E261</f>
        <v>94</v>
      </c>
      <c r="H261" s="605"/>
    </row>
    <row r="262" spans="1:9" ht="18" customHeight="1">
      <c r="A262" s="596"/>
      <c r="B262" s="593"/>
      <c r="C262" s="17" t="s">
        <v>1534</v>
      </c>
      <c r="D262" s="19" t="s">
        <v>1585</v>
      </c>
      <c r="E262" s="17">
        <v>0.4</v>
      </c>
      <c r="F262" s="17">
        <v>400</v>
      </c>
      <c r="G262" s="20">
        <f>F262*E262</f>
        <v>160</v>
      </c>
      <c r="H262" s="605"/>
    </row>
    <row r="263" spans="1:9" ht="18" customHeight="1">
      <c r="A263" s="597"/>
      <c r="B263" s="594"/>
      <c r="C263" s="15" t="s">
        <v>1948</v>
      </c>
      <c r="D263" s="19" t="s">
        <v>1109</v>
      </c>
      <c r="E263" s="17">
        <v>20</v>
      </c>
      <c r="F263" s="17">
        <v>22.6</v>
      </c>
      <c r="G263" s="84">
        <f>F263*E263</f>
        <v>452</v>
      </c>
      <c r="H263" s="603"/>
      <c r="I263" s="588"/>
    </row>
    <row r="264" spans="1:9" ht="34.5" customHeight="1">
      <c r="A264" s="602">
        <v>103</v>
      </c>
      <c r="B264" s="592" t="s">
        <v>3136</v>
      </c>
      <c r="C264" s="46" t="s">
        <v>2700</v>
      </c>
      <c r="D264" s="19"/>
      <c r="E264" s="19"/>
      <c r="F264" s="19"/>
      <c r="G264" s="84"/>
      <c r="H264" s="595">
        <v>41239</v>
      </c>
    </row>
    <row r="265" spans="1:9" ht="15" customHeight="1">
      <c r="A265" s="596"/>
      <c r="B265" s="593"/>
      <c r="C265" s="15" t="s">
        <v>1556</v>
      </c>
      <c r="D265" s="19" t="s">
        <v>1109</v>
      </c>
      <c r="E265" s="19">
        <v>1</v>
      </c>
      <c r="F265" s="19">
        <v>56</v>
      </c>
      <c r="G265" s="84">
        <f>F265*E265</f>
        <v>56</v>
      </c>
      <c r="H265" s="605"/>
    </row>
    <row r="266" spans="1:9" ht="15" customHeight="1">
      <c r="A266" s="596"/>
      <c r="B266" s="593"/>
      <c r="C266" s="15" t="s">
        <v>3090</v>
      </c>
      <c r="D266" s="19" t="s">
        <v>2968</v>
      </c>
      <c r="E266" s="19">
        <v>2</v>
      </c>
      <c r="F266" s="19">
        <v>28</v>
      </c>
      <c r="G266" s="84">
        <f>F266*E266</f>
        <v>56</v>
      </c>
      <c r="H266" s="605"/>
    </row>
    <row r="267" spans="1:9" ht="15" customHeight="1">
      <c r="A267" s="596"/>
      <c r="B267" s="593"/>
      <c r="C267" s="15" t="s">
        <v>2726</v>
      </c>
      <c r="D267" s="19" t="s">
        <v>1049</v>
      </c>
      <c r="E267" s="19">
        <v>1.5</v>
      </c>
      <c r="F267" s="19">
        <v>126</v>
      </c>
      <c r="G267" s="84">
        <f>F267*E267</f>
        <v>189</v>
      </c>
      <c r="H267" s="605"/>
    </row>
    <row r="268" spans="1:9" ht="18" customHeight="1">
      <c r="A268" s="597"/>
      <c r="B268" s="594"/>
      <c r="C268" s="28" t="s">
        <v>2286</v>
      </c>
      <c r="D268" s="29" t="s">
        <v>2968</v>
      </c>
      <c r="E268" s="29">
        <v>1</v>
      </c>
      <c r="F268" s="29">
        <v>440</v>
      </c>
      <c r="G268" s="84">
        <f>F268*E268</f>
        <v>440</v>
      </c>
      <c r="H268" s="603"/>
    </row>
    <row r="269" spans="1:9" ht="35.25" customHeight="1">
      <c r="A269" s="41">
        <v>104</v>
      </c>
      <c r="B269" s="17" t="s">
        <v>2657</v>
      </c>
      <c r="C269" s="16" t="s">
        <v>893</v>
      </c>
      <c r="D269" s="606" t="s">
        <v>1093</v>
      </c>
      <c r="E269" s="606"/>
      <c r="F269" s="606"/>
      <c r="G269" s="84"/>
      <c r="H269" s="18">
        <v>41239</v>
      </c>
    </row>
    <row r="270" spans="1:9" ht="34.5" customHeight="1">
      <c r="A270" s="41">
        <v>106</v>
      </c>
      <c r="B270" s="17" t="s">
        <v>2781</v>
      </c>
      <c r="C270" s="16" t="s">
        <v>893</v>
      </c>
      <c r="D270" s="598" t="s">
        <v>1093</v>
      </c>
      <c r="E270" s="599"/>
      <c r="F270" s="600"/>
      <c r="G270" s="84"/>
      <c r="H270" s="18">
        <v>41239</v>
      </c>
    </row>
    <row r="271" spans="1:9" ht="37.5" customHeight="1">
      <c r="A271" s="41">
        <v>107</v>
      </c>
      <c r="B271" s="17" t="s">
        <v>3441</v>
      </c>
      <c r="C271" s="16" t="s">
        <v>893</v>
      </c>
      <c r="D271" s="606" t="s">
        <v>1093</v>
      </c>
      <c r="E271" s="606"/>
      <c r="F271" s="606"/>
      <c r="G271" s="84"/>
      <c r="H271" s="18">
        <v>41239</v>
      </c>
    </row>
    <row r="272" spans="1:9" ht="60.75" customHeight="1">
      <c r="A272" s="610">
        <v>108</v>
      </c>
      <c r="B272" s="606" t="s">
        <v>2702</v>
      </c>
      <c r="C272" s="46" t="s">
        <v>2703</v>
      </c>
      <c r="D272" s="17"/>
      <c r="E272" s="17"/>
      <c r="F272" s="17"/>
      <c r="G272" s="84"/>
      <c r="H272" s="611">
        <v>41229</v>
      </c>
    </row>
    <row r="273" spans="1:8" ht="18" customHeight="1">
      <c r="A273" s="610"/>
      <c r="B273" s="606"/>
      <c r="C273" s="17" t="s">
        <v>2268</v>
      </c>
      <c r="D273" s="19" t="s">
        <v>1046</v>
      </c>
      <c r="E273" s="19">
        <v>1</v>
      </c>
      <c r="F273" s="19">
        <v>350</v>
      </c>
      <c r="G273" s="20">
        <f>F273*E273</f>
        <v>350</v>
      </c>
      <c r="H273" s="611"/>
    </row>
    <row r="274" spans="1:8" ht="18" customHeight="1">
      <c r="A274" s="610"/>
      <c r="B274" s="606"/>
      <c r="C274" s="17" t="s">
        <v>1047</v>
      </c>
      <c r="D274" s="19" t="s">
        <v>1517</v>
      </c>
      <c r="E274" s="19">
        <v>1</v>
      </c>
      <c r="F274" s="19">
        <v>25</v>
      </c>
      <c r="G274" s="20">
        <f>F274*E274</f>
        <v>25</v>
      </c>
      <c r="H274" s="611"/>
    </row>
    <row r="275" spans="1:8" ht="18" customHeight="1">
      <c r="A275" s="610"/>
      <c r="B275" s="606" t="s">
        <v>2702</v>
      </c>
      <c r="C275" s="17" t="s">
        <v>1602</v>
      </c>
      <c r="D275" s="19" t="s">
        <v>1109</v>
      </c>
      <c r="E275" s="19">
        <v>0.1</v>
      </c>
      <c r="F275" s="19">
        <v>48</v>
      </c>
      <c r="G275" s="20">
        <f>F275*E275</f>
        <v>4.8</v>
      </c>
      <c r="H275" s="611"/>
    </row>
    <row r="276" spans="1:8" ht="18" customHeight="1">
      <c r="A276" s="610"/>
      <c r="B276" s="606"/>
      <c r="C276" s="17" t="s">
        <v>2704</v>
      </c>
      <c r="D276" s="19" t="s">
        <v>1585</v>
      </c>
      <c r="E276" s="19">
        <v>8.0000000000000002E-3</v>
      </c>
      <c r="F276" s="19">
        <v>8500</v>
      </c>
      <c r="G276" s="84">
        <f>F276*E276</f>
        <v>68</v>
      </c>
      <c r="H276" s="611"/>
    </row>
    <row r="277" spans="1:8" ht="18" customHeight="1">
      <c r="A277" s="610"/>
      <c r="B277" s="606"/>
      <c r="C277" s="15" t="s">
        <v>2205</v>
      </c>
      <c r="D277" s="19" t="s">
        <v>2968</v>
      </c>
      <c r="E277" s="19">
        <v>10</v>
      </c>
      <c r="F277" s="19">
        <v>2</v>
      </c>
      <c r="G277" s="84">
        <f>F277*E277</f>
        <v>20</v>
      </c>
      <c r="H277" s="611"/>
    </row>
    <row r="278" spans="1:8" ht="34.5" customHeight="1">
      <c r="A278" s="602">
        <v>110</v>
      </c>
      <c r="B278" s="592" t="s">
        <v>119</v>
      </c>
      <c r="C278" s="16" t="s">
        <v>120</v>
      </c>
      <c r="D278" s="19"/>
      <c r="E278" s="19"/>
      <c r="F278" s="19"/>
      <c r="G278" s="84"/>
      <c r="H278" s="595">
        <v>41241</v>
      </c>
    </row>
    <row r="279" spans="1:8" ht="20.25" customHeight="1">
      <c r="A279" s="596"/>
      <c r="B279" s="593"/>
      <c r="C279" s="17" t="s">
        <v>3144</v>
      </c>
      <c r="D279" s="19" t="s">
        <v>2968</v>
      </c>
      <c r="E279" s="17">
        <v>1</v>
      </c>
      <c r="F279" s="17">
        <v>24</v>
      </c>
      <c r="G279" s="20">
        <f>F279*E279</f>
        <v>24</v>
      </c>
      <c r="H279" s="605"/>
    </row>
    <row r="280" spans="1:8" ht="18" customHeight="1">
      <c r="A280" s="596"/>
      <c r="B280" s="593"/>
      <c r="C280" s="15" t="s">
        <v>121</v>
      </c>
      <c r="D280" s="19" t="s">
        <v>1049</v>
      </c>
      <c r="E280" s="19">
        <v>7</v>
      </c>
      <c r="F280" s="19">
        <v>33</v>
      </c>
      <c r="G280" s="84">
        <f t="shared" ref="G280:G326" si="2">F280*E280</f>
        <v>231</v>
      </c>
      <c r="H280" s="605"/>
    </row>
    <row r="281" spans="1:8" ht="18" customHeight="1">
      <c r="A281" s="596"/>
      <c r="B281" s="593"/>
      <c r="C281" s="15" t="s">
        <v>122</v>
      </c>
      <c r="D281" s="19" t="s">
        <v>2968</v>
      </c>
      <c r="E281" s="19">
        <v>4</v>
      </c>
      <c r="F281" s="19">
        <v>53</v>
      </c>
      <c r="G281" s="84">
        <f t="shared" si="2"/>
        <v>212</v>
      </c>
      <c r="H281" s="605"/>
    </row>
    <row r="282" spans="1:8" ht="18" customHeight="1">
      <c r="A282" s="596"/>
      <c r="B282" s="593"/>
      <c r="C282" s="17" t="s">
        <v>21</v>
      </c>
      <c r="D282" s="19" t="s">
        <v>2968</v>
      </c>
      <c r="E282" s="17">
        <v>4</v>
      </c>
      <c r="F282" s="17">
        <v>23</v>
      </c>
      <c r="G282" s="84">
        <f t="shared" si="2"/>
        <v>92</v>
      </c>
      <c r="H282" s="605"/>
    </row>
    <row r="283" spans="1:8" ht="18" customHeight="1">
      <c r="A283" s="597"/>
      <c r="B283" s="594"/>
      <c r="C283" s="15" t="s">
        <v>1045</v>
      </c>
      <c r="D283" s="19" t="s">
        <v>2968</v>
      </c>
      <c r="E283" s="19">
        <v>1</v>
      </c>
      <c r="F283" s="19">
        <v>53</v>
      </c>
      <c r="G283" s="84">
        <f t="shared" si="2"/>
        <v>53</v>
      </c>
      <c r="H283" s="603"/>
    </row>
    <row r="284" spans="1:8" ht="35.25" customHeight="1">
      <c r="A284" s="602">
        <v>111</v>
      </c>
      <c r="B284" s="592" t="s">
        <v>1206</v>
      </c>
      <c r="C284" s="16" t="s">
        <v>120</v>
      </c>
      <c r="D284" s="19"/>
      <c r="E284" s="19"/>
      <c r="F284" s="19"/>
      <c r="G284" s="84"/>
      <c r="H284" s="595">
        <v>41241</v>
      </c>
    </row>
    <row r="285" spans="1:8" ht="18" customHeight="1">
      <c r="A285" s="597"/>
      <c r="B285" s="594"/>
      <c r="C285" s="15" t="s">
        <v>123</v>
      </c>
      <c r="D285" s="19" t="s">
        <v>2968</v>
      </c>
      <c r="E285" s="19">
        <v>1</v>
      </c>
      <c r="F285" s="19">
        <v>50</v>
      </c>
      <c r="G285" s="84">
        <f t="shared" si="2"/>
        <v>50</v>
      </c>
      <c r="H285" s="603"/>
    </row>
    <row r="286" spans="1:8" ht="38.25" customHeight="1">
      <c r="A286" s="41">
        <v>112</v>
      </c>
      <c r="B286" s="17" t="s">
        <v>3750</v>
      </c>
      <c r="C286" s="16" t="s">
        <v>3751</v>
      </c>
      <c r="D286" s="598" t="s">
        <v>67</v>
      </c>
      <c r="E286" s="599"/>
      <c r="F286" s="600"/>
      <c r="G286" s="84"/>
      <c r="H286" s="18">
        <v>41241</v>
      </c>
    </row>
    <row r="287" spans="1:8" ht="42" customHeight="1">
      <c r="A287" s="602">
        <v>113</v>
      </c>
      <c r="B287" s="592" t="s">
        <v>2718</v>
      </c>
      <c r="C287" s="46" t="s">
        <v>3712</v>
      </c>
      <c r="D287" s="17"/>
      <c r="E287" s="17"/>
      <c r="F287" s="17"/>
      <c r="G287" s="84"/>
      <c r="H287" s="595">
        <v>41241</v>
      </c>
    </row>
    <row r="288" spans="1:8" ht="18" customHeight="1">
      <c r="A288" s="596"/>
      <c r="B288" s="593"/>
      <c r="C288" s="15" t="s">
        <v>124</v>
      </c>
      <c r="D288" s="19" t="s">
        <v>2968</v>
      </c>
      <c r="E288" s="19">
        <v>1</v>
      </c>
      <c r="F288" s="19">
        <v>358</v>
      </c>
      <c r="G288" s="84">
        <f t="shared" si="2"/>
        <v>358</v>
      </c>
      <c r="H288" s="605"/>
    </row>
    <row r="289" spans="1:9" ht="18" customHeight="1">
      <c r="A289" s="596"/>
      <c r="B289" s="593"/>
      <c r="C289" s="15" t="s">
        <v>1045</v>
      </c>
      <c r="D289" s="19" t="s">
        <v>2968</v>
      </c>
      <c r="E289" s="19">
        <v>1</v>
      </c>
      <c r="F289" s="19">
        <v>98</v>
      </c>
      <c r="G289" s="84">
        <f>F289*E289</f>
        <v>98</v>
      </c>
      <c r="H289" s="605"/>
    </row>
    <row r="290" spans="1:9" ht="18" customHeight="1">
      <c r="A290" s="596"/>
      <c r="B290" s="593"/>
      <c r="C290" s="15" t="s">
        <v>125</v>
      </c>
      <c r="D290" s="19" t="s">
        <v>1049</v>
      </c>
      <c r="E290" s="19">
        <v>4</v>
      </c>
      <c r="F290" s="19">
        <v>175</v>
      </c>
      <c r="G290" s="84">
        <f t="shared" si="2"/>
        <v>700</v>
      </c>
      <c r="H290" s="605"/>
    </row>
    <row r="291" spans="1:9" ht="18" customHeight="1">
      <c r="A291" s="596"/>
      <c r="B291" s="593"/>
      <c r="C291" s="17" t="s">
        <v>21</v>
      </c>
      <c r="D291" s="19" t="s">
        <v>2968</v>
      </c>
      <c r="E291" s="17">
        <v>1</v>
      </c>
      <c r="F291" s="17">
        <v>161</v>
      </c>
      <c r="G291" s="84">
        <f t="shared" si="2"/>
        <v>161</v>
      </c>
      <c r="H291" s="605"/>
    </row>
    <row r="292" spans="1:9" ht="18" customHeight="1">
      <c r="A292" s="596"/>
      <c r="B292" s="593"/>
      <c r="C292" s="15" t="s">
        <v>126</v>
      </c>
      <c r="D292" s="19" t="s">
        <v>2968</v>
      </c>
      <c r="E292" s="17">
        <v>1</v>
      </c>
      <c r="F292" s="17">
        <v>50</v>
      </c>
      <c r="G292" s="84">
        <f t="shared" si="2"/>
        <v>50</v>
      </c>
      <c r="H292" s="605"/>
    </row>
    <row r="293" spans="1:9" ht="18" customHeight="1">
      <c r="A293" s="596"/>
      <c r="B293" s="593"/>
      <c r="C293" s="15" t="s">
        <v>848</v>
      </c>
      <c r="D293" s="19" t="s">
        <v>2968</v>
      </c>
      <c r="E293" s="17">
        <v>2</v>
      </c>
      <c r="F293" s="17">
        <v>121.5</v>
      </c>
      <c r="G293" s="84">
        <f t="shared" si="2"/>
        <v>243</v>
      </c>
      <c r="H293" s="605"/>
    </row>
    <row r="294" spans="1:9" ht="18" customHeight="1">
      <c r="A294" s="596"/>
      <c r="B294" s="593"/>
      <c r="C294" s="15" t="s">
        <v>127</v>
      </c>
      <c r="D294" s="19" t="s">
        <v>2968</v>
      </c>
      <c r="E294" s="19">
        <v>1</v>
      </c>
      <c r="F294" s="19">
        <v>13</v>
      </c>
      <c r="G294" s="84">
        <f t="shared" si="2"/>
        <v>13</v>
      </c>
      <c r="H294" s="605"/>
    </row>
    <row r="295" spans="1:9" ht="18" customHeight="1">
      <c r="A295" s="596"/>
      <c r="B295" s="593"/>
      <c r="C295" s="15" t="s">
        <v>128</v>
      </c>
      <c r="D295" s="19" t="s">
        <v>2968</v>
      </c>
      <c r="E295" s="19">
        <v>2</v>
      </c>
      <c r="F295" s="19">
        <v>50</v>
      </c>
      <c r="G295" s="84">
        <f t="shared" si="2"/>
        <v>100</v>
      </c>
      <c r="H295" s="605"/>
    </row>
    <row r="296" spans="1:9" ht="18" customHeight="1">
      <c r="A296" s="597"/>
      <c r="B296" s="594"/>
      <c r="C296" s="15" t="s">
        <v>129</v>
      </c>
      <c r="D296" s="19" t="s">
        <v>1049</v>
      </c>
      <c r="E296" s="17">
        <v>0.6</v>
      </c>
      <c r="F296" s="17">
        <v>40</v>
      </c>
      <c r="G296" s="84">
        <f t="shared" si="2"/>
        <v>24</v>
      </c>
      <c r="H296" s="603"/>
      <c r="I296" s="588"/>
    </row>
    <row r="297" spans="1:9" ht="18" customHeight="1">
      <c r="A297" s="41">
        <v>115</v>
      </c>
      <c r="B297" s="17" t="s">
        <v>3320</v>
      </c>
      <c r="C297" s="46" t="s">
        <v>1193</v>
      </c>
      <c r="D297" s="598" t="s">
        <v>1050</v>
      </c>
      <c r="E297" s="599"/>
      <c r="F297" s="600"/>
      <c r="G297" s="84"/>
      <c r="H297" s="18">
        <v>41241</v>
      </c>
    </row>
    <row r="298" spans="1:9" ht="37.5" customHeight="1">
      <c r="A298" s="41">
        <v>116</v>
      </c>
      <c r="B298" s="17" t="s">
        <v>142</v>
      </c>
      <c r="C298" s="36" t="s">
        <v>143</v>
      </c>
      <c r="D298" s="598" t="s">
        <v>1050</v>
      </c>
      <c r="E298" s="599"/>
      <c r="F298" s="600"/>
      <c r="G298" s="84"/>
      <c r="H298" s="18">
        <v>41242</v>
      </c>
    </row>
    <row r="299" spans="1:9" ht="38.25" customHeight="1">
      <c r="A299" s="41">
        <v>117</v>
      </c>
      <c r="B299" s="17" t="s">
        <v>372</v>
      </c>
      <c r="C299" s="46" t="s">
        <v>2436</v>
      </c>
      <c r="D299" s="598" t="s">
        <v>3132</v>
      </c>
      <c r="E299" s="599"/>
      <c r="F299" s="600"/>
      <c r="G299" s="84"/>
      <c r="H299" s="18">
        <v>41242</v>
      </c>
    </row>
    <row r="300" spans="1:9" ht="71.25" customHeight="1">
      <c r="A300" s="602">
        <v>119</v>
      </c>
      <c r="B300" s="592" t="s">
        <v>983</v>
      </c>
      <c r="C300" s="46" t="s">
        <v>3135</v>
      </c>
      <c r="D300" s="598" t="s">
        <v>67</v>
      </c>
      <c r="E300" s="599"/>
      <c r="F300" s="600"/>
      <c r="G300" s="84"/>
      <c r="H300" s="595">
        <v>41238</v>
      </c>
    </row>
    <row r="301" spans="1:9" ht="18" customHeight="1">
      <c r="A301" s="596"/>
      <c r="B301" s="593"/>
      <c r="C301" s="15" t="s">
        <v>2044</v>
      </c>
      <c r="D301" s="19" t="s">
        <v>2968</v>
      </c>
      <c r="E301" s="19">
        <v>2</v>
      </c>
      <c r="F301" s="19">
        <v>55</v>
      </c>
      <c r="G301" s="84">
        <f t="shared" si="2"/>
        <v>110</v>
      </c>
      <c r="H301" s="605"/>
    </row>
    <row r="302" spans="1:9" ht="18" customHeight="1">
      <c r="A302" s="597"/>
      <c r="B302" s="594"/>
      <c r="C302" s="17" t="s">
        <v>1087</v>
      </c>
      <c r="D302" s="19" t="s">
        <v>1109</v>
      </c>
      <c r="E302" s="17">
        <v>0.05</v>
      </c>
      <c r="F302" s="17">
        <v>67</v>
      </c>
      <c r="G302" s="17">
        <f>E302*F302</f>
        <v>3.35</v>
      </c>
      <c r="H302" s="603"/>
    </row>
    <row r="303" spans="1:9" ht="39.75" customHeight="1">
      <c r="A303" s="602">
        <v>120</v>
      </c>
      <c r="B303" s="592" t="s">
        <v>2657</v>
      </c>
      <c r="C303" s="46" t="s">
        <v>3022</v>
      </c>
      <c r="D303" s="19"/>
      <c r="E303" s="19"/>
      <c r="F303" s="19"/>
      <c r="G303" s="84"/>
      <c r="H303" s="595">
        <v>41242</v>
      </c>
    </row>
    <row r="304" spans="1:9" ht="18" customHeight="1">
      <c r="A304" s="596"/>
      <c r="B304" s="593"/>
      <c r="C304" s="17" t="s">
        <v>2460</v>
      </c>
      <c r="D304" s="19" t="s">
        <v>1517</v>
      </c>
      <c r="E304" s="17">
        <v>3</v>
      </c>
      <c r="F304" s="17">
        <v>290</v>
      </c>
      <c r="G304" s="84">
        <f t="shared" si="2"/>
        <v>870</v>
      </c>
      <c r="H304" s="605"/>
    </row>
    <row r="305" spans="1:8" ht="18" customHeight="1">
      <c r="A305" s="597"/>
      <c r="B305" s="594"/>
      <c r="C305" s="15" t="s">
        <v>1556</v>
      </c>
      <c r="D305" s="19" t="s">
        <v>1109</v>
      </c>
      <c r="E305" s="19">
        <v>0.2</v>
      </c>
      <c r="F305" s="19">
        <v>59</v>
      </c>
      <c r="G305" s="84">
        <f t="shared" si="2"/>
        <v>11.8</v>
      </c>
      <c r="H305" s="603"/>
    </row>
    <row r="306" spans="1:8" ht="36.75" customHeight="1">
      <c r="A306" s="602">
        <v>121</v>
      </c>
      <c r="B306" s="592" t="s">
        <v>3137</v>
      </c>
      <c r="C306" s="46" t="s">
        <v>3138</v>
      </c>
      <c r="D306" s="19"/>
      <c r="E306" s="19"/>
      <c r="F306" s="19"/>
      <c r="G306" s="84"/>
      <c r="H306" s="595">
        <v>41240</v>
      </c>
    </row>
    <row r="307" spans="1:8" ht="18" customHeight="1">
      <c r="A307" s="596"/>
      <c r="B307" s="593"/>
      <c r="C307" s="15" t="s">
        <v>1601</v>
      </c>
      <c r="D307" s="19" t="s">
        <v>1109</v>
      </c>
      <c r="E307" s="19">
        <v>20</v>
      </c>
      <c r="F307" s="19">
        <v>4.7</v>
      </c>
      <c r="G307" s="20">
        <f>F307*E307</f>
        <v>94</v>
      </c>
      <c r="H307" s="605"/>
    </row>
    <row r="308" spans="1:8" ht="18" customHeight="1">
      <c r="A308" s="597"/>
      <c r="B308" s="594"/>
      <c r="C308" s="17" t="s">
        <v>1534</v>
      </c>
      <c r="D308" s="19" t="s">
        <v>1585</v>
      </c>
      <c r="E308" s="17">
        <v>0.3</v>
      </c>
      <c r="F308" s="17">
        <v>400</v>
      </c>
      <c r="G308" s="20">
        <f>F308*E308</f>
        <v>120</v>
      </c>
      <c r="H308" s="603"/>
    </row>
    <row r="309" spans="1:8" ht="39" customHeight="1">
      <c r="A309" s="41">
        <v>122</v>
      </c>
      <c r="B309" s="15" t="s">
        <v>3442</v>
      </c>
      <c r="C309" s="16" t="s">
        <v>893</v>
      </c>
      <c r="D309" s="606" t="s">
        <v>1093</v>
      </c>
      <c r="E309" s="606"/>
      <c r="F309" s="606"/>
      <c r="G309" s="84"/>
      <c r="H309" s="37">
        <v>41240</v>
      </c>
    </row>
    <row r="310" spans="1:8" ht="36.75" customHeight="1">
      <c r="A310" s="358" t="s">
        <v>186</v>
      </c>
      <c r="B310" s="15" t="s">
        <v>1763</v>
      </c>
      <c r="C310" s="16" t="s">
        <v>893</v>
      </c>
      <c r="D310" s="606" t="s">
        <v>1093</v>
      </c>
      <c r="E310" s="606"/>
      <c r="F310" s="606"/>
      <c r="G310" s="84"/>
      <c r="H310" s="37">
        <v>41240</v>
      </c>
    </row>
    <row r="311" spans="1:8" ht="36" customHeight="1">
      <c r="A311" s="358" t="s">
        <v>187</v>
      </c>
      <c r="B311" s="15" t="s">
        <v>273</v>
      </c>
      <c r="C311" s="16" t="s">
        <v>893</v>
      </c>
      <c r="D311" s="606" t="s">
        <v>1093</v>
      </c>
      <c r="E311" s="606"/>
      <c r="F311" s="606"/>
      <c r="G311" s="84"/>
      <c r="H311" s="37">
        <v>41240</v>
      </c>
    </row>
    <row r="312" spans="1:8" ht="51.75" customHeight="1">
      <c r="A312" s="622" t="s">
        <v>188</v>
      </c>
      <c r="B312" s="592" t="s">
        <v>3164</v>
      </c>
      <c r="C312" s="46" t="s">
        <v>1248</v>
      </c>
      <c r="D312" s="19"/>
      <c r="E312" s="19"/>
      <c r="F312" s="19"/>
      <c r="G312" s="84"/>
      <c r="H312" s="595">
        <v>41242</v>
      </c>
    </row>
    <row r="313" spans="1:8" ht="18" customHeight="1">
      <c r="A313" s="623"/>
      <c r="B313" s="593"/>
      <c r="C313" s="15" t="s">
        <v>189</v>
      </c>
      <c r="D313" s="19" t="s">
        <v>2968</v>
      </c>
      <c r="E313" s="19">
        <v>1</v>
      </c>
      <c r="F313" s="19">
        <v>60</v>
      </c>
      <c r="G313" s="84">
        <f t="shared" si="2"/>
        <v>60</v>
      </c>
      <c r="H313" s="605"/>
    </row>
    <row r="314" spans="1:8" ht="18" customHeight="1">
      <c r="A314" s="624"/>
      <c r="B314" s="594"/>
      <c r="C314" s="15" t="s">
        <v>2205</v>
      </c>
      <c r="D314" s="19" t="s">
        <v>2968</v>
      </c>
      <c r="E314" s="19">
        <v>4</v>
      </c>
      <c r="F314" s="19">
        <v>2</v>
      </c>
      <c r="G314" s="84">
        <f t="shared" si="2"/>
        <v>8</v>
      </c>
      <c r="H314" s="603"/>
    </row>
    <row r="315" spans="1:8" ht="54.75" customHeight="1">
      <c r="A315" s="602">
        <v>126</v>
      </c>
      <c r="B315" s="592" t="s">
        <v>453</v>
      </c>
      <c r="C315" s="46" t="s">
        <v>1248</v>
      </c>
      <c r="D315" s="19"/>
      <c r="E315" s="19"/>
      <c r="F315" s="19"/>
      <c r="G315" s="84"/>
      <c r="H315" s="595">
        <v>41243</v>
      </c>
    </row>
    <row r="316" spans="1:8" ht="18" customHeight="1">
      <c r="A316" s="597"/>
      <c r="B316" s="594"/>
      <c r="C316" s="15" t="s">
        <v>189</v>
      </c>
      <c r="D316" s="19" t="s">
        <v>2968</v>
      </c>
      <c r="E316" s="19">
        <v>1</v>
      </c>
      <c r="F316" s="19">
        <v>60</v>
      </c>
      <c r="G316" s="84">
        <f>F316*E316</f>
        <v>60</v>
      </c>
      <c r="H316" s="603"/>
    </row>
    <row r="317" spans="1:8" ht="38.25" customHeight="1">
      <c r="A317" s="602">
        <v>127</v>
      </c>
      <c r="B317" s="592" t="s">
        <v>190</v>
      </c>
      <c r="C317" s="16" t="s">
        <v>893</v>
      </c>
      <c r="D317" s="19"/>
      <c r="E317" s="19"/>
      <c r="F317" s="19"/>
      <c r="G317" s="84"/>
      <c r="H317" s="595">
        <v>41241</v>
      </c>
    </row>
    <row r="318" spans="1:8" ht="18" customHeight="1">
      <c r="A318" s="597"/>
      <c r="B318" s="594"/>
      <c r="C318" s="15" t="s">
        <v>1600</v>
      </c>
      <c r="D318" s="19" t="s">
        <v>1588</v>
      </c>
      <c r="E318" s="19">
        <v>1.5</v>
      </c>
      <c r="F318" s="19">
        <v>3000</v>
      </c>
      <c r="G318" s="84">
        <f t="shared" si="2"/>
        <v>4500</v>
      </c>
      <c r="H318" s="603"/>
    </row>
    <row r="319" spans="1:8" ht="52.5" customHeight="1">
      <c r="A319" s="602">
        <v>128</v>
      </c>
      <c r="B319" s="592" t="s">
        <v>2595</v>
      </c>
      <c r="C319" s="16" t="s">
        <v>191</v>
      </c>
      <c r="D319" s="19"/>
      <c r="E319" s="19"/>
      <c r="F319" s="19"/>
      <c r="G319" s="84"/>
      <c r="H319" s="595">
        <v>41241</v>
      </c>
    </row>
    <row r="320" spans="1:8" ht="18" customHeight="1">
      <c r="A320" s="596"/>
      <c r="B320" s="593"/>
      <c r="C320" s="15" t="s">
        <v>391</v>
      </c>
      <c r="D320" s="19" t="s">
        <v>2968</v>
      </c>
      <c r="E320" s="19">
        <v>4</v>
      </c>
      <c r="F320" s="19">
        <v>145</v>
      </c>
      <c r="G320" s="84">
        <f t="shared" si="2"/>
        <v>580</v>
      </c>
      <c r="H320" s="596"/>
    </row>
    <row r="321" spans="1:9" ht="36" customHeight="1">
      <c r="A321" s="596"/>
      <c r="B321" s="593"/>
      <c r="C321" s="15" t="s">
        <v>1180</v>
      </c>
      <c r="D321" s="19" t="s">
        <v>1049</v>
      </c>
      <c r="E321" s="19">
        <v>15</v>
      </c>
      <c r="F321" s="19">
        <v>178.36</v>
      </c>
      <c r="G321" s="84">
        <f t="shared" si="2"/>
        <v>2675.4</v>
      </c>
      <c r="H321" s="596"/>
    </row>
    <row r="322" spans="1:9" ht="33.75" customHeight="1">
      <c r="A322" s="596"/>
      <c r="B322" s="593"/>
      <c r="C322" s="17" t="s">
        <v>192</v>
      </c>
      <c r="D322" s="19" t="s">
        <v>2968</v>
      </c>
      <c r="E322" s="19">
        <v>5</v>
      </c>
      <c r="F322" s="17">
        <v>46.06</v>
      </c>
      <c r="G322" s="84">
        <f t="shared" si="2"/>
        <v>230.3</v>
      </c>
      <c r="H322" s="596"/>
    </row>
    <row r="323" spans="1:9" ht="18" customHeight="1">
      <c r="A323" s="596"/>
      <c r="B323" s="593"/>
      <c r="C323" s="17" t="s">
        <v>678</v>
      </c>
      <c r="D323" s="19" t="s">
        <v>2968</v>
      </c>
      <c r="E323" s="19">
        <v>4</v>
      </c>
      <c r="F323" s="17">
        <v>87.22</v>
      </c>
      <c r="G323" s="84">
        <f t="shared" si="2"/>
        <v>348.88</v>
      </c>
      <c r="H323" s="596"/>
    </row>
    <row r="324" spans="1:9" ht="18" customHeight="1">
      <c r="A324" s="597"/>
      <c r="B324" s="594"/>
      <c r="C324" s="15" t="s">
        <v>2193</v>
      </c>
      <c r="D324" s="19" t="s">
        <v>2968</v>
      </c>
      <c r="E324" s="17">
        <v>1</v>
      </c>
      <c r="F324" s="17">
        <v>16.66</v>
      </c>
      <c r="G324" s="84">
        <f t="shared" si="2"/>
        <v>16.66</v>
      </c>
      <c r="H324" s="597"/>
      <c r="I324" s="589"/>
    </row>
    <row r="325" spans="1:9" ht="54" customHeight="1">
      <c r="A325" s="602">
        <v>129</v>
      </c>
      <c r="B325" s="592" t="s">
        <v>3699</v>
      </c>
      <c r="C325" s="50" t="s">
        <v>193</v>
      </c>
      <c r="D325" s="17"/>
      <c r="E325" s="17"/>
      <c r="F325" s="17"/>
      <c r="G325" s="84"/>
      <c r="H325" s="595">
        <v>41242</v>
      </c>
    </row>
    <row r="326" spans="1:9" ht="18" customHeight="1">
      <c r="A326" s="597"/>
      <c r="B326" s="594"/>
      <c r="C326" s="63" t="s">
        <v>194</v>
      </c>
      <c r="D326" s="19" t="s">
        <v>2968</v>
      </c>
      <c r="E326" s="17">
        <v>1</v>
      </c>
      <c r="F326" s="17">
        <v>36</v>
      </c>
      <c r="G326" s="84">
        <f t="shared" si="2"/>
        <v>36</v>
      </c>
      <c r="H326" s="603"/>
    </row>
    <row r="327" spans="1:9" ht="37.5" customHeight="1">
      <c r="A327" s="41">
        <v>130</v>
      </c>
      <c r="B327" s="15" t="s">
        <v>2482</v>
      </c>
      <c r="C327" s="50" t="s">
        <v>858</v>
      </c>
      <c r="D327" s="598" t="s">
        <v>67</v>
      </c>
      <c r="E327" s="599"/>
      <c r="F327" s="600"/>
      <c r="G327" s="84"/>
      <c r="H327" s="37">
        <v>41242</v>
      </c>
    </row>
    <row r="328" spans="1:9" ht="38.25" customHeight="1">
      <c r="A328" s="41">
        <v>131</v>
      </c>
      <c r="B328" s="17" t="s">
        <v>3685</v>
      </c>
      <c r="C328" s="50" t="s">
        <v>2681</v>
      </c>
      <c r="D328" s="598" t="s">
        <v>67</v>
      </c>
      <c r="E328" s="599"/>
      <c r="F328" s="600"/>
      <c r="G328" s="84"/>
      <c r="H328" s="18">
        <v>41243</v>
      </c>
    </row>
    <row r="329" spans="1:9">
      <c r="A329" s="11"/>
      <c r="B329" s="25" t="s">
        <v>1337</v>
      </c>
      <c r="C329" s="12"/>
      <c r="D329" s="12"/>
      <c r="E329" s="12"/>
      <c r="F329" s="12"/>
      <c r="G329" s="26">
        <f>SUM(G4:G328)</f>
        <v>494187.87</v>
      </c>
      <c r="H329" s="11"/>
    </row>
    <row r="330" spans="1:9" ht="0.75" customHeight="1">
      <c r="A330" s="4"/>
      <c r="B330" s="3" t="s">
        <v>1338</v>
      </c>
      <c r="C330" s="3"/>
      <c r="D330" s="3"/>
      <c r="E330" s="3"/>
      <c r="F330" s="3">
        <v>10</v>
      </c>
      <c r="G330" s="77">
        <f>9000*F330</f>
        <v>90000</v>
      </c>
      <c r="H330" s="66"/>
    </row>
    <row r="331" spans="1:9" hidden="1">
      <c r="A331" s="4"/>
      <c r="B331" s="3" t="s">
        <v>1580</v>
      </c>
      <c r="C331" s="3"/>
      <c r="D331" s="3"/>
      <c r="E331" s="3"/>
      <c r="F331" s="3">
        <v>2</v>
      </c>
      <c r="G331" s="77">
        <f>7000*F331</f>
        <v>14000</v>
      </c>
      <c r="H331" s="66"/>
    </row>
    <row r="332" spans="1:9" hidden="1">
      <c r="A332" s="4"/>
      <c r="B332" s="3" t="s">
        <v>1032</v>
      </c>
      <c r="C332" s="3"/>
      <c r="D332" s="3"/>
      <c r="E332" s="3"/>
      <c r="F332" s="3">
        <v>2</v>
      </c>
      <c r="G332" s="77">
        <f>10000*F332</f>
        <v>20000</v>
      </c>
      <c r="H332" s="66"/>
    </row>
    <row r="333" spans="1:9" hidden="1">
      <c r="A333" s="4"/>
      <c r="B333" s="3" t="s">
        <v>1336</v>
      </c>
      <c r="C333" s="3"/>
      <c r="D333" s="3"/>
      <c r="E333" s="3"/>
      <c r="F333" s="3">
        <v>3</v>
      </c>
      <c r="G333" s="77">
        <f>10000*F333</f>
        <v>30000</v>
      </c>
      <c r="H333" s="66"/>
    </row>
    <row r="334" spans="1:9" hidden="1">
      <c r="A334" s="4"/>
      <c r="B334" s="24" t="s">
        <v>323</v>
      </c>
      <c r="C334" s="3"/>
      <c r="D334" s="3"/>
      <c r="E334" s="3"/>
      <c r="F334" s="3">
        <v>3</v>
      </c>
      <c r="G334" s="77">
        <f>8000*F334</f>
        <v>24000</v>
      </c>
      <c r="H334" s="66"/>
    </row>
    <row r="335" spans="1:9" ht="31.5" hidden="1">
      <c r="A335" s="4"/>
      <c r="B335" s="3" t="s">
        <v>1934</v>
      </c>
      <c r="C335" s="3"/>
      <c r="D335" s="3"/>
      <c r="E335" s="3"/>
      <c r="F335" s="3">
        <v>1</v>
      </c>
      <c r="G335" s="77">
        <f>8000*F335</f>
        <v>8000</v>
      </c>
      <c r="H335" s="66"/>
    </row>
    <row r="336" spans="1:9" hidden="1">
      <c r="A336" s="4"/>
      <c r="B336" s="3" t="s">
        <v>1935</v>
      </c>
      <c r="C336" s="3"/>
      <c r="D336" s="3"/>
      <c r="E336" s="3"/>
      <c r="F336" s="3">
        <v>1</v>
      </c>
      <c r="G336" s="77">
        <f>F336*10000</f>
        <v>10000</v>
      </c>
      <c r="H336" s="66"/>
    </row>
    <row r="337" spans="1:9" ht="47.25" hidden="1">
      <c r="A337" s="4"/>
      <c r="B337" s="3" t="s">
        <v>3335</v>
      </c>
      <c r="C337" s="3"/>
      <c r="D337" s="3"/>
      <c r="E337" s="3"/>
      <c r="F337" s="3">
        <v>1</v>
      </c>
      <c r="G337" s="77">
        <v>3000</v>
      </c>
      <c r="H337" s="66"/>
    </row>
    <row r="338" spans="1:9" hidden="1">
      <c r="A338" s="4"/>
      <c r="B338" s="3" t="s">
        <v>3681</v>
      </c>
      <c r="C338" s="3"/>
      <c r="D338" s="3"/>
      <c r="E338" s="3"/>
      <c r="F338" s="3">
        <v>1</v>
      </c>
      <c r="G338" s="77">
        <f>F338*10000</f>
        <v>10000</v>
      </c>
      <c r="H338" s="66"/>
    </row>
    <row r="339" spans="1:9" hidden="1">
      <c r="A339" s="4"/>
      <c r="B339" s="3" t="s">
        <v>479</v>
      </c>
      <c r="C339" s="3"/>
      <c r="D339" s="3"/>
      <c r="E339" s="3"/>
      <c r="F339" s="3">
        <v>2</v>
      </c>
      <c r="G339" s="77">
        <f>7000+8000</f>
        <v>15000</v>
      </c>
      <c r="H339" s="66"/>
    </row>
    <row r="340" spans="1:9" ht="47.25">
      <c r="A340" s="6"/>
      <c r="B340" s="7" t="s">
        <v>1051</v>
      </c>
      <c r="C340" s="8"/>
      <c r="D340" s="8"/>
      <c r="E340" s="8"/>
      <c r="F340" s="8"/>
      <c r="G340" s="9">
        <f>SUM(G330:G339)</f>
        <v>224000</v>
      </c>
      <c r="H340" s="67"/>
    </row>
    <row r="341" spans="1:9" ht="31.5">
      <c r="A341" s="41"/>
      <c r="B341" s="74" t="s">
        <v>65</v>
      </c>
      <c r="C341" s="17"/>
      <c r="D341" s="17"/>
      <c r="E341" s="17"/>
      <c r="F341" s="17"/>
      <c r="G341" s="75">
        <f>G340*33.2%+G344*6%</f>
        <v>94404.62</v>
      </c>
      <c r="H341" s="76"/>
    </row>
    <row r="342" spans="1:9">
      <c r="A342" s="41"/>
      <c r="B342" s="74" t="s">
        <v>1583</v>
      </c>
      <c r="C342" s="17"/>
      <c r="D342" s="17"/>
      <c r="E342" s="17"/>
      <c r="F342" s="17"/>
      <c r="G342" s="75">
        <v>5766</v>
      </c>
      <c r="H342" s="76"/>
    </row>
    <row r="343" spans="1:9">
      <c r="A343" s="41"/>
      <c r="B343" s="74" t="s">
        <v>2730</v>
      </c>
      <c r="C343" s="17"/>
      <c r="D343" s="17"/>
      <c r="E343" s="17"/>
      <c r="F343" s="17"/>
      <c r="G343" s="75">
        <v>288814.45</v>
      </c>
      <c r="H343" s="76"/>
      <c r="I343" s="94"/>
    </row>
    <row r="344" spans="1:9" ht="32.25" customHeight="1">
      <c r="A344" s="41"/>
      <c r="B344" s="74" t="s">
        <v>66</v>
      </c>
      <c r="C344" s="17"/>
      <c r="D344" s="17"/>
      <c r="E344" s="17"/>
      <c r="F344" s="17"/>
      <c r="G344" s="75">
        <f>4.36*'[2]Итого Блюхера'!$AS$49</f>
        <v>333943.74</v>
      </c>
      <c r="H344" s="76"/>
    </row>
    <row r="345" spans="1:9" ht="21" customHeight="1">
      <c r="A345" s="11"/>
      <c r="B345" s="25" t="s">
        <v>977</v>
      </c>
      <c r="C345" s="25"/>
      <c r="D345" s="25"/>
      <c r="E345" s="25"/>
      <c r="F345" s="25"/>
      <c r="G345" s="26">
        <f>SUM(G340:G344)+G329</f>
        <v>1441116.68</v>
      </c>
      <c r="H345" s="12"/>
      <c r="I345" s="1">
        <f>(G340+G341+G342+G343+G344)/'[2]Итого Блюхера'!$AS$49</f>
        <v>12.3631892637148</v>
      </c>
    </row>
    <row r="346" spans="1:9">
      <c r="A346" s="5"/>
      <c r="B346" s="52"/>
      <c r="C346" s="52"/>
      <c r="D346" s="52"/>
      <c r="E346" s="52"/>
      <c r="F346" s="52"/>
      <c r="G346" s="52"/>
      <c r="H346" s="5"/>
    </row>
    <row r="347" spans="1:9" ht="31.5">
      <c r="A347" s="5"/>
      <c r="B347" s="52" t="s">
        <v>1589</v>
      </c>
      <c r="C347" s="52"/>
      <c r="D347" s="53"/>
      <c r="E347" s="53"/>
      <c r="F347" s="1153" t="s">
        <v>1595</v>
      </c>
      <c r="G347" s="1153"/>
      <c r="H347" s="5"/>
    </row>
    <row r="348" spans="1:9">
      <c r="A348" s="5"/>
      <c r="B348" s="52"/>
      <c r="C348" s="52"/>
      <c r="D348" s="52"/>
      <c r="E348" s="52"/>
      <c r="F348" s="299"/>
      <c r="G348" s="299"/>
      <c r="H348" s="5"/>
    </row>
    <row r="349" spans="1:9" ht="31.5">
      <c r="B349" s="54" t="s">
        <v>1596</v>
      </c>
      <c r="C349" s="54"/>
      <c r="D349" s="53"/>
      <c r="E349" s="53"/>
      <c r="F349" s="601" t="s">
        <v>1597</v>
      </c>
      <c r="G349" s="601"/>
    </row>
    <row r="350" spans="1:9">
      <c r="A350" s="5"/>
      <c r="B350" s="5"/>
      <c r="C350" s="5"/>
      <c r="D350" s="5"/>
      <c r="E350" s="5"/>
      <c r="F350" s="5"/>
      <c r="G350" s="5"/>
      <c r="H350" s="5"/>
    </row>
    <row r="351" spans="1:9" ht="78.75">
      <c r="A351" s="886">
        <v>14</v>
      </c>
      <c r="B351" s="1165" t="s">
        <v>1763</v>
      </c>
      <c r="C351" s="331" t="s">
        <v>2080</v>
      </c>
      <c r="D351" s="19"/>
      <c r="E351" s="17"/>
      <c r="F351" s="19"/>
      <c r="G351" s="20"/>
      <c r="H351" s="5"/>
    </row>
    <row r="352" spans="1:9" ht="31.5">
      <c r="A352" s="886"/>
      <c r="B352" s="1165"/>
      <c r="C352" s="73" t="s">
        <v>2081</v>
      </c>
      <c r="D352" s="31" t="s">
        <v>2968</v>
      </c>
      <c r="E352" s="23">
        <v>20</v>
      </c>
      <c r="F352" s="31">
        <v>10</v>
      </c>
      <c r="G352" s="20">
        <f t="shared" ref="G352:G359" si="3">F352*E352</f>
        <v>200</v>
      </c>
      <c r="H352" s="5"/>
    </row>
    <row r="353" spans="1:11" ht="31.5">
      <c r="A353" s="886"/>
      <c r="B353" s="1165"/>
      <c r="C353" s="73" t="s">
        <v>2082</v>
      </c>
      <c r="D353" s="31" t="s">
        <v>2968</v>
      </c>
      <c r="E353" s="23">
        <v>8</v>
      </c>
      <c r="F353" s="31">
        <v>16</v>
      </c>
      <c r="G353" s="20">
        <f t="shared" si="3"/>
        <v>128</v>
      </c>
    </row>
    <row r="354" spans="1:11">
      <c r="A354" s="886"/>
      <c r="B354" s="1165"/>
      <c r="C354" s="73" t="s">
        <v>2083</v>
      </c>
      <c r="D354" s="31" t="s">
        <v>2968</v>
      </c>
      <c r="E354" s="23">
        <v>8</v>
      </c>
      <c r="F354" s="31">
        <v>0.5</v>
      </c>
      <c r="G354" s="20">
        <f t="shared" si="3"/>
        <v>4</v>
      </c>
    </row>
    <row r="355" spans="1:11">
      <c r="A355" s="886"/>
      <c r="B355" s="1165"/>
      <c r="C355" s="73" t="s">
        <v>2084</v>
      </c>
      <c r="D355" s="31" t="s">
        <v>2968</v>
      </c>
      <c r="E355" s="23">
        <v>8</v>
      </c>
      <c r="F355" s="31">
        <v>0.45</v>
      </c>
      <c r="G355" s="20">
        <f t="shared" si="3"/>
        <v>3.6</v>
      </c>
    </row>
    <row r="356" spans="1:11">
      <c r="A356" s="886"/>
      <c r="B356" s="1165"/>
      <c r="C356" s="73" t="s">
        <v>2848</v>
      </c>
      <c r="D356" s="31" t="s">
        <v>2968</v>
      </c>
      <c r="E356" s="23">
        <v>12</v>
      </c>
      <c r="F356" s="31">
        <v>9</v>
      </c>
      <c r="G356" s="20">
        <f t="shared" si="3"/>
        <v>108</v>
      </c>
    </row>
    <row r="357" spans="1:11">
      <c r="A357" s="886"/>
      <c r="B357" s="1165"/>
      <c r="C357" s="253" t="s">
        <v>2979</v>
      </c>
      <c r="D357" s="19" t="s">
        <v>2968</v>
      </c>
      <c r="E357" s="17">
        <v>1</v>
      </c>
      <c r="F357" s="19">
        <v>25</v>
      </c>
      <c r="G357" s="20">
        <f t="shared" si="3"/>
        <v>25</v>
      </c>
    </row>
    <row r="358" spans="1:11" ht="31.5">
      <c r="A358" s="886"/>
      <c r="B358" s="1165"/>
      <c r="C358" s="73" t="s">
        <v>1727</v>
      </c>
      <c r="D358" s="31" t="s">
        <v>2968</v>
      </c>
      <c r="E358" s="23">
        <v>12</v>
      </c>
      <c r="F358" s="31">
        <v>40</v>
      </c>
      <c r="G358" s="20">
        <f t="shared" si="3"/>
        <v>480</v>
      </c>
    </row>
    <row r="359" spans="1:11" ht="47.25">
      <c r="A359" s="886"/>
      <c r="B359" s="1165"/>
      <c r="C359" s="73" t="s">
        <v>1500</v>
      </c>
      <c r="D359" s="31" t="s">
        <v>2968</v>
      </c>
      <c r="E359" s="23">
        <v>24</v>
      </c>
      <c r="F359" s="31">
        <v>30</v>
      </c>
      <c r="G359" s="20">
        <f t="shared" si="3"/>
        <v>720</v>
      </c>
    </row>
    <row r="360" spans="1:11">
      <c r="A360" s="886"/>
      <c r="B360" s="1165"/>
      <c r="C360" s="253" t="s">
        <v>592</v>
      </c>
      <c r="D360" s="19" t="s">
        <v>2968</v>
      </c>
      <c r="E360" s="17">
        <v>60</v>
      </c>
      <c r="F360" s="17">
        <v>2</v>
      </c>
      <c r="G360" s="20">
        <f>E360*F360</f>
        <v>120</v>
      </c>
    </row>
    <row r="361" spans="1:11">
      <c r="A361" s="886"/>
      <c r="B361" s="1165"/>
      <c r="C361" s="253" t="s">
        <v>593</v>
      </c>
      <c r="D361" s="19" t="s">
        <v>2968</v>
      </c>
      <c r="E361" s="17">
        <v>60</v>
      </c>
      <c r="F361" s="17">
        <v>1</v>
      </c>
      <c r="G361" s="20">
        <f>E361*F361</f>
        <v>60</v>
      </c>
    </row>
    <row r="362" spans="1:11">
      <c r="A362" s="886"/>
      <c r="B362" s="1165"/>
      <c r="C362" s="241" t="s">
        <v>1119</v>
      </c>
      <c r="D362" s="19" t="s">
        <v>2968</v>
      </c>
      <c r="E362" s="17">
        <v>120</v>
      </c>
      <c r="F362" s="17">
        <v>0.5</v>
      </c>
      <c r="G362" s="20">
        <f>E362*F362</f>
        <v>60</v>
      </c>
    </row>
    <row r="363" spans="1:11" ht="31.5">
      <c r="A363" s="886"/>
      <c r="B363" s="1165"/>
      <c r="C363" s="23" t="s">
        <v>2052</v>
      </c>
      <c r="D363" s="31" t="s">
        <v>2968</v>
      </c>
      <c r="E363" s="23">
        <v>9</v>
      </c>
      <c r="F363" s="23">
        <v>40</v>
      </c>
      <c r="G363" s="17">
        <f>E363*F363</f>
        <v>360</v>
      </c>
    </row>
    <row r="364" spans="1:11" ht="63">
      <c r="A364" s="886"/>
      <c r="B364" s="1165"/>
      <c r="C364" s="331" t="s">
        <v>1449</v>
      </c>
      <c r="D364" s="19"/>
      <c r="E364" s="17"/>
      <c r="F364" s="19"/>
      <c r="G364" s="20"/>
    </row>
    <row r="365" spans="1:11">
      <c r="A365" s="886">
        <v>14</v>
      </c>
      <c r="B365" s="1165" t="s">
        <v>1763</v>
      </c>
      <c r="C365" s="73" t="s">
        <v>2846</v>
      </c>
      <c r="D365" s="31" t="s">
        <v>1049</v>
      </c>
      <c r="E365" s="23">
        <v>60</v>
      </c>
      <c r="F365" s="19">
        <v>15</v>
      </c>
      <c r="G365" s="20">
        <f>F365*E365</f>
        <v>900</v>
      </c>
      <c r="H365" s="73" t="s">
        <v>2846</v>
      </c>
      <c r="I365" s="31" t="s">
        <v>1049</v>
      </c>
      <c r="J365" s="23">
        <v>60</v>
      </c>
    </row>
    <row r="366" spans="1:11">
      <c r="A366" s="886"/>
      <c r="B366" s="1165"/>
      <c r="C366" s="73" t="s">
        <v>2848</v>
      </c>
      <c r="D366" s="31" t="s">
        <v>2968</v>
      </c>
      <c r="E366" s="23">
        <v>10</v>
      </c>
      <c r="F366" s="31">
        <v>9</v>
      </c>
      <c r="G366" s="20">
        <f>F366*E366</f>
        <v>90</v>
      </c>
      <c r="H366" s="73" t="s">
        <v>2846</v>
      </c>
      <c r="I366" s="31" t="s">
        <v>1049</v>
      </c>
      <c r="J366" s="23">
        <v>60</v>
      </c>
    </row>
    <row r="367" spans="1:11" ht="31.5">
      <c r="A367" s="886"/>
      <c r="B367" s="1165"/>
      <c r="C367" s="342" t="s">
        <v>2847</v>
      </c>
      <c r="D367" s="159" t="s">
        <v>2968</v>
      </c>
      <c r="E367" s="158">
        <v>10</v>
      </c>
      <c r="F367" s="159">
        <v>18</v>
      </c>
      <c r="G367" s="20">
        <f>F367*E367</f>
        <v>180</v>
      </c>
      <c r="H367" s="73" t="s">
        <v>2846</v>
      </c>
      <c r="I367" s="31" t="s">
        <v>1049</v>
      </c>
      <c r="J367" s="23">
        <v>60</v>
      </c>
      <c r="K367" s="31">
        <v>15</v>
      </c>
    </row>
    <row r="368" spans="1:11">
      <c r="A368" s="886"/>
      <c r="B368" s="1165"/>
      <c r="C368" s="253" t="s">
        <v>2979</v>
      </c>
      <c r="D368" s="19" t="s">
        <v>2968</v>
      </c>
      <c r="E368" s="17">
        <v>2</v>
      </c>
      <c r="F368" s="19">
        <v>25</v>
      </c>
      <c r="G368" s="20">
        <f>F368*E368</f>
        <v>50</v>
      </c>
      <c r="J368" s="1">
        <f>SUM(J365:J367)</f>
        <v>180</v>
      </c>
    </row>
    <row r="369" spans="1:11" ht="94.5">
      <c r="A369" s="1160">
        <v>85</v>
      </c>
      <c r="B369" s="870" t="s">
        <v>1146</v>
      </c>
      <c r="C369" s="331" t="s">
        <v>2333</v>
      </c>
      <c r="D369" s="243"/>
      <c r="E369" s="241"/>
      <c r="F369" s="243"/>
      <c r="G369" s="241"/>
    </row>
    <row r="370" spans="1:11">
      <c r="A370" s="1161"/>
      <c r="B370" s="871"/>
      <c r="C370" s="73" t="s">
        <v>2846</v>
      </c>
      <c r="D370" s="31" t="s">
        <v>1049</v>
      </c>
      <c r="E370" s="23">
        <v>60</v>
      </c>
      <c r="F370" s="243">
        <v>15</v>
      </c>
      <c r="G370" s="244">
        <f>F370*E370</f>
        <v>900</v>
      </c>
    </row>
    <row r="371" spans="1:11">
      <c r="A371" s="1161"/>
      <c r="B371" s="871"/>
      <c r="C371" s="73" t="s">
        <v>2856</v>
      </c>
      <c r="D371" s="31" t="s">
        <v>2968</v>
      </c>
      <c r="E371" s="23">
        <v>16</v>
      </c>
      <c r="F371" s="31">
        <v>9</v>
      </c>
      <c r="G371" s="241">
        <f t="shared" ref="G371:G379" si="4">E371*F371</f>
        <v>144</v>
      </c>
    </row>
    <row r="372" spans="1:11">
      <c r="A372" s="1161"/>
      <c r="B372" s="871"/>
      <c r="C372" s="253" t="s">
        <v>2979</v>
      </c>
      <c r="D372" s="243" t="s">
        <v>2968</v>
      </c>
      <c r="E372" s="241">
        <v>3</v>
      </c>
      <c r="F372" s="243">
        <v>25</v>
      </c>
      <c r="G372" s="241">
        <f t="shared" si="4"/>
        <v>75</v>
      </c>
    </row>
    <row r="373" spans="1:11">
      <c r="A373" s="1161"/>
      <c r="B373" s="871"/>
      <c r="C373" s="345" t="s">
        <v>2391</v>
      </c>
      <c r="D373" s="346" t="s">
        <v>2968</v>
      </c>
      <c r="E373" s="346">
        <v>19</v>
      </c>
      <c r="F373" s="346">
        <v>170</v>
      </c>
      <c r="G373" s="241">
        <f t="shared" si="4"/>
        <v>3230</v>
      </c>
    </row>
    <row r="374" spans="1:11">
      <c r="A374" s="1161"/>
      <c r="B374" s="871"/>
      <c r="C374" s="350" t="s">
        <v>2855</v>
      </c>
      <c r="D374" s="351" t="s">
        <v>2968</v>
      </c>
      <c r="E374" s="350">
        <v>22</v>
      </c>
      <c r="F374" s="350">
        <v>155</v>
      </c>
      <c r="G374" s="241">
        <f t="shared" si="4"/>
        <v>3410</v>
      </c>
    </row>
    <row r="375" spans="1:11">
      <c r="A375" s="1161"/>
      <c r="B375" s="871"/>
      <c r="C375" s="349" t="s">
        <v>1305</v>
      </c>
      <c r="D375" s="348" t="s">
        <v>2968</v>
      </c>
      <c r="E375" s="349">
        <v>5</v>
      </c>
      <c r="F375" s="348">
        <v>155</v>
      </c>
      <c r="G375" s="241">
        <f t="shared" si="4"/>
        <v>775</v>
      </c>
    </row>
    <row r="376" spans="1:11">
      <c r="A376" s="1161"/>
      <c r="B376" s="871"/>
      <c r="C376" s="95" t="s">
        <v>3619</v>
      </c>
      <c r="D376" s="31" t="s">
        <v>1049</v>
      </c>
      <c r="E376" s="23">
        <v>100</v>
      </c>
      <c r="F376" s="31">
        <v>5</v>
      </c>
      <c r="G376" s="241">
        <f t="shared" si="4"/>
        <v>500</v>
      </c>
      <c r="H376" s="95" t="s">
        <v>3619</v>
      </c>
      <c r="I376" s="31" t="s">
        <v>1049</v>
      </c>
      <c r="J376" s="23">
        <v>100</v>
      </c>
      <c r="K376" s="31">
        <v>5</v>
      </c>
    </row>
    <row r="377" spans="1:11" ht="31.5">
      <c r="A377" s="1161"/>
      <c r="B377" s="871"/>
      <c r="C377" s="342" t="s">
        <v>2847</v>
      </c>
      <c r="D377" s="159" t="s">
        <v>2968</v>
      </c>
      <c r="E377" s="158">
        <v>30</v>
      </c>
      <c r="F377" s="159">
        <v>18</v>
      </c>
      <c r="G377" s="241">
        <f t="shared" si="4"/>
        <v>540</v>
      </c>
      <c r="H377" s="95" t="s">
        <v>3619</v>
      </c>
      <c r="I377" s="31" t="s">
        <v>1049</v>
      </c>
      <c r="J377" s="23">
        <v>80</v>
      </c>
      <c r="K377" s="31">
        <v>5</v>
      </c>
    </row>
    <row r="378" spans="1:11">
      <c r="A378" s="1161"/>
      <c r="B378" s="872"/>
      <c r="C378" s="95" t="s">
        <v>1961</v>
      </c>
      <c r="D378" s="31" t="s">
        <v>2968</v>
      </c>
      <c r="E378" s="23">
        <v>1</v>
      </c>
      <c r="F378" s="31">
        <v>35</v>
      </c>
      <c r="G378" s="23">
        <f t="shared" si="4"/>
        <v>35</v>
      </c>
      <c r="H378" s="95" t="s">
        <v>3619</v>
      </c>
      <c r="I378" s="31" t="s">
        <v>1049</v>
      </c>
      <c r="J378" s="23">
        <v>80</v>
      </c>
      <c r="K378" s="31">
        <v>5</v>
      </c>
    </row>
    <row r="379" spans="1:11" ht="31.5">
      <c r="A379" s="1161"/>
      <c r="B379" s="241" t="s">
        <v>1307</v>
      </c>
      <c r="C379" s="73" t="s">
        <v>1306</v>
      </c>
      <c r="D379" s="31" t="s">
        <v>2968</v>
      </c>
      <c r="E379" s="23">
        <v>2</v>
      </c>
      <c r="F379" s="31">
        <v>830</v>
      </c>
      <c r="G379" s="241">
        <f t="shared" si="4"/>
        <v>1660</v>
      </c>
      <c r="H379" s="95" t="s">
        <v>3619</v>
      </c>
      <c r="I379" s="31" t="s">
        <v>1049</v>
      </c>
      <c r="J379" s="23">
        <v>60</v>
      </c>
      <c r="K379" s="31">
        <v>5</v>
      </c>
    </row>
    <row r="380" spans="1:11" ht="63">
      <c r="A380" s="1161"/>
      <c r="B380" s="870" t="s">
        <v>2332</v>
      </c>
      <c r="C380" s="331" t="s">
        <v>1304</v>
      </c>
      <c r="D380" s="243"/>
      <c r="E380" s="241"/>
      <c r="F380" s="243"/>
      <c r="G380" s="241"/>
      <c r="J380" s="1">
        <f>SUM(J376:J379)</f>
        <v>320</v>
      </c>
    </row>
    <row r="381" spans="1:11">
      <c r="A381" s="1161"/>
      <c r="B381" s="871"/>
      <c r="C381" s="345" t="s">
        <v>2391</v>
      </c>
      <c r="D381" s="346" t="s">
        <v>2968</v>
      </c>
      <c r="E381" s="346">
        <v>16</v>
      </c>
      <c r="F381" s="346">
        <v>170</v>
      </c>
      <c r="G381" s="241">
        <f t="shared" ref="G381:G386" si="5">E381*F381</f>
        <v>2720</v>
      </c>
    </row>
    <row r="382" spans="1:11">
      <c r="A382" s="1161"/>
      <c r="B382" s="871"/>
      <c r="C382" s="350" t="s">
        <v>2855</v>
      </c>
      <c r="D382" s="351" t="s">
        <v>2968</v>
      </c>
      <c r="E382" s="350">
        <v>26</v>
      </c>
      <c r="F382" s="350">
        <v>155</v>
      </c>
      <c r="G382" s="241">
        <f t="shared" si="5"/>
        <v>4030</v>
      </c>
    </row>
    <row r="383" spans="1:11">
      <c r="A383" s="1161"/>
      <c r="B383" s="871"/>
      <c r="C383" s="349" t="s">
        <v>1305</v>
      </c>
      <c r="D383" s="348" t="s">
        <v>2968</v>
      </c>
      <c r="E383" s="349">
        <v>5</v>
      </c>
      <c r="F383" s="348">
        <v>155</v>
      </c>
      <c r="G383" s="241">
        <f t="shared" si="5"/>
        <v>775</v>
      </c>
    </row>
    <row r="384" spans="1:11">
      <c r="A384" s="1161"/>
      <c r="B384" s="871"/>
      <c r="C384" s="95" t="s">
        <v>3619</v>
      </c>
      <c r="D384" s="31" t="s">
        <v>1049</v>
      </c>
      <c r="E384" s="23">
        <v>80</v>
      </c>
      <c r="F384" s="31">
        <v>5</v>
      </c>
      <c r="G384" s="241">
        <f t="shared" si="5"/>
        <v>400</v>
      </c>
    </row>
    <row r="385" spans="1:11" ht="31.5">
      <c r="A385" s="1161"/>
      <c r="B385" s="871"/>
      <c r="C385" s="342" t="s">
        <v>2847</v>
      </c>
      <c r="D385" s="159" t="s">
        <v>2968</v>
      </c>
      <c r="E385" s="158">
        <v>24</v>
      </c>
      <c r="F385" s="159">
        <v>18</v>
      </c>
      <c r="G385" s="241">
        <f t="shared" si="5"/>
        <v>432</v>
      </c>
    </row>
    <row r="386" spans="1:11">
      <c r="A386" s="1161"/>
      <c r="B386" s="871"/>
      <c r="C386" s="73" t="s">
        <v>2856</v>
      </c>
      <c r="D386" s="31" t="s">
        <v>2968</v>
      </c>
      <c r="E386" s="23">
        <v>16</v>
      </c>
      <c r="F386" s="31">
        <v>9</v>
      </c>
      <c r="G386" s="23">
        <f t="shared" si="5"/>
        <v>144</v>
      </c>
    </row>
    <row r="387" spans="1:11">
      <c r="A387" s="1161"/>
      <c r="B387" s="871"/>
      <c r="C387" s="73" t="s">
        <v>2846</v>
      </c>
      <c r="D387" s="31" t="s">
        <v>1049</v>
      </c>
      <c r="E387" s="23">
        <v>60</v>
      </c>
      <c r="F387" s="31">
        <v>15</v>
      </c>
      <c r="G387" s="244">
        <f>F387*E387</f>
        <v>900</v>
      </c>
    </row>
    <row r="388" spans="1:11">
      <c r="A388" s="1161"/>
      <c r="B388" s="871"/>
      <c r="C388" s="253" t="s">
        <v>2979</v>
      </c>
      <c r="D388" s="243" t="s">
        <v>2968</v>
      </c>
      <c r="E388" s="241">
        <v>2</v>
      </c>
      <c r="F388" s="243">
        <v>25</v>
      </c>
      <c r="G388" s="241">
        <f>E388*F388</f>
        <v>50</v>
      </c>
    </row>
    <row r="389" spans="1:11" ht="31.5">
      <c r="A389" s="1161"/>
      <c r="B389" s="872"/>
      <c r="C389" s="73" t="s">
        <v>2334</v>
      </c>
      <c r="D389" s="31" t="s">
        <v>2968</v>
      </c>
      <c r="E389" s="23">
        <v>4</v>
      </c>
      <c r="F389" s="31">
        <v>35</v>
      </c>
      <c r="G389" s="241">
        <f>E389*F389</f>
        <v>140</v>
      </c>
    </row>
    <row r="390" spans="1:11" ht="31.5">
      <c r="A390" s="1161"/>
      <c r="B390" s="870" t="s">
        <v>1490</v>
      </c>
      <c r="C390" s="73" t="s">
        <v>1306</v>
      </c>
      <c r="D390" s="243" t="s">
        <v>2968</v>
      </c>
      <c r="E390" s="241">
        <v>6</v>
      </c>
      <c r="F390" s="243">
        <v>830</v>
      </c>
      <c r="G390" s="241">
        <f>E390*F390</f>
        <v>4980</v>
      </c>
    </row>
    <row r="391" spans="1:11">
      <c r="A391" s="1161"/>
      <c r="B391" s="871"/>
      <c r="C391" s="338" t="s">
        <v>1879</v>
      </c>
      <c r="D391" s="276" t="s">
        <v>2968</v>
      </c>
      <c r="E391" s="280">
        <v>1</v>
      </c>
      <c r="F391" s="276">
        <v>170</v>
      </c>
      <c r="G391" s="241">
        <f>E391*F391</f>
        <v>170</v>
      </c>
    </row>
    <row r="392" spans="1:11">
      <c r="A392" s="1162"/>
      <c r="B392" s="872"/>
      <c r="C392" s="73" t="s">
        <v>1491</v>
      </c>
      <c r="D392" s="31" t="s">
        <v>2968</v>
      </c>
      <c r="E392" s="23">
        <v>1</v>
      </c>
      <c r="F392" s="31">
        <v>13</v>
      </c>
      <c r="G392" s="241">
        <f>E392*F392</f>
        <v>13</v>
      </c>
    </row>
    <row r="393" spans="1:11" ht="47.25">
      <c r="A393" s="1166">
        <v>25</v>
      </c>
      <c r="B393" s="870" t="s">
        <v>1763</v>
      </c>
      <c r="C393" s="240" t="s">
        <v>655</v>
      </c>
      <c r="D393" s="243"/>
      <c r="E393" s="241"/>
      <c r="F393" s="241"/>
      <c r="G393" s="244"/>
      <c r="H393" s="1163"/>
    </row>
    <row r="394" spans="1:11" ht="31.5">
      <c r="A394" s="1167"/>
      <c r="B394" s="871"/>
      <c r="C394" s="73" t="s">
        <v>2467</v>
      </c>
      <c r="D394" s="31" t="s">
        <v>2968</v>
      </c>
      <c r="E394" s="23">
        <v>50</v>
      </c>
      <c r="F394" s="31">
        <v>16</v>
      </c>
      <c r="G394" s="244">
        <f t="shared" ref="G394:G399" si="6">F394*E394</f>
        <v>800</v>
      </c>
      <c r="H394" s="1164"/>
    </row>
    <row r="395" spans="1:11">
      <c r="A395" s="1167"/>
      <c r="B395" s="871"/>
      <c r="C395" s="23" t="s">
        <v>2390</v>
      </c>
      <c r="D395" s="31" t="s">
        <v>2968</v>
      </c>
      <c r="E395" s="23">
        <v>50</v>
      </c>
      <c r="F395" s="23">
        <v>0.5</v>
      </c>
      <c r="G395" s="72">
        <f t="shared" si="6"/>
        <v>25</v>
      </c>
      <c r="H395" s="1164"/>
    </row>
    <row r="396" spans="1:11">
      <c r="A396" s="1167"/>
      <c r="B396" s="871"/>
      <c r="C396" s="241" t="s">
        <v>644</v>
      </c>
      <c r="D396" s="243" t="s">
        <v>2968</v>
      </c>
      <c r="E396" s="241">
        <v>50</v>
      </c>
      <c r="F396" s="241">
        <v>10</v>
      </c>
      <c r="G396" s="244">
        <f t="shared" si="6"/>
        <v>500</v>
      </c>
      <c r="H396" s="1164"/>
    </row>
    <row r="397" spans="1:11" ht="31.5">
      <c r="A397" s="1167"/>
      <c r="B397" s="871"/>
      <c r="C397" s="23" t="s">
        <v>3791</v>
      </c>
      <c r="D397" s="31" t="s">
        <v>1049</v>
      </c>
      <c r="E397" s="23">
        <v>80</v>
      </c>
      <c r="F397" s="23">
        <v>85</v>
      </c>
      <c r="G397" s="244">
        <f t="shared" si="6"/>
        <v>6800</v>
      </c>
      <c r="H397" s="23" t="s">
        <v>3791</v>
      </c>
      <c r="I397" s="31" t="s">
        <v>1049</v>
      </c>
      <c r="J397" s="23">
        <v>80</v>
      </c>
      <c r="K397" s="23">
        <v>85</v>
      </c>
    </row>
    <row r="398" spans="1:11">
      <c r="A398" s="1167"/>
      <c r="B398" s="871"/>
      <c r="C398" s="241" t="s">
        <v>3130</v>
      </c>
      <c r="D398" s="243" t="s">
        <v>2968</v>
      </c>
      <c r="E398" s="241">
        <v>2</v>
      </c>
      <c r="F398" s="241">
        <v>15</v>
      </c>
      <c r="G398" s="244">
        <f t="shared" si="6"/>
        <v>30</v>
      </c>
      <c r="H398" s="339"/>
      <c r="J398" s="1">
        <f>SUM(J397)</f>
        <v>80</v>
      </c>
    </row>
    <row r="399" spans="1:11" ht="31.5">
      <c r="A399" s="1167"/>
      <c r="B399" s="871"/>
      <c r="C399" s="352" t="s">
        <v>3131</v>
      </c>
      <c r="D399" s="353" t="s">
        <v>2968</v>
      </c>
      <c r="E399" s="352">
        <v>1</v>
      </c>
      <c r="F399" s="352">
        <v>2800</v>
      </c>
      <c r="G399" s="244">
        <f t="shared" si="6"/>
        <v>2800</v>
      </c>
      <c r="H399" s="339"/>
      <c r="J399" s="340"/>
    </row>
    <row r="400" spans="1:11" ht="110.25">
      <c r="A400" s="602">
        <v>69</v>
      </c>
      <c r="B400" s="870" t="s">
        <v>948</v>
      </c>
      <c r="C400" s="331" t="s">
        <v>241</v>
      </c>
      <c r="D400" s="17"/>
      <c r="E400" s="17"/>
      <c r="F400" s="17"/>
      <c r="G400" s="84"/>
    </row>
    <row r="401" spans="1:7">
      <c r="A401" s="596"/>
      <c r="B401" s="871"/>
      <c r="C401" s="253" t="s">
        <v>1680</v>
      </c>
      <c r="D401" s="19" t="s">
        <v>2968</v>
      </c>
      <c r="E401" s="17">
        <v>5</v>
      </c>
      <c r="F401" s="17">
        <v>24</v>
      </c>
      <c r="G401" s="84">
        <f>F401*E401</f>
        <v>120</v>
      </c>
    </row>
    <row r="402" spans="1:7">
      <c r="A402" s="596"/>
      <c r="B402" s="871"/>
      <c r="C402" s="253" t="s">
        <v>2012</v>
      </c>
      <c r="D402" s="19" t="s">
        <v>2968</v>
      </c>
      <c r="E402" s="19">
        <v>1</v>
      </c>
      <c r="F402" s="19">
        <v>260</v>
      </c>
      <c r="G402" s="84">
        <f>F402*E402</f>
        <v>260</v>
      </c>
    </row>
    <row r="403" spans="1:7">
      <c r="A403" s="596"/>
      <c r="B403" s="871"/>
      <c r="C403" s="253" t="s">
        <v>2551</v>
      </c>
      <c r="D403" s="19" t="s">
        <v>1588</v>
      </c>
      <c r="E403" s="19">
        <v>1</v>
      </c>
      <c r="F403" s="19">
        <v>1500</v>
      </c>
      <c r="G403" s="84">
        <f>F403*E403</f>
        <v>1500</v>
      </c>
    </row>
    <row r="404" spans="1:7">
      <c r="A404" s="597"/>
      <c r="B404" s="872"/>
      <c r="C404" s="253" t="s">
        <v>3814</v>
      </c>
      <c r="D404" s="19" t="s">
        <v>1585</v>
      </c>
      <c r="E404" s="19">
        <v>1</v>
      </c>
      <c r="F404" s="19">
        <v>450</v>
      </c>
      <c r="G404" s="84">
        <f>F404*E404</f>
        <v>450</v>
      </c>
    </row>
    <row r="405" spans="1:7" ht="94.5">
      <c r="A405" s="602">
        <v>4</v>
      </c>
      <c r="B405" s="873" t="s">
        <v>2046</v>
      </c>
      <c r="C405" s="210" t="s">
        <v>1929</v>
      </c>
      <c r="D405" s="29"/>
      <c r="E405" s="29"/>
      <c r="F405" s="29"/>
      <c r="G405" s="84"/>
    </row>
    <row r="406" spans="1:7">
      <c r="A406" s="596"/>
      <c r="B406" s="874"/>
      <c r="C406" s="95" t="s">
        <v>3619</v>
      </c>
      <c r="D406" s="31" t="s">
        <v>1049</v>
      </c>
      <c r="E406" s="23">
        <v>60</v>
      </c>
      <c r="F406" s="31">
        <v>5</v>
      </c>
      <c r="G406" s="84">
        <f t="shared" ref="G406:G413" si="7">F406*E406</f>
        <v>300</v>
      </c>
    </row>
    <row r="407" spans="1:7" ht="31.5">
      <c r="A407" s="596"/>
      <c r="B407" s="874"/>
      <c r="C407" s="341" t="s">
        <v>1930</v>
      </c>
      <c r="D407" s="154" t="s">
        <v>1049</v>
      </c>
      <c r="E407" s="154">
        <v>10</v>
      </c>
      <c r="F407" s="154">
        <v>80</v>
      </c>
      <c r="G407" s="84">
        <f t="shared" si="7"/>
        <v>800</v>
      </c>
    </row>
    <row r="408" spans="1:7" ht="31.5">
      <c r="A408" s="596"/>
      <c r="B408" s="874"/>
      <c r="C408" s="23" t="s">
        <v>360</v>
      </c>
      <c r="D408" s="31" t="s">
        <v>2968</v>
      </c>
      <c r="E408" s="31">
        <v>16</v>
      </c>
      <c r="F408" s="31">
        <v>2.2999999999999998</v>
      </c>
      <c r="G408" s="84">
        <f t="shared" si="7"/>
        <v>36.799999999999997</v>
      </c>
    </row>
    <row r="409" spans="1:7">
      <c r="A409" s="596"/>
      <c r="B409" s="874"/>
      <c r="C409" s="23" t="s">
        <v>2390</v>
      </c>
      <c r="D409" s="31" t="s">
        <v>2968</v>
      </c>
      <c r="E409" s="31">
        <v>49</v>
      </c>
      <c r="F409" s="31">
        <v>0.6</v>
      </c>
      <c r="G409" s="84">
        <f t="shared" si="7"/>
        <v>29.4</v>
      </c>
    </row>
    <row r="410" spans="1:7">
      <c r="A410" s="596"/>
      <c r="B410" s="874"/>
      <c r="C410" s="73" t="s">
        <v>3768</v>
      </c>
      <c r="D410" s="31" t="s">
        <v>2968</v>
      </c>
      <c r="E410" s="31">
        <v>17</v>
      </c>
      <c r="F410" s="31">
        <v>0.5</v>
      </c>
      <c r="G410" s="84">
        <f t="shared" si="7"/>
        <v>8.5</v>
      </c>
    </row>
    <row r="411" spans="1:7">
      <c r="A411" s="596"/>
      <c r="B411" s="874"/>
      <c r="C411" s="73" t="s">
        <v>361</v>
      </c>
      <c r="D411" s="31" t="s">
        <v>2968</v>
      </c>
      <c r="E411" s="31">
        <v>20</v>
      </c>
      <c r="F411" s="31">
        <v>9</v>
      </c>
      <c r="G411" s="84">
        <f t="shared" si="7"/>
        <v>180</v>
      </c>
    </row>
    <row r="412" spans="1:7">
      <c r="A412" s="596"/>
      <c r="B412" s="874"/>
      <c r="C412" s="200" t="s">
        <v>2854</v>
      </c>
      <c r="D412" s="19" t="s">
        <v>2968</v>
      </c>
      <c r="E412" s="17">
        <v>3</v>
      </c>
      <c r="F412" s="17">
        <v>20</v>
      </c>
      <c r="G412" s="84">
        <f t="shared" si="7"/>
        <v>60</v>
      </c>
    </row>
    <row r="413" spans="1:7">
      <c r="A413" s="596"/>
      <c r="B413" s="874"/>
      <c r="C413" s="347" t="s">
        <v>973</v>
      </c>
      <c r="D413" s="348" t="s">
        <v>2968</v>
      </c>
      <c r="E413" s="349">
        <v>5</v>
      </c>
      <c r="F413" s="349">
        <v>50</v>
      </c>
      <c r="G413" s="84">
        <f t="shared" si="7"/>
        <v>250</v>
      </c>
    </row>
    <row r="414" spans="1:7">
      <c r="A414" s="596"/>
      <c r="B414" s="874"/>
      <c r="C414" s="350" t="s">
        <v>2855</v>
      </c>
      <c r="D414" s="351" t="s">
        <v>2968</v>
      </c>
      <c r="E414" s="350">
        <v>44</v>
      </c>
      <c r="F414" s="350">
        <v>155</v>
      </c>
      <c r="G414" s="17">
        <f>E414*F414</f>
        <v>6820</v>
      </c>
    </row>
    <row r="415" spans="1:7" ht="31.5">
      <c r="A415" s="596"/>
      <c r="B415" s="874"/>
      <c r="C415" s="73" t="s">
        <v>260</v>
      </c>
      <c r="D415" s="19" t="s">
        <v>2968</v>
      </c>
      <c r="E415" s="17">
        <v>1</v>
      </c>
      <c r="F415" s="17">
        <v>35</v>
      </c>
      <c r="G415" s="84">
        <f>F415*E415</f>
        <v>35</v>
      </c>
    </row>
    <row r="416" spans="1:7">
      <c r="A416" s="596"/>
      <c r="B416" s="874"/>
      <c r="C416" s="345" t="s">
        <v>2391</v>
      </c>
      <c r="D416" s="346" t="s">
        <v>2968</v>
      </c>
      <c r="E416" s="346">
        <v>16</v>
      </c>
      <c r="F416" s="346">
        <v>170</v>
      </c>
      <c r="G416" s="84">
        <f>F416*E416</f>
        <v>2720</v>
      </c>
    </row>
    <row r="417" spans="1:11" ht="31.5">
      <c r="A417" s="596"/>
      <c r="B417" s="874"/>
      <c r="C417" s="73" t="s">
        <v>2334</v>
      </c>
      <c r="D417" s="19" t="s">
        <v>2968</v>
      </c>
      <c r="E417" s="17">
        <v>5</v>
      </c>
      <c r="F417" s="19">
        <v>35</v>
      </c>
      <c r="G417" s="17">
        <f>E417*F417</f>
        <v>175</v>
      </c>
    </row>
    <row r="418" spans="1:11">
      <c r="A418" s="596"/>
      <c r="B418" s="874"/>
      <c r="C418" s="338" t="s">
        <v>1879</v>
      </c>
      <c r="D418" s="276" t="s">
        <v>2968</v>
      </c>
      <c r="E418" s="280">
        <v>3</v>
      </c>
      <c r="F418" s="276">
        <v>170</v>
      </c>
      <c r="G418" s="17">
        <f>E418*F418</f>
        <v>510</v>
      </c>
    </row>
    <row r="419" spans="1:11">
      <c r="A419" s="596"/>
      <c r="B419" s="874"/>
      <c r="C419" s="73" t="s">
        <v>1491</v>
      </c>
      <c r="D419" s="31" t="s">
        <v>2968</v>
      </c>
      <c r="E419" s="23">
        <v>4</v>
      </c>
      <c r="F419" s="31">
        <v>13</v>
      </c>
      <c r="G419" s="17">
        <f>E419*F419</f>
        <v>52</v>
      </c>
    </row>
    <row r="420" spans="1:11">
      <c r="A420" s="596"/>
      <c r="B420" s="874"/>
      <c r="C420" s="343" t="s">
        <v>213</v>
      </c>
      <c r="D420" s="344" t="s">
        <v>2968</v>
      </c>
      <c r="E420" s="344">
        <v>17</v>
      </c>
      <c r="F420" s="19">
        <v>5</v>
      </c>
      <c r="G420" s="17">
        <f>E420*F420</f>
        <v>85</v>
      </c>
    </row>
    <row r="421" spans="1:11" ht="31.5">
      <c r="A421" s="596"/>
      <c r="B421" s="874"/>
      <c r="C421" s="73" t="s">
        <v>259</v>
      </c>
      <c r="D421" s="31" t="s">
        <v>1049</v>
      </c>
      <c r="E421" s="23">
        <v>10</v>
      </c>
      <c r="F421" s="23">
        <v>8</v>
      </c>
      <c r="G421" s="17">
        <f>E421*F421</f>
        <v>80</v>
      </c>
      <c r="H421" s="73" t="s">
        <v>259</v>
      </c>
      <c r="I421" s="31" t="s">
        <v>1049</v>
      </c>
      <c r="J421" s="23">
        <v>10</v>
      </c>
      <c r="K421" s="23">
        <v>8</v>
      </c>
    </row>
    <row r="422" spans="1:11">
      <c r="A422" s="596"/>
      <c r="B422" s="874"/>
      <c r="C422" s="157" t="s">
        <v>3498</v>
      </c>
      <c r="D422" s="154" t="s">
        <v>1049</v>
      </c>
      <c r="E422" s="154">
        <v>10</v>
      </c>
      <c r="F422" s="154">
        <v>12</v>
      </c>
      <c r="G422" s="84">
        <f>F422*E422</f>
        <v>120</v>
      </c>
    </row>
    <row r="423" spans="1:11" ht="31.5">
      <c r="A423" s="597"/>
      <c r="B423" s="875"/>
      <c r="C423" s="342" t="s">
        <v>2847</v>
      </c>
      <c r="D423" s="159" t="s">
        <v>2968</v>
      </c>
      <c r="E423" s="158">
        <v>31</v>
      </c>
      <c r="F423" s="159">
        <v>18</v>
      </c>
      <c r="G423" s="84">
        <f>F423*E423</f>
        <v>558</v>
      </c>
      <c r="J423" s="340">
        <f>J421+J398+J380+J368</f>
        <v>590</v>
      </c>
    </row>
    <row r="425" spans="1:11">
      <c r="C425" s="157" t="s">
        <v>3498</v>
      </c>
      <c r="D425" s="154" t="s">
        <v>1049</v>
      </c>
      <c r="E425" s="154">
        <v>10</v>
      </c>
      <c r="F425" s="154">
        <v>12</v>
      </c>
    </row>
    <row r="426" spans="1:11" ht="31.5">
      <c r="C426" s="341" t="s">
        <v>1930</v>
      </c>
      <c r="D426" s="154" t="s">
        <v>1049</v>
      </c>
      <c r="E426" s="154">
        <v>10</v>
      </c>
      <c r="F426" s="154">
        <v>80</v>
      </c>
    </row>
    <row r="427" spans="1:11">
      <c r="E427" s="340">
        <f>SUM(E425:E426)</f>
        <v>20</v>
      </c>
    </row>
    <row r="428" spans="1:11" ht="31.5">
      <c r="C428" s="342" t="s">
        <v>2847</v>
      </c>
      <c r="D428" s="159" t="s">
        <v>2968</v>
      </c>
      <c r="E428" s="158">
        <v>31</v>
      </c>
      <c r="F428" s="159">
        <v>18</v>
      </c>
    </row>
    <row r="429" spans="1:11" ht="31.5">
      <c r="C429" s="342" t="s">
        <v>2847</v>
      </c>
      <c r="D429" s="159" t="s">
        <v>2968</v>
      </c>
      <c r="E429" s="158">
        <v>24</v>
      </c>
      <c r="F429" s="159">
        <v>18</v>
      </c>
    </row>
    <row r="430" spans="1:11" ht="31.5">
      <c r="C430" s="342" t="s">
        <v>2847</v>
      </c>
      <c r="D430" s="159" t="s">
        <v>2968</v>
      </c>
      <c r="E430" s="158">
        <v>30</v>
      </c>
      <c r="F430" s="159">
        <v>18</v>
      </c>
    </row>
    <row r="431" spans="1:11" ht="31.5">
      <c r="C431" s="342" t="s">
        <v>2847</v>
      </c>
      <c r="D431" s="159" t="s">
        <v>2968</v>
      </c>
      <c r="E431" s="158">
        <v>10</v>
      </c>
      <c r="F431" s="159">
        <v>18</v>
      </c>
    </row>
    <row r="432" spans="1:11">
      <c r="E432" s="340">
        <f>SUM(E428:E431)</f>
        <v>95</v>
      </c>
    </row>
    <row r="433" spans="3:6">
      <c r="C433" s="343" t="s">
        <v>213</v>
      </c>
      <c r="D433" s="344" t="s">
        <v>2968</v>
      </c>
      <c r="E433" s="344">
        <v>17</v>
      </c>
      <c r="F433" s="19">
        <v>5</v>
      </c>
    </row>
    <row r="435" spans="3:6">
      <c r="C435" s="345" t="s">
        <v>2391</v>
      </c>
      <c r="D435" s="346" t="s">
        <v>2968</v>
      </c>
      <c r="E435" s="346">
        <v>16</v>
      </c>
      <c r="F435" s="346">
        <v>170</v>
      </c>
    </row>
    <row r="436" spans="3:6">
      <c r="C436" s="345" t="s">
        <v>2391</v>
      </c>
      <c r="D436" s="346" t="s">
        <v>2968</v>
      </c>
      <c r="E436" s="346">
        <v>16</v>
      </c>
      <c r="F436" s="346">
        <v>170</v>
      </c>
    </row>
    <row r="437" spans="3:6">
      <c r="C437" s="345" t="s">
        <v>2391</v>
      </c>
      <c r="D437" s="346" t="s">
        <v>2968</v>
      </c>
      <c r="E437" s="346">
        <v>19</v>
      </c>
      <c r="F437" s="346">
        <v>170</v>
      </c>
    </row>
    <row r="438" spans="3:6">
      <c r="E438" s="340">
        <f>SUM(E435:E437)</f>
        <v>51</v>
      </c>
    </row>
    <row r="439" spans="3:6">
      <c r="C439" s="338" t="s">
        <v>1879</v>
      </c>
      <c r="D439" s="276" t="s">
        <v>2968</v>
      </c>
      <c r="E439" s="280">
        <v>3</v>
      </c>
      <c r="F439" s="276">
        <v>170</v>
      </c>
    </row>
    <row r="440" spans="3:6">
      <c r="C440" s="338" t="s">
        <v>1879</v>
      </c>
      <c r="D440" s="276" t="s">
        <v>2968</v>
      </c>
      <c r="E440" s="280">
        <v>1</v>
      </c>
      <c r="F440" s="276">
        <v>170</v>
      </c>
    </row>
    <row r="441" spans="3:6">
      <c r="E441" s="340">
        <f>SUM(E439:E440)</f>
        <v>4</v>
      </c>
    </row>
    <row r="442" spans="3:6">
      <c r="C442" s="347" t="s">
        <v>973</v>
      </c>
      <c r="D442" s="348" t="s">
        <v>2968</v>
      </c>
      <c r="E442" s="349">
        <v>5</v>
      </c>
      <c r="F442" s="349">
        <v>50</v>
      </c>
    </row>
    <row r="443" spans="3:6">
      <c r="C443" s="349" t="s">
        <v>1305</v>
      </c>
      <c r="D443" s="348" t="s">
        <v>2968</v>
      </c>
      <c r="E443" s="349">
        <v>5</v>
      </c>
      <c r="F443" s="348">
        <v>155</v>
      </c>
    </row>
    <row r="444" spans="3:6">
      <c r="C444" s="349" t="s">
        <v>1305</v>
      </c>
      <c r="D444" s="348" t="s">
        <v>2968</v>
      </c>
      <c r="E444" s="349">
        <v>5</v>
      </c>
      <c r="F444" s="348">
        <v>155</v>
      </c>
    </row>
    <row r="445" spans="3:6">
      <c r="E445" s="340">
        <f>SUM(E442:E444)</f>
        <v>15</v>
      </c>
    </row>
    <row r="447" spans="3:6">
      <c r="C447" s="350" t="s">
        <v>2855</v>
      </c>
      <c r="D447" s="351" t="s">
        <v>2968</v>
      </c>
      <c r="E447" s="350">
        <v>44</v>
      </c>
      <c r="F447" s="350">
        <v>155</v>
      </c>
    </row>
    <row r="448" spans="3:6">
      <c r="C448" s="350" t="s">
        <v>2855</v>
      </c>
      <c r="D448" s="351" t="s">
        <v>2968</v>
      </c>
      <c r="E448" s="350">
        <v>22</v>
      </c>
      <c r="F448" s="350">
        <v>155</v>
      </c>
    </row>
    <row r="449" spans="3:6">
      <c r="C449" s="350" t="s">
        <v>2855</v>
      </c>
      <c r="D449" s="351" t="s">
        <v>2968</v>
      </c>
      <c r="E449" s="350">
        <v>26</v>
      </c>
      <c r="F449" s="350">
        <v>155</v>
      </c>
    </row>
    <row r="450" spans="3:6">
      <c r="E450" s="340">
        <f>SUM(E447:E449)</f>
        <v>92</v>
      </c>
    </row>
    <row r="452" spans="3:6" ht="31.5">
      <c r="C452" s="352" t="s">
        <v>3131</v>
      </c>
      <c r="D452" s="353" t="s">
        <v>2968</v>
      </c>
      <c r="E452" s="352">
        <v>1</v>
      </c>
      <c r="F452" s="352">
        <v>2800</v>
      </c>
    </row>
    <row r="454" spans="3:6">
      <c r="C454" s="73" t="s">
        <v>1491</v>
      </c>
      <c r="D454" s="31" t="s">
        <v>2968</v>
      </c>
      <c r="E454" s="23">
        <v>4</v>
      </c>
      <c r="F454" s="31">
        <v>13</v>
      </c>
    </row>
    <row r="455" spans="3:6">
      <c r="C455" s="73" t="s">
        <v>1491</v>
      </c>
      <c r="D455" s="31" t="s">
        <v>2968</v>
      </c>
      <c r="E455" s="23">
        <v>1</v>
      </c>
      <c r="F455" s="31">
        <v>13</v>
      </c>
    </row>
    <row r="456" spans="3:6">
      <c r="E456" s="340">
        <f>SUM(E454:E455)</f>
        <v>5</v>
      </c>
    </row>
    <row r="457" spans="3:6">
      <c r="C457" s="23" t="s">
        <v>2390</v>
      </c>
      <c r="D457" s="31" t="s">
        <v>2968</v>
      </c>
      <c r="E457" s="23">
        <v>50</v>
      </c>
      <c r="F457" s="23">
        <v>0.5</v>
      </c>
    </row>
    <row r="458" spans="3:6">
      <c r="C458" s="23" t="s">
        <v>2390</v>
      </c>
      <c r="D458" s="31" t="s">
        <v>2968</v>
      </c>
      <c r="E458" s="31">
        <v>49</v>
      </c>
      <c r="F458" s="31">
        <v>0.6</v>
      </c>
    </row>
    <row r="459" spans="3:6">
      <c r="C459" s="73" t="s">
        <v>2083</v>
      </c>
      <c r="D459" s="31" t="s">
        <v>2968</v>
      </c>
      <c r="E459" s="23">
        <v>8</v>
      </c>
      <c r="F459" s="31">
        <v>0.5</v>
      </c>
    </row>
    <row r="460" spans="3:6">
      <c r="E460" s="340">
        <f>SUM(E457:E459)</f>
        <v>107</v>
      </c>
    </row>
    <row r="461" spans="3:6">
      <c r="C461" s="73" t="s">
        <v>3768</v>
      </c>
      <c r="D461" s="31" t="s">
        <v>2968</v>
      </c>
      <c r="E461" s="31">
        <v>17</v>
      </c>
      <c r="F461" s="31">
        <v>0.5</v>
      </c>
    </row>
    <row r="462" spans="3:6">
      <c r="C462" s="73" t="s">
        <v>2084</v>
      </c>
      <c r="D462" s="31" t="s">
        <v>2968</v>
      </c>
      <c r="E462" s="23">
        <v>8</v>
      </c>
      <c r="F462" s="31">
        <v>0.45</v>
      </c>
    </row>
    <row r="463" spans="3:6">
      <c r="E463" s="340">
        <f>SUM(E461:E462)</f>
        <v>25</v>
      </c>
    </row>
    <row r="464" spans="3:6">
      <c r="C464" s="73" t="s">
        <v>2856</v>
      </c>
      <c r="D464" s="31" t="s">
        <v>2968</v>
      </c>
      <c r="E464" s="23">
        <v>16</v>
      </c>
      <c r="F464" s="31">
        <v>9</v>
      </c>
    </row>
    <row r="465" spans="3:6">
      <c r="C465" s="73" t="s">
        <v>2856</v>
      </c>
      <c r="D465" s="31" t="s">
        <v>2968</v>
      </c>
      <c r="E465" s="23">
        <v>16</v>
      </c>
      <c r="F465" s="31">
        <v>9</v>
      </c>
    </row>
    <row r="466" spans="3:6">
      <c r="C466" s="73" t="s">
        <v>361</v>
      </c>
      <c r="D466" s="31" t="s">
        <v>2968</v>
      </c>
      <c r="E466" s="31">
        <v>20</v>
      </c>
      <c r="F466" s="31">
        <v>9</v>
      </c>
    </row>
    <row r="467" spans="3:6">
      <c r="E467" s="340">
        <f>SUM(E464:E466)</f>
        <v>52</v>
      </c>
    </row>
    <row r="468" spans="3:6">
      <c r="C468" s="73" t="s">
        <v>2848</v>
      </c>
      <c r="D468" s="31" t="s">
        <v>2968</v>
      </c>
      <c r="E468" s="23">
        <v>12</v>
      </c>
      <c r="F468" s="31">
        <v>9</v>
      </c>
    </row>
    <row r="469" spans="3:6">
      <c r="C469" s="73" t="s">
        <v>2848</v>
      </c>
      <c r="D469" s="31" t="s">
        <v>2968</v>
      </c>
      <c r="E469" s="23">
        <v>10</v>
      </c>
      <c r="F469" s="31">
        <v>9</v>
      </c>
    </row>
    <row r="470" spans="3:6">
      <c r="E470" s="340">
        <f>SUM(E468:E469)</f>
        <v>22</v>
      </c>
    </row>
    <row r="472" spans="3:6" ht="31.5">
      <c r="C472" s="73" t="s">
        <v>2334</v>
      </c>
      <c r="D472" s="19" t="s">
        <v>2968</v>
      </c>
      <c r="E472" s="17">
        <v>5</v>
      </c>
      <c r="F472" s="19">
        <v>35</v>
      </c>
    </row>
    <row r="473" spans="3:6" ht="31.5">
      <c r="C473" s="73" t="s">
        <v>2334</v>
      </c>
      <c r="D473" s="31" t="s">
        <v>2968</v>
      </c>
      <c r="E473" s="23">
        <v>4</v>
      </c>
      <c r="F473" s="31">
        <v>35</v>
      </c>
    </row>
    <row r="474" spans="3:6">
      <c r="E474" s="340">
        <f>SUM(E472:E473)</f>
        <v>9</v>
      </c>
    </row>
    <row r="475" spans="3:6">
      <c r="C475" s="95" t="s">
        <v>1961</v>
      </c>
      <c r="D475" s="31" t="s">
        <v>2968</v>
      </c>
      <c r="E475" s="23">
        <v>1</v>
      </c>
      <c r="F475" s="31">
        <v>35</v>
      </c>
    </row>
    <row r="477" spans="3:6" ht="31.5">
      <c r="C477" s="23" t="s">
        <v>360</v>
      </c>
      <c r="D477" s="31" t="s">
        <v>2968</v>
      </c>
      <c r="E477" s="31">
        <v>16</v>
      </c>
      <c r="F477" s="31">
        <v>2.2999999999999998</v>
      </c>
    </row>
    <row r="478" spans="3:6">
      <c r="E478" s="340">
        <f>SUM(E477)</f>
        <v>16</v>
      </c>
    </row>
    <row r="479" spans="3:6" ht="31.5">
      <c r="C479" s="73" t="s">
        <v>1306</v>
      </c>
      <c r="D479" s="243" t="s">
        <v>2968</v>
      </c>
      <c r="E479" s="241">
        <v>6</v>
      </c>
      <c r="F479" s="243">
        <v>830</v>
      </c>
    </row>
    <row r="480" spans="3:6" ht="31.5">
      <c r="C480" s="73" t="s">
        <v>1306</v>
      </c>
      <c r="D480" s="31" t="s">
        <v>2968</v>
      </c>
      <c r="E480" s="23">
        <v>2</v>
      </c>
      <c r="F480" s="31">
        <v>830</v>
      </c>
    </row>
    <row r="481" spans="2:7">
      <c r="E481" s="340">
        <f>SUM(E479:E480)</f>
        <v>8</v>
      </c>
    </row>
    <row r="482" spans="2:7" ht="31.5">
      <c r="C482" s="73" t="s">
        <v>2081</v>
      </c>
      <c r="D482" s="31" t="s">
        <v>2968</v>
      </c>
      <c r="E482" s="23">
        <v>20</v>
      </c>
      <c r="F482" s="31">
        <v>10</v>
      </c>
    </row>
    <row r="483" spans="2:7">
      <c r="E483" s="340">
        <f>SUM(E482)</f>
        <v>20</v>
      </c>
    </row>
    <row r="484" spans="2:7" ht="31.5">
      <c r="C484" s="73" t="s">
        <v>2082</v>
      </c>
      <c r="D484" s="31" t="s">
        <v>2968</v>
      </c>
      <c r="E484" s="23">
        <v>8</v>
      </c>
      <c r="F484" s="31">
        <v>16</v>
      </c>
    </row>
    <row r="485" spans="2:7" ht="31.5">
      <c r="C485" s="73" t="s">
        <v>2467</v>
      </c>
      <c r="D485" s="31" t="s">
        <v>2968</v>
      </c>
      <c r="E485" s="23">
        <v>50</v>
      </c>
      <c r="F485" s="31">
        <v>16</v>
      </c>
    </row>
    <row r="486" spans="2:7">
      <c r="E486" s="340">
        <f>SUM(E484:E485)</f>
        <v>58</v>
      </c>
    </row>
    <row r="487" spans="2:7" ht="31.5">
      <c r="B487" s="5"/>
      <c r="C487" s="73" t="s">
        <v>1727</v>
      </c>
      <c r="D487" s="31" t="s">
        <v>2968</v>
      </c>
      <c r="E487" s="23">
        <v>12</v>
      </c>
      <c r="F487" s="31">
        <v>40</v>
      </c>
      <c r="G487" s="5"/>
    </row>
    <row r="488" spans="2:7">
      <c r="C488" s="354"/>
      <c r="D488" s="118"/>
      <c r="E488" s="91">
        <f>SUM(E487)</f>
        <v>12</v>
      </c>
      <c r="F488" s="118"/>
    </row>
    <row r="489" spans="2:7" ht="47.25">
      <c r="C489" s="73" t="s">
        <v>1500</v>
      </c>
      <c r="D489" s="31" t="s">
        <v>2968</v>
      </c>
      <c r="E489" s="23">
        <v>24</v>
      </c>
      <c r="F489" s="31">
        <v>30</v>
      </c>
    </row>
    <row r="490" spans="2:7">
      <c r="E490" s="340">
        <f>SUM(E489)</f>
        <v>24</v>
      </c>
    </row>
    <row r="491" spans="2:7" ht="31.5">
      <c r="C491" s="23" t="s">
        <v>2052</v>
      </c>
      <c r="D491" s="31" t="s">
        <v>2968</v>
      </c>
      <c r="E491" s="23">
        <v>9</v>
      </c>
      <c r="F491" s="23">
        <v>40</v>
      </c>
    </row>
    <row r="492" spans="2:7">
      <c r="E492" s="340">
        <f>SUM(E491)</f>
        <v>9</v>
      </c>
    </row>
  </sheetData>
  <mergeCells count="282">
    <mergeCell ref="H275:H277"/>
    <mergeCell ref="A192:A193"/>
    <mergeCell ref="B192:B193"/>
    <mergeCell ref="H192:H193"/>
    <mergeCell ref="H194:H196"/>
    <mergeCell ref="B194:B196"/>
    <mergeCell ref="A194:A196"/>
    <mergeCell ref="B275:B277"/>
    <mergeCell ref="A272:A274"/>
    <mergeCell ref="D269:F269"/>
    <mergeCell ref="D270:F270"/>
    <mergeCell ref="D271:F271"/>
    <mergeCell ref="H68:H70"/>
    <mergeCell ref="H272:H274"/>
    <mergeCell ref="D230:F230"/>
    <mergeCell ref="D231:F231"/>
    <mergeCell ref="D159:F159"/>
    <mergeCell ref="D160:F160"/>
    <mergeCell ref="D184:F184"/>
    <mergeCell ref="D185:F185"/>
    <mergeCell ref="D207:F207"/>
    <mergeCell ref="H260:H263"/>
    <mergeCell ref="B260:B263"/>
    <mergeCell ref="D186:F186"/>
    <mergeCell ref="D205:F205"/>
    <mergeCell ref="D206:F206"/>
    <mergeCell ref="A260:A263"/>
    <mergeCell ref="A201:A204"/>
    <mergeCell ref="A208:A210"/>
    <mergeCell ref="A211:A213"/>
    <mergeCell ref="A232:A234"/>
    <mergeCell ref="H151:H153"/>
    <mergeCell ref="B151:B153"/>
    <mergeCell ref="A151:A153"/>
    <mergeCell ref="D154:F154"/>
    <mergeCell ref="H154:H156"/>
    <mergeCell ref="A154:A157"/>
    <mergeCell ref="B154:B157"/>
    <mergeCell ref="A148:A149"/>
    <mergeCell ref="D150:F150"/>
    <mergeCell ref="H140:H144"/>
    <mergeCell ref="B140:B144"/>
    <mergeCell ref="A140:A144"/>
    <mergeCell ref="H145:H146"/>
    <mergeCell ref="B145:B146"/>
    <mergeCell ref="A145:A146"/>
    <mergeCell ref="H132:H134"/>
    <mergeCell ref="B132:B134"/>
    <mergeCell ref="A132:A134"/>
    <mergeCell ref="H135:H139"/>
    <mergeCell ref="B135:B139"/>
    <mergeCell ref="A135:A139"/>
    <mergeCell ref="H123:H127"/>
    <mergeCell ref="B123:B127"/>
    <mergeCell ref="A123:A127"/>
    <mergeCell ref="H128:H131"/>
    <mergeCell ref="B128:B131"/>
    <mergeCell ref="A128:A131"/>
    <mergeCell ref="H118:H121"/>
    <mergeCell ref="B118:B121"/>
    <mergeCell ref="A118:A121"/>
    <mergeCell ref="D122:F122"/>
    <mergeCell ref="H114:H117"/>
    <mergeCell ref="B114:B117"/>
    <mergeCell ref="A114:A117"/>
    <mergeCell ref="H105:H108"/>
    <mergeCell ref="B105:B108"/>
    <mergeCell ref="A105:A108"/>
    <mergeCell ref="H109:H113"/>
    <mergeCell ref="B109:B113"/>
    <mergeCell ref="A109:A113"/>
    <mergeCell ref="A102:A103"/>
    <mergeCell ref="D92:F92"/>
    <mergeCell ref="D93:F93"/>
    <mergeCell ref="H94:H97"/>
    <mergeCell ref="B94:B97"/>
    <mergeCell ref="A94:A97"/>
    <mergeCell ref="H98:H101"/>
    <mergeCell ref="B98:B101"/>
    <mergeCell ref="H102:H103"/>
    <mergeCell ref="B102:B103"/>
    <mergeCell ref="H86:H90"/>
    <mergeCell ref="B86:B90"/>
    <mergeCell ref="D71:F71"/>
    <mergeCell ref="D72:F72"/>
    <mergeCell ref="D73:F73"/>
    <mergeCell ref="D78:F78"/>
    <mergeCell ref="D30:F30"/>
    <mergeCell ref="D31:F31"/>
    <mergeCell ref="D32:F32"/>
    <mergeCell ref="D51:F51"/>
    <mergeCell ref="D50:F50"/>
    <mergeCell ref="D48:F48"/>
    <mergeCell ref="D49:F49"/>
    <mergeCell ref="D27:F27"/>
    <mergeCell ref="D28:F28"/>
    <mergeCell ref="D29:F29"/>
    <mergeCell ref="A7:A26"/>
    <mergeCell ref="C26:F26"/>
    <mergeCell ref="A1:H1"/>
    <mergeCell ref="A2:H2"/>
    <mergeCell ref="B7:B25"/>
    <mergeCell ref="F347:G347"/>
    <mergeCell ref="F349:G349"/>
    <mergeCell ref="D4:F4"/>
    <mergeCell ref="D5:F5"/>
    <mergeCell ref="D6:F6"/>
    <mergeCell ref="H7:H8"/>
    <mergeCell ref="H9:H25"/>
    <mergeCell ref="H33:H37"/>
    <mergeCell ref="H42:H44"/>
    <mergeCell ref="D60:F60"/>
    <mergeCell ref="B33:B37"/>
    <mergeCell ref="A33:A37"/>
    <mergeCell ref="D38:F38"/>
    <mergeCell ref="H39:H41"/>
    <mergeCell ref="B39:B41"/>
    <mergeCell ref="A39:A41"/>
    <mergeCell ref="A42:A44"/>
    <mergeCell ref="H45:H47"/>
    <mergeCell ref="B42:B44"/>
    <mergeCell ref="H54:H58"/>
    <mergeCell ref="B53:B58"/>
    <mergeCell ref="D52:F52"/>
    <mergeCell ref="D53:F53"/>
    <mergeCell ref="A53:A58"/>
    <mergeCell ref="H60:H62"/>
    <mergeCell ref="B60:B62"/>
    <mergeCell ref="A60:A62"/>
    <mergeCell ref="D65:F65"/>
    <mergeCell ref="D66:F66"/>
    <mergeCell ref="D67:F67"/>
    <mergeCell ref="D63:F63"/>
    <mergeCell ref="D64:F64"/>
    <mergeCell ref="A68:A70"/>
    <mergeCell ref="B68:B70"/>
    <mergeCell ref="A86:A90"/>
    <mergeCell ref="H73:H77"/>
    <mergeCell ref="B73:B77"/>
    <mergeCell ref="D84:F84"/>
    <mergeCell ref="D85:F85"/>
    <mergeCell ref="H79:H82"/>
    <mergeCell ref="B79:B82"/>
    <mergeCell ref="D83:F83"/>
    <mergeCell ref="A73:A77"/>
    <mergeCell ref="A79:A82"/>
    <mergeCell ref="H393:H396"/>
    <mergeCell ref="B351:B364"/>
    <mergeCell ref="B365:B368"/>
    <mergeCell ref="A405:A423"/>
    <mergeCell ref="B405:B423"/>
    <mergeCell ref="A400:A404"/>
    <mergeCell ref="B400:B404"/>
    <mergeCell ref="A393:A399"/>
    <mergeCell ref="B393:B399"/>
    <mergeCell ref="A351:A364"/>
    <mergeCell ref="A365:A368"/>
    <mergeCell ref="A369:A392"/>
    <mergeCell ref="D91:F91"/>
    <mergeCell ref="B369:B378"/>
    <mergeCell ref="B380:B389"/>
    <mergeCell ref="B390:B392"/>
    <mergeCell ref="A98:A101"/>
    <mergeCell ref="D104:F104"/>
    <mergeCell ref="D147:F147"/>
    <mergeCell ref="D158:F158"/>
    <mergeCell ref="H161:H162"/>
    <mergeCell ref="B161:B162"/>
    <mergeCell ref="A161:A162"/>
    <mergeCell ref="H163:H165"/>
    <mergeCell ref="B163:B165"/>
    <mergeCell ref="A163:A165"/>
    <mergeCell ref="H148:H149"/>
    <mergeCell ref="B148:B149"/>
    <mergeCell ref="H166:H171"/>
    <mergeCell ref="B166:B171"/>
    <mergeCell ref="A166:A171"/>
    <mergeCell ref="H172:H174"/>
    <mergeCell ref="B172:B174"/>
    <mergeCell ref="A172:A174"/>
    <mergeCell ref="H175:H178"/>
    <mergeCell ref="B175:B178"/>
    <mergeCell ref="A175:A178"/>
    <mergeCell ref="H179:H183"/>
    <mergeCell ref="B179:B183"/>
    <mergeCell ref="A179:A183"/>
    <mergeCell ref="H187:H188"/>
    <mergeCell ref="B187:B188"/>
    <mergeCell ref="A187:A188"/>
    <mergeCell ref="H189:H191"/>
    <mergeCell ref="B189:B191"/>
    <mergeCell ref="A189:A191"/>
    <mergeCell ref="H197:H199"/>
    <mergeCell ref="B197:B199"/>
    <mergeCell ref="A197:A199"/>
    <mergeCell ref="D200:F200"/>
    <mergeCell ref="H201:H204"/>
    <mergeCell ref="B201:B204"/>
    <mergeCell ref="H214:H219"/>
    <mergeCell ref="B214:B219"/>
    <mergeCell ref="H208:H210"/>
    <mergeCell ref="B208:B210"/>
    <mergeCell ref="H211:H213"/>
    <mergeCell ref="B211:B213"/>
    <mergeCell ref="H226:H229"/>
    <mergeCell ref="B226:B229"/>
    <mergeCell ref="A226:A229"/>
    <mergeCell ref="A214:A219"/>
    <mergeCell ref="H220:H221"/>
    <mergeCell ref="B220:B221"/>
    <mergeCell ref="A220:A221"/>
    <mergeCell ref="H222:H225"/>
    <mergeCell ref="B222:B225"/>
    <mergeCell ref="A222:A225"/>
    <mergeCell ref="H232:H234"/>
    <mergeCell ref="B232:B234"/>
    <mergeCell ref="D235:F235"/>
    <mergeCell ref="H236:H245"/>
    <mergeCell ref="B236:B245"/>
    <mergeCell ref="A236:A245"/>
    <mergeCell ref="D246:F246"/>
    <mergeCell ref="D247:F247"/>
    <mergeCell ref="D248:F248"/>
    <mergeCell ref="D249:F249"/>
    <mergeCell ref="D250:F250"/>
    <mergeCell ref="D251:F251"/>
    <mergeCell ref="H252:H254"/>
    <mergeCell ref="B252:B254"/>
    <mergeCell ref="H278:H283"/>
    <mergeCell ref="B278:B283"/>
    <mergeCell ref="A278:A283"/>
    <mergeCell ref="A252:A254"/>
    <mergeCell ref="H255:H259"/>
    <mergeCell ref="B255:B259"/>
    <mergeCell ref="A255:A259"/>
    <mergeCell ref="H264:H268"/>
    <mergeCell ref="B264:B268"/>
    <mergeCell ref="B287:B296"/>
    <mergeCell ref="A287:A296"/>
    <mergeCell ref="H284:H285"/>
    <mergeCell ref="B284:B285"/>
    <mergeCell ref="A284:A285"/>
    <mergeCell ref="D286:F286"/>
    <mergeCell ref="A264:A268"/>
    <mergeCell ref="A275:A277"/>
    <mergeCell ref="B272:B274"/>
    <mergeCell ref="D297:F297"/>
    <mergeCell ref="D298:F298"/>
    <mergeCell ref="D299:F299"/>
    <mergeCell ref="H287:H296"/>
    <mergeCell ref="D300:F300"/>
    <mergeCell ref="H300:H302"/>
    <mergeCell ref="B300:B302"/>
    <mergeCell ref="A300:A302"/>
    <mergeCell ref="H303:H305"/>
    <mergeCell ref="B303:B305"/>
    <mergeCell ref="A303:A305"/>
    <mergeCell ref="H306:H308"/>
    <mergeCell ref="B306:B308"/>
    <mergeCell ref="A306:A308"/>
    <mergeCell ref="D309:F309"/>
    <mergeCell ref="D310:F310"/>
    <mergeCell ref="D311:F311"/>
    <mergeCell ref="H312:H314"/>
    <mergeCell ref="H319:H324"/>
    <mergeCell ref="B319:B324"/>
    <mergeCell ref="A319:A324"/>
    <mergeCell ref="B312:B314"/>
    <mergeCell ref="A312:A314"/>
    <mergeCell ref="H315:H316"/>
    <mergeCell ref="B315:B316"/>
    <mergeCell ref="A315:A316"/>
    <mergeCell ref="D328:F328"/>
    <mergeCell ref="A45:A47"/>
    <mergeCell ref="B45:B47"/>
    <mergeCell ref="H325:H326"/>
    <mergeCell ref="B325:B326"/>
    <mergeCell ref="A325:A326"/>
    <mergeCell ref="D327:F327"/>
    <mergeCell ref="H317:H318"/>
    <mergeCell ref="B317:B318"/>
    <mergeCell ref="A317:A318"/>
  </mergeCells>
  <phoneticPr fontId="6" type="noConversion"/>
  <pageMargins left="0.75" right="0.18" top="0.26" bottom="0.3" header="0.18" footer="0.16"/>
  <pageSetup paperSize="9" scale="8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tabColor indexed="34"/>
  </sheetPr>
  <dimension ref="A1:I486"/>
  <sheetViews>
    <sheetView view="pageBreakPreview" workbookViewId="0">
      <selection activeCell="C124" sqref="C124"/>
    </sheetView>
  </sheetViews>
  <sheetFormatPr defaultRowHeight="15.75"/>
  <cols>
    <col min="1" max="1" width="6.42578125" style="1" customWidth="1"/>
    <col min="2" max="2" width="24.85546875" style="1" customWidth="1"/>
    <col min="3" max="3" width="21.85546875" style="1" customWidth="1"/>
    <col min="4" max="4" width="9.5703125" style="1" customWidth="1"/>
    <col min="5" max="5" width="15.140625" style="1" customWidth="1"/>
    <col min="6" max="6" width="9.140625" style="1"/>
    <col min="7" max="7" width="18.85546875" style="1" customWidth="1"/>
    <col min="8" max="8" width="11" style="1" customWidth="1"/>
    <col min="9" max="9" width="14.28515625" style="1" bestFit="1" customWidth="1"/>
    <col min="10" max="16384" width="9.140625" style="1"/>
  </cols>
  <sheetData>
    <row r="1" spans="1:8" ht="15.75" customHeight="1">
      <c r="A1" s="601" t="s">
        <v>1044</v>
      </c>
      <c r="B1" s="601"/>
      <c r="C1" s="601"/>
      <c r="D1" s="601"/>
      <c r="E1" s="601"/>
      <c r="F1" s="601"/>
      <c r="G1" s="601"/>
      <c r="H1" s="601"/>
    </row>
    <row r="2" spans="1:8" ht="37.5" customHeight="1">
      <c r="A2" s="663" t="s">
        <v>600</v>
      </c>
      <c r="B2" s="663"/>
      <c r="C2" s="663"/>
      <c r="D2" s="663"/>
      <c r="E2" s="663"/>
      <c r="F2" s="663"/>
      <c r="G2" s="663"/>
      <c r="H2" s="663"/>
    </row>
    <row r="3" spans="1:8" ht="43.5" customHeight="1">
      <c r="A3" s="58" t="s">
        <v>1033</v>
      </c>
      <c r="B3" s="58" t="s">
        <v>1034</v>
      </c>
      <c r="C3" s="58" t="s">
        <v>1035</v>
      </c>
      <c r="D3" s="58" t="s">
        <v>1036</v>
      </c>
      <c r="E3" s="58" t="s">
        <v>1334</v>
      </c>
      <c r="F3" s="58" t="s">
        <v>1335</v>
      </c>
      <c r="G3" s="58" t="s">
        <v>1555</v>
      </c>
      <c r="H3" s="58" t="s">
        <v>1586</v>
      </c>
    </row>
    <row r="4" spans="1:8" ht="18" customHeight="1">
      <c r="A4" s="41">
        <v>1</v>
      </c>
      <c r="B4" s="17" t="s">
        <v>1913</v>
      </c>
      <c r="C4" s="36" t="s">
        <v>1584</v>
      </c>
      <c r="D4" s="598" t="s">
        <v>67</v>
      </c>
      <c r="E4" s="599"/>
      <c r="F4" s="600"/>
      <c r="G4" s="27"/>
      <c r="H4" s="18">
        <v>41183</v>
      </c>
    </row>
    <row r="5" spans="1:8" ht="35.25" customHeight="1">
      <c r="A5" s="41">
        <v>2</v>
      </c>
      <c r="B5" s="17" t="s">
        <v>2536</v>
      </c>
      <c r="C5" s="16" t="s">
        <v>1621</v>
      </c>
      <c r="D5" s="598" t="s">
        <v>780</v>
      </c>
      <c r="E5" s="599"/>
      <c r="F5" s="600"/>
      <c r="G5" s="20"/>
      <c r="H5" s="18">
        <v>41184</v>
      </c>
    </row>
    <row r="6" spans="1:8" ht="37.5" customHeight="1">
      <c r="A6" s="41">
        <v>3</v>
      </c>
      <c r="B6" s="17" t="s">
        <v>3554</v>
      </c>
      <c r="C6" s="16" t="s">
        <v>2844</v>
      </c>
      <c r="D6" s="598" t="s">
        <v>1632</v>
      </c>
      <c r="E6" s="599"/>
      <c r="F6" s="600"/>
      <c r="G6" s="20"/>
      <c r="H6" s="18">
        <v>41184</v>
      </c>
    </row>
    <row r="7" spans="1:8" ht="38.25" customHeight="1">
      <c r="A7" s="602">
        <v>4</v>
      </c>
      <c r="B7" s="592" t="s">
        <v>1914</v>
      </c>
      <c r="C7" s="16" t="s">
        <v>1986</v>
      </c>
      <c r="D7" s="17"/>
      <c r="E7" s="17"/>
      <c r="F7" s="17"/>
      <c r="G7" s="17"/>
      <c r="H7" s="595">
        <v>41183</v>
      </c>
    </row>
    <row r="8" spans="1:8" ht="18" customHeight="1">
      <c r="A8" s="596"/>
      <c r="B8" s="593"/>
      <c r="C8" s="17" t="s">
        <v>2268</v>
      </c>
      <c r="D8" s="19" t="s">
        <v>1046</v>
      </c>
      <c r="E8" s="17">
        <v>1.25</v>
      </c>
      <c r="F8" s="17">
        <v>350</v>
      </c>
      <c r="G8" s="17">
        <f>E8*F8</f>
        <v>437.5</v>
      </c>
      <c r="H8" s="605"/>
    </row>
    <row r="9" spans="1:8" ht="18" customHeight="1">
      <c r="A9" s="596"/>
      <c r="B9" s="593"/>
      <c r="C9" s="17" t="s">
        <v>1047</v>
      </c>
      <c r="D9" s="19" t="s">
        <v>1049</v>
      </c>
      <c r="E9" s="17">
        <v>1.25</v>
      </c>
      <c r="F9" s="17">
        <v>25</v>
      </c>
      <c r="G9" s="17">
        <f>E9*F9</f>
        <v>31.25</v>
      </c>
      <c r="H9" s="605"/>
    </row>
    <row r="10" spans="1:8" ht="18" customHeight="1">
      <c r="A10" s="597"/>
      <c r="B10" s="594"/>
      <c r="C10" s="17" t="s">
        <v>1087</v>
      </c>
      <c r="D10" s="19" t="s">
        <v>1109</v>
      </c>
      <c r="E10" s="17">
        <v>0.05</v>
      </c>
      <c r="F10" s="17">
        <v>67</v>
      </c>
      <c r="G10" s="17">
        <f>E10*F10</f>
        <v>3.35</v>
      </c>
      <c r="H10" s="603"/>
    </row>
    <row r="11" spans="1:8" ht="38.25" customHeight="1">
      <c r="A11" s="602">
        <v>5</v>
      </c>
      <c r="B11" s="592" t="s">
        <v>1268</v>
      </c>
      <c r="C11" s="16" t="s">
        <v>1915</v>
      </c>
      <c r="D11" s="19"/>
      <c r="E11" s="17"/>
      <c r="F11" s="17"/>
      <c r="G11" s="17"/>
      <c r="H11" s="595">
        <v>41180</v>
      </c>
    </row>
    <row r="12" spans="1:8" ht="18" customHeight="1">
      <c r="A12" s="597"/>
      <c r="B12" s="594"/>
      <c r="C12" s="17" t="s">
        <v>1916</v>
      </c>
      <c r="D12" s="19" t="s">
        <v>2968</v>
      </c>
      <c r="E12" s="17">
        <v>1</v>
      </c>
      <c r="F12" s="17">
        <v>50</v>
      </c>
      <c r="G12" s="44">
        <f>E12*F12</f>
        <v>50</v>
      </c>
      <c r="H12" s="603"/>
    </row>
    <row r="13" spans="1:8" ht="18" customHeight="1">
      <c r="A13" s="41">
        <v>6</v>
      </c>
      <c r="B13" s="17" t="s">
        <v>1075</v>
      </c>
      <c r="C13" s="16" t="s">
        <v>1332</v>
      </c>
      <c r="D13" s="598" t="s">
        <v>1050</v>
      </c>
      <c r="E13" s="599"/>
      <c r="F13" s="600"/>
      <c r="G13" s="44"/>
      <c r="H13" s="18">
        <v>41183</v>
      </c>
    </row>
    <row r="14" spans="1:8" ht="55.5" customHeight="1">
      <c r="A14" s="602">
        <v>7</v>
      </c>
      <c r="B14" s="592" t="s">
        <v>1917</v>
      </c>
      <c r="C14" s="46" t="s">
        <v>2684</v>
      </c>
      <c r="D14" s="19"/>
      <c r="E14" s="19"/>
      <c r="F14" s="19"/>
      <c r="G14" s="44"/>
      <c r="H14" s="660">
        <v>41183</v>
      </c>
    </row>
    <row r="15" spans="1:8" ht="18" customHeight="1">
      <c r="A15" s="597"/>
      <c r="B15" s="594"/>
      <c r="C15" s="17" t="s">
        <v>1600</v>
      </c>
      <c r="D15" s="17" t="s">
        <v>1588</v>
      </c>
      <c r="E15" s="17">
        <v>0.67</v>
      </c>
      <c r="F15" s="17">
        <v>1700</v>
      </c>
      <c r="G15" s="44">
        <f>E15*F15</f>
        <v>1139</v>
      </c>
      <c r="H15" s="662"/>
    </row>
    <row r="16" spans="1:8" ht="36" customHeight="1">
      <c r="A16" s="41">
        <v>8</v>
      </c>
      <c r="B16" s="17" t="s">
        <v>2781</v>
      </c>
      <c r="C16" s="46" t="s">
        <v>893</v>
      </c>
      <c r="D16" s="598" t="s">
        <v>3811</v>
      </c>
      <c r="E16" s="599"/>
      <c r="F16" s="600"/>
      <c r="G16" s="17"/>
      <c r="H16" s="18">
        <v>41183</v>
      </c>
    </row>
    <row r="17" spans="1:8" ht="39" customHeight="1">
      <c r="A17" s="43">
        <v>9</v>
      </c>
      <c r="B17" s="17" t="s">
        <v>2595</v>
      </c>
      <c r="C17" s="46" t="s">
        <v>893</v>
      </c>
      <c r="D17" s="598" t="s">
        <v>3811</v>
      </c>
      <c r="E17" s="599"/>
      <c r="F17" s="600"/>
      <c r="G17" s="17"/>
      <c r="H17" s="18">
        <v>41183</v>
      </c>
    </row>
    <row r="18" spans="1:8" ht="36.75" customHeight="1">
      <c r="A18" s="43">
        <v>10</v>
      </c>
      <c r="B18" s="17" t="s">
        <v>3441</v>
      </c>
      <c r="C18" s="46" t="s">
        <v>893</v>
      </c>
      <c r="D18" s="598" t="s">
        <v>3811</v>
      </c>
      <c r="E18" s="599"/>
      <c r="F18" s="600"/>
      <c r="G18" s="17"/>
      <c r="H18" s="18">
        <v>41183</v>
      </c>
    </row>
    <row r="19" spans="1:8" ht="36" customHeight="1">
      <c r="A19" s="602">
        <v>11</v>
      </c>
      <c r="B19" s="592" t="s">
        <v>1914</v>
      </c>
      <c r="C19" s="16" t="s">
        <v>3715</v>
      </c>
      <c r="D19" s="17"/>
      <c r="E19" s="17"/>
      <c r="F19" s="17"/>
      <c r="G19" s="17"/>
      <c r="H19" s="595">
        <v>41183</v>
      </c>
    </row>
    <row r="20" spans="1:8" ht="18" customHeight="1">
      <c r="A20" s="596"/>
      <c r="B20" s="593"/>
      <c r="C20" s="17" t="s">
        <v>2268</v>
      </c>
      <c r="D20" s="19" t="s">
        <v>1046</v>
      </c>
      <c r="E20" s="17">
        <v>1.25</v>
      </c>
      <c r="F20" s="17">
        <v>350</v>
      </c>
      <c r="G20" s="17">
        <f>E20*F20</f>
        <v>437.5</v>
      </c>
      <c r="H20" s="605"/>
    </row>
    <row r="21" spans="1:8" ht="18" customHeight="1">
      <c r="A21" s="596"/>
      <c r="B21" s="593"/>
      <c r="C21" s="17" t="s">
        <v>1047</v>
      </c>
      <c r="D21" s="19" t="s">
        <v>1049</v>
      </c>
      <c r="E21" s="17">
        <v>1.25</v>
      </c>
      <c r="F21" s="17">
        <v>25</v>
      </c>
      <c r="G21" s="17">
        <f>E21*F21</f>
        <v>31.25</v>
      </c>
      <c r="H21" s="605"/>
    </row>
    <row r="22" spans="1:8" ht="18" customHeight="1">
      <c r="A22" s="597"/>
      <c r="B22" s="594"/>
      <c r="C22" s="17" t="s">
        <v>1087</v>
      </c>
      <c r="D22" s="19" t="s">
        <v>1109</v>
      </c>
      <c r="E22" s="17">
        <v>0.05</v>
      </c>
      <c r="F22" s="17">
        <v>67</v>
      </c>
      <c r="G22" s="17">
        <f>E22*F22</f>
        <v>3.35</v>
      </c>
      <c r="H22" s="603"/>
    </row>
    <row r="23" spans="1:8" ht="54" customHeight="1">
      <c r="A23" s="602">
        <v>12</v>
      </c>
      <c r="B23" s="592" t="s">
        <v>3428</v>
      </c>
      <c r="C23" s="16" t="s">
        <v>3429</v>
      </c>
      <c r="D23" s="19"/>
      <c r="E23" s="17"/>
      <c r="F23" s="17"/>
      <c r="G23" s="17"/>
      <c r="H23" s="595">
        <v>41183</v>
      </c>
    </row>
    <row r="24" spans="1:8" ht="18" customHeight="1">
      <c r="A24" s="596"/>
      <c r="B24" s="593"/>
      <c r="C24" s="17" t="s">
        <v>1570</v>
      </c>
      <c r="D24" s="19" t="s">
        <v>2968</v>
      </c>
      <c r="E24" s="19">
        <v>13</v>
      </c>
      <c r="F24" s="17">
        <v>68.47</v>
      </c>
      <c r="G24" s="17">
        <f>E24*F24</f>
        <v>890.11</v>
      </c>
      <c r="H24" s="596"/>
    </row>
    <row r="25" spans="1:8" ht="18" customHeight="1">
      <c r="A25" s="596"/>
      <c r="B25" s="593"/>
      <c r="C25" s="17" t="s">
        <v>3430</v>
      </c>
      <c r="D25" s="19" t="s">
        <v>2968</v>
      </c>
      <c r="E25" s="19">
        <v>1</v>
      </c>
      <c r="F25" s="17">
        <v>104</v>
      </c>
      <c r="G25" s="44">
        <f>E25*F25</f>
        <v>104</v>
      </c>
      <c r="H25" s="596"/>
    </row>
    <row r="26" spans="1:8" ht="18" customHeight="1">
      <c r="A26" s="597"/>
      <c r="B26" s="594"/>
      <c r="C26" s="17" t="s">
        <v>3431</v>
      </c>
      <c r="D26" s="19" t="s">
        <v>1049</v>
      </c>
      <c r="E26" s="19">
        <v>30</v>
      </c>
      <c r="F26" s="17">
        <v>33</v>
      </c>
      <c r="G26" s="44">
        <f>E26*F26</f>
        <v>990</v>
      </c>
      <c r="H26" s="597"/>
    </row>
    <row r="27" spans="1:8" ht="36" customHeight="1">
      <c r="A27" s="602">
        <v>13</v>
      </c>
      <c r="B27" s="592" t="s">
        <v>3432</v>
      </c>
      <c r="C27" s="16" t="s">
        <v>692</v>
      </c>
      <c r="D27" s="19"/>
      <c r="E27" s="19"/>
      <c r="F27" s="19"/>
      <c r="G27" s="17"/>
      <c r="H27" s="595">
        <v>41183</v>
      </c>
    </row>
    <row r="28" spans="1:8" ht="18" customHeight="1">
      <c r="A28" s="597"/>
      <c r="B28" s="594"/>
      <c r="C28" s="17" t="s">
        <v>3144</v>
      </c>
      <c r="D28" s="19" t="s">
        <v>2968</v>
      </c>
      <c r="E28" s="17">
        <v>1</v>
      </c>
      <c r="F28" s="17">
        <v>24</v>
      </c>
      <c r="G28" s="20">
        <f>F28*E28</f>
        <v>24</v>
      </c>
      <c r="H28" s="597"/>
    </row>
    <row r="29" spans="1:8" ht="34.5" customHeight="1">
      <c r="A29" s="602">
        <v>14</v>
      </c>
      <c r="B29" s="592" t="s">
        <v>3178</v>
      </c>
      <c r="C29" s="16" t="s">
        <v>3179</v>
      </c>
      <c r="D29" s="17"/>
      <c r="E29" s="17"/>
      <c r="F29" s="17"/>
      <c r="G29" s="17"/>
      <c r="H29" s="595">
        <v>41184</v>
      </c>
    </row>
    <row r="30" spans="1:8" ht="19.5" customHeight="1">
      <c r="A30" s="596"/>
      <c r="B30" s="593"/>
      <c r="C30" s="15" t="s">
        <v>108</v>
      </c>
      <c r="D30" s="19" t="s">
        <v>2968</v>
      </c>
      <c r="E30" s="17">
        <v>1</v>
      </c>
      <c r="F30" s="17">
        <v>180</v>
      </c>
      <c r="G30" s="169">
        <f>F30*E30</f>
        <v>180</v>
      </c>
      <c r="H30" s="605"/>
    </row>
    <row r="31" spans="1:8" ht="18" customHeight="1">
      <c r="A31" s="596"/>
      <c r="B31" s="593"/>
      <c r="C31" s="17" t="s">
        <v>1879</v>
      </c>
      <c r="D31" s="19" t="s">
        <v>2968</v>
      </c>
      <c r="E31" s="17">
        <v>1</v>
      </c>
      <c r="F31" s="17">
        <v>170</v>
      </c>
      <c r="G31" s="44">
        <f>E31*F31</f>
        <v>170</v>
      </c>
      <c r="H31" s="605"/>
    </row>
    <row r="32" spans="1:8" ht="18" customHeight="1">
      <c r="A32" s="596"/>
      <c r="B32" s="593"/>
      <c r="C32" s="15" t="s">
        <v>3370</v>
      </c>
      <c r="D32" s="19" t="s">
        <v>2968</v>
      </c>
      <c r="E32" s="17">
        <v>2</v>
      </c>
      <c r="F32" s="19">
        <v>13</v>
      </c>
      <c r="G32" s="44">
        <f>E32*F32</f>
        <v>26</v>
      </c>
      <c r="H32" s="605"/>
    </row>
    <row r="33" spans="1:8" ht="18" customHeight="1">
      <c r="A33" s="596"/>
      <c r="B33" s="593"/>
      <c r="C33" s="15" t="s">
        <v>2084</v>
      </c>
      <c r="D33" s="19" t="s">
        <v>2968</v>
      </c>
      <c r="E33" s="17">
        <v>4</v>
      </c>
      <c r="F33" s="19">
        <v>0.45</v>
      </c>
      <c r="G33" s="44">
        <f>E33*F33</f>
        <v>1.8</v>
      </c>
      <c r="H33" s="605"/>
    </row>
    <row r="34" spans="1:8" ht="18" customHeight="1">
      <c r="A34" s="597"/>
      <c r="B34" s="594"/>
      <c r="C34" s="15" t="s">
        <v>2083</v>
      </c>
      <c r="D34" s="19" t="s">
        <v>2968</v>
      </c>
      <c r="E34" s="17">
        <v>2</v>
      </c>
      <c r="F34" s="19">
        <v>0.5</v>
      </c>
      <c r="G34" s="44">
        <f>E34*F34</f>
        <v>1</v>
      </c>
      <c r="H34" s="603"/>
    </row>
    <row r="35" spans="1:8" ht="35.25" customHeight="1">
      <c r="A35" s="41">
        <v>15</v>
      </c>
      <c r="B35" s="17" t="s">
        <v>2536</v>
      </c>
      <c r="C35" s="16" t="s">
        <v>1621</v>
      </c>
      <c r="D35" s="598" t="s">
        <v>63</v>
      </c>
      <c r="E35" s="599"/>
      <c r="F35" s="600"/>
      <c r="G35" s="17"/>
      <c r="H35" s="18">
        <v>41184</v>
      </c>
    </row>
    <row r="36" spans="1:8" ht="18" customHeight="1">
      <c r="A36" s="41">
        <v>16</v>
      </c>
      <c r="B36" s="17" t="s">
        <v>3182</v>
      </c>
      <c r="C36" s="16" t="s">
        <v>2844</v>
      </c>
      <c r="D36" s="598" t="s">
        <v>3183</v>
      </c>
      <c r="E36" s="599"/>
      <c r="F36" s="600"/>
      <c r="G36" s="17"/>
      <c r="H36" s="18">
        <v>41184</v>
      </c>
    </row>
    <row r="37" spans="1:8" ht="18" customHeight="1">
      <c r="A37" s="41">
        <v>17</v>
      </c>
      <c r="B37" s="17" t="s">
        <v>3185</v>
      </c>
      <c r="C37" s="16" t="s">
        <v>2270</v>
      </c>
      <c r="D37" s="598" t="s">
        <v>1050</v>
      </c>
      <c r="E37" s="599"/>
      <c r="F37" s="600"/>
      <c r="G37" s="17"/>
      <c r="H37" s="18">
        <v>41184</v>
      </c>
    </row>
    <row r="38" spans="1:8" ht="35.25" customHeight="1">
      <c r="A38" s="41">
        <v>18</v>
      </c>
      <c r="B38" s="17" t="s">
        <v>2064</v>
      </c>
      <c r="C38" s="16" t="s">
        <v>3773</v>
      </c>
      <c r="D38" s="606" t="s">
        <v>67</v>
      </c>
      <c r="E38" s="606"/>
      <c r="F38" s="606"/>
      <c r="G38" s="17"/>
      <c r="H38" s="18">
        <v>41185</v>
      </c>
    </row>
    <row r="39" spans="1:8" ht="36.75" customHeight="1">
      <c r="A39" s="602">
        <v>19</v>
      </c>
      <c r="B39" s="592" t="s">
        <v>1536</v>
      </c>
      <c r="C39" s="16" t="s">
        <v>3826</v>
      </c>
      <c r="D39" s="19"/>
      <c r="E39" s="19"/>
      <c r="F39" s="19"/>
      <c r="G39" s="17"/>
      <c r="H39" s="595">
        <v>41185</v>
      </c>
    </row>
    <row r="40" spans="1:8" ht="18" customHeight="1">
      <c r="A40" s="597"/>
      <c r="B40" s="594"/>
      <c r="C40" s="17" t="s">
        <v>1879</v>
      </c>
      <c r="D40" s="19" t="s">
        <v>2968</v>
      </c>
      <c r="E40" s="19">
        <v>1</v>
      </c>
      <c r="F40" s="17">
        <v>1542</v>
      </c>
      <c r="G40" s="44">
        <f>E40*F40</f>
        <v>1542</v>
      </c>
      <c r="H40" s="603"/>
    </row>
    <row r="41" spans="1:8" ht="18" customHeight="1">
      <c r="A41" s="41">
        <v>20</v>
      </c>
      <c r="B41" s="17" t="s">
        <v>3321</v>
      </c>
      <c r="C41" s="16" t="s">
        <v>1584</v>
      </c>
      <c r="D41" s="598" t="s">
        <v>67</v>
      </c>
      <c r="E41" s="599"/>
      <c r="F41" s="600"/>
      <c r="G41" s="44"/>
      <c r="H41" s="18">
        <v>41186</v>
      </c>
    </row>
    <row r="42" spans="1:8" ht="38.25" customHeight="1">
      <c r="A42" s="602">
        <v>21</v>
      </c>
      <c r="B42" s="592" t="s">
        <v>3323</v>
      </c>
      <c r="C42" s="36" t="s">
        <v>3324</v>
      </c>
      <c r="D42" s="30"/>
      <c r="E42" s="30"/>
      <c r="F42" s="30"/>
      <c r="G42" s="44"/>
      <c r="H42" s="595">
        <v>41184</v>
      </c>
    </row>
    <row r="43" spans="1:8" ht="18" customHeight="1">
      <c r="A43" s="596"/>
      <c r="B43" s="593"/>
      <c r="C43" s="17" t="s">
        <v>3382</v>
      </c>
      <c r="D43" s="19" t="s">
        <v>1049</v>
      </c>
      <c r="E43" s="17">
        <v>15</v>
      </c>
      <c r="F43" s="17">
        <v>52</v>
      </c>
      <c r="G43" s="44">
        <f t="shared" ref="G43:G48" si="0">E43*F43</f>
        <v>780</v>
      </c>
      <c r="H43" s="605"/>
    </row>
    <row r="44" spans="1:8" ht="18" customHeight="1">
      <c r="A44" s="596"/>
      <c r="B44" s="593"/>
      <c r="C44" s="28" t="s">
        <v>1045</v>
      </c>
      <c r="D44" s="29" t="s">
        <v>2968</v>
      </c>
      <c r="E44" s="30">
        <v>4</v>
      </c>
      <c r="F44" s="30">
        <v>54</v>
      </c>
      <c r="G44" s="44">
        <f t="shared" si="0"/>
        <v>216</v>
      </c>
      <c r="H44" s="605"/>
    </row>
    <row r="45" spans="1:8" ht="18" customHeight="1">
      <c r="A45" s="596"/>
      <c r="B45" s="593"/>
      <c r="C45" s="17" t="s">
        <v>3144</v>
      </c>
      <c r="D45" s="19" t="s">
        <v>2968</v>
      </c>
      <c r="E45" s="17">
        <v>3</v>
      </c>
      <c r="F45" s="17">
        <v>24</v>
      </c>
      <c r="G45" s="44">
        <f t="shared" si="0"/>
        <v>72</v>
      </c>
      <c r="H45" s="605"/>
    </row>
    <row r="46" spans="1:8" ht="18" customHeight="1">
      <c r="A46" s="596"/>
      <c r="B46" s="593"/>
      <c r="C46" s="17" t="s">
        <v>1397</v>
      </c>
      <c r="D46" s="19" t="s">
        <v>2968</v>
      </c>
      <c r="E46" s="19">
        <v>5</v>
      </c>
      <c r="F46" s="19">
        <v>82</v>
      </c>
      <c r="G46" s="17">
        <f t="shared" si="0"/>
        <v>410</v>
      </c>
      <c r="H46" s="605"/>
    </row>
    <row r="47" spans="1:8" ht="18" customHeight="1">
      <c r="A47" s="596"/>
      <c r="B47" s="593"/>
      <c r="C47" s="17" t="s">
        <v>1523</v>
      </c>
      <c r="D47" s="19" t="s">
        <v>1049</v>
      </c>
      <c r="E47" s="19">
        <v>36</v>
      </c>
      <c r="F47" s="19">
        <v>245</v>
      </c>
      <c r="G47" s="17">
        <f t="shared" si="0"/>
        <v>8820</v>
      </c>
      <c r="H47" s="605"/>
    </row>
    <row r="48" spans="1:8" ht="18" customHeight="1">
      <c r="A48" s="597"/>
      <c r="B48" s="594"/>
      <c r="C48" s="17" t="s">
        <v>848</v>
      </c>
      <c r="D48" s="19" t="s">
        <v>2968</v>
      </c>
      <c r="E48" s="17">
        <v>13</v>
      </c>
      <c r="F48" s="17">
        <v>120.08</v>
      </c>
      <c r="G48" s="17">
        <f t="shared" si="0"/>
        <v>1561.04</v>
      </c>
      <c r="H48" s="603"/>
    </row>
    <row r="49" spans="1:8" ht="18" customHeight="1">
      <c r="A49" s="41">
        <v>22</v>
      </c>
      <c r="B49" s="17" t="s">
        <v>2512</v>
      </c>
      <c r="C49" s="16" t="s">
        <v>282</v>
      </c>
      <c r="D49" s="598" t="s">
        <v>67</v>
      </c>
      <c r="E49" s="599"/>
      <c r="F49" s="600"/>
      <c r="G49" s="17"/>
      <c r="H49" s="18">
        <v>41185</v>
      </c>
    </row>
    <row r="50" spans="1:8" ht="18" customHeight="1">
      <c r="A50" s="41">
        <v>23</v>
      </c>
      <c r="B50" s="17" t="s">
        <v>3320</v>
      </c>
      <c r="C50" s="16" t="s">
        <v>3386</v>
      </c>
      <c r="D50" s="598" t="s">
        <v>1050</v>
      </c>
      <c r="E50" s="599"/>
      <c r="F50" s="600"/>
      <c r="G50" s="17"/>
      <c r="H50" s="18">
        <v>41185</v>
      </c>
    </row>
    <row r="51" spans="1:8" ht="18" customHeight="1">
      <c r="A51" s="41">
        <v>24</v>
      </c>
      <c r="B51" s="17" t="s">
        <v>3185</v>
      </c>
      <c r="C51" s="16" t="s">
        <v>3386</v>
      </c>
      <c r="D51" s="598" t="s">
        <v>1050</v>
      </c>
      <c r="E51" s="599"/>
      <c r="F51" s="600"/>
      <c r="G51" s="17"/>
      <c r="H51" s="18">
        <v>41185</v>
      </c>
    </row>
    <row r="52" spans="1:8" ht="38.25" customHeight="1">
      <c r="A52" s="41">
        <v>25</v>
      </c>
      <c r="B52" s="17" t="s">
        <v>1185</v>
      </c>
      <c r="C52" s="16" t="s">
        <v>2202</v>
      </c>
      <c r="D52" s="598" t="s">
        <v>67</v>
      </c>
      <c r="E52" s="599"/>
      <c r="F52" s="600"/>
      <c r="G52" s="17"/>
      <c r="H52" s="18">
        <v>41186</v>
      </c>
    </row>
    <row r="53" spans="1:8" ht="72.75" customHeight="1">
      <c r="A53" s="41">
        <v>26</v>
      </c>
      <c r="B53" s="17" t="s">
        <v>1730</v>
      </c>
      <c r="C53" s="16" t="s">
        <v>3632</v>
      </c>
      <c r="D53" s="598" t="s">
        <v>67</v>
      </c>
      <c r="E53" s="599"/>
      <c r="F53" s="600"/>
      <c r="G53" s="17"/>
      <c r="H53" s="18">
        <v>41185</v>
      </c>
    </row>
    <row r="54" spans="1:8" ht="36" customHeight="1">
      <c r="A54" s="602">
        <v>27</v>
      </c>
      <c r="B54" s="592" t="s">
        <v>3442</v>
      </c>
      <c r="C54" s="16" t="s">
        <v>893</v>
      </c>
      <c r="D54" s="19"/>
      <c r="E54" s="19"/>
      <c r="F54" s="17"/>
      <c r="G54" s="17"/>
      <c r="H54" s="595">
        <v>41184</v>
      </c>
    </row>
    <row r="55" spans="1:8" ht="18" customHeight="1">
      <c r="A55" s="597"/>
      <c r="B55" s="594"/>
      <c r="C55" s="17" t="s">
        <v>1600</v>
      </c>
      <c r="D55" s="19" t="s">
        <v>1588</v>
      </c>
      <c r="E55" s="19">
        <v>0.5</v>
      </c>
      <c r="F55" s="19">
        <v>1700</v>
      </c>
      <c r="G55" s="17">
        <f>E55*F55</f>
        <v>850</v>
      </c>
      <c r="H55" s="603"/>
    </row>
    <row r="56" spans="1:8" ht="35.25" customHeight="1">
      <c r="A56" s="41">
        <v>29</v>
      </c>
      <c r="B56" s="17" t="s">
        <v>725</v>
      </c>
      <c r="C56" s="16" t="s">
        <v>1760</v>
      </c>
      <c r="D56" s="598" t="s">
        <v>1140</v>
      </c>
      <c r="E56" s="599"/>
      <c r="F56" s="600"/>
      <c r="G56" s="17"/>
      <c r="H56" s="18">
        <v>41186</v>
      </c>
    </row>
    <row r="57" spans="1:8" ht="18" customHeight="1">
      <c r="A57" s="41">
        <v>31</v>
      </c>
      <c r="B57" s="17" t="s">
        <v>352</v>
      </c>
      <c r="C57" s="16" t="s">
        <v>340</v>
      </c>
      <c r="D57" s="598" t="s">
        <v>67</v>
      </c>
      <c r="E57" s="599"/>
      <c r="F57" s="600"/>
      <c r="G57" s="17"/>
      <c r="H57" s="18">
        <v>41187</v>
      </c>
    </row>
    <row r="58" spans="1:8" ht="36" customHeight="1">
      <c r="A58" s="41">
        <v>32</v>
      </c>
      <c r="B58" s="17" t="s">
        <v>2492</v>
      </c>
      <c r="C58" s="16" t="s">
        <v>1403</v>
      </c>
      <c r="D58" s="598" t="s">
        <v>67</v>
      </c>
      <c r="E58" s="599"/>
      <c r="F58" s="600"/>
      <c r="G58" s="17"/>
      <c r="H58" s="18">
        <v>41185</v>
      </c>
    </row>
    <row r="59" spans="1:8" ht="89.25" customHeight="1">
      <c r="A59" s="41">
        <v>33</v>
      </c>
      <c r="B59" s="17" t="s">
        <v>1406</v>
      </c>
      <c r="C59" s="16" t="s">
        <v>1431</v>
      </c>
      <c r="D59" s="598" t="s">
        <v>1407</v>
      </c>
      <c r="E59" s="599"/>
      <c r="F59" s="600"/>
      <c r="G59" s="17"/>
      <c r="H59" s="18">
        <v>41187</v>
      </c>
    </row>
    <row r="60" spans="1:8" ht="18" customHeight="1">
      <c r="A60" s="41">
        <v>34</v>
      </c>
      <c r="B60" s="17" t="s">
        <v>3234</v>
      </c>
      <c r="C60" s="16" t="s">
        <v>2270</v>
      </c>
      <c r="D60" s="598" t="s">
        <v>1408</v>
      </c>
      <c r="E60" s="599"/>
      <c r="F60" s="600"/>
      <c r="G60" s="17"/>
      <c r="H60" s="18">
        <v>41186</v>
      </c>
    </row>
    <row r="61" spans="1:8" ht="55.5" customHeight="1">
      <c r="A61" s="602">
        <v>35</v>
      </c>
      <c r="B61" s="592" t="s">
        <v>1401</v>
      </c>
      <c r="C61" s="16" t="s">
        <v>1409</v>
      </c>
      <c r="D61" s="19"/>
      <c r="E61" s="17"/>
      <c r="F61" s="17"/>
      <c r="G61" s="17"/>
      <c r="H61" s="595">
        <v>41186</v>
      </c>
    </row>
    <row r="62" spans="1:8" ht="18" customHeight="1">
      <c r="A62" s="597"/>
      <c r="B62" s="594"/>
      <c r="C62" s="17" t="s">
        <v>2286</v>
      </c>
      <c r="D62" s="19" t="s">
        <v>2968</v>
      </c>
      <c r="E62" s="17">
        <v>2</v>
      </c>
      <c r="F62" s="17">
        <v>225</v>
      </c>
      <c r="G62" s="17">
        <f>E62*F62</f>
        <v>450</v>
      </c>
      <c r="H62" s="603"/>
    </row>
    <row r="63" spans="1:8" ht="54" customHeight="1">
      <c r="A63" s="602">
        <v>36</v>
      </c>
      <c r="B63" s="592" t="s">
        <v>1412</v>
      </c>
      <c r="C63" s="16" t="s">
        <v>386</v>
      </c>
      <c r="D63" s="19"/>
      <c r="E63" s="17"/>
      <c r="F63" s="17"/>
      <c r="G63" s="17"/>
      <c r="H63" s="595">
        <v>41186</v>
      </c>
    </row>
    <row r="64" spans="1:8" ht="18" customHeight="1">
      <c r="A64" s="596"/>
      <c r="B64" s="593"/>
      <c r="C64" s="17" t="s">
        <v>1414</v>
      </c>
      <c r="D64" s="19" t="s">
        <v>481</v>
      </c>
      <c r="E64" s="17">
        <v>90</v>
      </c>
      <c r="F64" s="17">
        <v>30</v>
      </c>
      <c r="G64" s="44">
        <f>E64*F64</f>
        <v>2700</v>
      </c>
      <c r="H64" s="605"/>
    </row>
    <row r="65" spans="1:8" ht="18" customHeight="1">
      <c r="A65" s="596"/>
      <c r="B65" s="593"/>
      <c r="C65" s="28" t="s">
        <v>480</v>
      </c>
      <c r="D65" s="19" t="s">
        <v>481</v>
      </c>
      <c r="E65" s="30">
        <v>15</v>
      </c>
      <c r="F65" s="29">
        <v>29.5</v>
      </c>
      <c r="G65" s="44">
        <f>E65*F65</f>
        <v>442.5</v>
      </c>
      <c r="H65" s="605"/>
    </row>
    <row r="66" spans="1:8" ht="18" customHeight="1">
      <c r="A66" s="597"/>
      <c r="B66" s="594"/>
      <c r="C66" s="17" t="s">
        <v>1768</v>
      </c>
      <c r="D66" s="19" t="s">
        <v>1769</v>
      </c>
      <c r="E66" s="17">
        <v>2</v>
      </c>
      <c r="F66" s="17">
        <v>400</v>
      </c>
      <c r="G66" s="44">
        <f>E66*F66</f>
        <v>800</v>
      </c>
      <c r="H66" s="603"/>
    </row>
    <row r="67" spans="1:8" ht="18" customHeight="1">
      <c r="A67" s="41">
        <v>37</v>
      </c>
      <c r="B67" s="17" t="s">
        <v>834</v>
      </c>
      <c r="C67" s="16" t="s">
        <v>542</v>
      </c>
      <c r="D67" s="598" t="s">
        <v>67</v>
      </c>
      <c r="E67" s="599"/>
      <c r="F67" s="600"/>
      <c r="G67" s="17"/>
      <c r="H67" s="18">
        <v>41186</v>
      </c>
    </row>
    <row r="68" spans="1:8" ht="36.75" customHeight="1">
      <c r="A68" s="41">
        <v>38</v>
      </c>
      <c r="B68" s="17" t="s">
        <v>835</v>
      </c>
      <c r="C68" s="16" t="s">
        <v>2202</v>
      </c>
      <c r="D68" s="598" t="s">
        <v>67</v>
      </c>
      <c r="E68" s="599"/>
      <c r="F68" s="600"/>
      <c r="G68" s="17"/>
      <c r="H68" s="18">
        <v>41186</v>
      </c>
    </row>
    <row r="69" spans="1:8" ht="41.25" customHeight="1">
      <c r="A69" s="41">
        <v>39</v>
      </c>
      <c r="B69" s="17" t="s">
        <v>836</v>
      </c>
      <c r="C69" s="46" t="s">
        <v>837</v>
      </c>
      <c r="D69" s="606" t="s">
        <v>67</v>
      </c>
      <c r="E69" s="606"/>
      <c r="F69" s="606"/>
      <c r="G69" s="17"/>
      <c r="H69" s="18">
        <v>41186</v>
      </c>
    </row>
    <row r="70" spans="1:8" ht="39" customHeight="1">
      <c r="A70" s="41">
        <v>40</v>
      </c>
      <c r="B70" s="17" t="s">
        <v>2842</v>
      </c>
      <c r="C70" s="46" t="s">
        <v>2290</v>
      </c>
      <c r="D70" s="606" t="s">
        <v>67</v>
      </c>
      <c r="E70" s="606"/>
      <c r="F70" s="606"/>
      <c r="G70" s="17"/>
      <c r="H70" s="18">
        <v>41187</v>
      </c>
    </row>
    <row r="71" spans="1:8" ht="18" customHeight="1">
      <c r="A71" s="602">
        <v>41</v>
      </c>
      <c r="B71" s="592" t="s">
        <v>3321</v>
      </c>
      <c r="C71" s="36" t="s">
        <v>1675</v>
      </c>
      <c r="D71" s="598" t="s">
        <v>67</v>
      </c>
      <c r="E71" s="599"/>
      <c r="F71" s="600"/>
      <c r="G71" s="17"/>
      <c r="H71" s="595">
        <v>41187</v>
      </c>
    </row>
    <row r="72" spans="1:8" ht="18" customHeight="1">
      <c r="A72" s="597"/>
      <c r="B72" s="594"/>
      <c r="C72" s="17" t="s">
        <v>1601</v>
      </c>
      <c r="D72" s="19" t="s">
        <v>1109</v>
      </c>
      <c r="E72" s="17">
        <v>3</v>
      </c>
      <c r="F72" s="17">
        <v>4.7</v>
      </c>
      <c r="G72" s="20">
        <f>E72*F72</f>
        <v>14.1</v>
      </c>
      <c r="H72" s="603"/>
    </row>
    <row r="73" spans="1:8" ht="69" customHeight="1">
      <c r="A73" s="41">
        <v>42</v>
      </c>
      <c r="B73" s="17" t="s">
        <v>2405</v>
      </c>
      <c r="C73" s="36" t="s">
        <v>840</v>
      </c>
      <c r="D73" s="598" t="s">
        <v>67</v>
      </c>
      <c r="E73" s="599"/>
      <c r="F73" s="600"/>
      <c r="G73" s="17"/>
      <c r="H73" s="18">
        <v>41190</v>
      </c>
    </row>
    <row r="74" spans="1:8" ht="51" customHeight="1">
      <c r="A74" s="602">
        <v>43</v>
      </c>
      <c r="B74" s="592" t="s">
        <v>841</v>
      </c>
      <c r="C74" s="36" t="s">
        <v>842</v>
      </c>
      <c r="D74" s="598" t="s">
        <v>67</v>
      </c>
      <c r="E74" s="599"/>
      <c r="F74" s="600"/>
      <c r="G74" s="17"/>
      <c r="H74" s="595">
        <v>41190</v>
      </c>
    </row>
    <row r="75" spans="1:8" ht="18" customHeight="1">
      <c r="A75" s="596"/>
      <c r="B75" s="593"/>
      <c r="C75" s="28" t="s">
        <v>1397</v>
      </c>
      <c r="D75" s="19" t="s">
        <v>2968</v>
      </c>
      <c r="E75" s="19">
        <v>4</v>
      </c>
      <c r="F75" s="15">
        <v>97.52</v>
      </c>
      <c r="G75" s="17">
        <f>E75*F75</f>
        <v>390.08</v>
      </c>
      <c r="H75" s="605"/>
    </row>
    <row r="76" spans="1:8" ht="17.25" customHeight="1">
      <c r="A76" s="596"/>
      <c r="B76" s="593"/>
      <c r="C76" s="17" t="s">
        <v>1462</v>
      </c>
      <c r="D76" s="19" t="s">
        <v>1049</v>
      </c>
      <c r="E76" s="19">
        <v>6</v>
      </c>
      <c r="F76" s="15">
        <v>51.48</v>
      </c>
      <c r="G76" s="17">
        <f>E76*F76</f>
        <v>308.88</v>
      </c>
      <c r="H76" s="605"/>
    </row>
    <row r="77" spans="1:8" ht="15.75" customHeight="1">
      <c r="A77" s="596"/>
      <c r="B77" s="593"/>
      <c r="C77" s="28" t="s">
        <v>1045</v>
      </c>
      <c r="D77" s="19" t="s">
        <v>2968</v>
      </c>
      <c r="E77" s="15">
        <v>1</v>
      </c>
      <c r="F77" s="15">
        <v>31.68</v>
      </c>
      <c r="G77" s="17">
        <f>E77*F77</f>
        <v>31.68</v>
      </c>
      <c r="H77" s="605"/>
    </row>
    <row r="78" spans="1:8" ht="18" customHeight="1">
      <c r="A78" s="597"/>
      <c r="B78" s="594"/>
      <c r="C78" s="17" t="s">
        <v>3144</v>
      </c>
      <c r="D78" s="19" t="s">
        <v>2968</v>
      </c>
      <c r="E78" s="17">
        <v>1</v>
      </c>
      <c r="F78" s="17">
        <v>24</v>
      </c>
      <c r="G78" s="20">
        <f>F78*E78</f>
        <v>24</v>
      </c>
      <c r="H78" s="603"/>
    </row>
    <row r="79" spans="1:8" ht="39" customHeight="1">
      <c r="A79" s="41">
        <v>44</v>
      </c>
      <c r="B79" s="17" t="s">
        <v>1259</v>
      </c>
      <c r="C79" s="16" t="s">
        <v>1260</v>
      </c>
      <c r="D79" s="598" t="s">
        <v>67</v>
      </c>
      <c r="E79" s="599"/>
      <c r="F79" s="600"/>
      <c r="G79" s="17"/>
      <c r="H79" s="18">
        <v>41190</v>
      </c>
    </row>
    <row r="80" spans="1:8" ht="18" customHeight="1">
      <c r="A80" s="602">
        <v>45</v>
      </c>
      <c r="B80" s="592" t="s">
        <v>1261</v>
      </c>
      <c r="C80" s="46" t="s">
        <v>1262</v>
      </c>
      <c r="D80" s="17"/>
      <c r="E80" s="17"/>
      <c r="F80" s="17"/>
      <c r="G80" s="17"/>
      <c r="H80" s="595">
        <v>41187</v>
      </c>
    </row>
    <row r="81" spans="1:8" ht="18" customHeight="1">
      <c r="A81" s="597"/>
      <c r="B81" s="594"/>
      <c r="C81" s="15" t="s">
        <v>259</v>
      </c>
      <c r="D81" s="19" t="s">
        <v>1049</v>
      </c>
      <c r="E81" s="17">
        <v>6</v>
      </c>
      <c r="F81" s="17">
        <v>8</v>
      </c>
      <c r="G81" s="17">
        <f>E81*F81</f>
        <v>48</v>
      </c>
      <c r="H81" s="603"/>
    </row>
    <row r="82" spans="1:8" ht="36.75" customHeight="1">
      <c r="A82" s="602">
        <v>46</v>
      </c>
      <c r="B82" s="592" t="s">
        <v>1263</v>
      </c>
      <c r="C82" s="46" t="s">
        <v>1264</v>
      </c>
      <c r="D82" s="598" t="s">
        <v>1050</v>
      </c>
      <c r="E82" s="599"/>
      <c r="F82" s="600"/>
      <c r="G82" s="17"/>
      <c r="H82" s="595">
        <v>41190</v>
      </c>
    </row>
    <row r="83" spans="1:8" ht="18" customHeight="1">
      <c r="A83" s="596"/>
      <c r="B83" s="593"/>
      <c r="C83" s="17" t="s">
        <v>1265</v>
      </c>
      <c r="D83" s="19" t="s">
        <v>2968</v>
      </c>
      <c r="E83" s="17">
        <v>1</v>
      </c>
      <c r="F83" s="17">
        <v>180</v>
      </c>
      <c r="G83" s="17">
        <f>E83*F83</f>
        <v>180</v>
      </c>
      <c r="H83" s="605"/>
    </row>
    <row r="84" spans="1:8" ht="18" customHeight="1">
      <c r="A84" s="597"/>
      <c r="B84" s="594"/>
      <c r="C84" s="28" t="s">
        <v>1563</v>
      </c>
      <c r="D84" s="19" t="s">
        <v>2968</v>
      </c>
      <c r="E84" s="30">
        <v>1</v>
      </c>
      <c r="F84" s="30">
        <v>13</v>
      </c>
      <c r="G84" s="17">
        <f>E84*F84</f>
        <v>13</v>
      </c>
      <c r="H84" s="603"/>
    </row>
    <row r="85" spans="1:8" ht="18" customHeight="1">
      <c r="A85" s="41">
        <v>47</v>
      </c>
      <c r="B85" s="17" t="s">
        <v>3234</v>
      </c>
      <c r="C85" s="46" t="s">
        <v>660</v>
      </c>
      <c r="D85" s="880" t="s">
        <v>2549</v>
      </c>
      <c r="E85" s="881"/>
      <c r="F85" s="882"/>
      <c r="G85" s="17"/>
      <c r="H85" s="18">
        <v>41190</v>
      </c>
    </row>
    <row r="86" spans="1:8" ht="34.5" customHeight="1">
      <c r="A86" s="602">
        <v>48</v>
      </c>
      <c r="B86" s="592" t="s">
        <v>68</v>
      </c>
      <c r="C86" s="16" t="s">
        <v>3381</v>
      </c>
      <c r="D86" s="17"/>
      <c r="E86" s="17"/>
      <c r="F86" s="17"/>
      <c r="G86" s="17"/>
      <c r="H86" s="595">
        <v>41191</v>
      </c>
    </row>
    <row r="87" spans="1:8" ht="18" customHeight="1">
      <c r="A87" s="596"/>
      <c r="B87" s="593"/>
      <c r="C87" s="17" t="s">
        <v>3144</v>
      </c>
      <c r="D87" s="19" t="s">
        <v>2968</v>
      </c>
      <c r="E87" s="17">
        <v>2</v>
      </c>
      <c r="F87" s="17">
        <v>24</v>
      </c>
      <c r="G87" s="20">
        <f>F87*E87</f>
        <v>48</v>
      </c>
      <c r="H87" s="605"/>
    </row>
    <row r="88" spans="1:8" ht="18" customHeight="1">
      <c r="A88" s="596"/>
      <c r="B88" s="593"/>
      <c r="C88" s="17" t="s">
        <v>1397</v>
      </c>
      <c r="D88" s="19" t="s">
        <v>2968</v>
      </c>
      <c r="E88" s="17">
        <v>7</v>
      </c>
      <c r="F88" s="17">
        <v>71.569999999999993</v>
      </c>
      <c r="G88" s="44">
        <f>F88*E88</f>
        <v>501</v>
      </c>
      <c r="H88" s="605"/>
    </row>
    <row r="89" spans="1:8" ht="18" customHeight="1">
      <c r="A89" s="596"/>
      <c r="B89" s="593"/>
      <c r="C89" s="17" t="s">
        <v>1462</v>
      </c>
      <c r="D89" s="19" t="s">
        <v>1049</v>
      </c>
      <c r="E89" s="17">
        <v>4</v>
      </c>
      <c r="F89" s="17">
        <v>92</v>
      </c>
      <c r="G89" s="20">
        <f>F89*E89</f>
        <v>368</v>
      </c>
      <c r="H89" s="605"/>
    </row>
    <row r="90" spans="1:8" ht="18" customHeight="1">
      <c r="A90" s="596"/>
      <c r="B90" s="593"/>
      <c r="C90" s="17" t="s">
        <v>1963</v>
      </c>
      <c r="D90" s="19" t="s">
        <v>2968</v>
      </c>
      <c r="E90" s="17">
        <v>2</v>
      </c>
      <c r="F90" s="17">
        <v>85</v>
      </c>
      <c r="G90" s="20">
        <f>F90*E90</f>
        <v>170</v>
      </c>
      <c r="H90" s="605"/>
    </row>
    <row r="91" spans="1:8" ht="18" customHeight="1">
      <c r="A91" s="597"/>
      <c r="B91" s="594"/>
      <c r="C91" s="17" t="s">
        <v>1045</v>
      </c>
      <c r="D91" s="19" t="s">
        <v>2968</v>
      </c>
      <c r="E91" s="17">
        <v>1</v>
      </c>
      <c r="F91" s="17">
        <v>21</v>
      </c>
      <c r="G91" s="20">
        <f>F91*E91</f>
        <v>21</v>
      </c>
      <c r="H91" s="603"/>
    </row>
    <row r="92" spans="1:8" ht="35.25" customHeight="1">
      <c r="A92" s="602">
        <v>49</v>
      </c>
      <c r="B92" s="592" t="s">
        <v>69</v>
      </c>
      <c r="C92" s="16" t="s">
        <v>3381</v>
      </c>
      <c r="D92" s="17"/>
      <c r="E92" s="17"/>
      <c r="F92" s="17"/>
      <c r="G92" s="17"/>
      <c r="H92" s="595">
        <v>41191</v>
      </c>
    </row>
    <row r="93" spans="1:8" ht="18" customHeight="1">
      <c r="A93" s="597"/>
      <c r="B93" s="594"/>
      <c r="C93" s="17" t="s">
        <v>3144</v>
      </c>
      <c r="D93" s="19" t="s">
        <v>2968</v>
      </c>
      <c r="E93" s="17">
        <v>1</v>
      </c>
      <c r="F93" s="17">
        <v>24</v>
      </c>
      <c r="G93" s="20">
        <f>F93*E93</f>
        <v>24</v>
      </c>
      <c r="H93" s="603"/>
    </row>
    <row r="94" spans="1:8" ht="35.25" customHeight="1">
      <c r="A94" s="602">
        <v>50</v>
      </c>
      <c r="B94" s="592" t="s">
        <v>70</v>
      </c>
      <c r="C94" s="16" t="s">
        <v>3381</v>
      </c>
      <c r="D94" s="17"/>
      <c r="E94" s="17"/>
      <c r="F94" s="17"/>
      <c r="G94" s="17"/>
      <c r="H94" s="595">
        <v>41191</v>
      </c>
    </row>
    <row r="95" spans="1:8" ht="18" customHeight="1">
      <c r="A95" s="597"/>
      <c r="B95" s="594"/>
      <c r="C95" s="17" t="s">
        <v>2722</v>
      </c>
      <c r="D95" s="19" t="s">
        <v>2968</v>
      </c>
      <c r="E95" s="17">
        <v>1</v>
      </c>
      <c r="F95" s="17">
        <v>42</v>
      </c>
      <c r="G95" s="173">
        <f>F95*E95</f>
        <v>42</v>
      </c>
      <c r="H95" s="603"/>
    </row>
    <row r="96" spans="1:8" ht="87.75" customHeight="1">
      <c r="A96" s="41">
        <v>51</v>
      </c>
      <c r="B96" s="17" t="s">
        <v>3339</v>
      </c>
      <c r="C96" s="16" t="s">
        <v>3340</v>
      </c>
      <c r="D96" s="598" t="s">
        <v>67</v>
      </c>
      <c r="E96" s="599"/>
      <c r="F96" s="600"/>
      <c r="G96" s="17"/>
      <c r="H96" s="18">
        <v>41192</v>
      </c>
    </row>
    <row r="97" spans="1:8" ht="36.75" customHeight="1">
      <c r="A97" s="602">
        <v>52</v>
      </c>
      <c r="B97" s="592" t="s">
        <v>3341</v>
      </c>
      <c r="C97" s="16" t="s">
        <v>3342</v>
      </c>
      <c r="D97" s="19"/>
      <c r="E97" s="17"/>
      <c r="F97" s="17"/>
      <c r="G97" s="17"/>
      <c r="H97" s="595">
        <v>41191</v>
      </c>
    </row>
    <row r="98" spans="1:8" ht="18" customHeight="1">
      <c r="A98" s="596"/>
      <c r="B98" s="593"/>
      <c r="C98" s="17" t="s">
        <v>2797</v>
      </c>
      <c r="D98" s="19" t="s">
        <v>1109</v>
      </c>
      <c r="E98" s="19">
        <v>1</v>
      </c>
      <c r="F98" s="17">
        <v>90</v>
      </c>
      <c r="G98" s="17">
        <f>E98*F98</f>
        <v>90</v>
      </c>
      <c r="H98" s="605"/>
    </row>
    <row r="99" spans="1:8" ht="18" customHeight="1">
      <c r="A99" s="596"/>
      <c r="B99" s="593"/>
      <c r="C99" s="17" t="s">
        <v>2967</v>
      </c>
      <c r="D99" s="19" t="s">
        <v>2968</v>
      </c>
      <c r="E99" s="17">
        <v>1</v>
      </c>
      <c r="F99" s="17">
        <v>221</v>
      </c>
      <c r="G99" s="17">
        <f>E99*F99</f>
        <v>221</v>
      </c>
      <c r="H99" s="605"/>
    </row>
    <row r="100" spans="1:8" ht="18" customHeight="1">
      <c r="A100" s="597"/>
      <c r="B100" s="594"/>
      <c r="C100" s="17" t="s">
        <v>1048</v>
      </c>
      <c r="D100" s="19" t="s">
        <v>2968</v>
      </c>
      <c r="E100" s="17">
        <v>1</v>
      </c>
      <c r="F100" s="17">
        <v>35</v>
      </c>
      <c r="G100" s="17">
        <f>F100*E100</f>
        <v>35</v>
      </c>
      <c r="H100" s="603"/>
    </row>
    <row r="101" spans="1:8" ht="38.25" customHeight="1">
      <c r="A101" s="41">
        <v>63</v>
      </c>
      <c r="B101" s="17" t="s">
        <v>3344</v>
      </c>
      <c r="C101" s="46" t="s">
        <v>496</v>
      </c>
      <c r="D101" s="598" t="s">
        <v>1050</v>
      </c>
      <c r="E101" s="599"/>
      <c r="F101" s="600"/>
      <c r="G101" s="17"/>
      <c r="H101" s="18">
        <v>41192</v>
      </c>
    </row>
    <row r="102" spans="1:8" ht="36.75" customHeight="1">
      <c r="A102" s="602">
        <v>64</v>
      </c>
      <c r="B102" s="592" t="s">
        <v>1642</v>
      </c>
      <c r="C102" s="16" t="s">
        <v>3345</v>
      </c>
      <c r="D102" s="19"/>
      <c r="E102" s="17"/>
      <c r="F102" s="17"/>
      <c r="G102" s="17"/>
      <c r="H102" s="595">
        <v>41192</v>
      </c>
    </row>
    <row r="103" spans="1:8" ht="18" customHeight="1">
      <c r="A103" s="596"/>
      <c r="B103" s="593"/>
      <c r="C103" s="17" t="s">
        <v>1462</v>
      </c>
      <c r="D103" s="19" t="s">
        <v>1049</v>
      </c>
      <c r="E103" s="17">
        <v>20</v>
      </c>
      <c r="F103" s="17">
        <v>55</v>
      </c>
      <c r="G103" s="17">
        <f>E103*F103</f>
        <v>1100</v>
      </c>
      <c r="H103" s="596"/>
    </row>
    <row r="104" spans="1:8" ht="18" customHeight="1">
      <c r="A104" s="596"/>
      <c r="B104" s="593"/>
      <c r="C104" s="17" t="s">
        <v>1045</v>
      </c>
      <c r="D104" s="19" t="s">
        <v>2968</v>
      </c>
      <c r="E104" s="17">
        <v>2</v>
      </c>
      <c r="F104" s="17">
        <v>50</v>
      </c>
      <c r="G104" s="17">
        <f>E104*F104</f>
        <v>100</v>
      </c>
      <c r="H104" s="596"/>
    </row>
    <row r="105" spans="1:8" ht="18" customHeight="1">
      <c r="A105" s="596"/>
      <c r="B105" s="593"/>
      <c r="C105" s="17" t="s">
        <v>2967</v>
      </c>
      <c r="D105" s="19" t="s">
        <v>2968</v>
      </c>
      <c r="E105" s="17">
        <v>6</v>
      </c>
      <c r="F105" s="17">
        <v>83</v>
      </c>
      <c r="G105" s="17">
        <f>E105*F105</f>
        <v>498</v>
      </c>
      <c r="H105" s="596"/>
    </row>
    <row r="106" spans="1:8" ht="18" customHeight="1">
      <c r="A106" s="597"/>
      <c r="B106" s="594"/>
      <c r="C106" s="17" t="s">
        <v>1570</v>
      </c>
      <c r="D106" s="19" t="s">
        <v>2968</v>
      </c>
      <c r="E106" s="17">
        <v>4</v>
      </c>
      <c r="F106" s="17">
        <v>50</v>
      </c>
      <c r="G106" s="17">
        <f>E106*F106</f>
        <v>200</v>
      </c>
      <c r="H106" s="597"/>
    </row>
    <row r="107" spans="1:8" ht="18" customHeight="1">
      <c r="A107" s="610">
        <v>65</v>
      </c>
      <c r="B107" s="606" t="s">
        <v>2657</v>
      </c>
      <c r="C107" s="16" t="s">
        <v>403</v>
      </c>
      <c r="D107" s="17"/>
      <c r="E107" s="17"/>
      <c r="F107" s="17"/>
      <c r="G107" s="17"/>
      <c r="H107" s="611" t="s">
        <v>1061</v>
      </c>
    </row>
    <row r="108" spans="1:8" ht="18" customHeight="1">
      <c r="A108" s="610"/>
      <c r="B108" s="606"/>
      <c r="C108" s="17" t="s">
        <v>1462</v>
      </c>
      <c r="D108" s="19" t="s">
        <v>1049</v>
      </c>
      <c r="E108" s="17">
        <v>1</v>
      </c>
      <c r="F108" s="17">
        <v>115.2</v>
      </c>
      <c r="G108" s="17">
        <f>E108*F108</f>
        <v>115.2</v>
      </c>
      <c r="H108" s="611"/>
    </row>
    <row r="109" spans="1:8" ht="18" customHeight="1">
      <c r="A109" s="17"/>
      <c r="B109" s="17"/>
      <c r="C109" s="17" t="s">
        <v>2797</v>
      </c>
      <c r="D109" s="19" t="s">
        <v>1109</v>
      </c>
      <c r="E109" s="19">
        <v>2</v>
      </c>
      <c r="F109" s="17">
        <v>90</v>
      </c>
      <c r="G109" s="17">
        <f>E109*F109</f>
        <v>180</v>
      </c>
      <c r="H109" s="18"/>
    </row>
    <row r="110" spans="1:8" ht="36" customHeight="1">
      <c r="A110" s="41">
        <v>66</v>
      </c>
      <c r="B110" s="17" t="s">
        <v>3683</v>
      </c>
      <c r="C110" s="16" t="s">
        <v>1063</v>
      </c>
      <c r="D110" s="598" t="s">
        <v>2756</v>
      </c>
      <c r="E110" s="599"/>
      <c r="F110" s="600"/>
      <c r="G110" s="17"/>
      <c r="H110" s="18">
        <v>41193</v>
      </c>
    </row>
    <row r="111" spans="1:8" ht="36.75" customHeight="1">
      <c r="A111" s="41">
        <v>67</v>
      </c>
      <c r="B111" s="17" t="s">
        <v>2757</v>
      </c>
      <c r="C111" s="16" t="s">
        <v>3230</v>
      </c>
      <c r="D111" s="598" t="s">
        <v>1050</v>
      </c>
      <c r="E111" s="599"/>
      <c r="F111" s="600"/>
      <c r="G111" s="17"/>
      <c r="H111" s="18">
        <v>41191</v>
      </c>
    </row>
    <row r="112" spans="1:8" ht="34.5" customHeight="1">
      <c r="A112" s="41">
        <v>68</v>
      </c>
      <c r="B112" s="17" t="s">
        <v>2758</v>
      </c>
      <c r="C112" s="16" t="s">
        <v>2759</v>
      </c>
      <c r="D112" s="598" t="s">
        <v>1169</v>
      </c>
      <c r="E112" s="599"/>
      <c r="F112" s="600"/>
      <c r="G112" s="17"/>
      <c r="H112" s="18">
        <v>41192</v>
      </c>
    </row>
    <row r="113" spans="1:8" ht="34.5" customHeight="1">
      <c r="A113" s="41">
        <v>69</v>
      </c>
      <c r="B113" s="17" t="s">
        <v>2307</v>
      </c>
      <c r="C113" s="16" t="s">
        <v>2177</v>
      </c>
      <c r="D113" s="598" t="s">
        <v>67</v>
      </c>
      <c r="E113" s="599"/>
      <c r="F113" s="600"/>
      <c r="G113" s="17"/>
      <c r="H113" s="18">
        <v>41192</v>
      </c>
    </row>
    <row r="114" spans="1:8" ht="18" customHeight="1">
      <c r="A114" s="41">
        <v>70</v>
      </c>
      <c r="B114" s="17" t="s">
        <v>1170</v>
      </c>
      <c r="C114" s="36" t="s">
        <v>2270</v>
      </c>
      <c r="D114" s="29"/>
      <c r="E114" s="29"/>
      <c r="F114" s="29"/>
      <c r="G114" s="17"/>
      <c r="H114" s="18">
        <v>41192</v>
      </c>
    </row>
    <row r="115" spans="1:8" ht="54" customHeight="1">
      <c r="A115" s="602">
        <v>71</v>
      </c>
      <c r="B115" s="592" t="s">
        <v>1479</v>
      </c>
      <c r="C115" s="16" t="s">
        <v>1480</v>
      </c>
      <c r="D115" s="19"/>
      <c r="E115" s="17"/>
      <c r="F115" s="17"/>
      <c r="G115" s="17"/>
      <c r="H115" s="595">
        <v>41192</v>
      </c>
    </row>
    <row r="116" spans="1:8" ht="18" customHeight="1">
      <c r="A116" s="596"/>
      <c r="B116" s="593"/>
      <c r="C116" s="17" t="s">
        <v>677</v>
      </c>
      <c r="D116" s="19" t="s">
        <v>1049</v>
      </c>
      <c r="E116" s="17">
        <v>1</v>
      </c>
      <c r="F116" s="17">
        <v>581.70000000000005</v>
      </c>
      <c r="G116" s="169">
        <f>F116*E116</f>
        <v>581.70000000000005</v>
      </c>
      <c r="H116" s="596"/>
    </row>
    <row r="117" spans="1:8" ht="18" customHeight="1">
      <c r="A117" s="597"/>
      <c r="B117" s="594"/>
      <c r="C117" s="17" t="s">
        <v>391</v>
      </c>
      <c r="D117" s="19" t="s">
        <v>2968</v>
      </c>
      <c r="E117" s="17">
        <v>1</v>
      </c>
      <c r="F117" s="17">
        <v>80</v>
      </c>
      <c r="G117" s="17">
        <f>E117*F117</f>
        <v>80</v>
      </c>
      <c r="H117" s="597"/>
    </row>
    <row r="118" spans="1:8" ht="18" customHeight="1">
      <c r="A118" s="41">
        <v>72</v>
      </c>
      <c r="B118" s="17" t="s">
        <v>3051</v>
      </c>
      <c r="C118" s="16" t="s">
        <v>2567</v>
      </c>
      <c r="D118" s="598" t="s">
        <v>3052</v>
      </c>
      <c r="E118" s="599"/>
      <c r="F118" s="600"/>
      <c r="G118" s="17"/>
      <c r="H118" s="18">
        <v>41192</v>
      </c>
    </row>
    <row r="119" spans="1:8" ht="36" customHeight="1">
      <c r="A119" s="41">
        <v>73</v>
      </c>
      <c r="B119" s="17" t="s">
        <v>3250</v>
      </c>
      <c r="C119" s="16" t="s">
        <v>3053</v>
      </c>
      <c r="D119" s="598" t="s">
        <v>3054</v>
      </c>
      <c r="E119" s="599"/>
      <c r="F119" s="600"/>
      <c r="G119" s="17"/>
      <c r="H119" s="18">
        <v>41192</v>
      </c>
    </row>
    <row r="120" spans="1:8" ht="37.5" customHeight="1">
      <c r="A120" s="41">
        <v>74</v>
      </c>
      <c r="B120" s="17" t="s">
        <v>1763</v>
      </c>
      <c r="C120" s="16" t="s">
        <v>3053</v>
      </c>
      <c r="D120" s="598" t="s">
        <v>3054</v>
      </c>
      <c r="E120" s="599"/>
      <c r="F120" s="600"/>
      <c r="G120" s="17"/>
      <c r="H120" s="18">
        <v>41192</v>
      </c>
    </row>
    <row r="121" spans="1:8" ht="57" customHeight="1">
      <c r="A121" s="602">
        <v>75</v>
      </c>
      <c r="B121" s="592" t="s">
        <v>3055</v>
      </c>
      <c r="C121" s="16" t="s">
        <v>386</v>
      </c>
      <c r="D121" s="19"/>
      <c r="E121" s="17"/>
      <c r="F121" s="17"/>
      <c r="G121" s="17"/>
      <c r="H121" s="595">
        <v>41191</v>
      </c>
    </row>
    <row r="122" spans="1:8" ht="18" customHeight="1">
      <c r="A122" s="596"/>
      <c r="B122" s="593"/>
      <c r="C122" s="17" t="s">
        <v>1768</v>
      </c>
      <c r="D122" s="19" t="s">
        <v>1769</v>
      </c>
      <c r="E122" s="17">
        <v>0.8</v>
      </c>
      <c r="F122" s="17">
        <v>400</v>
      </c>
      <c r="G122" s="17">
        <f>E122*F122</f>
        <v>320</v>
      </c>
      <c r="H122" s="605"/>
    </row>
    <row r="123" spans="1:8" ht="18" customHeight="1">
      <c r="A123" s="597"/>
      <c r="B123" s="594"/>
      <c r="C123" s="17" t="s">
        <v>1414</v>
      </c>
      <c r="D123" s="19" t="s">
        <v>481</v>
      </c>
      <c r="E123" s="17">
        <v>1</v>
      </c>
      <c r="F123" s="17">
        <v>30</v>
      </c>
      <c r="G123" s="17">
        <f>E123*F123</f>
        <v>30</v>
      </c>
      <c r="H123" s="603"/>
    </row>
    <row r="124" spans="1:8" ht="52.5" customHeight="1">
      <c r="A124" s="602">
        <v>76</v>
      </c>
      <c r="B124" s="592" t="s">
        <v>827</v>
      </c>
      <c r="C124" s="16" t="s">
        <v>386</v>
      </c>
      <c r="D124" s="19"/>
      <c r="E124" s="17"/>
      <c r="F124" s="17"/>
      <c r="G124" s="17"/>
      <c r="H124" s="595">
        <v>41191</v>
      </c>
    </row>
    <row r="125" spans="1:8" ht="18" customHeight="1">
      <c r="A125" s="596"/>
      <c r="B125" s="593"/>
      <c r="C125" s="17" t="s">
        <v>1768</v>
      </c>
      <c r="D125" s="19" t="s">
        <v>1769</v>
      </c>
      <c r="E125" s="17">
        <v>0.8</v>
      </c>
      <c r="F125" s="17">
        <v>600</v>
      </c>
      <c r="G125" s="17">
        <f>E125*F125</f>
        <v>480</v>
      </c>
      <c r="H125" s="605"/>
    </row>
    <row r="126" spans="1:8" ht="18" customHeight="1">
      <c r="A126" s="597"/>
      <c r="B126" s="594"/>
      <c r="C126" s="17" t="s">
        <v>1414</v>
      </c>
      <c r="D126" s="19" t="s">
        <v>481</v>
      </c>
      <c r="E126" s="17">
        <v>1</v>
      </c>
      <c r="F126" s="17">
        <v>30</v>
      </c>
      <c r="G126" s="17">
        <f>E126*F126</f>
        <v>30</v>
      </c>
      <c r="H126" s="603"/>
    </row>
    <row r="127" spans="1:8" ht="54" customHeight="1">
      <c r="A127" s="602">
        <v>77</v>
      </c>
      <c r="B127" s="592" t="s">
        <v>1643</v>
      </c>
      <c r="C127" s="16" t="s">
        <v>386</v>
      </c>
      <c r="D127" s="19"/>
      <c r="E127" s="17"/>
      <c r="F127" s="17"/>
      <c r="G127" s="17"/>
      <c r="H127" s="595">
        <v>41191</v>
      </c>
    </row>
    <row r="128" spans="1:8" ht="18" customHeight="1">
      <c r="A128" s="596"/>
      <c r="B128" s="593"/>
      <c r="C128" s="17" t="s">
        <v>1768</v>
      </c>
      <c r="D128" s="19" t="s">
        <v>1769</v>
      </c>
      <c r="E128" s="17">
        <v>0.4</v>
      </c>
      <c r="F128" s="17">
        <v>400</v>
      </c>
      <c r="G128" s="17">
        <f>E128*F128</f>
        <v>160</v>
      </c>
      <c r="H128" s="605"/>
    </row>
    <row r="129" spans="1:8" ht="18" customHeight="1">
      <c r="A129" s="597"/>
      <c r="B129" s="594"/>
      <c r="C129" s="17" t="s">
        <v>1414</v>
      </c>
      <c r="D129" s="19" t="s">
        <v>481</v>
      </c>
      <c r="E129" s="17">
        <v>1</v>
      </c>
      <c r="F129" s="17">
        <v>30</v>
      </c>
      <c r="G129" s="17">
        <f>E129*F129</f>
        <v>30</v>
      </c>
      <c r="H129" s="603"/>
    </row>
    <row r="130" spans="1:8" ht="54" customHeight="1">
      <c r="A130" s="602">
        <v>78</v>
      </c>
      <c r="B130" s="592" t="s">
        <v>275</v>
      </c>
      <c r="C130" s="16" t="s">
        <v>386</v>
      </c>
      <c r="D130" s="19"/>
      <c r="E130" s="17"/>
      <c r="F130" s="17"/>
      <c r="G130" s="17"/>
      <c r="H130" s="595">
        <v>41191</v>
      </c>
    </row>
    <row r="131" spans="1:8" ht="18" customHeight="1">
      <c r="A131" s="596"/>
      <c r="B131" s="593"/>
      <c r="C131" s="17" t="s">
        <v>1768</v>
      </c>
      <c r="D131" s="19" t="s">
        <v>1769</v>
      </c>
      <c r="E131" s="17">
        <v>0.2</v>
      </c>
      <c r="F131" s="17">
        <v>400</v>
      </c>
      <c r="G131" s="17">
        <f>E131*F131</f>
        <v>80</v>
      </c>
      <c r="H131" s="605"/>
    </row>
    <row r="132" spans="1:8" ht="18" customHeight="1">
      <c r="A132" s="597"/>
      <c r="B132" s="594"/>
      <c r="C132" s="17" t="s">
        <v>1414</v>
      </c>
      <c r="D132" s="19" t="s">
        <v>481</v>
      </c>
      <c r="E132" s="17">
        <v>1</v>
      </c>
      <c r="F132" s="17">
        <v>30</v>
      </c>
      <c r="G132" s="17">
        <f>E132*F132</f>
        <v>30</v>
      </c>
      <c r="H132" s="603"/>
    </row>
    <row r="133" spans="1:8" ht="50.25" customHeight="1">
      <c r="A133" s="602">
        <v>79</v>
      </c>
      <c r="B133" s="592" t="s">
        <v>885</v>
      </c>
      <c r="C133" s="16" t="s">
        <v>386</v>
      </c>
      <c r="D133" s="19"/>
      <c r="E133" s="17"/>
      <c r="F133" s="17"/>
      <c r="G133" s="17"/>
      <c r="H133" s="595">
        <v>41191</v>
      </c>
    </row>
    <row r="134" spans="1:8" ht="18" customHeight="1">
      <c r="A134" s="596"/>
      <c r="B134" s="593"/>
      <c r="C134" s="17" t="s">
        <v>1768</v>
      </c>
      <c r="D134" s="19" t="s">
        <v>1769</v>
      </c>
      <c r="E134" s="17">
        <v>0.6</v>
      </c>
      <c r="F134" s="17">
        <v>400</v>
      </c>
      <c r="G134" s="17">
        <f t="shared" ref="G134:G141" si="1">E134*F134</f>
        <v>240</v>
      </c>
      <c r="H134" s="605"/>
    </row>
    <row r="135" spans="1:8" ht="18" customHeight="1">
      <c r="A135" s="597"/>
      <c r="B135" s="594"/>
      <c r="C135" s="17" t="s">
        <v>1414</v>
      </c>
      <c r="D135" s="19" t="s">
        <v>481</v>
      </c>
      <c r="E135" s="17">
        <v>1</v>
      </c>
      <c r="F135" s="17">
        <v>30</v>
      </c>
      <c r="G135" s="17">
        <f t="shared" si="1"/>
        <v>30</v>
      </c>
      <c r="H135" s="603"/>
    </row>
    <row r="136" spans="1:8" ht="36.75" customHeight="1">
      <c r="A136" s="602">
        <v>80</v>
      </c>
      <c r="B136" s="592" t="s">
        <v>167</v>
      </c>
      <c r="C136" s="16" t="s">
        <v>3381</v>
      </c>
      <c r="D136" s="19"/>
      <c r="E136" s="17"/>
      <c r="F136" s="17"/>
      <c r="G136" s="17"/>
      <c r="H136" s="595">
        <v>41193</v>
      </c>
    </row>
    <row r="137" spans="1:8" ht="18" customHeight="1">
      <c r="A137" s="596"/>
      <c r="B137" s="593"/>
      <c r="C137" s="28" t="s">
        <v>3382</v>
      </c>
      <c r="D137" s="29" t="s">
        <v>1049</v>
      </c>
      <c r="E137" s="29">
        <v>0.2</v>
      </c>
      <c r="F137" s="29">
        <v>52</v>
      </c>
      <c r="G137" s="17">
        <f t="shared" si="1"/>
        <v>10.4</v>
      </c>
      <c r="H137" s="596"/>
    </row>
    <row r="138" spans="1:8" ht="18" customHeight="1">
      <c r="A138" s="597"/>
      <c r="B138" s="594"/>
      <c r="C138" s="17" t="s">
        <v>1344</v>
      </c>
      <c r="D138" s="19" t="s">
        <v>2968</v>
      </c>
      <c r="E138" s="17">
        <v>2</v>
      </c>
      <c r="F138" s="17">
        <v>60</v>
      </c>
      <c r="G138" s="17">
        <f>E138*F138</f>
        <v>120</v>
      </c>
      <c r="H138" s="597"/>
    </row>
    <row r="139" spans="1:8" ht="39" customHeight="1">
      <c r="A139" s="602">
        <v>81</v>
      </c>
      <c r="B139" s="592" t="s">
        <v>1263</v>
      </c>
      <c r="C139" s="16" t="s">
        <v>1293</v>
      </c>
      <c r="D139" s="19"/>
      <c r="E139" s="17"/>
      <c r="F139" s="17"/>
      <c r="G139" s="17"/>
      <c r="H139" s="595">
        <v>41194</v>
      </c>
    </row>
    <row r="140" spans="1:8" ht="18" customHeight="1">
      <c r="A140" s="596"/>
      <c r="B140" s="593"/>
      <c r="C140" s="17" t="s">
        <v>1294</v>
      </c>
      <c r="D140" s="19" t="s">
        <v>2968</v>
      </c>
      <c r="E140" s="17">
        <v>1</v>
      </c>
      <c r="F140" s="17">
        <v>190</v>
      </c>
      <c r="G140" s="17">
        <f t="shared" si="1"/>
        <v>190</v>
      </c>
      <c r="H140" s="596"/>
    </row>
    <row r="141" spans="1:8" ht="18" customHeight="1">
      <c r="A141" s="597"/>
      <c r="B141" s="594"/>
      <c r="C141" s="17" t="s">
        <v>1397</v>
      </c>
      <c r="D141" s="19" t="s">
        <v>2968</v>
      </c>
      <c r="E141" s="30">
        <v>1</v>
      </c>
      <c r="F141" s="29">
        <v>80</v>
      </c>
      <c r="G141" s="17">
        <f t="shared" si="1"/>
        <v>80</v>
      </c>
      <c r="H141" s="597"/>
    </row>
    <row r="142" spans="1:8" ht="36" customHeight="1">
      <c r="A142" s="41">
        <v>82</v>
      </c>
      <c r="B142" s="17" t="s">
        <v>3344</v>
      </c>
      <c r="C142" s="16" t="s">
        <v>745</v>
      </c>
      <c r="D142" s="606" t="s">
        <v>3172</v>
      </c>
      <c r="E142" s="606"/>
      <c r="F142" s="606"/>
      <c r="G142" s="17"/>
      <c r="H142" s="18">
        <v>41196</v>
      </c>
    </row>
    <row r="143" spans="1:8" ht="55.5" customHeight="1">
      <c r="A143" s="610">
        <v>83</v>
      </c>
      <c r="B143" s="606" t="s">
        <v>1297</v>
      </c>
      <c r="C143" s="16" t="s">
        <v>595</v>
      </c>
      <c r="D143" s="19"/>
      <c r="E143" s="17"/>
      <c r="F143" s="17"/>
      <c r="G143" s="17"/>
      <c r="H143" s="611">
        <v>41194</v>
      </c>
    </row>
    <row r="144" spans="1:8" ht="18" customHeight="1">
      <c r="A144" s="610"/>
      <c r="B144" s="606"/>
      <c r="C144" s="17" t="s">
        <v>1570</v>
      </c>
      <c r="D144" s="19" t="s">
        <v>2968</v>
      </c>
      <c r="E144" s="30">
        <v>6</v>
      </c>
      <c r="F144" s="29">
        <v>47</v>
      </c>
      <c r="G144" s="17">
        <f>E144*F144</f>
        <v>282</v>
      </c>
      <c r="H144" s="610"/>
    </row>
    <row r="145" spans="1:8" ht="18" customHeight="1">
      <c r="A145" s="610"/>
      <c r="B145" s="606"/>
      <c r="C145" s="17" t="s">
        <v>3430</v>
      </c>
      <c r="D145" s="19" t="s">
        <v>2968</v>
      </c>
      <c r="E145" s="17">
        <v>2</v>
      </c>
      <c r="F145" s="17">
        <v>99</v>
      </c>
      <c r="G145" s="17">
        <f t="shared" ref="G145:G150" si="2">E145*F145</f>
        <v>198</v>
      </c>
      <c r="H145" s="610"/>
    </row>
    <row r="146" spans="1:8" ht="18" customHeight="1">
      <c r="A146" s="602">
        <v>83</v>
      </c>
      <c r="B146" s="592" t="s">
        <v>1297</v>
      </c>
      <c r="C146" s="17" t="s">
        <v>1298</v>
      </c>
      <c r="D146" s="19" t="s">
        <v>2968</v>
      </c>
      <c r="E146" s="17">
        <v>1</v>
      </c>
      <c r="F146" s="17">
        <v>60</v>
      </c>
      <c r="G146" s="17">
        <f t="shared" si="2"/>
        <v>60</v>
      </c>
      <c r="H146" s="595">
        <v>41194</v>
      </c>
    </row>
    <row r="147" spans="1:8" ht="18" customHeight="1">
      <c r="A147" s="596"/>
      <c r="B147" s="593"/>
      <c r="C147" s="28" t="s">
        <v>3382</v>
      </c>
      <c r="D147" s="29" t="s">
        <v>1049</v>
      </c>
      <c r="E147" s="30">
        <v>6</v>
      </c>
      <c r="F147" s="29">
        <v>60</v>
      </c>
      <c r="G147" s="17">
        <f t="shared" si="2"/>
        <v>360</v>
      </c>
      <c r="H147" s="605"/>
    </row>
    <row r="148" spans="1:8" ht="18" customHeight="1">
      <c r="A148" s="596"/>
      <c r="B148" s="593"/>
      <c r="C148" s="17" t="s">
        <v>2552</v>
      </c>
      <c r="D148" s="19" t="s">
        <v>2968</v>
      </c>
      <c r="E148" s="17">
        <v>1</v>
      </c>
      <c r="F148" s="17">
        <v>41</v>
      </c>
      <c r="G148" s="17">
        <f t="shared" si="2"/>
        <v>41</v>
      </c>
      <c r="H148" s="605"/>
    </row>
    <row r="149" spans="1:8" ht="18" customHeight="1">
      <c r="A149" s="596"/>
      <c r="B149" s="593"/>
      <c r="C149" s="17" t="s">
        <v>2797</v>
      </c>
      <c r="D149" s="19" t="s">
        <v>1109</v>
      </c>
      <c r="E149" s="17">
        <v>3</v>
      </c>
      <c r="F149" s="17">
        <v>90</v>
      </c>
      <c r="G149" s="17">
        <f t="shared" si="2"/>
        <v>270</v>
      </c>
      <c r="H149" s="605"/>
    </row>
    <row r="150" spans="1:8" ht="18" customHeight="1">
      <c r="A150" s="596"/>
      <c r="B150" s="593"/>
      <c r="C150" s="17" t="s">
        <v>3144</v>
      </c>
      <c r="D150" s="19" t="s">
        <v>2968</v>
      </c>
      <c r="E150" s="17">
        <v>1</v>
      </c>
      <c r="F150" s="17">
        <v>24</v>
      </c>
      <c r="G150" s="17">
        <f t="shared" si="2"/>
        <v>24</v>
      </c>
      <c r="H150" s="605"/>
    </row>
    <row r="151" spans="1:8" ht="18" customHeight="1">
      <c r="A151" s="597"/>
      <c r="B151" s="594"/>
      <c r="C151" s="28" t="s">
        <v>3382</v>
      </c>
      <c r="D151" s="29" t="s">
        <v>1049</v>
      </c>
      <c r="E151" s="17">
        <v>1</v>
      </c>
      <c r="F151" s="17">
        <v>84.48</v>
      </c>
      <c r="G151" s="17">
        <f>E151*F151</f>
        <v>84.48</v>
      </c>
      <c r="H151" s="603"/>
    </row>
    <row r="152" spans="1:8" ht="21" customHeight="1">
      <c r="A152" s="602">
        <v>84</v>
      </c>
      <c r="B152" s="592" t="s">
        <v>1302</v>
      </c>
      <c r="C152" s="16" t="s">
        <v>2844</v>
      </c>
      <c r="D152" s="19"/>
      <c r="E152" s="17"/>
      <c r="F152" s="17"/>
      <c r="G152" s="17"/>
      <c r="H152" s="595">
        <v>41194</v>
      </c>
    </row>
    <row r="153" spans="1:8" ht="18" customHeight="1">
      <c r="A153" s="596"/>
      <c r="B153" s="593"/>
      <c r="C153" s="28" t="s">
        <v>1879</v>
      </c>
      <c r="D153" s="29" t="s">
        <v>2968</v>
      </c>
      <c r="E153" s="30">
        <v>2</v>
      </c>
      <c r="F153" s="30">
        <v>170</v>
      </c>
      <c r="G153" s="17">
        <f>E153*F153</f>
        <v>340</v>
      </c>
      <c r="H153" s="596"/>
    </row>
    <row r="154" spans="1:8" ht="18" customHeight="1">
      <c r="A154" s="597"/>
      <c r="B154" s="594"/>
      <c r="C154" s="15" t="s">
        <v>1303</v>
      </c>
      <c r="D154" s="29" t="s">
        <v>2968</v>
      </c>
      <c r="E154" s="17">
        <v>2</v>
      </c>
      <c r="F154" s="19">
        <v>13</v>
      </c>
      <c r="G154" s="17">
        <f>E154*F154</f>
        <v>26</v>
      </c>
      <c r="H154" s="597"/>
    </row>
    <row r="155" spans="1:8" ht="81.75" customHeight="1">
      <c r="A155" s="602">
        <v>85</v>
      </c>
      <c r="B155" s="870" t="s">
        <v>1146</v>
      </c>
      <c r="C155" s="331" t="s">
        <v>2333</v>
      </c>
      <c r="D155" s="243"/>
      <c r="E155" s="241"/>
      <c r="F155" s="243"/>
      <c r="G155" s="241"/>
      <c r="H155" s="595">
        <v>41192</v>
      </c>
    </row>
    <row r="156" spans="1:8" ht="18" customHeight="1">
      <c r="A156" s="596"/>
      <c r="B156" s="871"/>
      <c r="C156" s="253" t="s">
        <v>2846</v>
      </c>
      <c r="D156" s="243" t="s">
        <v>1049</v>
      </c>
      <c r="E156" s="241">
        <v>60</v>
      </c>
      <c r="F156" s="243">
        <v>15</v>
      </c>
      <c r="G156" s="244">
        <f>F156*E156</f>
        <v>900</v>
      </c>
      <c r="H156" s="603"/>
    </row>
    <row r="157" spans="1:8" ht="18" customHeight="1">
      <c r="A157" s="596"/>
      <c r="B157" s="871"/>
      <c r="C157" s="253" t="s">
        <v>2856</v>
      </c>
      <c r="D157" s="243" t="s">
        <v>2968</v>
      </c>
      <c r="E157" s="241">
        <v>16</v>
      </c>
      <c r="F157" s="243">
        <v>9</v>
      </c>
      <c r="G157" s="241">
        <f t="shared" ref="G157:G165" si="3">E157*F157</f>
        <v>144</v>
      </c>
      <c r="H157" s="595">
        <v>41194</v>
      </c>
    </row>
    <row r="158" spans="1:8" ht="18" customHeight="1">
      <c r="A158" s="596"/>
      <c r="B158" s="871"/>
      <c r="C158" s="253" t="s">
        <v>2979</v>
      </c>
      <c r="D158" s="243" t="s">
        <v>2968</v>
      </c>
      <c r="E158" s="241">
        <v>3</v>
      </c>
      <c r="F158" s="243">
        <v>25</v>
      </c>
      <c r="G158" s="241">
        <f t="shared" si="3"/>
        <v>75</v>
      </c>
      <c r="H158" s="605"/>
    </row>
    <row r="159" spans="1:8" ht="18" customHeight="1">
      <c r="A159" s="596"/>
      <c r="B159" s="871"/>
      <c r="C159" s="241" t="s">
        <v>2391</v>
      </c>
      <c r="D159" s="243" t="s">
        <v>2968</v>
      </c>
      <c r="E159" s="243">
        <v>19</v>
      </c>
      <c r="F159" s="243">
        <v>170</v>
      </c>
      <c r="G159" s="241">
        <f t="shared" si="3"/>
        <v>3230</v>
      </c>
      <c r="H159" s="605"/>
    </row>
    <row r="160" spans="1:8" ht="18" customHeight="1">
      <c r="A160" s="596"/>
      <c r="B160" s="871"/>
      <c r="C160" s="241" t="s">
        <v>2855</v>
      </c>
      <c r="D160" s="243" t="s">
        <v>2968</v>
      </c>
      <c r="E160" s="241">
        <v>22</v>
      </c>
      <c r="F160" s="241">
        <v>155</v>
      </c>
      <c r="G160" s="241">
        <f t="shared" si="3"/>
        <v>3410</v>
      </c>
      <c r="H160" s="605"/>
    </row>
    <row r="161" spans="1:8" ht="18" customHeight="1">
      <c r="A161" s="596"/>
      <c r="B161" s="871"/>
      <c r="C161" s="241" t="s">
        <v>1305</v>
      </c>
      <c r="D161" s="243" t="s">
        <v>2968</v>
      </c>
      <c r="E161" s="241">
        <v>5</v>
      </c>
      <c r="F161" s="243">
        <v>155</v>
      </c>
      <c r="G161" s="241">
        <f t="shared" si="3"/>
        <v>775</v>
      </c>
      <c r="H161" s="605"/>
    </row>
    <row r="162" spans="1:8" ht="18" customHeight="1">
      <c r="A162" s="596"/>
      <c r="B162" s="871"/>
      <c r="C162" s="332" t="s">
        <v>3619</v>
      </c>
      <c r="D162" s="243" t="s">
        <v>1049</v>
      </c>
      <c r="E162" s="241">
        <v>100</v>
      </c>
      <c r="F162" s="243">
        <v>5</v>
      </c>
      <c r="G162" s="241">
        <f t="shared" si="3"/>
        <v>500</v>
      </c>
      <c r="H162" s="605"/>
    </row>
    <row r="163" spans="1:8" ht="35.25" customHeight="1">
      <c r="A163" s="596"/>
      <c r="B163" s="871"/>
      <c r="C163" s="332" t="s">
        <v>2847</v>
      </c>
      <c r="D163" s="243" t="s">
        <v>2968</v>
      </c>
      <c r="E163" s="241">
        <v>30</v>
      </c>
      <c r="F163" s="243">
        <v>18</v>
      </c>
      <c r="G163" s="241">
        <f t="shared" si="3"/>
        <v>540</v>
      </c>
      <c r="H163" s="605"/>
    </row>
    <row r="164" spans="1:8" ht="18" customHeight="1">
      <c r="A164" s="596"/>
      <c r="B164" s="872"/>
      <c r="C164" s="332" t="s">
        <v>1961</v>
      </c>
      <c r="D164" s="243" t="s">
        <v>2968</v>
      </c>
      <c r="E164" s="241">
        <v>1</v>
      </c>
      <c r="F164" s="243">
        <v>35</v>
      </c>
      <c r="G164" s="241">
        <f t="shared" si="3"/>
        <v>35</v>
      </c>
      <c r="H164" s="603"/>
    </row>
    <row r="165" spans="1:8" ht="34.5" customHeight="1">
      <c r="A165" s="596"/>
      <c r="B165" s="241" t="s">
        <v>1307</v>
      </c>
      <c r="C165" s="253" t="s">
        <v>1306</v>
      </c>
      <c r="D165" s="243" t="s">
        <v>2968</v>
      </c>
      <c r="E165" s="241">
        <v>2</v>
      </c>
      <c r="F165" s="243">
        <v>830</v>
      </c>
      <c r="G165" s="241">
        <f t="shared" si="3"/>
        <v>1660</v>
      </c>
      <c r="H165" s="18">
        <v>41194</v>
      </c>
    </row>
    <row r="166" spans="1:8" ht="67.5" customHeight="1">
      <c r="A166" s="596"/>
      <c r="B166" s="870" t="s">
        <v>2332</v>
      </c>
      <c r="C166" s="331" t="s">
        <v>1304</v>
      </c>
      <c r="D166" s="243"/>
      <c r="E166" s="241"/>
      <c r="F166" s="243"/>
      <c r="G166" s="241"/>
      <c r="H166" s="595" t="s">
        <v>1492</v>
      </c>
    </row>
    <row r="167" spans="1:8" ht="18" customHeight="1">
      <c r="A167" s="596"/>
      <c r="B167" s="871"/>
      <c r="C167" s="241" t="s">
        <v>2391</v>
      </c>
      <c r="D167" s="243" t="s">
        <v>2968</v>
      </c>
      <c r="E167" s="243">
        <v>16</v>
      </c>
      <c r="F167" s="243">
        <v>170</v>
      </c>
      <c r="G167" s="241">
        <f t="shared" ref="G167:G172" si="4">E167*F167</f>
        <v>2720</v>
      </c>
      <c r="H167" s="605"/>
    </row>
    <row r="168" spans="1:8" ht="19.5" customHeight="1">
      <c r="A168" s="596"/>
      <c r="B168" s="871"/>
      <c r="C168" s="241" t="s">
        <v>2855</v>
      </c>
      <c r="D168" s="243" t="s">
        <v>2968</v>
      </c>
      <c r="E168" s="241">
        <v>26</v>
      </c>
      <c r="F168" s="241">
        <v>155</v>
      </c>
      <c r="G168" s="241">
        <f t="shared" si="4"/>
        <v>4030</v>
      </c>
      <c r="H168" s="605"/>
    </row>
    <row r="169" spans="1:8" ht="19.5" customHeight="1">
      <c r="A169" s="596"/>
      <c r="B169" s="871"/>
      <c r="C169" s="241" t="s">
        <v>1305</v>
      </c>
      <c r="D169" s="243" t="s">
        <v>2968</v>
      </c>
      <c r="E169" s="241">
        <v>5</v>
      </c>
      <c r="F169" s="243">
        <v>155</v>
      </c>
      <c r="G169" s="241">
        <f t="shared" si="4"/>
        <v>775</v>
      </c>
      <c r="H169" s="605"/>
    </row>
    <row r="170" spans="1:8" ht="19.5" customHeight="1">
      <c r="A170" s="596"/>
      <c r="B170" s="871"/>
      <c r="C170" s="332" t="s">
        <v>3619</v>
      </c>
      <c r="D170" s="243" t="s">
        <v>1049</v>
      </c>
      <c r="E170" s="241">
        <v>80</v>
      </c>
      <c r="F170" s="243">
        <v>5</v>
      </c>
      <c r="G170" s="241">
        <f t="shared" si="4"/>
        <v>400</v>
      </c>
      <c r="H170" s="605"/>
    </row>
    <row r="171" spans="1:8" ht="32.25" customHeight="1">
      <c r="A171" s="596"/>
      <c r="B171" s="871"/>
      <c r="C171" s="332" t="s">
        <v>2847</v>
      </c>
      <c r="D171" s="243" t="s">
        <v>2968</v>
      </c>
      <c r="E171" s="241">
        <v>24</v>
      </c>
      <c r="F171" s="243">
        <v>18</v>
      </c>
      <c r="G171" s="241">
        <f t="shared" si="4"/>
        <v>432</v>
      </c>
      <c r="H171" s="605"/>
    </row>
    <row r="172" spans="1:8" ht="19.5" customHeight="1">
      <c r="A172" s="596"/>
      <c r="B172" s="871"/>
      <c r="C172" s="253" t="s">
        <v>2856</v>
      </c>
      <c r="D172" s="243" t="s">
        <v>2968</v>
      </c>
      <c r="E172" s="241">
        <v>16</v>
      </c>
      <c r="F172" s="243">
        <v>9</v>
      </c>
      <c r="G172" s="241">
        <f t="shared" si="4"/>
        <v>144</v>
      </c>
      <c r="H172" s="605"/>
    </row>
    <row r="173" spans="1:8" ht="19.5" customHeight="1">
      <c r="A173" s="596"/>
      <c r="B173" s="871"/>
      <c r="C173" s="253" t="s">
        <v>2846</v>
      </c>
      <c r="D173" s="243" t="s">
        <v>1049</v>
      </c>
      <c r="E173" s="241">
        <v>60</v>
      </c>
      <c r="F173" s="243">
        <v>15</v>
      </c>
      <c r="G173" s="244">
        <f>F173*E173</f>
        <v>900</v>
      </c>
      <c r="H173" s="605"/>
    </row>
    <row r="174" spans="1:8" ht="16.5" customHeight="1">
      <c r="A174" s="596"/>
      <c r="B174" s="871"/>
      <c r="C174" s="253" t="s">
        <v>2979</v>
      </c>
      <c r="D174" s="243" t="s">
        <v>2968</v>
      </c>
      <c r="E174" s="241">
        <v>2</v>
      </c>
      <c r="F174" s="243">
        <v>25</v>
      </c>
      <c r="G174" s="241">
        <f>E174*F174</f>
        <v>50</v>
      </c>
      <c r="H174" s="605"/>
    </row>
    <row r="175" spans="1:8" ht="34.5" customHeight="1">
      <c r="A175" s="596"/>
      <c r="B175" s="872"/>
      <c r="C175" s="253" t="s">
        <v>2334</v>
      </c>
      <c r="D175" s="243" t="s">
        <v>2968</v>
      </c>
      <c r="E175" s="241">
        <v>4</v>
      </c>
      <c r="F175" s="243">
        <v>35</v>
      </c>
      <c r="G175" s="241">
        <f>E175*F175</f>
        <v>140</v>
      </c>
      <c r="H175" s="605"/>
    </row>
    <row r="176" spans="1:8" ht="34.5" customHeight="1">
      <c r="A176" s="596"/>
      <c r="B176" s="870" t="s">
        <v>1490</v>
      </c>
      <c r="C176" s="253" t="s">
        <v>1306</v>
      </c>
      <c r="D176" s="243" t="s">
        <v>2968</v>
      </c>
      <c r="E176" s="241">
        <v>6</v>
      </c>
      <c r="F176" s="243">
        <v>830</v>
      </c>
      <c r="G176" s="241">
        <f>E176*F176</f>
        <v>4980</v>
      </c>
      <c r="H176" s="605"/>
    </row>
    <row r="177" spans="1:8" ht="16.5" customHeight="1">
      <c r="A177" s="596"/>
      <c r="B177" s="871"/>
      <c r="C177" s="253" t="s">
        <v>1879</v>
      </c>
      <c r="D177" s="243" t="s">
        <v>2968</v>
      </c>
      <c r="E177" s="241">
        <v>1</v>
      </c>
      <c r="F177" s="243">
        <v>170</v>
      </c>
      <c r="G177" s="241">
        <f>E177*F177</f>
        <v>170</v>
      </c>
      <c r="H177" s="605"/>
    </row>
    <row r="178" spans="1:8" ht="18" customHeight="1">
      <c r="A178" s="597"/>
      <c r="B178" s="872"/>
      <c r="C178" s="253" t="s">
        <v>1491</v>
      </c>
      <c r="D178" s="243" t="s">
        <v>2968</v>
      </c>
      <c r="E178" s="241">
        <v>1</v>
      </c>
      <c r="F178" s="243">
        <v>13</v>
      </c>
      <c r="G178" s="241">
        <f>E178*F178</f>
        <v>13</v>
      </c>
      <c r="H178" s="603"/>
    </row>
    <row r="179" spans="1:8" ht="18" customHeight="1">
      <c r="A179" s="41">
        <v>86</v>
      </c>
      <c r="B179" s="17" t="s">
        <v>1309</v>
      </c>
      <c r="C179" s="46" t="s">
        <v>2844</v>
      </c>
      <c r="D179" s="598" t="s">
        <v>1050</v>
      </c>
      <c r="E179" s="599"/>
      <c r="F179" s="600"/>
      <c r="G179" s="17"/>
      <c r="H179" s="18">
        <v>41194</v>
      </c>
    </row>
    <row r="180" spans="1:8" ht="39" customHeight="1">
      <c r="A180" s="602">
        <v>87</v>
      </c>
      <c r="B180" s="592" t="s">
        <v>338</v>
      </c>
      <c r="C180" s="46" t="s">
        <v>893</v>
      </c>
      <c r="D180" s="19"/>
      <c r="E180" s="17"/>
      <c r="F180" s="19"/>
      <c r="G180" s="17"/>
      <c r="H180" s="595" t="s">
        <v>1312</v>
      </c>
    </row>
    <row r="181" spans="1:8" ht="18" customHeight="1">
      <c r="A181" s="597"/>
      <c r="B181" s="594"/>
      <c r="C181" s="15" t="s">
        <v>2462</v>
      </c>
      <c r="D181" s="19" t="s">
        <v>1588</v>
      </c>
      <c r="E181" s="17">
        <v>0.67</v>
      </c>
      <c r="F181" s="19">
        <v>1700</v>
      </c>
      <c r="G181" s="17">
        <f>E181*F181</f>
        <v>1139</v>
      </c>
      <c r="H181" s="603"/>
    </row>
    <row r="182" spans="1:8" ht="35.25" customHeight="1">
      <c r="A182" s="41">
        <v>88</v>
      </c>
      <c r="B182" s="17" t="s">
        <v>164</v>
      </c>
      <c r="C182" s="46" t="s">
        <v>893</v>
      </c>
      <c r="D182" s="606" t="s">
        <v>3581</v>
      </c>
      <c r="E182" s="606"/>
      <c r="F182" s="606"/>
      <c r="G182" s="17"/>
      <c r="H182" s="18">
        <v>41193</v>
      </c>
    </row>
    <row r="183" spans="1:8" ht="36.75" customHeight="1">
      <c r="A183" s="41">
        <v>89</v>
      </c>
      <c r="B183" s="17" t="s">
        <v>2657</v>
      </c>
      <c r="C183" s="46" t="s">
        <v>893</v>
      </c>
      <c r="D183" s="606" t="s">
        <v>3581</v>
      </c>
      <c r="E183" s="606"/>
      <c r="F183" s="606"/>
      <c r="G183" s="17"/>
      <c r="H183" s="18">
        <v>41193</v>
      </c>
    </row>
    <row r="184" spans="1:8" ht="36.75" customHeight="1">
      <c r="A184" s="41">
        <v>90</v>
      </c>
      <c r="B184" s="17" t="s">
        <v>2781</v>
      </c>
      <c r="C184" s="46" t="s">
        <v>893</v>
      </c>
      <c r="D184" s="598" t="s">
        <v>3581</v>
      </c>
      <c r="E184" s="599"/>
      <c r="F184" s="600"/>
      <c r="G184" s="17"/>
      <c r="H184" s="18">
        <v>41193</v>
      </c>
    </row>
    <row r="185" spans="1:8" ht="36" customHeight="1">
      <c r="A185" s="41">
        <v>91</v>
      </c>
      <c r="B185" s="17" t="s">
        <v>3441</v>
      </c>
      <c r="C185" s="46" t="s">
        <v>893</v>
      </c>
      <c r="D185" s="598" t="s">
        <v>3581</v>
      </c>
      <c r="E185" s="599"/>
      <c r="F185" s="600"/>
      <c r="G185" s="17"/>
      <c r="H185" s="18">
        <v>41193</v>
      </c>
    </row>
    <row r="186" spans="1:8" ht="18" customHeight="1">
      <c r="A186" s="41">
        <v>92</v>
      </c>
      <c r="B186" s="17" t="s">
        <v>1313</v>
      </c>
      <c r="C186" s="46" t="s">
        <v>1332</v>
      </c>
      <c r="D186" s="598" t="s">
        <v>1050</v>
      </c>
      <c r="E186" s="599"/>
      <c r="F186" s="600"/>
      <c r="G186" s="17"/>
      <c r="H186" s="18">
        <v>41197</v>
      </c>
    </row>
    <row r="187" spans="1:8" ht="36.75" customHeight="1">
      <c r="A187" s="41">
        <v>93</v>
      </c>
      <c r="B187" s="17" t="s">
        <v>272</v>
      </c>
      <c r="C187" s="46" t="s">
        <v>3748</v>
      </c>
      <c r="D187" s="598" t="s">
        <v>1050</v>
      </c>
      <c r="E187" s="599"/>
      <c r="F187" s="600"/>
      <c r="G187" s="17"/>
      <c r="H187" s="18">
        <v>41197</v>
      </c>
    </row>
    <row r="188" spans="1:8" ht="36.75" customHeight="1">
      <c r="A188" s="41">
        <v>94</v>
      </c>
      <c r="B188" s="17" t="s">
        <v>3749</v>
      </c>
      <c r="C188" s="46" t="s">
        <v>3748</v>
      </c>
      <c r="D188" s="598" t="s">
        <v>1050</v>
      </c>
      <c r="E188" s="599"/>
      <c r="F188" s="600"/>
      <c r="G188" s="17"/>
      <c r="H188" s="18">
        <v>41197</v>
      </c>
    </row>
    <row r="189" spans="1:8" ht="36" customHeight="1">
      <c r="A189" s="41">
        <v>95</v>
      </c>
      <c r="B189" s="17" t="s">
        <v>3750</v>
      </c>
      <c r="C189" s="46" t="s">
        <v>3751</v>
      </c>
      <c r="D189" s="598" t="s">
        <v>1050</v>
      </c>
      <c r="E189" s="599"/>
      <c r="F189" s="600"/>
      <c r="G189" s="17"/>
      <c r="H189" s="18">
        <v>41197</v>
      </c>
    </row>
    <row r="190" spans="1:8" ht="36.75" customHeight="1">
      <c r="A190" s="41">
        <v>96</v>
      </c>
      <c r="B190" s="17" t="s">
        <v>636</v>
      </c>
      <c r="C190" s="46" t="s">
        <v>3751</v>
      </c>
      <c r="D190" s="598" t="s">
        <v>1050</v>
      </c>
      <c r="E190" s="599"/>
      <c r="F190" s="600"/>
      <c r="G190" s="17"/>
      <c r="H190" s="18">
        <v>41197</v>
      </c>
    </row>
    <row r="191" spans="1:8" ht="37.5" customHeight="1">
      <c r="A191" s="602">
        <v>97</v>
      </c>
      <c r="B191" s="592" t="s">
        <v>1134</v>
      </c>
      <c r="C191" s="46" t="s">
        <v>1211</v>
      </c>
      <c r="D191" s="19"/>
      <c r="E191" s="17"/>
      <c r="F191" s="19"/>
      <c r="G191" s="17"/>
      <c r="H191" s="595">
        <v>41198</v>
      </c>
    </row>
    <row r="192" spans="1:8" ht="18" customHeight="1">
      <c r="A192" s="596"/>
      <c r="B192" s="593"/>
      <c r="C192" s="15" t="s">
        <v>1570</v>
      </c>
      <c r="D192" s="19" t="s">
        <v>2968</v>
      </c>
      <c r="E192" s="17">
        <v>4</v>
      </c>
      <c r="F192" s="19">
        <v>92</v>
      </c>
      <c r="G192" s="17">
        <f>E192*F192</f>
        <v>368</v>
      </c>
      <c r="H192" s="605"/>
    </row>
    <row r="193" spans="1:8" ht="18" customHeight="1">
      <c r="A193" s="596"/>
      <c r="B193" s="593"/>
      <c r="C193" s="15" t="s">
        <v>2822</v>
      </c>
      <c r="D193" s="19" t="s">
        <v>2968</v>
      </c>
      <c r="E193" s="17">
        <v>1</v>
      </c>
      <c r="F193" s="19">
        <v>188</v>
      </c>
      <c r="G193" s="17">
        <f>E193*F193</f>
        <v>188</v>
      </c>
      <c r="H193" s="605"/>
    </row>
    <row r="194" spans="1:8" ht="18" customHeight="1">
      <c r="A194" s="597"/>
      <c r="B194" s="594"/>
      <c r="C194" s="15" t="s">
        <v>1045</v>
      </c>
      <c r="D194" s="19" t="s">
        <v>2968</v>
      </c>
      <c r="E194" s="17">
        <v>2</v>
      </c>
      <c r="F194" s="19">
        <v>50</v>
      </c>
      <c r="G194" s="17">
        <f>E194*F194</f>
        <v>100</v>
      </c>
      <c r="H194" s="603"/>
    </row>
    <row r="195" spans="1:8" ht="54.75" customHeight="1">
      <c r="A195" s="41">
        <v>98</v>
      </c>
      <c r="B195" s="17" t="s">
        <v>2314</v>
      </c>
      <c r="C195" s="46" t="s">
        <v>422</v>
      </c>
      <c r="D195" s="598" t="s">
        <v>2315</v>
      </c>
      <c r="E195" s="599"/>
      <c r="F195" s="600"/>
      <c r="G195" s="17"/>
      <c r="H195" s="18">
        <v>41197</v>
      </c>
    </row>
    <row r="196" spans="1:8" ht="36.75" customHeight="1">
      <c r="A196" s="41">
        <v>100</v>
      </c>
      <c r="B196" s="17" t="s">
        <v>3229</v>
      </c>
      <c r="C196" s="46" t="s">
        <v>2575</v>
      </c>
      <c r="D196" s="598" t="s">
        <v>67</v>
      </c>
      <c r="E196" s="599"/>
      <c r="F196" s="600"/>
      <c r="G196" s="17"/>
      <c r="H196" s="18">
        <v>41199</v>
      </c>
    </row>
    <row r="197" spans="1:8" ht="18" customHeight="1">
      <c r="A197" s="41">
        <v>101</v>
      </c>
      <c r="B197" s="17" t="s">
        <v>2321</v>
      </c>
      <c r="C197" s="46" t="s">
        <v>1584</v>
      </c>
      <c r="D197" s="598" t="s">
        <v>67</v>
      </c>
      <c r="E197" s="599"/>
      <c r="F197" s="600"/>
      <c r="G197" s="17"/>
      <c r="H197" s="18">
        <v>41199</v>
      </c>
    </row>
    <row r="198" spans="1:8" ht="36" customHeight="1">
      <c r="A198" s="41">
        <v>102</v>
      </c>
      <c r="B198" s="17" t="s">
        <v>2322</v>
      </c>
      <c r="C198" s="46" t="s">
        <v>340</v>
      </c>
      <c r="D198" s="598" t="s">
        <v>67</v>
      </c>
      <c r="E198" s="599"/>
      <c r="F198" s="600"/>
      <c r="G198" s="17"/>
      <c r="H198" s="18">
        <v>41198</v>
      </c>
    </row>
    <row r="199" spans="1:8" ht="52.5" customHeight="1">
      <c r="A199" s="41">
        <v>103</v>
      </c>
      <c r="B199" s="17" t="s">
        <v>2323</v>
      </c>
      <c r="C199" s="331" t="s">
        <v>2324</v>
      </c>
      <c r="D199" s="940" t="s">
        <v>2325</v>
      </c>
      <c r="E199" s="941"/>
      <c r="F199" s="942"/>
      <c r="G199" s="17"/>
      <c r="H199" s="18">
        <v>41198</v>
      </c>
    </row>
    <row r="200" spans="1:8" ht="39" customHeight="1">
      <c r="A200" s="41">
        <v>104</v>
      </c>
      <c r="B200" s="17" t="s">
        <v>2326</v>
      </c>
      <c r="C200" s="46" t="s">
        <v>2327</v>
      </c>
      <c r="D200" s="598" t="s">
        <v>2328</v>
      </c>
      <c r="E200" s="599"/>
      <c r="F200" s="600"/>
      <c r="G200" s="17"/>
      <c r="H200" s="18">
        <v>41198</v>
      </c>
    </row>
    <row r="201" spans="1:8" ht="18" customHeight="1">
      <c r="A201" s="41">
        <v>105</v>
      </c>
      <c r="B201" s="17" t="s">
        <v>2158</v>
      </c>
      <c r="C201" s="46" t="s">
        <v>2270</v>
      </c>
      <c r="D201" s="598" t="s">
        <v>2329</v>
      </c>
      <c r="E201" s="599"/>
      <c r="F201" s="600"/>
      <c r="G201" s="17"/>
      <c r="H201" s="18">
        <v>41199</v>
      </c>
    </row>
    <row r="202" spans="1:8" ht="39.75" customHeight="1">
      <c r="A202" s="602">
        <v>106</v>
      </c>
      <c r="B202" s="592" t="s">
        <v>2330</v>
      </c>
      <c r="C202" s="16" t="s">
        <v>2844</v>
      </c>
      <c r="D202" s="17"/>
      <c r="E202" s="17"/>
      <c r="F202" s="17"/>
      <c r="G202" s="17"/>
      <c r="H202" s="595">
        <v>41199</v>
      </c>
    </row>
    <row r="203" spans="1:8" ht="18" customHeight="1">
      <c r="A203" s="597"/>
      <c r="B203" s="594"/>
      <c r="C203" s="17" t="s">
        <v>1880</v>
      </c>
      <c r="D203" s="17" t="s">
        <v>2968</v>
      </c>
      <c r="E203" s="17">
        <v>1</v>
      </c>
      <c r="F203" s="17">
        <v>13</v>
      </c>
      <c r="G203" s="17">
        <f>E203*F203</f>
        <v>13</v>
      </c>
      <c r="H203" s="603"/>
    </row>
    <row r="204" spans="1:8" ht="18" customHeight="1">
      <c r="A204" s="41">
        <v>107</v>
      </c>
      <c r="B204" s="17" t="s">
        <v>2331</v>
      </c>
      <c r="C204" s="16" t="s">
        <v>3773</v>
      </c>
      <c r="D204" s="598" t="s">
        <v>67</v>
      </c>
      <c r="E204" s="599"/>
      <c r="F204" s="600"/>
      <c r="G204" s="17"/>
      <c r="H204" s="18">
        <v>41199</v>
      </c>
    </row>
    <row r="205" spans="1:8" ht="37.5" customHeight="1">
      <c r="A205" s="602">
        <v>108</v>
      </c>
      <c r="B205" s="592" t="s">
        <v>2337</v>
      </c>
      <c r="C205" s="16" t="s">
        <v>692</v>
      </c>
      <c r="D205" s="598" t="s">
        <v>1050</v>
      </c>
      <c r="E205" s="599"/>
      <c r="F205" s="600"/>
      <c r="G205" s="17"/>
      <c r="H205" s="595">
        <v>41198</v>
      </c>
    </row>
    <row r="206" spans="1:8" ht="18" customHeight="1">
      <c r="A206" s="597"/>
      <c r="B206" s="594"/>
      <c r="C206" s="17" t="s">
        <v>3144</v>
      </c>
      <c r="D206" s="19" t="s">
        <v>2968</v>
      </c>
      <c r="E206" s="17">
        <v>1</v>
      </c>
      <c r="F206" s="17">
        <v>24</v>
      </c>
      <c r="G206" s="20">
        <f>F206*E206</f>
        <v>24</v>
      </c>
      <c r="H206" s="603"/>
    </row>
    <row r="207" spans="1:8" ht="36.75" customHeight="1">
      <c r="A207" s="602">
        <v>109</v>
      </c>
      <c r="B207" s="592" t="s">
        <v>2338</v>
      </c>
      <c r="C207" s="16" t="s">
        <v>3381</v>
      </c>
      <c r="D207" s="19"/>
      <c r="E207" s="17"/>
      <c r="F207" s="17"/>
      <c r="G207" s="17"/>
      <c r="H207" s="595">
        <v>41198</v>
      </c>
    </row>
    <row r="208" spans="1:8" ht="18" customHeight="1">
      <c r="A208" s="597"/>
      <c r="B208" s="594"/>
      <c r="C208" s="15" t="s">
        <v>2721</v>
      </c>
      <c r="D208" s="19" t="s">
        <v>2968</v>
      </c>
      <c r="E208" s="17">
        <v>4</v>
      </c>
      <c r="F208" s="17">
        <v>50</v>
      </c>
      <c r="G208" s="172">
        <f>F208*E208</f>
        <v>200</v>
      </c>
      <c r="H208" s="603"/>
    </row>
    <row r="209" spans="1:8" ht="36.75" customHeight="1">
      <c r="A209" s="41">
        <v>110</v>
      </c>
      <c r="B209" s="17" t="s">
        <v>3442</v>
      </c>
      <c r="C209" s="16" t="s">
        <v>2818</v>
      </c>
      <c r="D209" s="598" t="s">
        <v>1050</v>
      </c>
      <c r="E209" s="599"/>
      <c r="F209" s="600"/>
      <c r="G209" s="17"/>
      <c r="H209" s="18">
        <v>41198</v>
      </c>
    </row>
    <row r="210" spans="1:8" ht="36.75" customHeight="1">
      <c r="A210" s="602">
        <v>111</v>
      </c>
      <c r="B210" s="592" t="s">
        <v>2339</v>
      </c>
      <c r="C210" s="16" t="s">
        <v>746</v>
      </c>
      <c r="D210" s="19"/>
      <c r="E210" s="17"/>
      <c r="F210" s="17"/>
      <c r="G210" s="17"/>
      <c r="H210" s="595">
        <v>41198</v>
      </c>
    </row>
    <row r="211" spans="1:8" ht="18" customHeight="1">
      <c r="A211" s="597"/>
      <c r="B211" s="594"/>
      <c r="C211" s="17" t="s">
        <v>1462</v>
      </c>
      <c r="D211" s="19" t="s">
        <v>1049</v>
      </c>
      <c r="E211" s="19">
        <v>2</v>
      </c>
      <c r="F211" s="19">
        <v>115.2</v>
      </c>
      <c r="G211" s="20">
        <f>F211*E211</f>
        <v>230.4</v>
      </c>
      <c r="H211" s="603"/>
    </row>
    <row r="212" spans="1:8" ht="35.25" customHeight="1">
      <c r="A212" s="610">
        <v>112</v>
      </c>
      <c r="B212" s="606" t="s">
        <v>2340</v>
      </c>
      <c r="C212" s="16" t="s">
        <v>2341</v>
      </c>
      <c r="D212" s="19"/>
      <c r="E212" s="17"/>
      <c r="F212" s="17"/>
      <c r="G212" s="17"/>
      <c r="H212" s="611">
        <v>41198</v>
      </c>
    </row>
    <row r="213" spans="1:8" ht="18" customHeight="1">
      <c r="A213" s="610"/>
      <c r="B213" s="606"/>
      <c r="C213" s="17" t="s">
        <v>1462</v>
      </c>
      <c r="D213" s="19" t="s">
        <v>1049</v>
      </c>
      <c r="E213" s="19">
        <v>0.5</v>
      </c>
      <c r="F213" s="19">
        <v>115.2</v>
      </c>
      <c r="G213" s="20">
        <f>F213*E213</f>
        <v>57.6</v>
      </c>
      <c r="H213" s="611"/>
    </row>
    <row r="214" spans="1:8" ht="18" customHeight="1">
      <c r="A214" s="610"/>
      <c r="B214" s="606"/>
      <c r="C214" s="17" t="s">
        <v>2967</v>
      </c>
      <c r="D214" s="19" t="s">
        <v>2968</v>
      </c>
      <c r="E214" s="17">
        <v>1</v>
      </c>
      <c r="F214" s="17">
        <v>221</v>
      </c>
      <c r="G214" s="17">
        <f>E214*F214</f>
        <v>221</v>
      </c>
      <c r="H214" s="611"/>
    </row>
    <row r="215" spans="1:8" ht="18" customHeight="1">
      <c r="A215" s="41">
        <v>112</v>
      </c>
      <c r="B215" s="17"/>
      <c r="C215" s="15" t="s">
        <v>1570</v>
      </c>
      <c r="D215" s="19" t="s">
        <v>2968</v>
      </c>
      <c r="E215" s="17">
        <v>2</v>
      </c>
      <c r="F215" s="19">
        <v>92</v>
      </c>
      <c r="G215" s="17">
        <f>E215*F215</f>
        <v>184</v>
      </c>
      <c r="H215" s="18">
        <v>41198</v>
      </c>
    </row>
    <row r="216" spans="1:8" ht="33.75" customHeight="1">
      <c r="A216" s="602">
        <v>113</v>
      </c>
      <c r="B216" s="592" t="s">
        <v>2342</v>
      </c>
      <c r="C216" s="16" t="s">
        <v>692</v>
      </c>
      <c r="D216" s="598" t="s">
        <v>1050</v>
      </c>
      <c r="E216" s="599"/>
      <c r="F216" s="600"/>
      <c r="G216" s="17"/>
      <c r="H216" s="595">
        <v>41198</v>
      </c>
    </row>
    <row r="217" spans="1:8" ht="18" customHeight="1">
      <c r="A217" s="597"/>
      <c r="B217" s="594"/>
      <c r="C217" s="17" t="s">
        <v>3144</v>
      </c>
      <c r="D217" s="19" t="s">
        <v>2968</v>
      </c>
      <c r="E217" s="17">
        <v>1</v>
      </c>
      <c r="F217" s="17">
        <v>24</v>
      </c>
      <c r="G217" s="20">
        <f>F217*E217</f>
        <v>24</v>
      </c>
      <c r="H217" s="603"/>
    </row>
    <row r="218" spans="1:8" ht="40.5" customHeight="1">
      <c r="A218" s="41">
        <v>114</v>
      </c>
      <c r="B218" s="17" t="s">
        <v>2343</v>
      </c>
      <c r="C218" s="16" t="s">
        <v>2818</v>
      </c>
      <c r="D218" s="598" t="s">
        <v>1050</v>
      </c>
      <c r="E218" s="599"/>
      <c r="F218" s="600"/>
      <c r="G218" s="17"/>
      <c r="H218" s="18">
        <v>41198</v>
      </c>
    </row>
    <row r="219" spans="1:8" ht="38.25" customHeight="1">
      <c r="A219" s="41">
        <v>115</v>
      </c>
      <c r="B219" s="17" t="s">
        <v>2344</v>
      </c>
      <c r="C219" s="16" t="s">
        <v>692</v>
      </c>
      <c r="D219" s="598" t="s">
        <v>1050</v>
      </c>
      <c r="E219" s="599"/>
      <c r="F219" s="600"/>
      <c r="G219" s="17"/>
      <c r="H219" s="18">
        <v>41198</v>
      </c>
    </row>
    <row r="220" spans="1:8" ht="18" customHeight="1">
      <c r="A220" s="41">
        <v>116</v>
      </c>
      <c r="B220" s="17" t="s">
        <v>2345</v>
      </c>
      <c r="C220" s="46" t="s">
        <v>1193</v>
      </c>
      <c r="D220" s="598" t="s">
        <v>2346</v>
      </c>
      <c r="E220" s="599"/>
      <c r="F220" s="600"/>
      <c r="G220" s="17"/>
      <c r="H220" s="18">
        <v>41199</v>
      </c>
    </row>
    <row r="221" spans="1:8" ht="38.25" customHeight="1">
      <c r="A221" s="41">
        <v>117</v>
      </c>
      <c r="B221" s="17" t="s">
        <v>2347</v>
      </c>
      <c r="C221" s="16" t="s">
        <v>3381</v>
      </c>
      <c r="D221" s="598" t="s">
        <v>1895</v>
      </c>
      <c r="E221" s="599"/>
      <c r="F221" s="600"/>
      <c r="G221" s="17"/>
      <c r="H221" s="18">
        <v>41199</v>
      </c>
    </row>
    <row r="222" spans="1:8" ht="36" customHeight="1">
      <c r="A222" s="602">
        <v>118</v>
      </c>
      <c r="B222" s="592" t="s">
        <v>2352</v>
      </c>
      <c r="C222" s="16" t="s">
        <v>3381</v>
      </c>
      <c r="D222" s="19"/>
      <c r="E222" s="19"/>
      <c r="F222" s="19"/>
      <c r="G222" s="17"/>
      <c r="H222" s="595">
        <v>41199</v>
      </c>
    </row>
    <row r="223" spans="1:8" ht="18" customHeight="1">
      <c r="A223" s="596"/>
      <c r="B223" s="593"/>
      <c r="C223" s="15" t="s">
        <v>1570</v>
      </c>
      <c r="D223" s="19" t="s">
        <v>2968</v>
      </c>
      <c r="E223" s="17">
        <v>2</v>
      </c>
      <c r="F223" s="19">
        <v>92</v>
      </c>
      <c r="G223" s="17">
        <f>E223*F223</f>
        <v>184</v>
      </c>
      <c r="H223" s="605"/>
    </row>
    <row r="224" spans="1:8" ht="18" customHeight="1">
      <c r="A224" s="597"/>
      <c r="B224" s="594"/>
      <c r="C224" s="17" t="s">
        <v>1462</v>
      </c>
      <c r="D224" s="19" t="s">
        <v>1049</v>
      </c>
      <c r="E224" s="19">
        <v>3</v>
      </c>
      <c r="F224" s="19">
        <v>115.2</v>
      </c>
      <c r="G224" s="20">
        <f>F224*E224</f>
        <v>345.6</v>
      </c>
      <c r="H224" s="603"/>
    </row>
    <row r="225" spans="1:8" ht="75.75" customHeight="1">
      <c r="A225" s="602">
        <v>119</v>
      </c>
      <c r="B225" s="592" t="s">
        <v>2353</v>
      </c>
      <c r="C225" s="46" t="s">
        <v>2354</v>
      </c>
      <c r="D225" s="19"/>
      <c r="E225" s="19"/>
      <c r="F225" s="19"/>
      <c r="G225" s="17"/>
      <c r="H225" s="595">
        <v>41199</v>
      </c>
    </row>
    <row r="226" spans="1:8" ht="18" customHeight="1">
      <c r="A226" s="597"/>
      <c r="B226" s="594"/>
      <c r="C226" s="17" t="s">
        <v>2967</v>
      </c>
      <c r="D226" s="19" t="s">
        <v>2968</v>
      </c>
      <c r="E226" s="17">
        <v>1</v>
      </c>
      <c r="F226" s="17">
        <v>221</v>
      </c>
      <c r="G226" s="17">
        <f>E226*F226</f>
        <v>221</v>
      </c>
      <c r="H226" s="603"/>
    </row>
    <row r="227" spans="1:8" ht="18" customHeight="1">
      <c r="A227" s="41">
        <v>120</v>
      </c>
      <c r="B227" s="17" t="s">
        <v>171</v>
      </c>
      <c r="C227" s="16" t="s">
        <v>3751</v>
      </c>
      <c r="D227" s="598" t="s">
        <v>1050</v>
      </c>
      <c r="E227" s="599"/>
      <c r="F227" s="600"/>
      <c r="G227" s="17"/>
      <c r="H227" s="18">
        <v>41199</v>
      </c>
    </row>
    <row r="228" spans="1:8" ht="41.25" customHeight="1">
      <c r="A228" s="602">
        <v>121</v>
      </c>
      <c r="B228" s="592" t="s">
        <v>2355</v>
      </c>
      <c r="C228" s="16" t="s">
        <v>1986</v>
      </c>
      <c r="D228" s="17"/>
      <c r="E228" s="17"/>
      <c r="F228" s="17"/>
      <c r="G228" s="17"/>
      <c r="H228" s="595">
        <v>41193</v>
      </c>
    </row>
    <row r="229" spans="1:8" ht="18" customHeight="1">
      <c r="A229" s="596"/>
      <c r="B229" s="593"/>
      <c r="C229" s="17" t="s">
        <v>2268</v>
      </c>
      <c r="D229" s="19" t="s">
        <v>1046</v>
      </c>
      <c r="E229" s="17">
        <v>1</v>
      </c>
      <c r="F229" s="17">
        <v>350</v>
      </c>
      <c r="G229" s="17">
        <f>E229*F229</f>
        <v>350</v>
      </c>
      <c r="H229" s="596"/>
    </row>
    <row r="230" spans="1:8" ht="18" customHeight="1">
      <c r="A230" s="596"/>
      <c r="B230" s="593"/>
      <c r="C230" s="17" t="s">
        <v>1047</v>
      </c>
      <c r="D230" s="19" t="s">
        <v>1049</v>
      </c>
      <c r="E230" s="17">
        <v>1</v>
      </c>
      <c r="F230" s="17">
        <v>25</v>
      </c>
      <c r="G230" s="17">
        <f>E230*F230</f>
        <v>25</v>
      </c>
      <c r="H230" s="596"/>
    </row>
    <row r="231" spans="1:8" ht="18" customHeight="1">
      <c r="A231" s="597"/>
      <c r="B231" s="594"/>
      <c r="C231" s="17" t="s">
        <v>1087</v>
      </c>
      <c r="D231" s="19" t="s">
        <v>1109</v>
      </c>
      <c r="E231" s="17">
        <v>0.03</v>
      </c>
      <c r="F231" s="17">
        <v>67</v>
      </c>
      <c r="G231" s="17">
        <f>E231*F231</f>
        <v>2.0099999999999998</v>
      </c>
      <c r="H231" s="597"/>
    </row>
    <row r="232" spans="1:8" ht="37.5" customHeight="1">
      <c r="A232" s="41">
        <v>122</v>
      </c>
      <c r="B232" s="17" t="s">
        <v>164</v>
      </c>
      <c r="C232" s="46" t="s">
        <v>893</v>
      </c>
      <c r="D232" s="598" t="s">
        <v>3650</v>
      </c>
      <c r="E232" s="599"/>
      <c r="F232" s="600"/>
      <c r="G232" s="17"/>
      <c r="H232" s="18">
        <v>41197</v>
      </c>
    </row>
    <row r="233" spans="1:8" ht="37.5" customHeight="1">
      <c r="A233" s="41">
        <v>123</v>
      </c>
      <c r="B233" s="17" t="s">
        <v>1401</v>
      </c>
      <c r="C233" s="46" t="s">
        <v>893</v>
      </c>
      <c r="D233" s="598" t="s">
        <v>3650</v>
      </c>
      <c r="E233" s="599"/>
      <c r="F233" s="600"/>
      <c r="G233" s="17"/>
      <c r="H233" s="18">
        <v>41197</v>
      </c>
    </row>
    <row r="234" spans="1:8" ht="42" customHeight="1">
      <c r="A234" s="41">
        <v>124</v>
      </c>
      <c r="B234" s="17" t="s">
        <v>2129</v>
      </c>
      <c r="C234" s="46" t="s">
        <v>893</v>
      </c>
      <c r="D234" s="598" t="s">
        <v>3650</v>
      </c>
      <c r="E234" s="599"/>
      <c r="F234" s="600"/>
      <c r="G234" s="17"/>
      <c r="H234" s="18">
        <v>41197</v>
      </c>
    </row>
    <row r="235" spans="1:8" ht="36" customHeight="1">
      <c r="A235" s="602">
        <v>125</v>
      </c>
      <c r="B235" s="592" t="s">
        <v>2364</v>
      </c>
      <c r="C235" s="16" t="s">
        <v>2365</v>
      </c>
      <c r="D235" s="19"/>
      <c r="E235" s="17"/>
      <c r="F235" s="17"/>
      <c r="G235" s="17"/>
      <c r="H235" s="595">
        <v>41198</v>
      </c>
    </row>
    <row r="236" spans="1:8" ht="18" customHeight="1">
      <c r="A236" s="597"/>
      <c r="B236" s="594"/>
      <c r="C236" s="17" t="s">
        <v>2286</v>
      </c>
      <c r="D236" s="19" t="s">
        <v>2968</v>
      </c>
      <c r="E236" s="17">
        <v>1</v>
      </c>
      <c r="F236" s="17">
        <v>225</v>
      </c>
      <c r="G236" s="17">
        <f>E236*F236</f>
        <v>225</v>
      </c>
      <c r="H236" s="603"/>
    </row>
    <row r="237" spans="1:8" ht="36.75" customHeight="1">
      <c r="A237" s="41">
        <v>126</v>
      </c>
      <c r="B237" s="17" t="s">
        <v>338</v>
      </c>
      <c r="C237" s="46" t="s">
        <v>893</v>
      </c>
      <c r="D237" s="598" t="s">
        <v>3516</v>
      </c>
      <c r="E237" s="599"/>
      <c r="F237" s="600"/>
      <c r="G237" s="17"/>
      <c r="H237" s="18">
        <v>41198</v>
      </c>
    </row>
    <row r="238" spans="1:8" ht="33.75" customHeight="1">
      <c r="A238" s="41">
        <v>127</v>
      </c>
      <c r="B238" s="17" t="s">
        <v>2660</v>
      </c>
      <c r="C238" s="46" t="s">
        <v>893</v>
      </c>
      <c r="D238" s="598" t="s">
        <v>3516</v>
      </c>
      <c r="E238" s="599"/>
      <c r="F238" s="600"/>
      <c r="G238" s="17"/>
      <c r="H238" s="18">
        <v>41198</v>
      </c>
    </row>
    <row r="239" spans="1:8" ht="38.25" customHeight="1">
      <c r="A239" s="41">
        <v>128</v>
      </c>
      <c r="B239" s="17" t="s">
        <v>164</v>
      </c>
      <c r="C239" s="46" t="s">
        <v>893</v>
      </c>
      <c r="D239" s="598" t="s">
        <v>3516</v>
      </c>
      <c r="E239" s="599"/>
      <c r="F239" s="600"/>
      <c r="G239" s="17"/>
      <c r="H239" s="18">
        <v>41198</v>
      </c>
    </row>
    <row r="240" spans="1:8" ht="34.5" customHeight="1">
      <c r="A240" s="602">
        <v>129</v>
      </c>
      <c r="B240" s="592" t="s">
        <v>3442</v>
      </c>
      <c r="C240" s="46" t="s">
        <v>893</v>
      </c>
      <c r="D240" s="598"/>
      <c r="E240" s="599"/>
      <c r="F240" s="600"/>
      <c r="G240" s="17"/>
      <c r="H240" s="595">
        <v>41198</v>
      </c>
    </row>
    <row r="241" spans="1:8" ht="18" customHeight="1">
      <c r="A241" s="597"/>
      <c r="B241" s="594"/>
      <c r="C241" s="15" t="s">
        <v>2462</v>
      </c>
      <c r="D241" s="19" t="s">
        <v>1588</v>
      </c>
      <c r="E241" s="19">
        <v>0.23</v>
      </c>
      <c r="F241" s="19">
        <v>1700</v>
      </c>
      <c r="G241" s="17">
        <f>F241*E241</f>
        <v>391</v>
      </c>
      <c r="H241" s="603"/>
    </row>
    <row r="242" spans="1:8" ht="36.75" customHeight="1">
      <c r="A242" s="602">
        <v>130</v>
      </c>
      <c r="B242" s="592" t="s">
        <v>1763</v>
      </c>
      <c r="C242" s="46" t="s">
        <v>893</v>
      </c>
      <c r="D242" s="598"/>
      <c r="E242" s="599"/>
      <c r="F242" s="600"/>
      <c r="G242" s="17"/>
      <c r="H242" s="595">
        <v>41198</v>
      </c>
    </row>
    <row r="243" spans="1:8" ht="21" customHeight="1">
      <c r="A243" s="597"/>
      <c r="B243" s="594"/>
      <c r="C243" s="15" t="s">
        <v>2462</v>
      </c>
      <c r="D243" s="19" t="s">
        <v>1588</v>
      </c>
      <c r="E243" s="19">
        <v>0.23</v>
      </c>
      <c r="F243" s="19">
        <v>1700</v>
      </c>
      <c r="G243" s="17">
        <f>F243*E243</f>
        <v>391</v>
      </c>
      <c r="H243" s="603"/>
    </row>
    <row r="244" spans="1:8" ht="33.75" customHeight="1">
      <c r="A244" s="602">
        <v>131</v>
      </c>
      <c r="B244" s="592" t="s">
        <v>273</v>
      </c>
      <c r="C244" s="46" t="s">
        <v>893</v>
      </c>
      <c r="D244" s="598"/>
      <c r="E244" s="599"/>
      <c r="F244" s="600"/>
      <c r="G244" s="17"/>
      <c r="H244" s="595">
        <v>41198</v>
      </c>
    </row>
    <row r="245" spans="1:8" ht="18" customHeight="1">
      <c r="A245" s="597"/>
      <c r="B245" s="594"/>
      <c r="C245" s="15" t="s">
        <v>2462</v>
      </c>
      <c r="D245" s="19" t="s">
        <v>1588</v>
      </c>
      <c r="E245" s="19">
        <v>0.23</v>
      </c>
      <c r="F245" s="19">
        <v>1700</v>
      </c>
      <c r="G245" s="17">
        <f>F245*E245</f>
        <v>391</v>
      </c>
      <c r="H245" s="603"/>
    </row>
    <row r="246" spans="1:8" ht="35.25" customHeight="1">
      <c r="A246" s="41">
        <v>132</v>
      </c>
      <c r="B246" s="17" t="s">
        <v>308</v>
      </c>
      <c r="C246" s="16" t="s">
        <v>3819</v>
      </c>
      <c r="D246" s="598" t="s">
        <v>1895</v>
      </c>
      <c r="E246" s="599"/>
      <c r="F246" s="600"/>
      <c r="G246" s="17"/>
      <c r="H246" s="18">
        <v>41199</v>
      </c>
    </row>
    <row r="247" spans="1:8" ht="36.75" customHeight="1">
      <c r="A247" s="41">
        <v>133</v>
      </c>
      <c r="B247" s="15" t="s">
        <v>832</v>
      </c>
      <c r="C247" s="46" t="s">
        <v>893</v>
      </c>
      <c r="D247" s="606" t="s">
        <v>1113</v>
      </c>
      <c r="E247" s="606"/>
      <c r="F247" s="606"/>
      <c r="G247" s="17"/>
      <c r="H247" s="18">
        <v>41199</v>
      </c>
    </row>
    <row r="248" spans="1:8" ht="35.25" customHeight="1">
      <c r="A248" s="41">
        <v>134</v>
      </c>
      <c r="B248" s="15" t="s">
        <v>2657</v>
      </c>
      <c r="C248" s="46" t="s">
        <v>893</v>
      </c>
      <c r="D248" s="606" t="s">
        <v>1113</v>
      </c>
      <c r="E248" s="606"/>
      <c r="F248" s="606"/>
      <c r="G248" s="17"/>
      <c r="H248" s="18">
        <v>41199</v>
      </c>
    </row>
    <row r="249" spans="1:8" ht="39.75" customHeight="1">
      <c r="A249" s="41">
        <v>135</v>
      </c>
      <c r="B249" s="17" t="s">
        <v>3441</v>
      </c>
      <c r="C249" s="46" t="s">
        <v>893</v>
      </c>
      <c r="D249" s="598" t="s">
        <v>1113</v>
      </c>
      <c r="E249" s="599"/>
      <c r="F249" s="600"/>
      <c r="G249" s="17"/>
      <c r="H249" s="18">
        <v>41199</v>
      </c>
    </row>
    <row r="250" spans="1:8" ht="18" customHeight="1">
      <c r="A250" s="41">
        <v>136</v>
      </c>
      <c r="B250" s="17" t="s">
        <v>2032</v>
      </c>
      <c r="C250" s="16" t="s">
        <v>2844</v>
      </c>
      <c r="D250" s="598" t="s">
        <v>1050</v>
      </c>
      <c r="E250" s="599"/>
      <c r="F250" s="600"/>
      <c r="G250" s="17"/>
      <c r="H250" s="18">
        <v>41200</v>
      </c>
    </row>
    <row r="251" spans="1:8" ht="18" customHeight="1">
      <c r="A251" s="41">
        <v>137</v>
      </c>
      <c r="B251" s="17" t="s">
        <v>1493</v>
      </c>
      <c r="C251" s="16" t="s">
        <v>382</v>
      </c>
      <c r="D251" s="598" t="s">
        <v>1050</v>
      </c>
      <c r="E251" s="599"/>
      <c r="F251" s="600"/>
      <c r="G251" s="17"/>
      <c r="H251" s="18">
        <v>41200</v>
      </c>
    </row>
    <row r="252" spans="1:8" ht="53.25" customHeight="1">
      <c r="A252" s="41">
        <v>138</v>
      </c>
      <c r="B252" s="17" t="s">
        <v>1495</v>
      </c>
      <c r="C252" s="16" t="s">
        <v>1496</v>
      </c>
      <c r="D252" s="598" t="s">
        <v>1050</v>
      </c>
      <c r="E252" s="599"/>
      <c r="F252" s="600"/>
      <c r="G252" s="17"/>
      <c r="H252" s="21">
        <v>41204</v>
      </c>
    </row>
    <row r="253" spans="1:8" ht="18" customHeight="1">
      <c r="A253" s="602">
        <v>139</v>
      </c>
      <c r="B253" s="592" t="s">
        <v>1174</v>
      </c>
      <c r="C253" s="36" t="s">
        <v>2844</v>
      </c>
      <c r="D253" s="17"/>
      <c r="E253" s="17"/>
      <c r="F253" s="17"/>
      <c r="G253" s="17"/>
      <c r="H253" s="595">
        <v>41204</v>
      </c>
    </row>
    <row r="254" spans="1:8" ht="18" customHeight="1">
      <c r="A254" s="596"/>
      <c r="B254" s="593"/>
      <c r="C254" s="28" t="s">
        <v>1175</v>
      </c>
      <c r="D254" s="17" t="s">
        <v>2968</v>
      </c>
      <c r="E254" s="17">
        <v>1</v>
      </c>
      <c r="F254" s="17">
        <v>54</v>
      </c>
      <c r="G254" s="17">
        <f>E254*F254</f>
        <v>54</v>
      </c>
      <c r="H254" s="605"/>
    </row>
    <row r="255" spans="1:8" ht="18" customHeight="1">
      <c r="A255" s="596"/>
      <c r="B255" s="593"/>
      <c r="C255" s="17" t="s">
        <v>1176</v>
      </c>
      <c r="D255" s="17" t="s">
        <v>2968</v>
      </c>
      <c r="E255" s="17">
        <v>1</v>
      </c>
      <c r="F255" s="17">
        <v>35</v>
      </c>
      <c r="G255" s="17">
        <f>E255*F255</f>
        <v>35</v>
      </c>
      <c r="H255" s="605"/>
    </row>
    <row r="256" spans="1:8" ht="18" customHeight="1">
      <c r="A256" s="597"/>
      <c r="B256" s="594"/>
      <c r="C256" s="28" t="s">
        <v>1177</v>
      </c>
      <c r="D256" s="17" t="s">
        <v>2968</v>
      </c>
      <c r="E256" s="17">
        <v>1</v>
      </c>
      <c r="F256" s="17">
        <v>13</v>
      </c>
      <c r="G256" s="17">
        <f>E256*F256</f>
        <v>13</v>
      </c>
      <c r="H256" s="603"/>
    </row>
    <row r="257" spans="1:8" ht="18.75" customHeight="1">
      <c r="A257" s="602">
        <v>140</v>
      </c>
      <c r="B257" s="592" t="s">
        <v>2777</v>
      </c>
      <c r="C257" s="46" t="s">
        <v>2844</v>
      </c>
      <c r="D257" s="19"/>
      <c r="E257" s="17"/>
      <c r="F257" s="17"/>
      <c r="G257" s="17"/>
      <c r="H257" s="595">
        <v>41204</v>
      </c>
    </row>
    <row r="258" spans="1:8" ht="18" customHeight="1">
      <c r="A258" s="596"/>
      <c r="B258" s="593"/>
      <c r="C258" s="28" t="s">
        <v>1177</v>
      </c>
      <c r="D258" s="17" t="s">
        <v>2968</v>
      </c>
      <c r="E258" s="17">
        <v>1</v>
      </c>
      <c r="F258" s="17">
        <v>13</v>
      </c>
      <c r="G258" s="17">
        <f>E258*F258</f>
        <v>13</v>
      </c>
      <c r="H258" s="605"/>
    </row>
    <row r="259" spans="1:8" ht="18" customHeight="1">
      <c r="A259" s="597"/>
      <c r="B259" s="594"/>
      <c r="C259" s="17" t="s">
        <v>1879</v>
      </c>
      <c r="D259" s="17" t="s">
        <v>2968</v>
      </c>
      <c r="E259" s="17">
        <v>1</v>
      </c>
      <c r="F259" s="17">
        <v>170</v>
      </c>
      <c r="G259" s="17">
        <f>E259*F259</f>
        <v>170</v>
      </c>
      <c r="H259" s="603"/>
    </row>
    <row r="260" spans="1:8" ht="36" customHeight="1">
      <c r="A260" s="41">
        <v>141</v>
      </c>
      <c r="B260" s="17" t="s">
        <v>2778</v>
      </c>
      <c r="C260" s="36" t="s">
        <v>2216</v>
      </c>
      <c r="D260" s="598" t="s">
        <v>67</v>
      </c>
      <c r="E260" s="599"/>
      <c r="F260" s="600"/>
      <c r="G260" s="17"/>
      <c r="H260" s="18">
        <v>41199</v>
      </c>
    </row>
    <row r="261" spans="1:8" ht="36.75" customHeight="1">
      <c r="A261" s="602">
        <v>142</v>
      </c>
      <c r="B261" s="592" t="s">
        <v>2779</v>
      </c>
      <c r="C261" s="16" t="s">
        <v>2341</v>
      </c>
      <c r="D261" s="19"/>
      <c r="E261" s="17"/>
      <c r="F261" s="17"/>
      <c r="G261" s="17"/>
      <c r="H261" s="595">
        <v>41200</v>
      </c>
    </row>
    <row r="262" spans="1:8" ht="18" customHeight="1">
      <c r="A262" s="596"/>
      <c r="B262" s="593"/>
      <c r="C262" s="28" t="s">
        <v>3382</v>
      </c>
      <c r="D262" s="29" t="s">
        <v>1049</v>
      </c>
      <c r="E262" s="17">
        <v>1</v>
      </c>
      <c r="F262" s="17">
        <v>84.48</v>
      </c>
      <c r="G262" s="17">
        <f>E262*F262</f>
        <v>84.48</v>
      </c>
      <c r="H262" s="605"/>
    </row>
    <row r="263" spans="1:8" ht="18" customHeight="1">
      <c r="A263" s="596"/>
      <c r="B263" s="593"/>
      <c r="C263" s="17" t="s">
        <v>2797</v>
      </c>
      <c r="D263" s="19" t="s">
        <v>1109</v>
      </c>
      <c r="E263" s="19">
        <v>2</v>
      </c>
      <c r="F263" s="17">
        <v>90</v>
      </c>
      <c r="G263" s="17">
        <f>E263*F263</f>
        <v>180</v>
      </c>
      <c r="H263" s="605"/>
    </row>
    <row r="264" spans="1:8" ht="18" customHeight="1">
      <c r="A264" s="597"/>
      <c r="B264" s="594"/>
      <c r="C264" s="17" t="s">
        <v>1048</v>
      </c>
      <c r="D264" s="19" t="s">
        <v>2968</v>
      </c>
      <c r="E264" s="17">
        <v>4</v>
      </c>
      <c r="F264" s="17">
        <v>35</v>
      </c>
      <c r="G264" s="17">
        <f>F264*E264</f>
        <v>140</v>
      </c>
      <c r="H264" s="603"/>
    </row>
    <row r="265" spans="1:8" ht="18" customHeight="1">
      <c r="A265" s="41">
        <v>143</v>
      </c>
      <c r="B265" s="17" t="s">
        <v>2803</v>
      </c>
      <c r="C265" s="16" t="s">
        <v>863</v>
      </c>
      <c r="D265" s="598" t="s">
        <v>1050</v>
      </c>
      <c r="E265" s="599"/>
      <c r="F265" s="600"/>
      <c r="G265" s="17"/>
      <c r="H265" s="18">
        <v>41200</v>
      </c>
    </row>
    <row r="266" spans="1:8" ht="18" customHeight="1">
      <c r="A266" s="602">
        <v>144</v>
      </c>
      <c r="B266" s="592" t="s">
        <v>3323</v>
      </c>
      <c r="C266" s="16" t="s">
        <v>863</v>
      </c>
      <c r="D266" s="30"/>
      <c r="E266" s="30"/>
      <c r="F266" s="30"/>
      <c r="G266" s="17"/>
      <c r="H266" s="595">
        <v>41200</v>
      </c>
    </row>
    <row r="267" spans="1:8" ht="18" customHeight="1">
      <c r="A267" s="596"/>
      <c r="B267" s="593"/>
      <c r="C267" s="28" t="s">
        <v>1397</v>
      </c>
      <c r="D267" s="29" t="s">
        <v>2968</v>
      </c>
      <c r="E267" s="17">
        <v>2</v>
      </c>
      <c r="F267" s="17">
        <v>107.5</v>
      </c>
      <c r="G267" s="17">
        <f>E267*F267</f>
        <v>215</v>
      </c>
      <c r="H267" s="605"/>
    </row>
    <row r="268" spans="1:8" ht="18" customHeight="1">
      <c r="A268" s="596"/>
      <c r="B268" s="593"/>
      <c r="C268" s="15" t="s">
        <v>1070</v>
      </c>
      <c r="D268" s="19" t="s">
        <v>2968</v>
      </c>
      <c r="E268" s="17">
        <v>1</v>
      </c>
      <c r="F268" s="17">
        <v>43</v>
      </c>
      <c r="G268" s="17">
        <f>E268*F268</f>
        <v>43</v>
      </c>
      <c r="H268" s="605"/>
    </row>
    <row r="269" spans="1:8" ht="18" customHeight="1">
      <c r="A269" s="597"/>
      <c r="B269" s="594"/>
      <c r="C269" s="28" t="s">
        <v>1462</v>
      </c>
      <c r="D269" s="29" t="s">
        <v>1049</v>
      </c>
      <c r="E269" s="17">
        <v>1</v>
      </c>
      <c r="F269" s="17">
        <v>92</v>
      </c>
      <c r="G269" s="17">
        <f>E269*F269</f>
        <v>92</v>
      </c>
      <c r="H269" s="603"/>
    </row>
    <row r="270" spans="1:8" ht="71.25" customHeight="1">
      <c r="A270" s="602">
        <v>145</v>
      </c>
      <c r="B270" s="592" t="s">
        <v>2806</v>
      </c>
      <c r="C270" s="36" t="s">
        <v>2807</v>
      </c>
      <c r="D270" s="17"/>
      <c r="E270" s="17"/>
      <c r="F270" s="17"/>
      <c r="G270" s="17"/>
      <c r="H270" s="595">
        <v>41200</v>
      </c>
    </row>
    <row r="271" spans="1:8" ht="18" customHeight="1">
      <c r="A271" s="596"/>
      <c r="B271" s="593"/>
      <c r="C271" s="15" t="s">
        <v>49</v>
      </c>
      <c r="D271" s="19" t="s">
        <v>2968</v>
      </c>
      <c r="E271" s="19">
        <v>1</v>
      </c>
      <c r="F271" s="19">
        <v>150</v>
      </c>
      <c r="G271" s="20">
        <f>F271*E271</f>
        <v>150</v>
      </c>
      <c r="H271" s="605"/>
    </row>
    <row r="272" spans="1:8" ht="18" customHeight="1">
      <c r="A272" s="597"/>
      <c r="B272" s="594"/>
      <c r="C272" s="17" t="s">
        <v>2293</v>
      </c>
      <c r="D272" s="19" t="s">
        <v>2968</v>
      </c>
      <c r="E272" s="17">
        <v>1</v>
      </c>
      <c r="F272" s="17">
        <v>54</v>
      </c>
      <c r="G272" s="169">
        <f>E272*F272</f>
        <v>54</v>
      </c>
      <c r="H272" s="603"/>
    </row>
    <row r="273" spans="1:8" ht="19.5" customHeight="1">
      <c r="A273" s="602">
        <v>146</v>
      </c>
      <c r="B273" s="592" t="s">
        <v>2810</v>
      </c>
      <c r="C273" s="16" t="s">
        <v>746</v>
      </c>
      <c r="D273" s="17"/>
      <c r="E273" s="17"/>
      <c r="F273" s="17"/>
      <c r="G273" s="17"/>
      <c r="H273" s="595">
        <v>41201</v>
      </c>
    </row>
    <row r="274" spans="1:8" ht="18" customHeight="1">
      <c r="A274" s="596"/>
      <c r="B274" s="593"/>
      <c r="C274" s="15" t="s">
        <v>3382</v>
      </c>
      <c r="D274" s="19" t="s">
        <v>1049</v>
      </c>
      <c r="E274" s="17">
        <v>2</v>
      </c>
      <c r="F274" s="17">
        <v>79.2</v>
      </c>
      <c r="G274" s="169">
        <f>F274*E274</f>
        <v>158.4</v>
      </c>
      <c r="H274" s="605"/>
    </row>
    <row r="275" spans="1:8" ht="18" customHeight="1">
      <c r="A275" s="596"/>
      <c r="B275" s="593"/>
      <c r="C275" s="17" t="s">
        <v>1344</v>
      </c>
      <c r="D275" s="19" t="s">
        <v>2968</v>
      </c>
      <c r="E275" s="17">
        <v>3</v>
      </c>
      <c r="F275" s="17">
        <v>60</v>
      </c>
      <c r="G275" s="169">
        <f>F275*E275</f>
        <v>180</v>
      </c>
      <c r="H275" s="605"/>
    </row>
    <row r="276" spans="1:8" ht="18" customHeight="1">
      <c r="A276" s="597"/>
      <c r="B276" s="594"/>
      <c r="C276" s="15" t="s">
        <v>884</v>
      </c>
      <c r="D276" s="19" t="s">
        <v>2968</v>
      </c>
      <c r="E276" s="19">
        <v>1</v>
      </c>
      <c r="F276" s="19">
        <v>24</v>
      </c>
      <c r="G276" s="174">
        <f>F276*E276</f>
        <v>24</v>
      </c>
      <c r="H276" s="603"/>
    </row>
    <row r="277" spans="1:8" ht="39.75" customHeight="1">
      <c r="A277" s="41">
        <v>147</v>
      </c>
      <c r="B277" s="17" t="s">
        <v>205</v>
      </c>
      <c r="C277" s="46" t="s">
        <v>1396</v>
      </c>
      <c r="D277" s="598" t="s">
        <v>1050</v>
      </c>
      <c r="E277" s="599"/>
      <c r="F277" s="600"/>
      <c r="G277" s="17"/>
      <c r="H277" s="18">
        <v>41201</v>
      </c>
    </row>
    <row r="278" spans="1:8" ht="18" customHeight="1">
      <c r="A278" s="602">
        <v>148</v>
      </c>
      <c r="B278" s="592" t="s">
        <v>3517</v>
      </c>
      <c r="C278" s="16" t="s">
        <v>3518</v>
      </c>
      <c r="D278" s="29"/>
      <c r="E278" s="29"/>
      <c r="F278" s="29"/>
      <c r="G278" s="17"/>
      <c r="H278" s="595">
        <v>41200</v>
      </c>
    </row>
    <row r="279" spans="1:8" ht="18" customHeight="1">
      <c r="A279" s="596"/>
      <c r="B279" s="593"/>
      <c r="C279" s="17" t="s">
        <v>2797</v>
      </c>
      <c r="D279" s="19" t="s">
        <v>1109</v>
      </c>
      <c r="E279" s="19">
        <v>3</v>
      </c>
      <c r="F279" s="17">
        <v>90</v>
      </c>
      <c r="G279" s="17">
        <f>E279*F279</f>
        <v>270</v>
      </c>
      <c r="H279" s="605"/>
    </row>
    <row r="280" spans="1:8" ht="18" customHeight="1">
      <c r="A280" s="596"/>
      <c r="B280" s="593"/>
      <c r="C280" s="15" t="s">
        <v>1523</v>
      </c>
      <c r="D280" s="19" t="s">
        <v>1049</v>
      </c>
      <c r="E280" s="29">
        <v>2</v>
      </c>
      <c r="F280" s="29">
        <v>202.88</v>
      </c>
      <c r="G280" s="17">
        <f>E280*F280</f>
        <v>405.76</v>
      </c>
      <c r="H280" s="605"/>
    </row>
    <row r="281" spans="1:8" ht="18" customHeight="1">
      <c r="A281" s="597"/>
      <c r="B281" s="594"/>
      <c r="C281" s="15" t="s">
        <v>2723</v>
      </c>
      <c r="D281" s="19" t="s">
        <v>1049</v>
      </c>
      <c r="E281" s="29">
        <v>8</v>
      </c>
      <c r="F281" s="29">
        <v>156.16</v>
      </c>
      <c r="G281" s="17">
        <f>E281*F281</f>
        <v>1249.28</v>
      </c>
      <c r="H281" s="603"/>
    </row>
    <row r="282" spans="1:8" ht="34.5" customHeight="1">
      <c r="A282" s="41">
        <v>149</v>
      </c>
      <c r="B282" s="17" t="s">
        <v>2017</v>
      </c>
      <c r="C282" s="16" t="s">
        <v>1193</v>
      </c>
      <c r="D282" s="598" t="s">
        <v>1050</v>
      </c>
      <c r="E282" s="599"/>
      <c r="F282" s="600"/>
      <c r="G282" s="17"/>
      <c r="H282" s="18">
        <v>41204</v>
      </c>
    </row>
    <row r="283" spans="1:8" ht="31.5" customHeight="1">
      <c r="A283" s="41">
        <v>150</v>
      </c>
      <c r="B283" s="17" t="s">
        <v>544</v>
      </c>
      <c r="C283" s="36" t="s">
        <v>542</v>
      </c>
      <c r="D283" s="880" t="s">
        <v>2296</v>
      </c>
      <c r="E283" s="881"/>
      <c r="F283" s="882"/>
      <c r="G283" s="17"/>
      <c r="H283" s="18">
        <v>41205</v>
      </c>
    </row>
    <row r="284" spans="1:8" ht="33" customHeight="1">
      <c r="A284" s="602">
        <v>151</v>
      </c>
      <c r="B284" s="592" t="s">
        <v>3699</v>
      </c>
      <c r="C284" s="16" t="s">
        <v>3527</v>
      </c>
      <c r="D284" s="29"/>
      <c r="E284" s="29"/>
      <c r="F284" s="29"/>
      <c r="G284" s="17"/>
      <c r="H284" s="595">
        <v>41205</v>
      </c>
    </row>
    <row r="285" spans="1:8" ht="18" customHeight="1">
      <c r="A285" s="597"/>
      <c r="B285" s="594"/>
      <c r="C285" s="28" t="s">
        <v>3430</v>
      </c>
      <c r="D285" s="29" t="s">
        <v>2968</v>
      </c>
      <c r="E285" s="29">
        <v>1</v>
      </c>
      <c r="F285" s="29">
        <v>100</v>
      </c>
      <c r="G285" s="17">
        <f>E285*F285</f>
        <v>100</v>
      </c>
      <c r="H285" s="603"/>
    </row>
    <row r="286" spans="1:8" ht="19.5" customHeight="1">
      <c r="A286" s="602">
        <v>152</v>
      </c>
      <c r="B286" s="592" t="s">
        <v>3528</v>
      </c>
      <c r="C286" s="16" t="s">
        <v>3092</v>
      </c>
      <c r="D286" s="29"/>
      <c r="E286" s="29"/>
      <c r="F286" s="29"/>
      <c r="G286" s="17"/>
      <c r="H286" s="595">
        <v>41205</v>
      </c>
    </row>
    <row r="287" spans="1:8" ht="18" customHeight="1">
      <c r="A287" s="596"/>
      <c r="B287" s="593"/>
      <c r="C287" s="17" t="s">
        <v>1462</v>
      </c>
      <c r="D287" s="19" t="s">
        <v>1049</v>
      </c>
      <c r="E287" s="19">
        <v>1</v>
      </c>
      <c r="F287" s="19">
        <v>115.2</v>
      </c>
      <c r="G287" s="20">
        <f>F287*E287</f>
        <v>115.2</v>
      </c>
      <c r="H287" s="605"/>
    </row>
    <row r="288" spans="1:8" ht="18" customHeight="1">
      <c r="A288" s="597"/>
      <c r="B288" s="594"/>
      <c r="C288" s="17" t="s">
        <v>2797</v>
      </c>
      <c r="D288" s="19" t="s">
        <v>1109</v>
      </c>
      <c r="E288" s="19">
        <v>3</v>
      </c>
      <c r="F288" s="17">
        <v>90</v>
      </c>
      <c r="G288" s="17">
        <f>E288*F288</f>
        <v>270</v>
      </c>
      <c r="H288" s="603"/>
    </row>
    <row r="289" spans="1:8" ht="36.75" customHeight="1">
      <c r="A289" s="41">
        <v>153</v>
      </c>
      <c r="B289" s="17" t="s">
        <v>2992</v>
      </c>
      <c r="C289" s="16" t="s">
        <v>2993</v>
      </c>
      <c r="D289" s="598" t="s">
        <v>67</v>
      </c>
      <c r="E289" s="599"/>
      <c r="F289" s="600"/>
      <c r="G289" s="17"/>
      <c r="H289" s="18">
        <v>41205</v>
      </c>
    </row>
    <row r="290" spans="1:8" ht="34.5" customHeight="1">
      <c r="A290" s="41">
        <v>154</v>
      </c>
      <c r="B290" s="17" t="s">
        <v>2994</v>
      </c>
      <c r="C290" s="16" t="s">
        <v>1986</v>
      </c>
      <c r="D290" s="17"/>
      <c r="E290" s="17"/>
      <c r="F290" s="17"/>
      <c r="G290" s="17"/>
      <c r="H290" s="176">
        <v>41205</v>
      </c>
    </row>
    <row r="291" spans="1:8" ht="18" customHeight="1">
      <c r="A291" s="602">
        <v>155</v>
      </c>
      <c r="B291" s="592" t="s">
        <v>2994</v>
      </c>
      <c r="C291" s="17" t="s">
        <v>2268</v>
      </c>
      <c r="D291" s="19" t="s">
        <v>1046</v>
      </c>
      <c r="E291" s="17">
        <v>1</v>
      </c>
      <c r="F291" s="17">
        <v>350</v>
      </c>
      <c r="G291" s="17">
        <f>E291*F291</f>
        <v>350</v>
      </c>
      <c r="H291" s="605">
        <v>41205</v>
      </c>
    </row>
    <row r="292" spans="1:8" ht="18" customHeight="1">
      <c r="A292" s="596"/>
      <c r="B292" s="593"/>
      <c r="C292" s="17" t="s">
        <v>1047</v>
      </c>
      <c r="D292" s="19" t="s">
        <v>1049</v>
      </c>
      <c r="E292" s="17">
        <v>1</v>
      </c>
      <c r="F292" s="17">
        <v>25</v>
      </c>
      <c r="G292" s="17">
        <f>E292*F292</f>
        <v>25</v>
      </c>
      <c r="H292" s="596"/>
    </row>
    <row r="293" spans="1:8" ht="18" customHeight="1">
      <c r="A293" s="597"/>
      <c r="B293" s="594"/>
      <c r="C293" s="17" t="s">
        <v>1087</v>
      </c>
      <c r="D293" s="19" t="s">
        <v>1109</v>
      </c>
      <c r="E293" s="17">
        <v>0.02</v>
      </c>
      <c r="F293" s="17">
        <v>67</v>
      </c>
      <c r="G293" s="17">
        <f>E293*F293</f>
        <v>1.34</v>
      </c>
      <c r="H293" s="597"/>
    </row>
    <row r="294" spans="1:8" ht="36.75" customHeight="1">
      <c r="A294" s="41">
        <v>157</v>
      </c>
      <c r="B294" s="17" t="s">
        <v>2659</v>
      </c>
      <c r="C294" s="46" t="s">
        <v>893</v>
      </c>
      <c r="D294" s="598" t="s">
        <v>267</v>
      </c>
      <c r="E294" s="599"/>
      <c r="F294" s="600"/>
      <c r="G294" s="17"/>
      <c r="H294" s="18">
        <v>41205</v>
      </c>
    </row>
    <row r="295" spans="1:8" ht="51.75" customHeight="1">
      <c r="A295" s="602">
        <v>158</v>
      </c>
      <c r="B295" s="592" t="s">
        <v>3738</v>
      </c>
      <c r="C295" s="16" t="s">
        <v>3003</v>
      </c>
      <c r="D295" s="17"/>
      <c r="E295" s="17"/>
      <c r="F295" s="17"/>
      <c r="G295" s="17"/>
      <c r="H295" s="660">
        <v>41206</v>
      </c>
    </row>
    <row r="296" spans="1:8" ht="18" customHeight="1">
      <c r="A296" s="597"/>
      <c r="B296" s="594"/>
      <c r="C296" s="17" t="s">
        <v>3004</v>
      </c>
      <c r="D296" s="17" t="s">
        <v>2968</v>
      </c>
      <c r="E296" s="17">
        <v>1</v>
      </c>
      <c r="F296" s="17">
        <v>2176</v>
      </c>
      <c r="G296" s="17">
        <f>E296*F296</f>
        <v>2176</v>
      </c>
      <c r="H296" s="662"/>
    </row>
    <row r="297" spans="1:8" ht="35.25" customHeight="1">
      <c r="A297" s="41">
        <v>159</v>
      </c>
      <c r="B297" s="17" t="s">
        <v>2129</v>
      </c>
      <c r="C297" s="46" t="s">
        <v>893</v>
      </c>
      <c r="D297" s="598" t="s">
        <v>594</v>
      </c>
      <c r="E297" s="599"/>
      <c r="F297" s="600"/>
      <c r="G297" s="17"/>
      <c r="H297" s="18">
        <v>41206</v>
      </c>
    </row>
    <row r="298" spans="1:8" ht="36.75" customHeight="1">
      <c r="A298" s="41">
        <v>160</v>
      </c>
      <c r="B298" s="17" t="s">
        <v>832</v>
      </c>
      <c r="C298" s="46" t="s">
        <v>893</v>
      </c>
      <c r="D298" s="598" t="s">
        <v>594</v>
      </c>
      <c r="E298" s="599"/>
      <c r="F298" s="600"/>
      <c r="G298" s="17"/>
      <c r="H298" s="18">
        <v>41206</v>
      </c>
    </row>
    <row r="299" spans="1:8" ht="36" customHeight="1">
      <c r="A299" s="41">
        <v>161</v>
      </c>
      <c r="B299" s="17" t="s">
        <v>2657</v>
      </c>
      <c r="C299" s="46" t="s">
        <v>893</v>
      </c>
      <c r="D299" s="598" t="s">
        <v>594</v>
      </c>
      <c r="E299" s="599"/>
      <c r="F299" s="600"/>
      <c r="G299" s="17"/>
      <c r="H299" s="18">
        <v>41206</v>
      </c>
    </row>
    <row r="300" spans="1:8" ht="18" customHeight="1">
      <c r="A300" s="41">
        <v>163</v>
      </c>
      <c r="B300" s="17" t="s">
        <v>3012</v>
      </c>
      <c r="C300" s="16" t="s">
        <v>1584</v>
      </c>
      <c r="D300" s="598" t="s">
        <v>67</v>
      </c>
      <c r="E300" s="599"/>
      <c r="F300" s="600"/>
      <c r="G300" s="17"/>
      <c r="H300" s="18">
        <v>41206</v>
      </c>
    </row>
    <row r="301" spans="1:8" ht="37.5" customHeight="1">
      <c r="A301" s="41">
        <v>164</v>
      </c>
      <c r="B301" s="17" t="s">
        <v>1604</v>
      </c>
      <c r="C301" s="46" t="s">
        <v>3013</v>
      </c>
      <c r="D301" s="598" t="s">
        <v>67</v>
      </c>
      <c r="E301" s="599"/>
      <c r="F301" s="600"/>
      <c r="G301" s="17"/>
      <c r="H301" s="18">
        <v>41206</v>
      </c>
    </row>
    <row r="302" spans="1:8" ht="38.25" customHeight="1">
      <c r="A302" s="41">
        <v>165</v>
      </c>
      <c r="B302" s="17" t="s">
        <v>2197</v>
      </c>
      <c r="C302" s="16" t="s">
        <v>2844</v>
      </c>
      <c r="D302" s="598" t="s">
        <v>2198</v>
      </c>
      <c r="E302" s="599"/>
      <c r="F302" s="600"/>
      <c r="G302" s="17"/>
      <c r="H302" s="18">
        <v>41205</v>
      </c>
    </row>
    <row r="303" spans="1:8" ht="18" customHeight="1">
      <c r="A303" s="41">
        <v>166</v>
      </c>
      <c r="B303" s="17" t="s">
        <v>2199</v>
      </c>
      <c r="C303" s="16" t="s">
        <v>1584</v>
      </c>
      <c r="D303" s="598" t="s">
        <v>67</v>
      </c>
      <c r="E303" s="599"/>
      <c r="F303" s="600"/>
      <c r="G303" s="17"/>
      <c r="H303" s="18">
        <v>41207</v>
      </c>
    </row>
    <row r="304" spans="1:8" ht="36.75" customHeight="1">
      <c r="A304" s="41">
        <v>167</v>
      </c>
      <c r="B304" s="17" t="s">
        <v>793</v>
      </c>
      <c r="C304" s="16" t="s">
        <v>2200</v>
      </c>
      <c r="D304" s="598" t="s">
        <v>1050</v>
      </c>
      <c r="E304" s="599"/>
      <c r="F304" s="600"/>
      <c r="G304" s="18"/>
      <c r="H304" s="18">
        <v>41207</v>
      </c>
    </row>
    <row r="305" spans="1:8" ht="34.5" customHeight="1">
      <c r="A305" s="602">
        <v>168</v>
      </c>
      <c r="B305" s="592" t="s">
        <v>2491</v>
      </c>
      <c r="C305" s="16" t="s">
        <v>692</v>
      </c>
      <c r="D305" s="598" t="s">
        <v>1050</v>
      </c>
      <c r="E305" s="599"/>
      <c r="F305" s="600"/>
      <c r="G305" s="20"/>
      <c r="H305" s="595">
        <v>41206</v>
      </c>
    </row>
    <row r="306" spans="1:8" ht="18" customHeight="1">
      <c r="A306" s="597"/>
      <c r="B306" s="594"/>
      <c r="C306" s="17" t="s">
        <v>3144</v>
      </c>
      <c r="D306" s="19" t="s">
        <v>2968</v>
      </c>
      <c r="E306" s="17">
        <v>1</v>
      </c>
      <c r="F306" s="17">
        <v>24</v>
      </c>
      <c r="G306" s="20">
        <f>F306*E306</f>
        <v>24</v>
      </c>
      <c r="H306" s="603"/>
    </row>
    <row r="307" spans="1:8" ht="36.75" customHeight="1">
      <c r="A307" s="41">
        <v>169</v>
      </c>
      <c r="B307" s="17" t="s">
        <v>68</v>
      </c>
      <c r="C307" s="16" t="s">
        <v>692</v>
      </c>
      <c r="D307" s="598" t="s">
        <v>1050</v>
      </c>
      <c r="E307" s="599"/>
      <c r="F307" s="600"/>
      <c r="G307" s="17"/>
      <c r="H307" s="18">
        <v>41206</v>
      </c>
    </row>
    <row r="308" spans="1:8" ht="36" customHeight="1">
      <c r="A308" s="602">
        <v>170</v>
      </c>
      <c r="B308" s="592" t="s">
        <v>2300</v>
      </c>
      <c r="C308" s="16" t="s">
        <v>692</v>
      </c>
      <c r="D308" s="598" t="s">
        <v>1050</v>
      </c>
      <c r="E308" s="599"/>
      <c r="F308" s="600"/>
      <c r="G308" s="20"/>
      <c r="H308" s="595">
        <v>41206</v>
      </c>
    </row>
    <row r="309" spans="1:8" ht="18" customHeight="1">
      <c r="A309" s="597"/>
      <c r="B309" s="594"/>
      <c r="C309" s="17" t="s">
        <v>3144</v>
      </c>
      <c r="D309" s="19" t="s">
        <v>2968</v>
      </c>
      <c r="E309" s="17">
        <v>1</v>
      </c>
      <c r="F309" s="17">
        <v>24</v>
      </c>
      <c r="G309" s="20">
        <f>F309*E309</f>
        <v>24</v>
      </c>
      <c r="H309" s="603"/>
    </row>
    <row r="310" spans="1:8" ht="39" customHeight="1">
      <c r="A310" s="602">
        <v>171</v>
      </c>
      <c r="B310" s="592" t="s">
        <v>2303</v>
      </c>
      <c r="C310" s="16" t="s">
        <v>1683</v>
      </c>
      <c r="D310" s="30"/>
      <c r="E310" s="30"/>
      <c r="F310" s="30"/>
      <c r="G310" s="17"/>
      <c r="H310" s="595">
        <v>41156</v>
      </c>
    </row>
    <row r="311" spans="1:8" ht="36.75" customHeight="1">
      <c r="A311" s="596"/>
      <c r="B311" s="593"/>
      <c r="C311" s="17" t="s">
        <v>1180</v>
      </c>
      <c r="D311" s="19" t="s">
        <v>1049</v>
      </c>
      <c r="E311" s="17">
        <v>2</v>
      </c>
      <c r="F311" s="17">
        <v>155</v>
      </c>
      <c r="G311" s="17">
        <f>E311*F311</f>
        <v>310</v>
      </c>
      <c r="H311" s="605"/>
    </row>
    <row r="312" spans="1:8" ht="18" customHeight="1">
      <c r="A312" s="597"/>
      <c r="B312" s="594"/>
      <c r="C312" s="17" t="s">
        <v>1397</v>
      </c>
      <c r="D312" s="19" t="s">
        <v>2968</v>
      </c>
      <c r="E312" s="17">
        <v>1</v>
      </c>
      <c r="F312" s="17">
        <v>128</v>
      </c>
      <c r="G312" s="17">
        <f>E312*F312</f>
        <v>128</v>
      </c>
      <c r="H312" s="603"/>
    </row>
    <row r="313" spans="1:8" ht="36" customHeight="1">
      <c r="A313" s="41">
        <v>172</v>
      </c>
      <c r="B313" s="17" t="s">
        <v>2304</v>
      </c>
      <c r="C313" s="36" t="s">
        <v>2818</v>
      </c>
      <c r="D313" s="598" t="s">
        <v>1050</v>
      </c>
      <c r="E313" s="599"/>
      <c r="F313" s="600"/>
      <c r="G313" s="17"/>
      <c r="H313" s="18">
        <v>41206</v>
      </c>
    </row>
    <row r="314" spans="1:8" ht="36" customHeight="1">
      <c r="A314" s="602">
        <v>173</v>
      </c>
      <c r="B314" s="592" t="s">
        <v>2096</v>
      </c>
      <c r="C314" s="36" t="s">
        <v>3381</v>
      </c>
      <c r="D314" s="19"/>
      <c r="E314" s="17"/>
      <c r="F314" s="17"/>
      <c r="G314" s="17"/>
      <c r="H314" s="595">
        <v>41207</v>
      </c>
    </row>
    <row r="315" spans="1:8" ht="18" customHeight="1">
      <c r="A315" s="597"/>
      <c r="B315" s="594"/>
      <c r="C315" s="17" t="s">
        <v>1143</v>
      </c>
      <c r="D315" s="19" t="s">
        <v>2968</v>
      </c>
      <c r="E315" s="17">
        <v>1</v>
      </c>
      <c r="F315" s="17">
        <v>126</v>
      </c>
      <c r="G315" s="17">
        <f>F315*E315</f>
        <v>126</v>
      </c>
      <c r="H315" s="603"/>
    </row>
    <row r="316" spans="1:8" ht="17.25" customHeight="1">
      <c r="A316" s="602">
        <v>174</v>
      </c>
      <c r="B316" s="592" t="s">
        <v>1373</v>
      </c>
      <c r="C316" s="46" t="s">
        <v>3092</v>
      </c>
      <c r="D316" s="19"/>
      <c r="E316" s="17"/>
      <c r="F316" s="17"/>
      <c r="G316" s="17"/>
      <c r="H316" s="595">
        <v>41207</v>
      </c>
    </row>
    <row r="317" spans="1:8" ht="21" customHeight="1">
      <c r="A317" s="597"/>
      <c r="B317" s="594"/>
      <c r="C317" s="17" t="s">
        <v>1374</v>
      </c>
      <c r="D317" s="19" t="s">
        <v>1049</v>
      </c>
      <c r="E317" s="17">
        <v>3</v>
      </c>
      <c r="F317" s="29">
        <v>55</v>
      </c>
      <c r="G317" s="17">
        <f>E317*F317</f>
        <v>165</v>
      </c>
      <c r="H317" s="597"/>
    </row>
    <row r="318" spans="1:8" ht="35.25" customHeight="1">
      <c r="A318" s="41">
        <v>175</v>
      </c>
      <c r="B318" s="17" t="s">
        <v>1375</v>
      </c>
      <c r="C318" s="16" t="s">
        <v>1376</v>
      </c>
      <c r="D318" s="29"/>
      <c r="E318" s="29"/>
      <c r="F318" s="29"/>
      <c r="G318" s="17"/>
      <c r="H318" s="18">
        <v>41207</v>
      </c>
    </row>
    <row r="319" spans="1:8" ht="52.5" customHeight="1">
      <c r="A319" s="602">
        <v>176</v>
      </c>
      <c r="B319" s="592" t="s">
        <v>796</v>
      </c>
      <c r="C319" s="16" t="s">
        <v>797</v>
      </c>
      <c r="D319" s="19"/>
      <c r="E319" s="17"/>
      <c r="F319" s="17"/>
      <c r="G319" s="17"/>
      <c r="H319" s="595">
        <v>41207</v>
      </c>
    </row>
    <row r="320" spans="1:8" ht="18" customHeight="1">
      <c r="A320" s="596"/>
      <c r="B320" s="593"/>
      <c r="C320" s="17" t="s">
        <v>1506</v>
      </c>
      <c r="D320" s="19" t="s">
        <v>1049</v>
      </c>
      <c r="E320" s="17">
        <v>2</v>
      </c>
      <c r="F320" s="17">
        <v>168</v>
      </c>
      <c r="G320" s="17">
        <f>E320*F320</f>
        <v>336</v>
      </c>
      <c r="H320" s="605"/>
    </row>
    <row r="321" spans="1:8" ht="18" customHeight="1">
      <c r="A321" s="597"/>
      <c r="B321" s="594"/>
      <c r="C321" s="17" t="s">
        <v>391</v>
      </c>
      <c r="D321" s="29" t="s">
        <v>2968</v>
      </c>
      <c r="E321" s="30">
        <v>1</v>
      </c>
      <c r="F321" s="30">
        <v>145</v>
      </c>
      <c r="G321" s="17">
        <f>E321*F321</f>
        <v>145</v>
      </c>
      <c r="H321" s="603"/>
    </row>
    <row r="322" spans="1:8" ht="18" customHeight="1">
      <c r="A322" s="602">
        <v>177</v>
      </c>
      <c r="B322" s="592" t="s">
        <v>796</v>
      </c>
      <c r="C322" s="17" t="s">
        <v>2293</v>
      </c>
      <c r="D322" s="29" t="s">
        <v>2968</v>
      </c>
      <c r="E322" s="30">
        <v>1</v>
      </c>
      <c r="F322" s="30">
        <v>63</v>
      </c>
      <c r="G322" s="17">
        <f>E322*F322</f>
        <v>63</v>
      </c>
      <c r="H322" s="595">
        <v>41207</v>
      </c>
    </row>
    <row r="323" spans="1:8" ht="18" customHeight="1">
      <c r="A323" s="596"/>
      <c r="B323" s="593"/>
      <c r="C323" s="17" t="s">
        <v>2192</v>
      </c>
      <c r="D323" s="29" t="s">
        <v>2968</v>
      </c>
      <c r="E323" s="19">
        <v>2</v>
      </c>
      <c r="F323" s="19">
        <v>40</v>
      </c>
      <c r="G323" s="17">
        <f>E323*F323</f>
        <v>80</v>
      </c>
      <c r="H323" s="605"/>
    </row>
    <row r="324" spans="1:8" ht="18" customHeight="1">
      <c r="A324" s="597"/>
      <c r="B324" s="594"/>
      <c r="C324" s="63" t="s">
        <v>50</v>
      </c>
      <c r="D324" s="19" t="s">
        <v>2968</v>
      </c>
      <c r="E324" s="17">
        <v>2</v>
      </c>
      <c r="F324" s="19">
        <v>55</v>
      </c>
      <c r="G324" s="20">
        <f>F324*E324</f>
        <v>110</v>
      </c>
      <c r="H324" s="603"/>
    </row>
    <row r="325" spans="1:8" ht="54.75" customHeight="1">
      <c r="A325" s="602">
        <v>178</v>
      </c>
      <c r="B325" s="592" t="s">
        <v>1642</v>
      </c>
      <c r="C325" s="333" t="s">
        <v>52</v>
      </c>
      <c r="D325" s="29"/>
      <c r="E325" s="30"/>
      <c r="F325" s="29"/>
      <c r="G325" s="17"/>
      <c r="H325" s="595">
        <v>41207</v>
      </c>
    </row>
    <row r="326" spans="1:8" ht="18" customHeight="1">
      <c r="A326" s="597"/>
      <c r="B326" s="594"/>
      <c r="C326" s="334" t="s">
        <v>53</v>
      </c>
      <c r="D326" s="19" t="s">
        <v>2968</v>
      </c>
      <c r="E326" s="17">
        <v>2</v>
      </c>
      <c r="F326" s="29">
        <v>2727.34</v>
      </c>
      <c r="G326" s="17">
        <f>E326*F326</f>
        <v>5454.68</v>
      </c>
      <c r="H326" s="603"/>
    </row>
    <row r="327" spans="1:8" ht="23.25" customHeight="1">
      <c r="A327" s="602">
        <v>179</v>
      </c>
      <c r="B327" s="592" t="s">
        <v>54</v>
      </c>
      <c r="C327" s="50" t="s">
        <v>1292</v>
      </c>
      <c r="D327" s="19"/>
      <c r="E327" s="30"/>
      <c r="F327" s="29"/>
      <c r="G327" s="17"/>
      <c r="H327" s="595">
        <v>41208</v>
      </c>
    </row>
    <row r="328" spans="1:8" ht="16.5" customHeight="1">
      <c r="A328" s="596"/>
      <c r="B328" s="593"/>
      <c r="C328" s="63" t="s">
        <v>1499</v>
      </c>
      <c r="D328" s="19" t="s">
        <v>2968</v>
      </c>
      <c r="E328" s="30">
        <v>1</v>
      </c>
      <c r="F328" s="29">
        <v>240</v>
      </c>
      <c r="G328" s="17">
        <f t="shared" ref="G328:G334" si="5">E328*F328</f>
        <v>240</v>
      </c>
      <c r="H328" s="605"/>
    </row>
    <row r="329" spans="1:8" ht="15.75" customHeight="1">
      <c r="A329" s="596"/>
      <c r="B329" s="593"/>
      <c r="C329" s="17" t="s">
        <v>2797</v>
      </c>
      <c r="D329" s="19" t="s">
        <v>1109</v>
      </c>
      <c r="E329" s="19">
        <v>1</v>
      </c>
      <c r="F329" s="17">
        <v>90</v>
      </c>
      <c r="G329" s="17">
        <f t="shared" si="5"/>
        <v>90</v>
      </c>
      <c r="H329" s="605"/>
    </row>
    <row r="330" spans="1:8" ht="15.75" customHeight="1">
      <c r="A330" s="596"/>
      <c r="B330" s="593"/>
      <c r="C330" s="63" t="s">
        <v>3090</v>
      </c>
      <c r="D330" s="19" t="s">
        <v>2968</v>
      </c>
      <c r="E330" s="30">
        <v>1</v>
      </c>
      <c r="F330" s="29">
        <v>36</v>
      </c>
      <c r="G330" s="17">
        <f t="shared" si="5"/>
        <v>36</v>
      </c>
      <c r="H330" s="605"/>
    </row>
    <row r="331" spans="1:8" ht="15.75" customHeight="1">
      <c r="A331" s="596"/>
      <c r="B331" s="593"/>
      <c r="C331" s="63" t="s">
        <v>1397</v>
      </c>
      <c r="D331" s="19" t="s">
        <v>2968</v>
      </c>
      <c r="E331" s="30">
        <v>3</v>
      </c>
      <c r="F331" s="29">
        <v>75.34</v>
      </c>
      <c r="G331" s="17">
        <f t="shared" si="5"/>
        <v>226.02</v>
      </c>
      <c r="H331" s="605"/>
    </row>
    <row r="332" spans="1:8" ht="15.75" customHeight="1">
      <c r="A332" s="596"/>
      <c r="B332" s="593"/>
      <c r="C332" s="63" t="s">
        <v>1668</v>
      </c>
      <c r="D332" s="19" t="s">
        <v>2968</v>
      </c>
      <c r="E332" s="30">
        <v>1</v>
      </c>
      <c r="F332" s="29">
        <v>120</v>
      </c>
      <c r="G332" s="17">
        <f t="shared" si="5"/>
        <v>120</v>
      </c>
      <c r="H332" s="605"/>
    </row>
    <row r="333" spans="1:8" ht="15.75" customHeight="1">
      <c r="A333" s="596"/>
      <c r="B333" s="593"/>
      <c r="C333" s="63" t="s">
        <v>2959</v>
      </c>
      <c r="D333" s="19" t="s">
        <v>2968</v>
      </c>
      <c r="E333" s="30">
        <v>1</v>
      </c>
      <c r="F333" s="29">
        <v>23</v>
      </c>
      <c r="G333" s="17">
        <f t="shared" si="5"/>
        <v>23</v>
      </c>
      <c r="H333" s="605"/>
    </row>
    <row r="334" spans="1:8" ht="18.75" customHeight="1">
      <c r="A334" s="596"/>
      <c r="B334" s="593"/>
      <c r="C334" s="15" t="s">
        <v>1462</v>
      </c>
      <c r="D334" s="19" t="s">
        <v>1049</v>
      </c>
      <c r="E334" s="30">
        <v>7</v>
      </c>
      <c r="F334" s="29">
        <v>92</v>
      </c>
      <c r="G334" s="17">
        <f t="shared" si="5"/>
        <v>644</v>
      </c>
      <c r="H334" s="605"/>
    </row>
    <row r="335" spans="1:8" ht="18" customHeight="1">
      <c r="A335" s="597"/>
      <c r="B335" s="594"/>
      <c r="C335" s="15" t="s">
        <v>345</v>
      </c>
      <c r="D335" s="19" t="s">
        <v>1049</v>
      </c>
      <c r="E335" s="17">
        <v>3</v>
      </c>
      <c r="F335" s="17">
        <v>390</v>
      </c>
      <c r="G335" s="173">
        <f>F335*E335</f>
        <v>1170</v>
      </c>
      <c r="H335" s="603"/>
    </row>
    <row r="336" spans="1:8" ht="18" customHeight="1">
      <c r="A336" s="41">
        <v>180</v>
      </c>
      <c r="B336" s="17" t="s">
        <v>55</v>
      </c>
      <c r="C336" s="333" t="s">
        <v>56</v>
      </c>
      <c r="D336" s="880" t="s">
        <v>2312</v>
      </c>
      <c r="E336" s="881"/>
      <c r="F336" s="882"/>
      <c r="G336" s="17"/>
      <c r="H336" s="18">
        <v>41207</v>
      </c>
    </row>
    <row r="337" spans="1:8" ht="34.5" customHeight="1">
      <c r="A337" s="602">
        <v>181</v>
      </c>
      <c r="B337" s="592" t="s">
        <v>2313</v>
      </c>
      <c r="C337" s="50" t="s">
        <v>2844</v>
      </c>
      <c r="D337" s="598" t="s">
        <v>1632</v>
      </c>
      <c r="E337" s="599"/>
      <c r="F337" s="600"/>
      <c r="G337" s="17"/>
      <c r="H337" s="595">
        <v>41207</v>
      </c>
    </row>
    <row r="338" spans="1:8" ht="18" customHeight="1">
      <c r="A338" s="597"/>
      <c r="B338" s="594"/>
      <c r="C338" s="17" t="s">
        <v>1340</v>
      </c>
      <c r="D338" s="19" t="s">
        <v>2968</v>
      </c>
      <c r="E338" s="17">
        <v>1</v>
      </c>
      <c r="F338" s="17">
        <v>5</v>
      </c>
      <c r="G338" s="17">
        <f>E338*F338</f>
        <v>5</v>
      </c>
      <c r="H338" s="603"/>
    </row>
    <row r="339" spans="1:8" ht="36" customHeight="1">
      <c r="A339" s="602">
        <v>182</v>
      </c>
      <c r="B339" s="592" t="s">
        <v>3285</v>
      </c>
      <c r="C339" s="16" t="s">
        <v>1986</v>
      </c>
      <c r="D339" s="15"/>
      <c r="E339" s="15"/>
      <c r="F339" s="15"/>
      <c r="G339" s="20"/>
      <c r="H339" s="611">
        <v>41204</v>
      </c>
    </row>
    <row r="340" spans="1:8" ht="18" customHeight="1">
      <c r="A340" s="596"/>
      <c r="B340" s="593"/>
      <c r="C340" s="17" t="s">
        <v>2268</v>
      </c>
      <c r="D340" s="19" t="s">
        <v>1046</v>
      </c>
      <c r="E340" s="19">
        <v>1</v>
      </c>
      <c r="F340" s="19">
        <v>350</v>
      </c>
      <c r="G340" s="20">
        <f>F340*E340</f>
        <v>350</v>
      </c>
      <c r="H340" s="610"/>
    </row>
    <row r="341" spans="1:8" ht="18" customHeight="1">
      <c r="A341" s="596"/>
      <c r="B341" s="593"/>
      <c r="C341" s="17" t="s">
        <v>1047</v>
      </c>
      <c r="D341" s="19" t="s">
        <v>1517</v>
      </c>
      <c r="E341" s="19">
        <v>1</v>
      </c>
      <c r="F341" s="19">
        <v>25</v>
      </c>
      <c r="G341" s="20">
        <f>F341*E341</f>
        <v>25</v>
      </c>
      <c r="H341" s="610"/>
    </row>
    <row r="342" spans="1:8" ht="18" customHeight="1">
      <c r="A342" s="597"/>
      <c r="B342" s="594"/>
      <c r="C342" s="17" t="s">
        <v>1602</v>
      </c>
      <c r="D342" s="19" t="s">
        <v>1109</v>
      </c>
      <c r="E342" s="19">
        <v>1.4999999999999999E-2</v>
      </c>
      <c r="F342" s="19">
        <v>48</v>
      </c>
      <c r="G342" s="20">
        <f>F342*E342</f>
        <v>0.72</v>
      </c>
      <c r="H342" s="610"/>
    </row>
    <row r="343" spans="1:8" ht="55.5" customHeight="1">
      <c r="A343" s="602">
        <v>183</v>
      </c>
      <c r="B343" s="592" t="s">
        <v>3374</v>
      </c>
      <c r="C343" s="16" t="s">
        <v>3287</v>
      </c>
      <c r="D343" s="19"/>
      <c r="E343" s="19"/>
      <c r="F343" s="19"/>
      <c r="G343" s="17"/>
      <c r="H343" s="595">
        <v>41193</v>
      </c>
    </row>
    <row r="344" spans="1:8" ht="18" customHeight="1">
      <c r="A344" s="596"/>
      <c r="B344" s="593"/>
      <c r="C344" s="17" t="s">
        <v>888</v>
      </c>
      <c r="D344" s="19" t="s">
        <v>1585</v>
      </c>
      <c r="E344" s="17">
        <v>0.21</v>
      </c>
      <c r="F344" s="17">
        <v>8500</v>
      </c>
      <c r="G344" s="17">
        <f t="shared" ref="G344:G349" si="6">E344*F344</f>
        <v>1785</v>
      </c>
      <c r="H344" s="605"/>
    </row>
    <row r="345" spans="1:8" ht="18" customHeight="1">
      <c r="A345" s="596"/>
      <c r="B345" s="593"/>
      <c r="C345" s="17" t="s">
        <v>889</v>
      </c>
      <c r="D345" s="19" t="s">
        <v>1585</v>
      </c>
      <c r="E345" s="17">
        <v>0.05</v>
      </c>
      <c r="F345" s="17">
        <v>8500</v>
      </c>
      <c r="G345" s="17">
        <f t="shared" si="6"/>
        <v>425</v>
      </c>
      <c r="H345" s="605"/>
    </row>
    <row r="346" spans="1:8" ht="18" customHeight="1">
      <c r="A346" s="596"/>
      <c r="B346" s="593"/>
      <c r="C346" s="17" t="s">
        <v>1602</v>
      </c>
      <c r="D346" s="19" t="s">
        <v>1109</v>
      </c>
      <c r="E346" s="19">
        <v>0.01</v>
      </c>
      <c r="F346" s="19">
        <v>48</v>
      </c>
      <c r="G346" s="17">
        <f t="shared" si="6"/>
        <v>0.48</v>
      </c>
      <c r="H346" s="605"/>
    </row>
    <row r="347" spans="1:8" ht="18" customHeight="1">
      <c r="A347" s="596"/>
      <c r="B347" s="593"/>
      <c r="C347" s="15" t="s">
        <v>2205</v>
      </c>
      <c r="D347" s="19" t="s">
        <v>2968</v>
      </c>
      <c r="E347" s="19">
        <v>10</v>
      </c>
      <c r="F347" s="17">
        <v>0.65</v>
      </c>
      <c r="G347" s="17">
        <f t="shared" si="6"/>
        <v>6.5</v>
      </c>
      <c r="H347" s="605"/>
    </row>
    <row r="348" spans="1:8" ht="18" customHeight="1">
      <c r="A348" s="596"/>
      <c r="B348" s="593"/>
      <c r="C348" s="334" t="s">
        <v>231</v>
      </c>
      <c r="D348" s="29" t="s">
        <v>2968</v>
      </c>
      <c r="E348" s="30">
        <v>1</v>
      </c>
      <c r="F348" s="29">
        <v>260</v>
      </c>
      <c r="G348" s="17">
        <f t="shared" si="6"/>
        <v>260</v>
      </c>
      <c r="H348" s="605"/>
    </row>
    <row r="349" spans="1:8" ht="18" customHeight="1">
      <c r="A349" s="597"/>
      <c r="B349" s="594"/>
      <c r="C349" s="28" t="s">
        <v>2044</v>
      </c>
      <c r="D349" s="19" t="s">
        <v>2968</v>
      </c>
      <c r="E349" s="17">
        <v>2</v>
      </c>
      <c r="F349" s="17">
        <v>40</v>
      </c>
      <c r="G349" s="17">
        <f t="shared" si="6"/>
        <v>80</v>
      </c>
      <c r="H349" s="603"/>
    </row>
    <row r="350" spans="1:8" ht="39.75" customHeight="1">
      <c r="A350" s="602">
        <v>185</v>
      </c>
      <c r="B350" s="592" t="s">
        <v>3443</v>
      </c>
      <c r="C350" s="16" t="s">
        <v>893</v>
      </c>
      <c r="D350" s="19"/>
      <c r="E350" s="17"/>
      <c r="F350" s="17"/>
      <c r="G350" s="17"/>
      <c r="H350" s="595">
        <v>41208</v>
      </c>
    </row>
    <row r="351" spans="1:8" ht="18" customHeight="1">
      <c r="A351" s="597"/>
      <c r="B351" s="594"/>
      <c r="C351" s="334" t="s">
        <v>1600</v>
      </c>
      <c r="D351" s="19" t="s">
        <v>1588</v>
      </c>
      <c r="E351" s="17">
        <v>0.67</v>
      </c>
      <c r="F351" s="17">
        <v>1700</v>
      </c>
      <c r="G351" s="17">
        <f>E351*F351</f>
        <v>1139</v>
      </c>
      <c r="H351" s="603"/>
    </row>
    <row r="352" spans="1:8" ht="54.75" customHeight="1">
      <c r="A352" s="41">
        <v>187</v>
      </c>
      <c r="B352" s="17" t="s">
        <v>2958</v>
      </c>
      <c r="C352" s="16" t="s">
        <v>1993</v>
      </c>
      <c r="D352" s="598" t="s">
        <v>2484</v>
      </c>
      <c r="E352" s="599"/>
      <c r="F352" s="600"/>
      <c r="G352" s="17"/>
      <c r="H352" s="18">
        <v>41208</v>
      </c>
    </row>
    <row r="353" spans="1:8" ht="38.25" customHeight="1">
      <c r="A353" s="41">
        <v>188</v>
      </c>
      <c r="B353" s="17" t="s">
        <v>3252</v>
      </c>
      <c r="C353" s="16" t="s">
        <v>2844</v>
      </c>
      <c r="D353" s="598" t="s">
        <v>2641</v>
      </c>
      <c r="E353" s="599"/>
      <c r="F353" s="600"/>
      <c r="G353" s="17"/>
      <c r="H353" s="18">
        <v>41208</v>
      </c>
    </row>
    <row r="354" spans="1:8" ht="36.75" customHeight="1">
      <c r="A354" s="43">
        <v>189</v>
      </c>
      <c r="B354" s="140" t="s">
        <v>1375</v>
      </c>
      <c r="C354" s="16" t="s">
        <v>1376</v>
      </c>
      <c r="D354" s="598" t="s">
        <v>1050</v>
      </c>
      <c r="E354" s="599"/>
      <c r="F354" s="600"/>
      <c r="G354" s="17"/>
      <c r="H354" s="139">
        <v>41208</v>
      </c>
    </row>
    <row r="355" spans="1:8" ht="42" customHeight="1">
      <c r="A355" s="602">
        <v>190</v>
      </c>
      <c r="B355" s="592" t="s">
        <v>1996</v>
      </c>
      <c r="C355" s="46" t="s">
        <v>692</v>
      </c>
      <c r="D355" s="19"/>
      <c r="E355" s="17"/>
      <c r="F355" s="17"/>
      <c r="G355" s="17"/>
      <c r="H355" s="595">
        <v>41208</v>
      </c>
    </row>
    <row r="356" spans="1:8" ht="18" customHeight="1">
      <c r="A356" s="596"/>
      <c r="B356" s="593"/>
      <c r="C356" s="17" t="s">
        <v>1570</v>
      </c>
      <c r="D356" s="19" t="s">
        <v>2968</v>
      </c>
      <c r="E356" s="17">
        <v>2</v>
      </c>
      <c r="F356" s="17">
        <v>48.5</v>
      </c>
      <c r="G356" s="17">
        <f>E356*F356</f>
        <v>97</v>
      </c>
      <c r="H356" s="596"/>
    </row>
    <row r="357" spans="1:8" ht="18" customHeight="1">
      <c r="A357" s="596"/>
      <c r="B357" s="593"/>
      <c r="C357" s="17" t="s">
        <v>3144</v>
      </c>
      <c r="D357" s="19" t="s">
        <v>2968</v>
      </c>
      <c r="E357" s="17">
        <v>1</v>
      </c>
      <c r="F357" s="17">
        <v>24</v>
      </c>
      <c r="G357" s="20">
        <f>F357*E357</f>
        <v>24</v>
      </c>
      <c r="H357" s="596"/>
    </row>
    <row r="358" spans="1:8" ht="18" customHeight="1">
      <c r="A358" s="597"/>
      <c r="B358" s="594"/>
      <c r="C358" s="17" t="s">
        <v>2552</v>
      </c>
      <c r="D358" s="19" t="s">
        <v>2968</v>
      </c>
      <c r="E358" s="17">
        <v>1</v>
      </c>
      <c r="F358" s="17">
        <v>32</v>
      </c>
      <c r="G358" s="173">
        <f>F358*E358</f>
        <v>32</v>
      </c>
      <c r="H358" s="597"/>
    </row>
    <row r="359" spans="1:8" ht="18" customHeight="1">
      <c r="A359" s="610">
        <v>192</v>
      </c>
      <c r="B359" s="606" t="s">
        <v>505</v>
      </c>
      <c r="C359" s="16" t="s">
        <v>353</v>
      </c>
      <c r="D359" s="17"/>
      <c r="E359" s="17"/>
      <c r="F359" s="17"/>
      <c r="G359" s="17"/>
      <c r="H359" s="611">
        <v>41208</v>
      </c>
    </row>
    <row r="360" spans="1:8" ht="18" customHeight="1">
      <c r="A360" s="610"/>
      <c r="B360" s="606"/>
      <c r="C360" s="17" t="s">
        <v>1570</v>
      </c>
      <c r="D360" s="19" t="s">
        <v>2968</v>
      </c>
      <c r="E360" s="17">
        <v>5</v>
      </c>
      <c r="F360" s="17">
        <v>82.2</v>
      </c>
      <c r="G360" s="17">
        <f>E360*F360</f>
        <v>411</v>
      </c>
      <c r="H360" s="611"/>
    </row>
    <row r="361" spans="1:8" ht="18" customHeight="1">
      <c r="A361" s="610"/>
      <c r="B361" s="606"/>
      <c r="C361" s="17" t="s">
        <v>1998</v>
      </c>
      <c r="D361" s="19" t="s">
        <v>2968</v>
      </c>
      <c r="E361" s="17">
        <v>10</v>
      </c>
      <c r="F361" s="17">
        <v>33</v>
      </c>
      <c r="G361" s="17">
        <f>E361*F361</f>
        <v>330</v>
      </c>
      <c r="H361" s="611"/>
    </row>
    <row r="362" spans="1:8" ht="18" customHeight="1">
      <c r="A362" s="610"/>
      <c r="B362" s="606"/>
      <c r="C362" s="17" t="s">
        <v>1045</v>
      </c>
      <c r="D362" s="19" t="s">
        <v>2968</v>
      </c>
      <c r="E362" s="17">
        <v>1</v>
      </c>
      <c r="F362" s="17">
        <v>53</v>
      </c>
      <c r="G362" s="17">
        <f>E362*F362</f>
        <v>53</v>
      </c>
      <c r="H362" s="611"/>
    </row>
    <row r="363" spans="1:8" ht="18" customHeight="1">
      <c r="A363" s="41">
        <v>193</v>
      </c>
      <c r="B363" s="17" t="s">
        <v>2960</v>
      </c>
      <c r="C363" s="16" t="s">
        <v>3240</v>
      </c>
      <c r="D363" s="598" t="s">
        <v>2961</v>
      </c>
      <c r="E363" s="599"/>
      <c r="F363" s="600"/>
      <c r="G363" s="17"/>
      <c r="H363" s="18">
        <v>41205</v>
      </c>
    </row>
    <row r="364" spans="1:8" ht="18" customHeight="1">
      <c r="A364" s="41">
        <v>194</v>
      </c>
      <c r="B364" s="17" t="s">
        <v>2264</v>
      </c>
      <c r="C364" s="16" t="s">
        <v>2962</v>
      </c>
      <c r="D364" s="598" t="s">
        <v>2814</v>
      </c>
      <c r="E364" s="599"/>
      <c r="F364" s="600"/>
      <c r="G364" s="18"/>
      <c r="H364" s="18">
        <v>41211</v>
      </c>
    </row>
    <row r="365" spans="1:8" ht="37.5" customHeight="1">
      <c r="A365" s="41">
        <v>195</v>
      </c>
      <c r="B365" s="17" t="s">
        <v>2129</v>
      </c>
      <c r="C365" s="16" t="s">
        <v>1249</v>
      </c>
      <c r="D365" s="598" t="s">
        <v>67</v>
      </c>
      <c r="E365" s="599"/>
      <c r="F365" s="600"/>
      <c r="G365" s="20">
        <v>2636.8</v>
      </c>
      <c r="H365" s="21">
        <v>41211</v>
      </c>
    </row>
    <row r="366" spans="1:8" ht="33.75" customHeight="1">
      <c r="A366" s="41">
        <v>196</v>
      </c>
      <c r="B366" s="17" t="s">
        <v>2657</v>
      </c>
      <c r="C366" s="16" t="s">
        <v>893</v>
      </c>
      <c r="D366" s="598" t="s">
        <v>3581</v>
      </c>
      <c r="E366" s="599"/>
      <c r="F366" s="600"/>
      <c r="G366" s="17"/>
      <c r="H366" s="18">
        <v>41211</v>
      </c>
    </row>
    <row r="367" spans="1:8" ht="32.25" customHeight="1">
      <c r="A367" s="41">
        <v>197</v>
      </c>
      <c r="B367" s="17" t="s">
        <v>164</v>
      </c>
      <c r="C367" s="16" t="s">
        <v>893</v>
      </c>
      <c r="D367" s="598" t="s">
        <v>3581</v>
      </c>
      <c r="E367" s="599"/>
      <c r="F367" s="600"/>
      <c r="G367" s="17"/>
      <c r="H367" s="18">
        <v>41211</v>
      </c>
    </row>
    <row r="368" spans="1:8" ht="32.25" customHeight="1">
      <c r="A368" s="41">
        <v>198</v>
      </c>
      <c r="B368" s="17" t="s">
        <v>2781</v>
      </c>
      <c r="C368" s="16" t="s">
        <v>893</v>
      </c>
      <c r="D368" s="598" t="s">
        <v>3581</v>
      </c>
      <c r="E368" s="599"/>
      <c r="F368" s="600"/>
      <c r="G368" s="17"/>
      <c r="H368" s="18">
        <v>41211</v>
      </c>
    </row>
    <row r="369" spans="1:8" ht="31.5" customHeight="1">
      <c r="A369" s="41">
        <v>199</v>
      </c>
      <c r="B369" s="17" t="s">
        <v>2595</v>
      </c>
      <c r="C369" s="16" t="s">
        <v>893</v>
      </c>
      <c r="D369" s="598" t="s">
        <v>3581</v>
      </c>
      <c r="E369" s="599"/>
      <c r="F369" s="600"/>
      <c r="G369" s="17"/>
      <c r="H369" s="18">
        <v>41211</v>
      </c>
    </row>
    <row r="370" spans="1:8" ht="47.25" customHeight="1">
      <c r="A370" s="602">
        <v>200</v>
      </c>
      <c r="B370" s="883" t="s">
        <v>831</v>
      </c>
      <c r="C370" s="210" t="s">
        <v>1250</v>
      </c>
      <c r="D370" s="19"/>
      <c r="E370" s="19"/>
      <c r="F370" s="19"/>
      <c r="G370" s="17"/>
      <c r="H370" s="595">
        <v>41211</v>
      </c>
    </row>
    <row r="371" spans="1:8" ht="36.75" customHeight="1">
      <c r="A371" s="596"/>
      <c r="B371" s="884"/>
      <c r="C371" s="251" t="s">
        <v>3366</v>
      </c>
      <c r="D371" s="19" t="s">
        <v>2968</v>
      </c>
      <c r="E371" s="17">
        <v>1</v>
      </c>
      <c r="F371" s="17">
        <v>180</v>
      </c>
      <c r="G371" s="17"/>
      <c r="H371" s="605"/>
    </row>
    <row r="372" spans="1:8" ht="18" customHeight="1">
      <c r="A372" s="596"/>
      <c r="B372" s="884"/>
      <c r="C372" s="251" t="s">
        <v>3368</v>
      </c>
      <c r="D372" s="19" t="s">
        <v>2968</v>
      </c>
      <c r="E372" s="17">
        <v>1</v>
      </c>
      <c r="F372" s="17">
        <v>48</v>
      </c>
      <c r="G372" s="17"/>
      <c r="H372" s="605"/>
    </row>
    <row r="373" spans="1:8" ht="18" customHeight="1">
      <c r="A373" s="596"/>
      <c r="B373" s="884"/>
      <c r="C373" s="251" t="s">
        <v>3369</v>
      </c>
      <c r="D373" s="19" t="s">
        <v>2968</v>
      </c>
      <c r="E373" s="17">
        <v>1</v>
      </c>
      <c r="F373" s="17">
        <v>52</v>
      </c>
      <c r="G373" s="17"/>
      <c r="H373" s="605"/>
    </row>
    <row r="374" spans="1:8" ht="18" customHeight="1">
      <c r="A374" s="596"/>
      <c r="B374" s="884"/>
      <c r="C374" s="251" t="s">
        <v>259</v>
      </c>
      <c r="D374" s="19" t="s">
        <v>1049</v>
      </c>
      <c r="E374" s="17">
        <v>10</v>
      </c>
      <c r="F374" s="17">
        <v>8</v>
      </c>
      <c r="G374" s="17"/>
      <c r="H374" s="605"/>
    </row>
    <row r="375" spans="1:8" ht="18" customHeight="1">
      <c r="A375" s="596"/>
      <c r="B375" s="884"/>
      <c r="C375" s="251" t="s">
        <v>3498</v>
      </c>
      <c r="D375" s="19" t="s">
        <v>1049</v>
      </c>
      <c r="E375" s="19">
        <v>9</v>
      </c>
      <c r="F375" s="19">
        <v>12</v>
      </c>
      <c r="G375" s="17"/>
      <c r="H375" s="605"/>
    </row>
    <row r="376" spans="1:8" ht="18" customHeight="1">
      <c r="A376" s="596"/>
      <c r="B376" s="884"/>
      <c r="C376" s="251" t="s">
        <v>213</v>
      </c>
      <c r="D376" s="19" t="s">
        <v>2968</v>
      </c>
      <c r="E376" s="19">
        <v>10</v>
      </c>
      <c r="F376" s="19">
        <v>5</v>
      </c>
      <c r="G376" s="17"/>
      <c r="H376" s="605"/>
    </row>
    <row r="377" spans="1:8" ht="18" customHeight="1">
      <c r="A377" s="596"/>
      <c r="B377" s="884"/>
      <c r="C377" s="251" t="s">
        <v>3370</v>
      </c>
      <c r="D377" s="19" t="s">
        <v>2968</v>
      </c>
      <c r="E377" s="17">
        <v>1</v>
      </c>
      <c r="F377" s="19">
        <v>13</v>
      </c>
      <c r="G377" s="17"/>
      <c r="H377" s="605"/>
    </row>
    <row r="378" spans="1:8" ht="18" customHeight="1">
      <c r="A378" s="596"/>
      <c r="B378" s="884"/>
      <c r="C378" s="251" t="s">
        <v>973</v>
      </c>
      <c r="D378" s="19" t="s">
        <v>2968</v>
      </c>
      <c r="E378" s="17">
        <v>1</v>
      </c>
      <c r="F378" s="17">
        <v>50</v>
      </c>
      <c r="G378" s="17"/>
      <c r="H378" s="605"/>
    </row>
    <row r="379" spans="1:8" ht="18" customHeight="1">
      <c r="A379" s="596"/>
      <c r="B379" s="884"/>
      <c r="C379" s="251" t="s">
        <v>2083</v>
      </c>
      <c r="D379" s="19" t="s">
        <v>2968</v>
      </c>
      <c r="E379" s="17">
        <v>20</v>
      </c>
      <c r="F379" s="19">
        <v>0.5</v>
      </c>
      <c r="G379" s="17"/>
      <c r="H379" s="605"/>
    </row>
    <row r="380" spans="1:8" ht="18" customHeight="1">
      <c r="A380" s="596"/>
      <c r="B380" s="884"/>
      <c r="C380" s="250" t="s">
        <v>3282</v>
      </c>
      <c r="D380" s="19" t="s">
        <v>2968</v>
      </c>
      <c r="E380" s="17">
        <v>1</v>
      </c>
      <c r="F380" s="17">
        <v>10</v>
      </c>
      <c r="G380" s="17"/>
      <c r="H380" s="605"/>
    </row>
    <row r="381" spans="1:8" ht="18" customHeight="1">
      <c r="A381" s="596"/>
      <c r="B381" s="885"/>
      <c r="C381" s="251" t="s">
        <v>2084</v>
      </c>
      <c r="D381" s="19" t="s">
        <v>2968</v>
      </c>
      <c r="E381" s="17">
        <v>20</v>
      </c>
      <c r="F381" s="19">
        <v>0.45</v>
      </c>
      <c r="G381" s="17"/>
      <c r="H381" s="605"/>
    </row>
    <row r="382" spans="1:8" ht="30.75" customHeight="1">
      <c r="A382" s="597"/>
      <c r="B382" s="322" t="s">
        <v>1720</v>
      </c>
      <c r="C382" s="17"/>
      <c r="D382" s="19"/>
      <c r="E382" s="17"/>
      <c r="F382" s="17"/>
      <c r="G382" s="247">
        <v>6320.34</v>
      </c>
      <c r="H382" s="603"/>
    </row>
    <row r="383" spans="1:8" ht="36.75" customHeight="1">
      <c r="A383" s="41">
        <v>201</v>
      </c>
      <c r="B383" s="17" t="s">
        <v>2464</v>
      </c>
      <c r="C383" s="16" t="s">
        <v>1251</v>
      </c>
      <c r="D383" s="598" t="s">
        <v>1252</v>
      </c>
      <c r="E383" s="599"/>
      <c r="F383" s="600"/>
      <c r="G383" s="17"/>
      <c r="H383" s="18">
        <v>41211</v>
      </c>
    </row>
    <row r="384" spans="1:8" ht="36" customHeight="1">
      <c r="A384" s="602">
        <v>202</v>
      </c>
      <c r="B384" s="592" t="s">
        <v>2129</v>
      </c>
      <c r="C384" s="16" t="s">
        <v>489</v>
      </c>
      <c r="D384" s="19"/>
      <c r="E384" s="19"/>
      <c r="F384" s="17"/>
      <c r="G384" s="17"/>
      <c r="H384" s="595">
        <v>41211</v>
      </c>
    </row>
    <row r="385" spans="1:8" ht="18" customHeight="1">
      <c r="A385" s="596"/>
      <c r="B385" s="593"/>
      <c r="C385" s="63" t="s">
        <v>3090</v>
      </c>
      <c r="D385" s="19" t="s">
        <v>2968</v>
      </c>
      <c r="E385" s="30">
        <v>1</v>
      </c>
      <c r="F385" s="29">
        <v>36</v>
      </c>
      <c r="G385" s="17">
        <f>E385*F385</f>
        <v>36</v>
      </c>
      <c r="H385" s="605"/>
    </row>
    <row r="386" spans="1:8" ht="18" customHeight="1">
      <c r="A386" s="596"/>
      <c r="B386" s="593"/>
      <c r="C386" s="17" t="s">
        <v>2797</v>
      </c>
      <c r="D386" s="19" t="s">
        <v>1109</v>
      </c>
      <c r="E386" s="19">
        <v>1</v>
      </c>
      <c r="F386" s="17">
        <v>90</v>
      </c>
      <c r="G386" s="17">
        <f>E386*F386</f>
        <v>90</v>
      </c>
      <c r="H386" s="605"/>
    </row>
    <row r="387" spans="1:8" ht="18" customHeight="1">
      <c r="A387" s="597"/>
      <c r="B387" s="594"/>
      <c r="C387" s="17" t="s">
        <v>1048</v>
      </c>
      <c r="D387" s="19" t="s">
        <v>2968</v>
      </c>
      <c r="E387" s="17">
        <v>1</v>
      </c>
      <c r="F387" s="17">
        <v>35</v>
      </c>
      <c r="G387" s="17">
        <f>E387*F387</f>
        <v>35</v>
      </c>
      <c r="H387" s="603"/>
    </row>
    <row r="388" spans="1:8" ht="36.75" customHeight="1">
      <c r="A388" s="602">
        <v>203</v>
      </c>
      <c r="B388" s="592" t="s">
        <v>1830</v>
      </c>
      <c r="C388" s="16" t="s">
        <v>2175</v>
      </c>
      <c r="D388" s="19"/>
      <c r="E388" s="17"/>
      <c r="F388" s="17"/>
      <c r="G388" s="17"/>
      <c r="H388" s="595">
        <v>41212</v>
      </c>
    </row>
    <row r="389" spans="1:8" ht="18" customHeight="1">
      <c r="A389" s="597"/>
      <c r="B389" s="594"/>
      <c r="C389" s="17" t="s">
        <v>2286</v>
      </c>
      <c r="D389" s="19" t="s">
        <v>2968</v>
      </c>
      <c r="E389" s="17">
        <v>1</v>
      </c>
      <c r="F389" s="17">
        <v>225</v>
      </c>
      <c r="G389" s="17">
        <f>E389*F389</f>
        <v>225</v>
      </c>
      <c r="H389" s="603"/>
    </row>
    <row r="390" spans="1:8" ht="37.5" customHeight="1">
      <c r="A390" s="602">
        <v>204</v>
      </c>
      <c r="B390" s="592" t="s">
        <v>1831</v>
      </c>
      <c r="C390" s="16" t="s">
        <v>1806</v>
      </c>
      <c r="D390" s="17"/>
      <c r="E390" s="17"/>
      <c r="F390" s="17"/>
      <c r="G390" s="17"/>
      <c r="H390" s="595">
        <v>41213</v>
      </c>
    </row>
    <row r="391" spans="1:8" ht="18" customHeight="1">
      <c r="A391" s="596"/>
      <c r="B391" s="593"/>
      <c r="C391" s="17" t="s">
        <v>1832</v>
      </c>
      <c r="D391" s="19" t="s">
        <v>1585</v>
      </c>
      <c r="E391" s="17">
        <v>8.0000000000000002E-3</v>
      </c>
      <c r="F391" s="17">
        <v>8500</v>
      </c>
      <c r="G391" s="17">
        <f>E391*F391</f>
        <v>68</v>
      </c>
      <c r="H391" s="605"/>
    </row>
    <row r="392" spans="1:8" ht="18" customHeight="1">
      <c r="A392" s="597"/>
      <c r="B392" s="594"/>
      <c r="C392" s="17" t="s">
        <v>1602</v>
      </c>
      <c r="D392" s="19" t="s">
        <v>1109</v>
      </c>
      <c r="E392" s="17">
        <v>0.2</v>
      </c>
      <c r="F392" s="17">
        <v>55</v>
      </c>
      <c r="G392" s="17">
        <f>E392*F392</f>
        <v>11</v>
      </c>
      <c r="H392" s="603"/>
    </row>
    <row r="393" spans="1:8" ht="38.25" customHeight="1">
      <c r="A393" s="41">
        <v>205</v>
      </c>
      <c r="B393" s="17" t="s">
        <v>338</v>
      </c>
      <c r="C393" s="16" t="s">
        <v>893</v>
      </c>
      <c r="D393" s="598" t="s">
        <v>3581</v>
      </c>
      <c r="E393" s="599"/>
      <c r="F393" s="600"/>
      <c r="G393" s="17"/>
      <c r="H393" s="18">
        <v>41212</v>
      </c>
    </row>
    <row r="394" spans="1:8" ht="37.5" customHeight="1">
      <c r="A394" s="41">
        <v>206</v>
      </c>
      <c r="B394" s="17" t="s">
        <v>3442</v>
      </c>
      <c r="C394" s="16" t="s">
        <v>893</v>
      </c>
      <c r="D394" s="598" t="s">
        <v>3581</v>
      </c>
      <c r="E394" s="599"/>
      <c r="F394" s="600"/>
      <c r="G394" s="17"/>
      <c r="H394" s="18">
        <v>41212</v>
      </c>
    </row>
    <row r="395" spans="1:8" ht="34.5" customHeight="1">
      <c r="A395" s="41">
        <v>207</v>
      </c>
      <c r="B395" s="17" t="s">
        <v>1763</v>
      </c>
      <c r="C395" s="16" t="s">
        <v>893</v>
      </c>
      <c r="D395" s="598" t="s">
        <v>3581</v>
      </c>
      <c r="E395" s="599"/>
      <c r="F395" s="600"/>
      <c r="G395" s="17"/>
      <c r="H395" s="18">
        <v>41212</v>
      </c>
    </row>
    <row r="396" spans="1:8" ht="33.75" customHeight="1">
      <c r="A396" s="41">
        <v>208</v>
      </c>
      <c r="B396" s="17" t="s">
        <v>832</v>
      </c>
      <c r="C396" s="16" t="s">
        <v>893</v>
      </c>
      <c r="D396" s="598" t="s">
        <v>3581</v>
      </c>
      <c r="E396" s="599"/>
      <c r="F396" s="600"/>
      <c r="G396" s="17"/>
      <c r="H396" s="18">
        <v>41212</v>
      </c>
    </row>
    <row r="397" spans="1:8" ht="36" customHeight="1">
      <c r="A397" s="41">
        <v>209</v>
      </c>
      <c r="B397" s="17" t="s">
        <v>2657</v>
      </c>
      <c r="C397" s="16" t="s">
        <v>893</v>
      </c>
      <c r="D397" s="598" t="s">
        <v>3581</v>
      </c>
      <c r="E397" s="599"/>
      <c r="F397" s="600"/>
      <c r="G397" s="17"/>
      <c r="H397" s="18">
        <v>41212</v>
      </c>
    </row>
    <row r="398" spans="1:8" ht="18" customHeight="1">
      <c r="A398" s="602">
        <v>210</v>
      </c>
      <c r="B398" s="592" t="s">
        <v>2781</v>
      </c>
      <c r="C398" s="16" t="s">
        <v>2782</v>
      </c>
      <c r="D398" s="19"/>
      <c r="E398" s="17"/>
      <c r="F398" s="17"/>
      <c r="G398" s="17"/>
      <c r="H398" s="595">
        <v>41213</v>
      </c>
    </row>
    <row r="399" spans="1:8" ht="18" customHeight="1">
      <c r="A399" s="596"/>
      <c r="B399" s="593"/>
      <c r="C399" s="17" t="s">
        <v>32</v>
      </c>
      <c r="D399" s="19" t="s">
        <v>1588</v>
      </c>
      <c r="E399" s="17">
        <v>0.25</v>
      </c>
      <c r="F399" s="17">
        <v>1500</v>
      </c>
      <c r="G399" s="17">
        <f>E399*F399</f>
        <v>375</v>
      </c>
      <c r="H399" s="596"/>
    </row>
    <row r="400" spans="1:8" ht="18" customHeight="1">
      <c r="A400" s="597"/>
      <c r="B400" s="594"/>
      <c r="C400" s="17" t="s">
        <v>2050</v>
      </c>
      <c r="D400" s="19" t="s">
        <v>1585</v>
      </c>
      <c r="E400" s="17">
        <v>0.5</v>
      </c>
      <c r="F400" s="17">
        <v>48.05</v>
      </c>
      <c r="G400" s="17">
        <f>E400*F400</f>
        <v>24.024999999999999</v>
      </c>
      <c r="H400" s="597"/>
    </row>
    <row r="401" spans="1:8" ht="18" customHeight="1">
      <c r="A401" s="602">
        <v>211</v>
      </c>
      <c r="B401" s="592" t="s">
        <v>3441</v>
      </c>
      <c r="C401" s="16" t="s">
        <v>2782</v>
      </c>
      <c r="D401" s="19"/>
      <c r="E401" s="17"/>
      <c r="F401" s="17"/>
      <c r="G401" s="17"/>
      <c r="H401" s="595">
        <v>41213</v>
      </c>
    </row>
    <row r="402" spans="1:8" ht="18" customHeight="1">
      <c r="A402" s="596"/>
      <c r="B402" s="593"/>
      <c r="C402" s="17" t="s">
        <v>32</v>
      </c>
      <c r="D402" s="19" t="s">
        <v>1588</v>
      </c>
      <c r="E402" s="17">
        <v>0.25</v>
      </c>
      <c r="F402" s="17">
        <v>1500</v>
      </c>
      <c r="G402" s="17">
        <f>E402*F402</f>
        <v>375</v>
      </c>
      <c r="H402" s="596"/>
    </row>
    <row r="403" spans="1:8" ht="18" customHeight="1">
      <c r="A403" s="597"/>
      <c r="B403" s="594"/>
      <c r="C403" s="17" t="s">
        <v>2050</v>
      </c>
      <c r="D403" s="19" t="s">
        <v>1585</v>
      </c>
      <c r="E403" s="17">
        <v>0.5</v>
      </c>
      <c r="F403" s="17">
        <v>48.05</v>
      </c>
      <c r="G403" s="17">
        <f>E403*F403</f>
        <v>24.024999999999999</v>
      </c>
      <c r="H403" s="597"/>
    </row>
    <row r="404" spans="1:8" ht="18" customHeight="1">
      <c r="A404" s="602">
        <v>212</v>
      </c>
      <c r="B404" s="592" t="s">
        <v>2660</v>
      </c>
      <c r="C404" s="16" t="s">
        <v>2782</v>
      </c>
      <c r="D404" s="19"/>
      <c r="E404" s="17"/>
      <c r="F404" s="17"/>
      <c r="G404" s="17"/>
      <c r="H404" s="595">
        <v>41213</v>
      </c>
    </row>
    <row r="405" spans="1:8" ht="18" customHeight="1">
      <c r="A405" s="596"/>
      <c r="B405" s="593"/>
      <c r="C405" s="17" t="s">
        <v>32</v>
      </c>
      <c r="D405" s="19" t="s">
        <v>1588</v>
      </c>
      <c r="E405" s="17">
        <v>0.25</v>
      </c>
      <c r="F405" s="17">
        <v>1500</v>
      </c>
      <c r="G405" s="17">
        <f>E405*F405</f>
        <v>375</v>
      </c>
      <c r="H405" s="596"/>
    </row>
    <row r="406" spans="1:8" ht="18" customHeight="1">
      <c r="A406" s="597"/>
      <c r="B406" s="594"/>
      <c r="C406" s="17" t="s">
        <v>2050</v>
      </c>
      <c r="D406" s="19" t="s">
        <v>1585</v>
      </c>
      <c r="E406" s="17">
        <v>0.5</v>
      </c>
      <c r="F406" s="17">
        <v>48.05</v>
      </c>
      <c r="G406" s="17">
        <f>E406*F406</f>
        <v>24.024999999999999</v>
      </c>
      <c r="H406" s="597"/>
    </row>
    <row r="407" spans="1:8" ht="18" customHeight="1">
      <c r="A407" s="41">
        <v>213</v>
      </c>
      <c r="B407" s="17" t="s">
        <v>1761</v>
      </c>
      <c r="C407" s="16" t="s">
        <v>2782</v>
      </c>
      <c r="D407" s="19"/>
      <c r="E407" s="17"/>
      <c r="F407" s="17"/>
      <c r="G407" s="17"/>
      <c r="H407" s="18">
        <v>41213</v>
      </c>
    </row>
    <row r="408" spans="1:8" ht="18" customHeight="1">
      <c r="A408" s="610">
        <v>213</v>
      </c>
      <c r="B408" s="606" t="s">
        <v>1761</v>
      </c>
      <c r="C408" s="17" t="s">
        <v>32</v>
      </c>
      <c r="D408" s="19" t="s">
        <v>1588</v>
      </c>
      <c r="E408" s="17">
        <v>0.25</v>
      </c>
      <c r="F408" s="17">
        <v>1500</v>
      </c>
      <c r="G408" s="17">
        <f>E408*F408</f>
        <v>375</v>
      </c>
      <c r="H408" s="611">
        <v>41213</v>
      </c>
    </row>
    <row r="409" spans="1:8" ht="18" customHeight="1">
      <c r="A409" s="610"/>
      <c r="B409" s="606"/>
      <c r="C409" s="17" t="s">
        <v>2050</v>
      </c>
      <c r="D409" s="19" t="s">
        <v>1585</v>
      </c>
      <c r="E409" s="17">
        <v>0.5</v>
      </c>
      <c r="F409" s="17">
        <v>48.05</v>
      </c>
      <c r="G409" s="17">
        <f>E409*F409</f>
        <v>24.024999999999999</v>
      </c>
      <c r="H409" s="610"/>
    </row>
    <row r="410" spans="1:8" ht="18" customHeight="1">
      <c r="A410" s="602">
        <v>214</v>
      </c>
      <c r="B410" s="592" t="s">
        <v>832</v>
      </c>
      <c r="C410" s="16" t="s">
        <v>2782</v>
      </c>
      <c r="D410" s="19"/>
      <c r="E410" s="17"/>
      <c r="F410" s="17"/>
      <c r="G410" s="17"/>
      <c r="H410" s="595">
        <v>41213</v>
      </c>
    </row>
    <row r="411" spans="1:8" ht="18" customHeight="1">
      <c r="A411" s="596"/>
      <c r="B411" s="593"/>
      <c r="C411" s="17" t="s">
        <v>32</v>
      </c>
      <c r="D411" s="19" t="s">
        <v>1588</v>
      </c>
      <c r="E411" s="17">
        <v>0.25</v>
      </c>
      <c r="F411" s="17">
        <v>1500</v>
      </c>
      <c r="G411" s="17">
        <f>E411*F411</f>
        <v>375</v>
      </c>
      <c r="H411" s="596"/>
    </row>
    <row r="412" spans="1:8" ht="18" customHeight="1">
      <c r="A412" s="597"/>
      <c r="B412" s="594"/>
      <c r="C412" s="17" t="s">
        <v>2050</v>
      </c>
      <c r="D412" s="19" t="s">
        <v>1585</v>
      </c>
      <c r="E412" s="17">
        <v>0.5</v>
      </c>
      <c r="F412" s="17">
        <v>48.05</v>
      </c>
      <c r="G412" s="17">
        <f>E412*F412</f>
        <v>24.024999999999999</v>
      </c>
      <c r="H412" s="597"/>
    </row>
    <row r="413" spans="1:8" ht="18" customHeight="1">
      <c r="A413" s="602">
        <v>215</v>
      </c>
      <c r="B413" s="592" t="s">
        <v>2657</v>
      </c>
      <c r="C413" s="16" t="s">
        <v>2782</v>
      </c>
      <c r="D413" s="19"/>
      <c r="E413" s="17"/>
      <c r="F413" s="17"/>
      <c r="G413" s="17"/>
      <c r="H413" s="595">
        <v>41213</v>
      </c>
    </row>
    <row r="414" spans="1:8" ht="18" customHeight="1">
      <c r="A414" s="596"/>
      <c r="B414" s="593"/>
      <c r="C414" s="17" t="s">
        <v>32</v>
      </c>
      <c r="D414" s="19" t="s">
        <v>1588</v>
      </c>
      <c r="E414" s="17">
        <v>0.25</v>
      </c>
      <c r="F414" s="17">
        <v>1500</v>
      </c>
      <c r="G414" s="17">
        <f>E414*F414</f>
        <v>375</v>
      </c>
      <c r="H414" s="596"/>
    </row>
    <row r="415" spans="1:8" ht="18" customHeight="1">
      <c r="A415" s="597"/>
      <c r="B415" s="594"/>
      <c r="C415" s="17" t="s">
        <v>2050</v>
      </c>
      <c r="D415" s="19" t="s">
        <v>1585</v>
      </c>
      <c r="E415" s="17">
        <v>0.5</v>
      </c>
      <c r="F415" s="17">
        <v>48.05</v>
      </c>
      <c r="G415" s="17">
        <f>E415*F415</f>
        <v>24.024999999999999</v>
      </c>
      <c r="H415" s="597"/>
    </row>
    <row r="416" spans="1:8" ht="18" customHeight="1">
      <c r="A416" s="602">
        <v>216</v>
      </c>
      <c r="B416" s="592" t="s">
        <v>3443</v>
      </c>
      <c r="C416" s="16" t="s">
        <v>2782</v>
      </c>
      <c r="D416" s="19"/>
      <c r="E416" s="17"/>
      <c r="F416" s="17"/>
      <c r="G416" s="17"/>
      <c r="H416" s="595">
        <v>41213</v>
      </c>
    </row>
    <row r="417" spans="1:8" ht="18" customHeight="1">
      <c r="A417" s="596"/>
      <c r="B417" s="593"/>
      <c r="C417" s="17" t="s">
        <v>32</v>
      </c>
      <c r="D417" s="19" t="s">
        <v>1588</v>
      </c>
      <c r="E417" s="17">
        <v>0.25</v>
      </c>
      <c r="F417" s="17">
        <v>1500</v>
      </c>
      <c r="G417" s="17">
        <f>E417*F417</f>
        <v>375</v>
      </c>
      <c r="H417" s="596"/>
    </row>
    <row r="418" spans="1:8" ht="18" customHeight="1">
      <c r="A418" s="597"/>
      <c r="B418" s="594"/>
      <c r="C418" s="17" t="s">
        <v>2050</v>
      </c>
      <c r="D418" s="19" t="s">
        <v>1585</v>
      </c>
      <c r="E418" s="17">
        <v>0.5</v>
      </c>
      <c r="F418" s="17">
        <v>48.05</v>
      </c>
      <c r="G418" s="17">
        <f>E418*F418</f>
        <v>24.024999999999999</v>
      </c>
      <c r="H418" s="597"/>
    </row>
    <row r="419" spans="1:8" ht="18" customHeight="1">
      <c r="A419" s="602">
        <v>217</v>
      </c>
      <c r="B419" s="592" t="s">
        <v>273</v>
      </c>
      <c r="C419" s="16" t="s">
        <v>2782</v>
      </c>
      <c r="D419" s="19"/>
      <c r="E419" s="17"/>
      <c r="F419" s="17"/>
      <c r="G419" s="17"/>
      <c r="H419" s="595">
        <v>41213</v>
      </c>
    </row>
    <row r="420" spans="1:8" ht="18" customHeight="1">
      <c r="A420" s="596"/>
      <c r="B420" s="593"/>
      <c r="C420" s="17" t="s">
        <v>32</v>
      </c>
      <c r="D420" s="19" t="s">
        <v>1588</v>
      </c>
      <c r="E420" s="17">
        <v>0.25</v>
      </c>
      <c r="F420" s="17">
        <v>1500</v>
      </c>
      <c r="G420" s="17">
        <f>E420*F420</f>
        <v>375</v>
      </c>
      <c r="H420" s="596"/>
    </row>
    <row r="421" spans="1:8" ht="18" customHeight="1">
      <c r="A421" s="597"/>
      <c r="B421" s="594"/>
      <c r="C421" s="17" t="s">
        <v>2050</v>
      </c>
      <c r="D421" s="19" t="s">
        <v>1585</v>
      </c>
      <c r="E421" s="17">
        <v>0.5</v>
      </c>
      <c r="F421" s="17">
        <v>48.05</v>
      </c>
      <c r="G421" s="17">
        <f>E421*F421</f>
        <v>24.024999999999999</v>
      </c>
      <c r="H421" s="597"/>
    </row>
    <row r="422" spans="1:8" ht="36.75" customHeight="1">
      <c r="A422" s="602">
        <v>218</v>
      </c>
      <c r="B422" s="592" t="s">
        <v>831</v>
      </c>
      <c r="C422" s="16" t="s">
        <v>3599</v>
      </c>
      <c r="D422" s="17"/>
      <c r="E422" s="17"/>
      <c r="F422" s="17"/>
      <c r="G422" s="20"/>
      <c r="H422" s="595">
        <v>41213</v>
      </c>
    </row>
    <row r="423" spans="1:8" ht="18" customHeight="1">
      <c r="A423" s="596"/>
      <c r="B423" s="593"/>
      <c r="C423" s="15" t="s">
        <v>1601</v>
      </c>
      <c r="D423" s="19" t="s">
        <v>1109</v>
      </c>
      <c r="E423" s="19">
        <v>10</v>
      </c>
      <c r="F423" s="19">
        <v>4.7</v>
      </c>
      <c r="G423" s="20">
        <f>F423*E423</f>
        <v>47</v>
      </c>
      <c r="H423" s="605"/>
    </row>
    <row r="424" spans="1:8" ht="18" customHeight="1">
      <c r="A424" s="596"/>
      <c r="B424" s="593"/>
      <c r="C424" s="17" t="s">
        <v>1534</v>
      </c>
      <c r="D424" s="19" t="s">
        <v>1585</v>
      </c>
      <c r="E424" s="17">
        <v>0.04</v>
      </c>
      <c r="F424" s="17">
        <v>400</v>
      </c>
      <c r="G424" s="20">
        <f>F424*E424</f>
        <v>16</v>
      </c>
      <c r="H424" s="605"/>
    </row>
    <row r="425" spans="1:8" ht="18" customHeight="1">
      <c r="A425" s="597"/>
      <c r="B425" s="594"/>
      <c r="C425" s="17" t="s">
        <v>1535</v>
      </c>
      <c r="D425" s="19" t="s">
        <v>2968</v>
      </c>
      <c r="E425" s="17">
        <v>10</v>
      </c>
      <c r="F425" s="17">
        <v>8</v>
      </c>
      <c r="G425" s="20">
        <f>F425*E425</f>
        <v>80</v>
      </c>
      <c r="H425" s="603"/>
    </row>
    <row r="426" spans="1:8" ht="18" customHeight="1">
      <c r="A426" s="602">
        <v>219</v>
      </c>
      <c r="B426" s="592" t="s">
        <v>1836</v>
      </c>
      <c r="C426" s="16" t="s">
        <v>2844</v>
      </c>
      <c r="D426" s="15"/>
      <c r="E426" s="15"/>
      <c r="F426" s="15"/>
      <c r="G426" s="17"/>
      <c r="H426" s="595">
        <v>41212</v>
      </c>
    </row>
    <row r="427" spans="1:8" ht="18" customHeight="1">
      <c r="A427" s="596"/>
      <c r="B427" s="593"/>
      <c r="C427" s="17" t="s">
        <v>1265</v>
      </c>
      <c r="D427" s="19" t="s">
        <v>2968</v>
      </c>
      <c r="E427" s="15">
        <v>1</v>
      </c>
      <c r="F427" s="15">
        <v>170</v>
      </c>
      <c r="G427" s="17">
        <f>E427*F427</f>
        <v>170</v>
      </c>
      <c r="H427" s="605"/>
    </row>
    <row r="428" spans="1:8" ht="18" customHeight="1">
      <c r="A428" s="597"/>
      <c r="B428" s="594"/>
      <c r="C428" s="17" t="s">
        <v>2204</v>
      </c>
      <c r="D428" s="19" t="s">
        <v>2968</v>
      </c>
      <c r="E428" s="15">
        <v>1</v>
      </c>
      <c r="F428" s="15">
        <v>13</v>
      </c>
      <c r="G428" s="17">
        <f>E428*F428</f>
        <v>13</v>
      </c>
      <c r="H428" s="603"/>
    </row>
    <row r="429" spans="1:8" ht="18" customHeight="1">
      <c r="A429" s="41">
        <v>220</v>
      </c>
      <c r="B429" s="134" t="s">
        <v>2958</v>
      </c>
      <c r="C429" s="16" t="s">
        <v>1584</v>
      </c>
      <c r="D429" s="598" t="s">
        <v>67</v>
      </c>
      <c r="E429" s="599"/>
      <c r="F429" s="600"/>
      <c r="G429" s="17"/>
      <c r="H429" s="133">
        <v>41213</v>
      </c>
    </row>
    <row r="430" spans="1:8" ht="69.75" customHeight="1">
      <c r="A430" s="602">
        <v>221</v>
      </c>
      <c r="B430" s="592" t="s">
        <v>273</v>
      </c>
      <c r="C430" s="16" t="s">
        <v>1837</v>
      </c>
      <c r="D430" s="15"/>
      <c r="E430" s="15"/>
      <c r="F430" s="15"/>
      <c r="G430" s="17"/>
      <c r="H430" s="595">
        <v>41212</v>
      </c>
    </row>
    <row r="431" spans="1:8" ht="18" customHeight="1">
      <c r="A431" s="597"/>
      <c r="B431" s="594"/>
      <c r="C431" s="15" t="s">
        <v>2846</v>
      </c>
      <c r="D431" s="19" t="s">
        <v>1049</v>
      </c>
      <c r="E431" s="17">
        <v>20</v>
      </c>
      <c r="F431" s="19">
        <v>15</v>
      </c>
      <c r="G431" s="20">
        <f>F431*E431</f>
        <v>300</v>
      </c>
      <c r="H431" s="603"/>
    </row>
    <row r="432" spans="1:8" ht="18" customHeight="1">
      <c r="A432" s="602">
        <v>222</v>
      </c>
      <c r="B432" s="592" t="s">
        <v>273</v>
      </c>
      <c r="C432" s="15" t="s">
        <v>2848</v>
      </c>
      <c r="D432" s="19" t="s">
        <v>2968</v>
      </c>
      <c r="E432" s="17">
        <v>1</v>
      </c>
      <c r="F432" s="19">
        <v>9</v>
      </c>
      <c r="G432" s="20">
        <f>F432*E432</f>
        <v>9</v>
      </c>
      <c r="H432" s="595">
        <v>41212</v>
      </c>
    </row>
    <row r="433" spans="1:8" ht="18" customHeight="1">
      <c r="A433" s="597"/>
      <c r="B433" s="594"/>
      <c r="C433" s="17" t="s">
        <v>2856</v>
      </c>
      <c r="D433" s="19" t="s">
        <v>2968</v>
      </c>
      <c r="E433" s="19">
        <v>2</v>
      </c>
      <c r="F433" s="19">
        <v>10</v>
      </c>
      <c r="G433" s="17">
        <f>E433*F433</f>
        <v>20</v>
      </c>
      <c r="H433" s="603"/>
    </row>
    <row r="434" spans="1:8" ht="46.5" customHeight="1">
      <c r="A434" s="602">
        <v>223</v>
      </c>
      <c r="B434" s="592" t="s">
        <v>2659</v>
      </c>
      <c r="C434" s="16" t="s">
        <v>1838</v>
      </c>
      <c r="D434" s="15"/>
      <c r="E434" s="15"/>
      <c r="F434" s="15"/>
      <c r="G434" s="17"/>
      <c r="H434" s="595">
        <v>41213</v>
      </c>
    </row>
    <row r="435" spans="1:8" ht="18" customHeight="1">
      <c r="A435" s="596"/>
      <c r="B435" s="593"/>
      <c r="C435" s="15" t="s">
        <v>2846</v>
      </c>
      <c r="D435" s="19" t="s">
        <v>1049</v>
      </c>
      <c r="E435" s="17">
        <v>14</v>
      </c>
      <c r="F435" s="19">
        <v>15</v>
      </c>
      <c r="G435" s="20">
        <f>F435*E435</f>
        <v>210</v>
      </c>
      <c r="H435" s="605"/>
    </row>
    <row r="436" spans="1:8" ht="18" customHeight="1">
      <c r="A436" s="596"/>
      <c r="B436" s="593"/>
      <c r="C436" s="17" t="s">
        <v>2856</v>
      </c>
      <c r="D436" s="19" t="s">
        <v>2968</v>
      </c>
      <c r="E436" s="19">
        <v>14</v>
      </c>
      <c r="F436" s="19">
        <v>10</v>
      </c>
      <c r="G436" s="17">
        <f>E436*F436</f>
        <v>140</v>
      </c>
      <c r="H436" s="605"/>
    </row>
    <row r="437" spans="1:8" ht="18" customHeight="1">
      <c r="A437" s="597"/>
      <c r="B437" s="594"/>
      <c r="C437" s="17" t="s">
        <v>2854</v>
      </c>
      <c r="D437" s="19" t="s">
        <v>2968</v>
      </c>
      <c r="E437" s="19">
        <v>3</v>
      </c>
      <c r="F437" s="19">
        <v>25</v>
      </c>
      <c r="G437" s="17">
        <f>E437*F437</f>
        <v>75</v>
      </c>
      <c r="H437" s="603"/>
    </row>
    <row r="438" spans="1:8" ht="32.25" customHeight="1">
      <c r="A438" s="41">
        <v>224</v>
      </c>
      <c r="B438" s="134" t="s">
        <v>3590</v>
      </c>
      <c r="C438" s="16" t="s">
        <v>2844</v>
      </c>
      <c r="D438" s="598" t="s">
        <v>1839</v>
      </c>
      <c r="E438" s="599"/>
      <c r="F438" s="600"/>
      <c r="G438" s="17"/>
      <c r="H438" s="133">
        <v>41212</v>
      </c>
    </row>
    <row r="439" spans="1:8" ht="18" customHeight="1">
      <c r="A439" s="602">
        <v>225</v>
      </c>
      <c r="B439" s="592" t="s">
        <v>3604</v>
      </c>
      <c r="C439" s="16" t="s">
        <v>1842</v>
      </c>
      <c r="D439" s="19"/>
      <c r="E439" s="17"/>
      <c r="F439" s="17"/>
      <c r="G439" s="17"/>
      <c r="H439" s="595">
        <v>41212</v>
      </c>
    </row>
    <row r="440" spans="1:8" ht="18" customHeight="1">
      <c r="A440" s="596"/>
      <c r="B440" s="593"/>
      <c r="C440" s="17" t="s">
        <v>3144</v>
      </c>
      <c r="D440" s="19" t="s">
        <v>2968</v>
      </c>
      <c r="E440" s="17">
        <v>1</v>
      </c>
      <c r="F440" s="17">
        <v>24</v>
      </c>
      <c r="G440" s="20">
        <f>F440*E440</f>
        <v>24</v>
      </c>
      <c r="H440" s="596"/>
    </row>
    <row r="441" spans="1:8" ht="18" customHeight="1">
      <c r="A441" s="597"/>
      <c r="B441" s="594"/>
      <c r="C441" s="17" t="s">
        <v>2552</v>
      </c>
      <c r="D441" s="19" t="s">
        <v>2968</v>
      </c>
      <c r="E441" s="17">
        <v>1</v>
      </c>
      <c r="F441" s="17">
        <v>32</v>
      </c>
      <c r="G441" s="173">
        <f>F441*E441</f>
        <v>32</v>
      </c>
      <c r="H441" s="597"/>
    </row>
    <row r="442" spans="1:8" ht="33.75" customHeight="1">
      <c r="A442" s="602">
        <v>226</v>
      </c>
      <c r="B442" s="592" t="s">
        <v>2845</v>
      </c>
      <c r="C442" s="16" t="s">
        <v>1843</v>
      </c>
      <c r="D442" s="19"/>
      <c r="E442" s="17"/>
      <c r="F442" s="17"/>
      <c r="G442" s="17"/>
      <c r="H442" s="595">
        <v>41212</v>
      </c>
    </row>
    <row r="443" spans="1:8" ht="18" customHeight="1">
      <c r="A443" s="596"/>
      <c r="B443" s="593"/>
      <c r="C443" s="17" t="s">
        <v>2286</v>
      </c>
      <c r="D443" s="19" t="s">
        <v>2968</v>
      </c>
      <c r="E443" s="17">
        <v>1</v>
      </c>
      <c r="F443" s="17">
        <v>450</v>
      </c>
      <c r="G443" s="17">
        <f>E443*F443</f>
        <v>450</v>
      </c>
      <c r="H443" s="596"/>
    </row>
    <row r="444" spans="1:8" ht="18" customHeight="1">
      <c r="A444" s="597"/>
      <c r="B444" s="594"/>
      <c r="C444" s="17" t="s">
        <v>83</v>
      </c>
      <c r="D444" s="19" t="s">
        <v>1109</v>
      </c>
      <c r="E444" s="17">
        <v>1</v>
      </c>
      <c r="F444" s="17">
        <v>67</v>
      </c>
      <c r="G444" s="17">
        <f>E444*F444</f>
        <v>67</v>
      </c>
      <c r="H444" s="597"/>
    </row>
    <row r="445" spans="1:8" ht="18" customHeight="1">
      <c r="A445" s="602">
        <v>227</v>
      </c>
      <c r="B445" s="592" t="s">
        <v>2817</v>
      </c>
      <c r="C445" s="16" t="s">
        <v>3531</v>
      </c>
      <c r="D445" s="19"/>
      <c r="E445" s="17"/>
      <c r="F445" s="17"/>
      <c r="G445" s="17"/>
      <c r="H445" s="595">
        <v>41213</v>
      </c>
    </row>
    <row r="446" spans="1:8" ht="18" customHeight="1">
      <c r="A446" s="596"/>
      <c r="B446" s="593"/>
      <c r="C446" s="17" t="s">
        <v>2797</v>
      </c>
      <c r="D446" s="19" t="s">
        <v>1109</v>
      </c>
      <c r="E446" s="19">
        <v>2</v>
      </c>
      <c r="F446" s="17">
        <v>90</v>
      </c>
      <c r="G446" s="17">
        <f>E446*F446</f>
        <v>180</v>
      </c>
      <c r="H446" s="596"/>
    </row>
    <row r="447" spans="1:8" ht="18" customHeight="1">
      <c r="A447" s="597"/>
      <c r="B447" s="594"/>
      <c r="C447" s="17" t="s">
        <v>473</v>
      </c>
      <c r="D447" s="19" t="s">
        <v>1049</v>
      </c>
      <c r="E447" s="17">
        <v>2</v>
      </c>
      <c r="F447" s="17">
        <v>256</v>
      </c>
      <c r="G447" s="17">
        <f>E447*F447</f>
        <v>512</v>
      </c>
      <c r="H447" s="597"/>
    </row>
    <row r="448" spans="1:8" ht="18" customHeight="1">
      <c r="A448" s="41">
        <v>228</v>
      </c>
      <c r="B448" s="17" t="s">
        <v>1844</v>
      </c>
      <c r="C448" s="16" t="s">
        <v>1567</v>
      </c>
      <c r="D448" s="598" t="s">
        <v>1050</v>
      </c>
      <c r="E448" s="599"/>
      <c r="F448" s="600"/>
      <c r="G448" s="17"/>
      <c r="H448" s="133">
        <v>41213</v>
      </c>
    </row>
    <row r="449" spans="1:8" ht="18" customHeight="1">
      <c r="A449" s="41">
        <v>229</v>
      </c>
      <c r="B449" s="17" t="s">
        <v>1845</v>
      </c>
      <c r="C449" s="16" t="s">
        <v>1085</v>
      </c>
      <c r="D449" s="598" t="s">
        <v>67</v>
      </c>
      <c r="E449" s="599"/>
      <c r="F449" s="600"/>
      <c r="G449" s="17"/>
      <c r="H449" s="133">
        <v>41213</v>
      </c>
    </row>
    <row r="450" spans="1:8" ht="54.75" customHeight="1">
      <c r="A450" s="602">
        <v>230</v>
      </c>
      <c r="B450" s="592" t="s">
        <v>3771</v>
      </c>
      <c r="C450" s="16" t="s">
        <v>1445</v>
      </c>
      <c r="D450" s="19"/>
      <c r="E450" s="17"/>
      <c r="F450" s="17"/>
      <c r="G450" s="17"/>
      <c r="H450" s="595">
        <v>41213</v>
      </c>
    </row>
    <row r="451" spans="1:8" ht="18" customHeight="1">
      <c r="A451" s="596"/>
      <c r="B451" s="593"/>
      <c r="C451" s="17" t="s">
        <v>2916</v>
      </c>
      <c r="D451" s="19" t="s">
        <v>2968</v>
      </c>
      <c r="E451" s="17">
        <v>1</v>
      </c>
      <c r="F451" s="17">
        <v>178</v>
      </c>
      <c r="G451" s="20">
        <f>F451*E451</f>
        <v>178</v>
      </c>
      <c r="H451" s="596"/>
    </row>
    <row r="452" spans="1:8" ht="18" customHeight="1">
      <c r="A452" s="597"/>
      <c r="B452" s="594"/>
      <c r="C452" s="15" t="s">
        <v>680</v>
      </c>
      <c r="D452" s="19" t="s">
        <v>2968</v>
      </c>
      <c r="E452" s="17">
        <v>2</v>
      </c>
      <c r="F452" s="17">
        <v>51.5</v>
      </c>
      <c r="G452" s="20">
        <f>F452*E452</f>
        <v>103</v>
      </c>
      <c r="H452" s="597"/>
    </row>
    <row r="453" spans="1:8" ht="58.5" customHeight="1">
      <c r="A453" s="590">
        <v>231</v>
      </c>
      <c r="B453" s="15" t="s">
        <v>1846</v>
      </c>
      <c r="C453" s="16" t="s">
        <v>246</v>
      </c>
      <c r="D453" s="19"/>
      <c r="E453" s="17"/>
      <c r="F453" s="17"/>
      <c r="G453" s="17"/>
      <c r="H453" s="591">
        <v>41213</v>
      </c>
    </row>
    <row r="454" spans="1:8" ht="18" customHeight="1">
      <c r="A454" s="1159">
        <v>231</v>
      </c>
      <c r="B454" s="606" t="s">
        <v>1846</v>
      </c>
      <c r="C454" s="17" t="s">
        <v>247</v>
      </c>
      <c r="D454" s="19" t="s">
        <v>1049</v>
      </c>
      <c r="E454" s="17">
        <v>3.7</v>
      </c>
      <c r="F454" s="17">
        <v>571.9</v>
      </c>
      <c r="G454" s="17">
        <f t="shared" ref="G454:G463" si="7">E454*F454</f>
        <v>2116.0300000000002</v>
      </c>
      <c r="H454" s="1158">
        <v>41213</v>
      </c>
    </row>
    <row r="455" spans="1:8" ht="18" customHeight="1">
      <c r="A455" s="1159"/>
      <c r="B455" s="606"/>
      <c r="C455" s="17" t="s">
        <v>345</v>
      </c>
      <c r="D455" s="19" t="s">
        <v>1049</v>
      </c>
      <c r="E455" s="17">
        <v>35</v>
      </c>
      <c r="F455" s="17">
        <v>333.75</v>
      </c>
      <c r="G455" s="17">
        <f t="shared" si="7"/>
        <v>11681.25</v>
      </c>
      <c r="H455" s="1158"/>
    </row>
    <row r="456" spans="1:8" ht="18" customHeight="1">
      <c r="A456" s="1159"/>
      <c r="B456" s="606"/>
      <c r="C456" s="17" t="s">
        <v>2797</v>
      </c>
      <c r="D456" s="19" t="s">
        <v>1109</v>
      </c>
      <c r="E456" s="19">
        <v>5</v>
      </c>
      <c r="F456" s="17">
        <v>90</v>
      </c>
      <c r="G456" s="17">
        <f t="shared" si="7"/>
        <v>450</v>
      </c>
      <c r="H456" s="1158"/>
    </row>
    <row r="457" spans="1:8" ht="18" customHeight="1">
      <c r="A457" s="1159"/>
      <c r="B457" s="606"/>
      <c r="C457" s="17" t="s">
        <v>248</v>
      </c>
      <c r="D457" s="19" t="s">
        <v>2968</v>
      </c>
      <c r="E457" s="17">
        <v>2</v>
      </c>
      <c r="F457" s="17">
        <v>43</v>
      </c>
      <c r="G457" s="17">
        <f t="shared" si="7"/>
        <v>86</v>
      </c>
      <c r="H457" s="1158"/>
    </row>
    <row r="458" spans="1:8" ht="18" customHeight="1">
      <c r="A458" s="1159"/>
      <c r="B458" s="606"/>
      <c r="C458" s="17" t="s">
        <v>249</v>
      </c>
      <c r="D458" s="19" t="s">
        <v>2968</v>
      </c>
      <c r="E458" s="17">
        <v>2</v>
      </c>
      <c r="F458" s="17">
        <v>386</v>
      </c>
      <c r="G458" s="17">
        <f t="shared" si="7"/>
        <v>772</v>
      </c>
      <c r="H458" s="1158"/>
    </row>
    <row r="459" spans="1:8" ht="18" customHeight="1">
      <c r="A459" s="1159"/>
      <c r="B459" s="606"/>
      <c r="C459" s="17" t="s">
        <v>83</v>
      </c>
      <c r="D459" s="19" t="s">
        <v>1109</v>
      </c>
      <c r="E459" s="17">
        <v>1</v>
      </c>
      <c r="F459" s="17">
        <v>67</v>
      </c>
      <c r="G459" s="17">
        <f t="shared" si="7"/>
        <v>67</v>
      </c>
      <c r="H459" s="1158"/>
    </row>
    <row r="460" spans="1:8" ht="33" customHeight="1">
      <c r="A460" s="602">
        <v>232</v>
      </c>
      <c r="B460" s="592" t="s">
        <v>3716</v>
      </c>
      <c r="C460" s="16" t="s">
        <v>26</v>
      </c>
      <c r="D460" s="19"/>
      <c r="E460" s="17"/>
      <c r="F460" s="17"/>
      <c r="G460" s="17"/>
      <c r="H460" s="595">
        <v>41213</v>
      </c>
    </row>
    <row r="461" spans="1:8" ht="18" customHeight="1">
      <c r="A461" s="596"/>
      <c r="B461" s="593"/>
      <c r="C461" s="17" t="s">
        <v>1826</v>
      </c>
      <c r="D461" s="19" t="s">
        <v>1046</v>
      </c>
      <c r="E461" s="17">
        <v>15</v>
      </c>
      <c r="F461" s="17">
        <v>150</v>
      </c>
      <c r="G461" s="17">
        <f t="shared" si="7"/>
        <v>2250</v>
      </c>
      <c r="H461" s="596"/>
    </row>
    <row r="462" spans="1:8" ht="18" customHeight="1">
      <c r="A462" s="596"/>
      <c r="B462" s="593"/>
      <c r="C462" s="17" t="s">
        <v>3222</v>
      </c>
      <c r="D462" s="19" t="s">
        <v>1109</v>
      </c>
      <c r="E462" s="17">
        <v>5</v>
      </c>
      <c r="F462" s="17">
        <v>27.5</v>
      </c>
      <c r="G462" s="17">
        <f t="shared" si="7"/>
        <v>137.5</v>
      </c>
      <c r="H462" s="596"/>
    </row>
    <row r="463" spans="1:8" ht="18" customHeight="1">
      <c r="A463" s="597"/>
      <c r="B463" s="594"/>
      <c r="C463" s="17" t="s">
        <v>3717</v>
      </c>
      <c r="D463" s="19" t="s">
        <v>481</v>
      </c>
      <c r="E463" s="17">
        <v>3</v>
      </c>
      <c r="F463" s="17">
        <v>28</v>
      </c>
      <c r="G463" s="17">
        <f t="shared" si="7"/>
        <v>84</v>
      </c>
      <c r="H463" s="597"/>
    </row>
    <row r="464" spans="1:8" ht="38.25" customHeight="1">
      <c r="A464" s="141">
        <v>233</v>
      </c>
      <c r="B464" s="134" t="s">
        <v>335</v>
      </c>
      <c r="C464" s="16" t="s">
        <v>3381</v>
      </c>
      <c r="D464" s="598" t="s">
        <v>3379</v>
      </c>
      <c r="E464" s="599"/>
      <c r="F464" s="600"/>
      <c r="G464" s="17"/>
      <c r="H464" s="133">
        <v>41208</v>
      </c>
    </row>
    <row r="465" spans="1:8">
      <c r="A465" s="11"/>
      <c r="B465" s="25" t="s">
        <v>1337</v>
      </c>
      <c r="C465" s="12"/>
      <c r="D465" s="12"/>
      <c r="E465" s="12"/>
      <c r="F465" s="12"/>
      <c r="G465" s="26">
        <f>SUM(G4:G463)</f>
        <v>117352.76</v>
      </c>
      <c r="H465" s="11"/>
    </row>
    <row r="466" spans="1:8" hidden="1">
      <c r="A466" s="4"/>
      <c r="B466" s="3" t="s">
        <v>1338</v>
      </c>
      <c r="C466" s="3"/>
      <c r="D466" s="3"/>
      <c r="E466" s="3"/>
      <c r="F466" s="3">
        <v>10</v>
      </c>
      <c r="G466" s="77">
        <f>9000*F466</f>
        <v>90000</v>
      </c>
      <c r="H466" s="66"/>
    </row>
    <row r="467" spans="1:8" hidden="1">
      <c r="A467" s="4"/>
      <c r="B467" s="3" t="s">
        <v>1580</v>
      </c>
      <c r="C467" s="3"/>
      <c r="D467" s="3"/>
      <c r="E467" s="3"/>
      <c r="F467" s="3">
        <v>2</v>
      </c>
      <c r="G467" s="77">
        <f>7000*F467</f>
        <v>14000</v>
      </c>
      <c r="H467" s="66"/>
    </row>
    <row r="468" spans="1:8" hidden="1">
      <c r="A468" s="4"/>
      <c r="B468" s="3" t="s">
        <v>1032</v>
      </c>
      <c r="C468" s="3"/>
      <c r="D468" s="3"/>
      <c r="E468" s="3"/>
      <c r="F468" s="3">
        <v>2</v>
      </c>
      <c r="G468" s="77">
        <f>10000*F468</f>
        <v>20000</v>
      </c>
      <c r="H468" s="66"/>
    </row>
    <row r="469" spans="1:8" hidden="1">
      <c r="A469" s="4"/>
      <c r="B469" s="3" t="s">
        <v>1336</v>
      </c>
      <c r="C469" s="3"/>
      <c r="D469" s="3"/>
      <c r="E469" s="3"/>
      <c r="F469" s="3">
        <v>3</v>
      </c>
      <c r="G469" s="77">
        <f>10000*F469</f>
        <v>30000</v>
      </c>
      <c r="H469" s="66"/>
    </row>
    <row r="470" spans="1:8" hidden="1">
      <c r="A470" s="4"/>
      <c r="B470" s="24" t="s">
        <v>323</v>
      </c>
      <c r="C470" s="3"/>
      <c r="D470" s="3"/>
      <c r="E470" s="3"/>
      <c r="F470" s="3">
        <v>3</v>
      </c>
      <c r="G470" s="77">
        <f>8000*F470</f>
        <v>24000</v>
      </c>
      <c r="H470" s="66"/>
    </row>
    <row r="471" spans="1:8" ht="31.5" hidden="1">
      <c r="A471" s="4"/>
      <c r="B471" s="3" t="s">
        <v>1934</v>
      </c>
      <c r="C471" s="3"/>
      <c r="D471" s="3"/>
      <c r="E471" s="3"/>
      <c r="F471" s="3">
        <v>1</v>
      </c>
      <c r="G471" s="77">
        <f>8000*F471</f>
        <v>8000</v>
      </c>
      <c r="H471" s="66"/>
    </row>
    <row r="472" spans="1:8" hidden="1">
      <c r="A472" s="4"/>
      <c r="B472" s="3" t="s">
        <v>1935</v>
      </c>
      <c r="C472" s="3"/>
      <c r="D472" s="3"/>
      <c r="E472" s="3"/>
      <c r="F472" s="3">
        <v>1</v>
      </c>
      <c r="G472" s="77">
        <f>F472*10000</f>
        <v>10000</v>
      </c>
      <c r="H472" s="66"/>
    </row>
    <row r="473" spans="1:8" ht="47.25" hidden="1">
      <c r="A473" s="4"/>
      <c r="B473" s="3" t="s">
        <v>3335</v>
      </c>
      <c r="C473" s="3"/>
      <c r="D473" s="3"/>
      <c r="E473" s="3"/>
      <c r="F473" s="3">
        <v>1</v>
      </c>
      <c r="G473" s="77">
        <v>3000</v>
      </c>
      <c r="H473" s="66"/>
    </row>
    <row r="474" spans="1:8" hidden="1">
      <c r="A474" s="4"/>
      <c r="B474" s="3" t="s">
        <v>3681</v>
      </c>
      <c r="C474" s="3"/>
      <c r="D474" s="3"/>
      <c r="E474" s="3"/>
      <c r="F474" s="3">
        <v>1</v>
      </c>
      <c r="G474" s="77">
        <f>F474*10000</f>
        <v>10000</v>
      </c>
      <c r="H474" s="66"/>
    </row>
    <row r="475" spans="1:8" hidden="1">
      <c r="A475" s="4"/>
      <c r="B475" s="3" t="s">
        <v>479</v>
      </c>
      <c r="C475" s="3"/>
      <c r="D475" s="3"/>
      <c r="E475" s="3"/>
      <c r="F475" s="3">
        <v>2</v>
      </c>
      <c r="G475" s="77">
        <f>7000+8000</f>
        <v>15000</v>
      </c>
      <c r="H475" s="66"/>
    </row>
    <row r="476" spans="1:8" ht="47.25">
      <c r="A476" s="6"/>
      <c r="B476" s="7" t="s">
        <v>1051</v>
      </c>
      <c r="C476" s="8"/>
      <c r="D476" s="8"/>
      <c r="E476" s="8"/>
      <c r="F476" s="8"/>
      <c r="G476" s="9">
        <f>SUM(G466:G475)</f>
        <v>224000</v>
      </c>
      <c r="H476" s="67"/>
    </row>
    <row r="477" spans="1:8" ht="31.5">
      <c r="A477" s="41"/>
      <c r="B477" s="74" t="s">
        <v>65</v>
      </c>
      <c r="C477" s="17"/>
      <c r="D477" s="17"/>
      <c r="E477" s="17"/>
      <c r="F477" s="17"/>
      <c r="G477" s="75">
        <f>G476*33.2%+G480*6%</f>
        <v>94404.62</v>
      </c>
      <c r="H477" s="76"/>
    </row>
    <row r="478" spans="1:8" ht="19.5" customHeight="1">
      <c r="A478" s="41"/>
      <c r="B478" s="74" t="s">
        <v>1583</v>
      </c>
      <c r="C478" s="17"/>
      <c r="D478" s="17"/>
      <c r="E478" s="17"/>
      <c r="F478" s="17"/>
      <c r="G478" s="75">
        <v>8649</v>
      </c>
      <c r="H478" s="76"/>
    </row>
    <row r="479" spans="1:8">
      <c r="A479" s="41"/>
      <c r="B479" s="74" t="s">
        <v>2730</v>
      </c>
      <c r="C479" s="17"/>
      <c r="D479" s="17"/>
      <c r="E479" s="17"/>
      <c r="F479" s="17"/>
      <c r="G479" s="75">
        <v>165935.66</v>
      </c>
      <c r="H479" s="76"/>
    </row>
    <row r="480" spans="1:8" ht="31.5">
      <c r="A480" s="41"/>
      <c r="B480" s="74" t="s">
        <v>66</v>
      </c>
      <c r="C480" s="17"/>
      <c r="D480" s="17"/>
      <c r="E480" s="17"/>
      <c r="F480" s="17"/>
      <c r="G480" s="75">
        <f>4.36*'[2]Итого Блюхера'!$AN$49</f>
        <v>333943.74</v>
      </c>
      <c r="H480" s="76"/>
    </row>
    <row r="481" spans="1:9">
      <c r="A481" s="11"/>
      <c r="B481" s="25" t="s">
        <v>2280</v>
      </c>
      <c r="C481" s="25"/>
      <c r="D481" s="25"/>
      <c r="E481" s="25"/>
      <c r="F481" s="25"/>
      <c r="G481" s="26">
        <f>SUM(G476:G480)+G465</f>
        <v>944285.78</v>
      </c>
      <c r="H481" s="12"/>
      <c r="I481" s="220">
        <f>(G476+G477+G478+G479+G480)/'[2]Итого Блюхера'!$AN$49</f>
        <v>10.796513239999999</v>
      </c>
    </row>
    <row r="482" spans="1:9">
      <c r="A482" s="5"/>
      <c r="B482" s="52"/>
      <c r="C482" s="52"/>
      <c r="D482" s="52"/>
      <c r="E482" s="52"/>
      <c r="F482" s="52"/>
      <c r="G482" s="52"/>
      <c r="H482" s="5"/>
    </row>
    <row r="483" spans="1:9" ht="31.5">
      <c r="A483" s="5"/>
      <c r="B483" s="52" t="s">
        <v>1589</v>
      </c>
      <c r="C483" s="52"/>
      <c r="D483" s="53"/>
      <c r="E483" s="53"/>
      <c r="F483" s="1153" t="s">
        <v>1595</v>
      </c>
      <c r="G483" s="1153"/>
      <c r="H483" s="5"/>
    </row>
    <row r="484" spans="1:9">
      <c r="A484" s="5"/>
      <c r="B484" s="52"/>
      <c r="C484" s="52"/>
      <c r="D484" s="52"/>
      <c r="E484" s="52"/>
      <c r="F484" s="299"/>
      <c r="G484" s="299"/>
      <c r="H484" s="5"/>
    </row>
    <row r="485" spans="1:9" ht="31.5">
      <c r="B485" s="54" t="s">
        <v>1596</v>
      </c>
      <c r="C485" s="54"/>
      <c r="D485" s="53"/>
      <c r="E485" s="53"/>
      <c r="F485" s="601" t="s">
        <v>1597</v>
      </c>
      <c r="G485" s="601"/>
    </row>
    <row r="486" spans="1:9">
      <c r="A486" s="5"/>
      <c r="B486" s="5"/>
      <c r="C486" s="5"/>
      <c r="D486" s="5"/>
      <c r="E486" s="5"/>
      <c r="F486" s="5"/>
      <c r="G486" s="5"/>
      <c r="H486" s="5"/>
    </row>
  </sheetData>
  <mergeCells count="428">
    <mergeCell ref="A454:A459"/>
    <mergeCell ref="B454:B459"/>
    <mergeCell ref="H454:H459"/>
    <mergeCell ref="H460:H463"/>
    <mergeCell ref="B460:B463"/>
    <mergeCell ref="A460:A463"/>
    <mergeCell ref="A408:A409"/>
    <mergeCell ref="B408:B409"/>
    <mergeCell ref="H408:H409"/>
    <mergeCell ref="D449:F449"/>
    <mergeCell ref="H442:H444"/>
    <mergeCell ref="B442:B444"/>
    <mergeCell ref="A442:A444"/>
    <mergeCell ref="H439:H441"/>
    <mergeCell ref="B439:B441"/>
    <mergeCell ref="A439:A441"/>
    <mergeCell ref="H450:H452"/>
    <mergeCell ref="B450:B452"/>
    <mergeCell ref="A450:A452"/>
    <mergeCell ref="H445:H447"/>
    <mergeCell ref="B445:B447"/>
    <mergeCell ref="A445:A447"/>
    <mergeCell ref="D448:F448"/>
    <mergeCell ref="D438:F438"/>
    <mergeCell ref="A426:A428"/>
    <mergeCell ref="A430:A431"/>
    <mergeCell ref="A432:A433"/>
    <mergeCell ref="A434:A437"/>
    <mergeCell ref="B432:B433"/>
    <mergeCell ref="H432:H433"/>
    <mergeCell ref="B434:B437"/>
    <mergeCell ref="H434:H437"/>
    <mergeCell ref="B426:B428"/>
    <mergeCell ref="H426:H428"/>
    <mergeCell ref="D429:F429"/>
    <mergeCell ref="B430:B431"/>
    <mergeCell ref="H430:H431"/>
    <mergeCell ref="A416:A418"/>
    <mergeCell ref="A419:A421"/>
    <mergeCell ref="H422:H425"/>
    <mergeCell ref="B422:B425"/>
    <mergeCell ref="A422:A425"/>
    <mergeCell ref="H416:H418"/>
    <mergeCell ref="H419:H421"/>
    <mergeCell ref="B416:B418"/>
    <mergeCell ref="B419:B421"/>
    <mergeCell ref="A404:A406"/>
    <mergeCell ref="A410:A412"/>
    <mergeCell ref="H413:H415"/>
    <mergeCell ref="B401:B403"/>
    <mergeCell ref="B404:B406"/>
    <mergeCell ref="B410:B412"/>
    <mergeCell ref="B413:B415"/>
    <mergeCell ref="H401:H403"/>
    <mergeCell ref="H404:H406"/>
    <mergeCell ref="A413:A415"/>
    <mergeCell ref="H410:H412"/>
    <mergeCell ref="D397:F397"/>
    <mergeCell ref="H398:H400"/>
    <mergeCell ref="B398:B400"/>
    <mergeCell ref="A398:A400"/>
    <mergeCell ref="D393:F393"/>
    <mergeCell ref="D394:F394"/>
    <mergeCell ref="D395:F395"/>
    <mergeCell ref="D396:F396"/>
    <mergeCell ref="A401:A403"/>
    <mergeCell ref="A359:A362"/>
    <mergeCell ref="D363:F363"/>
    <mergeCell ref="H319:H321"/>
    <mergeCell ref="B322:B324"/>
    <mergeCell ref="B319:B321"/>
    <mergeCell ref="A319:A321"/>
    <mergeCell ref="H322:H324"/>
    <mergeCell ref="A322:A324"/>
    <mergeCell ref="D303:F303"/>
    <mergeCell ref="D304:F304"/>
    <mergeCell ref="D300:F300"/>
    <mergeCell ref="D301:F301"/>
    <mergeCell ref="D302:F302"/>
    <mergeCell ref="D305:F305"/>
    <mergeCell ref="A295:A296"/>
    <mergeCell ref="D297:F297"/>
    <mergeCell ref="D298:F298"/>
    <mergeCell ref="D299:F299"/>
    <mergeCell ref="D198:F198"/>
    <mergeCell ref="D294:F294"/>
    <mergeCell ref="A207:A208"/>
    <mergeCell ref="D209:F209"/>
    <mergeCell ref="A212:A214"/>
    <mergeCell ref="B212:B214"/>
    <mergeCell ref="H295:H296"/>
    <mergeCell ref="B295:B296"/>
    <mergeCell ref="D289:F289"/>
    <mergeCell ref="B291:B293"/>
    <mergeCell ref="D199:F199"/>
    <mergeCell ref="D200:F200"/>
    <mergeCell ref="D201:F201"/>
    <mergeCell ref="H210:H211"/>
    <mergeCell ref="H205:H206"/>
    <mergeCell ref="H202:H203"/>
    <mergeCell ref="H155:H156"/>
    <mergeCell ref="H157:H164"/>
    <mergeCell ref="A291:A293"/>
    <mergeCell ref="H291:H293"/>
    <mergeCell ref="H191:H194"/>
    <mergeCell ref="B191:B194"/>
    <mergeCell ref="D195:F195"/>
    <mergeCell ref="D196:F196"/>
    <mergeCell ref="D197:F197"/>
    <mergeCell ref="A202:A203"/>
    <mergeCell ref="H180:H181"/>
    <mergeCell ref="B180:B181"/>
    <mergeCell ref="A180:A181"/>
    <mergeCell ref="A107:A108"/>
    <mergeCell ref="B107:B108"/>
    <mergeCell ref="H107:H108"/>
    <mergeCell ref="B152:B154"/>
    <mergeCell ref="A152:A154"/>
    <mergeCell ref="H152:H154"/>
    <mergeCell ref="B155:B164"/>
    <mergeCell ref="D187:F187"/>
    <mergeCell ref="D188:F188"/>
    <mergeCell ref="D186:F186"/>
    <mergeCell ref="D185:F185"/>
    <mergeCell ref="A191:A194"/>
    <mergeCell ref="D189:F189"/>
    <mergeCell ref="D190:F190"/>
    <mergeCell ref="D184:F184"/>
    <mergeCell ref="H143:H145"/>
    <mergeCell ref="H146:H151"/>
    <mergeCell ref="B143:B145"/>
    <mergeCell ref="A143:A145"/>
    <mergeCell ref="A146:A151"/>
    <mergeCell ref="B146:B151"/>
    <mergeCell ref="D179:F179"/>
    <mergeCell ref="D182:F182"/>
    <mergeCell ref="D183:F183"/>
    <mergeCell ref="H139:H141"/>
    <mergeCell ref="B139:B141"/>
    <mergeCell ref="A139:A141"/>
    <mergeCell ref="D142:F142"/>
    <mergeCell ref="H136:H138"/>
    <mergeCell ref="A136:A138"/>
    <mergeCell ref="B136:B138"/>
    <mergeCell ref="H63:H66"/>
    <mergeCell ref="B63:B66"/>
    <mergeCell ref="A63:A66"/>
    <mergeCell ref="D67:F67"/>
    <mergeCell ref="A94:A95"/>
    <mergeCell ref="H61:H62"/>
    <mergeCell ref="D73:F73"/>
    <mergeCell ref="D74:F74"/>
    <mergeCell ref="H74:H78"/>
    <mergeCell ref="H39:H40"/>
    <mergeCell ref="D49:F49"/>
    <mergeCell ref="D50:F50"/>
    <mergeCell ref="D59:F59"/>
    <mergeCell ref="D51:F51"/>
    <mergeCell ref="D52:F52"/>
    <mergeCell ref="D53:F53"/>
    <mergeCell ref="H42:H48"/>
    <mergeCell ref="H54:H55"/>
    <mergeCell ref="D57:F57"/>
    <mergeCell ref="B23:B26"/>
    <mergeCell ref="A23:A26"/>
    <mergeCell ref="H27:H28"/>
    <mergeCell ref="B27:B28"/>
    <mergeCell ref="A27:A28"/>
    <mergeCell ref="H23:H26"/>
    <mergeCell ref="A1:H1"/>
    <mergeCell ref="A2:H2"/>
    <mergeCell ref="F483:G483"/>
    <mergeCell ref="F485:G485"/>
    <mergeCell ref="D4:F4"/>
    <mergeCell ref="D5:F5"/>
    <mergeCell ref="D6:F6"/>
    <mergeCell ref="H7:H10"/>
    <mergeCell ref="B7:B10"/>
    <mergeCell ref="A7:A10"/>
    <mergeCell ref="H11:H12"/>
    <mergeCell ref="B11:B12"/>
    <mergeCell ref="A11:A12"/>
    <mergeCell ref="D13:F13"/>
    <mergeCell ref="H14:H15"/>
    <mergeCell ref="B14:B15"/>
    <mergeCell ref="A14:A15"/>
    <mergeCell ref="D16:F16"/>
    <mergeCell ref="H19:H22"/>
    <mergeCell ref="B19:B22"/>
    <mergeCell ref="A19:A22"/>
    <mergeCell ref="D17:F17"/>
    <mergeCell ref="D18:F18"/>
    <mergeCell ref="B42:B48"/>
    <mergeCell ref="A42:A48"/>
    <mergeCell ref="B29:B34"/>
    <mergeCell ref="A29:A34"/>
    <mergeCell ref="D35:F35"/>
    <mergeCell ref="D36:F36"/>
    <mergeCell ref="H29:H34"/>
    <mergeCell ref="D37:F37"/>
    <mergeCell ref="D38:F38"/>
    <mergeCell ref="D70:F70"/>
    <mergeCell ref="A39:A40"/>
    <mergeCell ref="B39:B40"/>
    <mergeCell ref="D41:F41"/>
    <mergeCell ref="D60:F60"/>
    <mergeCell ref="B61:B62"/>
    <mergeCell ref="D69:F69"/>
    <mergeCell ref="B54:B55"/>
    <mergeCell ref="A54:A55"/>
    <mergeCell ref="D58:F58"/>
    <mergeCell ref="D56:F56"/>
    <mergeCell ref="D68:F68"/>
    <mergeCell ref="H71:H72"/>
    <mergeCell ref="B71:B72"/>
    <mergeCell ref="A71:A72"/>
    <mergeCell ref="D71:F71"/>
    <mergeCell ref="A61:A62"/>
    <mergeCell ref="B74:B78"/>
    <mergeCell ref="A74:A78"/>
    <mergeCell ref="D79:F79"/>
    <mergeCell ref="H80:H81"/>
    <mergeCell ref="B80:B81"/>
    <mergeCell ref="A80:A81"/>
    <mergeCell ref="H82:H84"/>
    <mergeCell ref="B82:B84"/>
    <mergeCell ref="A82:A84"/>
    <mergeCell ref="D85:F85"/>
    <mergeCell ref="D82:F82"/>
    <mergeCell ref="H92:H93"/>
    <mergeCell ref="B92:B93"/>
    <mergeCell ref="A92:A93"/>
    <mergeCell ref="H86:H91"/>
    <mergeCell ref="B86:B91"/>
    <mergeCell ref="A86:A91"/>
    <mergeCell ref="D96:F96"/>
    <mergeCell ref="H97:H100"/>
    <mergeCell ref="B97:B100"/>
    <mergeCell ref="H94:H95"/>
    <mergeCell ref="B94:B95"/>
    <mergeCell ref="A97:A100"/>
    <mergeCell ref="D101:F101"/>
    <mergeCell ref="H102:H106"/>
    <mergeCell ref="B102:B106"/>
    <mergeCell ref="A102:A106"/>
    <mergeCell ref="D110:F110"/>
    <mergeCell ref="D111:F111"/>
    <mergeCell ref="D112:F112"/>
    <mergeCell ref="D113:F113"/>
    <mergeCell ref="H115:H117"/>
    <mergeCell ref="H133:H135"/>
    <mergeCell ref="B133:B135"/>
    <mergeCell ref="B115:B117"/>
    <mergeCell ref="H121:H123"/>
    <mergeCell ref="A115:A117"/>
    <mergeCell ref="D118:F118"/>
    <mergeCell ref="D119:F119"/>
    <mergeCell ref="A130:A132"/>
    <mergeCell ref="D120:F120"/>
    <mergeCell ref="B121:B123"/>
    <mergeCell ref="A133:A135"/>
    <mergeCell ref="A121:A123"/>
    <mergeCell ref="H124:H126"/>
    <mergeCell ref="H127:H129"/>
    <mergeCell ref="H130:H132"/>
    <mergeCell ref="B124:B126"/>
    <mergeCell ref="B127:B129"/>
    <mergeCell ref="B130:B132"/>
    <mergeCell ref="A124:A126"/>
    <mergeCell ref="A127:A129"/>
    <mergeCell ref="H207:H208"/>
    <mergeCell ref="D204:F204"/>
    <mergeCell ref="B210:B211"/>
    <mergeCell ref="A210:A211"/>
    <mergeCell ref="B166:B175"/>
    <mergeCell ref="D205:F205"/>
    <mergeCell ref="B205:B206"/>
    <mergeCell ref="A205:A206"/>
    <mergeCell ref="B202:B203"/>
    <mergeCell ref="B207:B208"/>
    <mergeCell ref="H212:H214"/>
    <mergeCell ref="D218:F218"/>
    <mergeCell ref="D216:F216"/>
    <mergeCell ref="H216:H217"/>
    <mergeCell ref="B216:B217"/>
    <mergeCell ref="A216:A217"/>
    <mergeCell ref="D219:F219"/>
    <mergeCell ref="D220:F220"/>
    <mergeCell ref="D221:F221"/>
    <mergeCell ref="H222:H224"/>
    <mergeCell ref="B222:B224"/>
    <mergeCell ref="A222:A224"/>
    <mergeCell ref="H225:H226"/>
    <mergeCell ref="B225:B226"/>
    <mergeCell ref="A225:A226"/>
    <mergeCell ref="D227:F227"/>
    <mergeCell ref="H228:H231"/>
    <mergeCell ref="B228:B231"/>
    <mergeCell ref="A228:A231"/>
    <mergeCell ref="D232:F232"/>
    <mergeCell ref="D233:F233"/>
    <mergeCell ref="D234:F234"/>
    <mergeCell ref="B235:B236"/>
    <mergeCell ref="A235:A236"/>
    <mergeCell ref="H235:H236"/>
    <mergeCell ref="D237:F237"/>
    <mergeCell ref="D238:F238"/>
    <mergeCell ref="D239:F239"/>
    <mergeCell ref="D240:F240"/>
    <mergeCell ref="D242:F242"/>
    <mergeCell ref="D244:F244"/>
    <mergeCell ref="B244:B245"/>
    <mergeCell ref="A242:A243"/>
    <mergeCell ref="A244:A245"/>
    <mergeCell ref="H240:H241"/>
    <mergeCell ref="B240:B241"/>
    <mergeCell ref="A240:A241"/>
    <mergeCell ref="H242:H243"/>
    <mergeCell ref="D250:F250"/>
    <mergeCell ref="H166:H178"/>
    <mergeCell ref="B176:B178"/>
    <mergeCell ref="A155:A178"/>
    <mergeCell ref="D246:F246"/>
    <mergeCell ref="D247:F247"/>
    <mergeCell ref="D248:F248"/>
    <mergeCell ref="D249:F249"/>
    <mergeCell ref="H244:H245"/>
    <mergeCell ref="B242:B243"/>
    <mergeCell ref="D251:F251"/>
    <mergeCell ref="D252:F252"/>
    <mergeCell ref="H253:H256"/>
    <mergeCell ref="B253:B256"/>
    <mergeCell ref="A253:A256"/>
    <mergeCell ref="H257:H259"/>
    <mergeCell ref="B257:B259"/>
    <mergeCell ref="A257:A259"/>
    <mergeCell ref="D260:F260"/>
    <mergeCell ref="H261:H264"/>
    <mergeCell ref="B261:B264"/>
    <mergeCell ref="A261:A264"/>
    <mergeCell ref="D265:F265"/>
    <mergeCell ref="H266:H269"/>
    <mergeCell ref="B266:B269"/>
    <mergeCell ref="A266:A269"/>
    <mergeCell ref="H270:H272"/>
    <mergeCell ref="B270:B272"/>
    <mergeCell ref="A270:A272"/>
    <mergeCell ref="H273:H276"/>
    <mergeCell ref="B273:B276"/>
    <mergeCell ref="A273:A276"/>
    <mergeCell ref="D277:F277"/>
    <mergeCell ref="H278:H281"/>
    <mergeCell ref="B278:B281"/>
    <mergeCell ref="A278:A281"/>
    <mergeCell ref="D282:F282"/>
    <mergeCell ref="D283:F283"/>
    <mergeCell ref="H284:H285"/>
    <mergeCell ref="B284:B285"/>
    <mergeCell ref="A284:A285"/>
    <mergeCell ref="H286:H288"/>
    <mergeCell ref="B286:B288"/>
    <mergeCell ref="A286:A288"/>
    <mergeCell ref="H305:H306"/>
    <mergeCell ref="B305:B306"/>
    <mergeCell ref="A305:A306"/>
    <mergeCell ref="D307:F307"/>
    <mergeCell ref="D308:F308"/>
    <mergeCell ref="H308:H309"/>
    <mergeCell ref="B308:B309"/>
    <mergeCell ref="A308:A309"/>
    <mergeCell ref="H310:H312"/>
    <mergeCell ref="B310:B312"/>
    <mergeCell ref="A310:A312"/>
    <mergeCell ref="H316:H317"/>
    <mergeCell ref="B316:B317"/>
    <mergeCell ref="A316:A317"/>
    <mergeCell ref="D313:F313"/>
    <mergeCell ref="H314:H315"/>
    <mergeCell ref="B314:B315"/>
    <mergeCell ref="A314:A315"/>
    <mergeCell ref="H325:H326"/>
    <mergeCell ref="B325:B326"/>
    <mergeCell ref="A325:A326"/>
    <mergeCell ref="H327:H335"/>
    <mergeCell ref="B327:B335"/>
    <mergeCell ref="A327:A335"/>
    <mergeCell ref="A337:A338"/>
    <mergeCell ref="D336:F336"/>
    <mergeCell ref="D337:F337"/>
    <mergeCell ref="H337:H338"/>
    <mergeCell ref="B337:B338"/>
    <mergeCell ref="H339:H342"/>
    <mergeCell ref="B339:B342"/>
    <mergeCell ref="A339:A342"/>
    <mergeCell ref="H343:H349"/>
    <mergeCell ref="B343:B349"/>
    <mergeCell ref="A343:A349"/>
    <mergeCell ref="H350:H351"/>
    <mergeCell ref="B350:B351"/>
    <mergeCell ref="A350:A351"/>
    <mergeCell ref="D365:F365"/>
    <mergeCell ref="H355:H358"/>
    <mergeCell ref="B355:B358"/>
    <mergeCell ref="A355:A358"/>
    <mergeCell ref="D352:F352"/>
    <mergeCell ref="D353:F353"/>
    <mergeCell ref="D354:F354"/>
    <mergeCell ref="D364:F364"/>
    <mergeCell ref="H359:H362"/>
    <mergeCell ref="B359:B362"/>
    <mergeCell ref="A388:A389"/>
    <mergeCell ref="H390:H392"/>
    <mergeCell ref="D366:F366"/>
    <mergeCell ref="D367:F367"/>
    <mergeCell ref="D368:F368"/>
    <mergeCell ref="D369:F369"/>
    <mergeCell ref="B370:B381"/>
    <mergeCell ref="A370:A382"/>
    <mergeCell ref="B390:B392"/>
    <mergeCell ref="A390:A392"/>
    <mergeCell ref="H370:H382"/>
    <mergeCell ref="D383:F383"/>
    <mergeCell ref="D464:F464"/>
    <mergeCell ref="H384:H387"/>
    <mergeCell ref="B384:B387"/>
    <mergeCell ref="A384:A387"/>
    <mergeCell ref="H388:H389"/>
    <mergeCell ref="B388:B389"/>
  </mergeCells>
  <phoneticPr fontId="6" type="noConversion"/>
  <pageMargins left="0.75" right="0.18" top="0.26" bottom="0.32" header="0.18" footer="0.23"/>
  <pageSetup paperSize="9" scale="80" orientation="portrait" r:id="rId1"/>
  <headerFooter alignWithMargins="0"/>
  <rowBreaks count="2" manualBreakCount="2">
    <brk id="247" max="7" man="1"/>
    <brk id="28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Свод Ершова</vt:lpstr>
      <vt:lpstr>Ершова</vt:lpstr>
      <vt:lpstr>свод по домам Артель</vt:lpstr>
      <vt:lpstr>О.Кошевого 22</vt:lpstr>
      <vt:lpstr>Красногвардейская 69-1</vt:lpstr>
      <vt:lpstr>Красногвардейская </vt:lpstr>
      <vt:lpstr>декабрь</vt:lpstr>
      <vt:lpstr>ноябрь</vt:lpstr>
      <vt:lpstr>октябрь</vt:lpstr>
      <vt:lpstr>сентябрь</vt:lpstr>
      <vt:lpstr>Август</vt:lpstr>
      <vt:lpstr>июль</vt:lpstr>
      <vt:lpstr>июнь</vt:lpstr>
      <vt:lpstr>май</vt:lpstr>
      <vt:lpstr>апрель</vt:lpstr>
      <vt:lpstr>март</vt:lpstr>
      <vt:lpstr>февраль</vt:lpstr>
      <vt:lpstr>январь</vt:lpstr>
      <vt:lpstr>Август!Область_печати</vt:lpstr>
      <vt:lpstr>апрель!Область_печати</vt:lpstr>
      <vt:lpstr>декабрь!Область_печати</vt:lpstr>
      <vt:lpstr>Ершова!Область_печати</vt:lpstr>
      <vt:lpstr>июль!Область_печати</vt:lpstr>
      <vt:lpstr>июнь!Область_печати</vt:lpstr>
      <vt:lpstr>'Красногвардейская '!Область_печати</vt:lpstr>
      <vt:lpstr>'Красногвардейская 69-1'!Область_печати</vt:lpstr>
      <vt:lpstr>май!Область_печати</vt:lpstr>
      <vt:lpstr>март!Область_печати</vt:lpstr>
      <vt:lpstr>ноябрь!Область_печати</vt:lpstr>
      <vt:lpstr>'О.Кошевого 22'!Область_печати</vt:lpstr>
      <vt:lpstr>октябрь!Область_печати</vt:lpstr>
      <vt:lpstr>'Свод Ершова'!Область_печати</vt:lpstr>
      <vt:lpstr>'свод по домам Артель'!Область_печати</vt:lpstr>
      <vt:lpstr>сентябрь!Область_печати</vt:lpstr>
      <vt:lpstr>февраль!Область_печати</vt:lpstr>
      <vt:lpstr>январь!Область_печати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Spec</cp:lastModifiedBy>
  <cp:lastPrinted>2013-01-21T00:39:36Z</cp:lastPrinted>
  <dcterms:created xsi:type="dcterms:W3CDTF">1996-10-08T23:32:33Z</dcterms:created>
  <dcterms:modified xsi:type="dcterms:W3CDTF">2013-03-21T06:47:04Z</dcterms:modified>
</cp:coreProperties>
</file>