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Приложение 1 (ОТЧЕТНЫЙ ПЕРИОД)" sheetId="3" r:id="rId1"/>
    <sheet name="Приложение 2 (СВОД)" sheetId="4" r:id="rId2"/>
  </sheets>
  <definedNames>
    <definedName name="_xlnm.Print_Titles" localSheetId="0">'Приложение 1 (ОТЧЕТНЫЙ ПЕРИОД)'!$3:$4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6" i="3"/>
  <c r="N416" s="1"/>
  <c r="E415"/>
  <c r="N415" s="1"/>
  <c r="E414"/>
  <c r="N414" s="1"/>
  <c r="M416"/>
  <c r="L416"/>
  <c r="K416"/>
  <c r="M415"/>
  <c r="L415"/>
  <c r="K415"/>
  <c r="M414"/>
  <c r="L414"/>
  <c r="K414"/>
  <c r="I416"/>
  <c r="H416"/>
  <c r="G416"/>
  <c r="I415"/>
  <c r="H415"/>
  <c r="G415"/>
  <c r="I414"/>
  <c r="H414"/>
  <c r="G414"/>
  <c r="F416"/>
  <c r="F415"/>
  <c r="F414"/>
  <c r="F36" l="1"/>
  <c r="M619"/>
  <c r="L619"/>
  <c r="K619"/>
  <c r="M618"/>
  <c r="L618"/>
  <c r="K618"/>
  <c r="M617"/>
  <c r="L617"/>
  <c r="K617"/>
  <c r="G619"/>
  <c r="F619"/>
  <c r="G618"/>
  <c r="F618"/>
  <c r="G617"/>
  <c r="F617"/>
  <c r="E619"/>
  <c r="E618"/>
  <c r="E617"/>
  <c r="M616" l="1"/>
  <c r="L616"/>
  <c r="K616"/>
  <c r="G496" l="1"/>
  <c r="E496" l="1"/>
  <c r="S18" i="4" l="1"/>
  <c r="M153" i="3" l="1"/>
  <c r="L153"/>
  <c r="K153"/>
  <c r="M149"/>
  <c r="L149"/>
  <c r="K149"/>
  <c r="M145"/>
  <c r="L145"/>
  <c r="K145"/>
  <c r="M139"/>
  <c r="L139"/>
  <c r="K139"/>
  <c r="M135"/>
  <c r="L135"/>
  <c r="K135"/>
  <c r="M131"/>
  <c r="L131"/>
  <c r="K131"/>
  <c r="M127"/>
  <c r="L127"/>
  <c r="K127"/>
  <c r="M123"/>
  <c r="L123"/>
  <c r="K123"/>
  <c r="M119"/>
  <c r="L119"/>
  <c r="K119"/>
  <c r="M115"/>
  <c r="L115"/>
  <c r="K115"/>
  <c r="M109"/>
  <c r="L109"/>
  <c r="K109"/>
  <c r="M105"/>
  <c r="L105"/>
  <c r="K105"/>
  <c r="M98"/>
  <c r="L98"/>
  <c r="K98"/>
  <c r="M94"/>
  <c r="L94"/>
  <c r="K94"/>
  <c r="M87"/>
  <c r="L87"/>
  <c r="K87"/>
  <c r="M83"/>
  <c r="L83"/>
  <c r="K83"/>
  <c r="M79"/>
  <c r="L79"/>
  <c r="K79"/>
  <c r="M75"/>
  <c r="L75"/>
  <c r="K75"/>
  <c r="M71"/>
  <c r="L71"/>
  <c r="K71"/>
  <c r="M67"/>
  <c r="L67"/>
  <c r="K67"/>
  <c r="M63"/>
  <c r="L63"/>
  <c r="K63"/>
  <c r="I75"/>
  <c r="H75"/>
  <c r="G75"/>
  <c r="F75"/>
  <c r="E75"/>
  <c r="I71"/>
  <c r="H71"/>
  <c r="G71"/>
  <c r="F71"/>
  <c r="E71"/>
  <c r="I131"/>
  <c r="H131"/>
  <c r="G131"/>
  <c r="F131"/>
  <c r="E131"/>
  <c r="I127"/>
  <c r="H127"/>
  <c r="G127"/>
  <c r="F127"/>
  <c r="E127"/>
  <c r="I123"/>
  <c r="H123"/>
  <c r="G123"/>
  <c r="F123"/>
  <c r="E123"/>
  <c r="I119"/>
  <c r="H119"/>
  <c r="G119"/>
  <c r="F119"/>
  <c r="E119"/>
  <c r="I115"/>
  <c r="H115"/>
  <c r="G115"/>
  <c r="F115"/>
  <c r="E115"/>
  <c r="I109"/>
  <c r="H109"/>
  <c r="G109"/>
  <c r="F109"/>
  <c r="E109"/>
  <c r="I105"/>
  <c r="H105"/>
  <c r="G105"/>
  <c r="F105"/>
  <c r="E105"/>
  <c r="I98"/>
  <c r="H98"/>
  <c r="G98"/>
  <c r="F98"/>
  <c r="E98"/>
  <c r="I94"/>
  <c r="H94"/>
  <c r="G94"/>
  <c r="F94"/>
  <c r="E94"/>
  <c r="I87"/>
  <c r="H87"/>
  <c r="G87"/>
  <c r="F87"/>
  <c r="E87"/>
  <c r="I83"/>
  <c r="H83"/>
  <c r="G83"/>
  <c r="F83"/>
  <c r="E83"/>
  <c r="I79"/>
  <c r="H79"/>
  <c r="G79"/>
  <c r="F79"/>
  <c r="E79"/>
  <c r="I67"/>
  <c r="H67"/>
  <c r="G67"/>
  <c r="F67"/>
  <c r="E67"/>
  <c r="I63"/>
  <c r="H63"/>
  <c r="G63"/>
  <c r="F63"/>
  <c r="E63"/>
  <c r="M59"/>
  <c r="L59"/>
  <c r="K59"/>
  <c r="I59"/>
  <c r="H59"/>
  <c r="G59"/>
  <c r="F59"/>
  <c r="E59"/>
  <c r="M55"/>
  <c r="L55"/>
  <c r="K55"/>
  <c r="I55"/>
  <c r="H55"/>
  <c r="G55"/>
  <c r="F55"/>
  <c r="E55"/>
  <c r="M51"/>
  <c r="L51"/>
  <c r="K51"/>
  <c r="I51"/>
  <c r="H51"/>
  <c r="G51"/>
  <c r="F51"/>
  <c r="E51"/>
  <c r="M47"/>
  <c r="L47"/>
  <c r="K47"/>
  <c r="I47"/>
  <c r="H47"/>
  <c r="G47"/>
  <c r="F47"/>
  <c r="E47"/>
  <c r="F496"/>
  <c r="K543"/>
  <c r="I544"/>
  <c r="H544"/>
  <c r="I543"/>
  <c r="H543"/>
  <c r="I542"/>
  <c r="H542"/>
  <c r="E608"/>
  <c r="N634"/>
  <c r="M544"/>
  <c r="L544"/>
  <c r="K544"/>
  <c r="M543"/>
  <c r="L543"/>
  <c r="M542"/>
  <c r="L542"/>
  <c r="K542"/>
  <c r="I616" l="1"/>
  <c r="H616"/>
  <c r="I612"/>
  <c r="H612"/>
  <c r="G612"/>
  <c r="F612"/>
  <c r="E612"/>
  <c r="I608"/>
  <c r="H608"/>
  <c r="G608"/>
  <c r="F608"/>
  <c r="I604"/>
  <c r="H604"/>
  <c r="G604"/>
  <c r="F604"/>
  <c r="E604"/>
  <c r="I600"/>
  <c r="H600"/>
  <c r="G600"/>
  <c r="F600"/>
  <c r="E600"/>
  <c r="I596"/>
  <c r="H596"/>
  <c r="G596"/>
  <c r="F596"/>
  <c r="E596"/>
  <c r="I592"/>
  <c r="H592"/>
  <c r="G592"/>
  <c r="F592"/>
  <c r="E592"/>
  <c r="I588"/>
  <c r="H588"/>
  <c r="G588"/>
  <c r="F588"/>
  <c r="E588"/>
  <c r="I584"/>
  <c r="H584"/>
  <c r="G584"/>
  <c r="F584"/>
  <c r="E584"/>
  <c r="I580"/>
  <c r="H580"/>
  <c r="G580"/>
  <c r="F580"/>
  <c r="E580"/>
  <c r="I576"/>
  <c r="H576"/>
  <c r="G576"/>
  <c r="F576"/>
  <c r="E576"/>
  <c r="I572"/>
  <c r="H572"/>
  <c r="G572"/>
  <c r="F572"/>
  <c r="E572"/>
  <c r="I568"/>
  <c r="H568"/>
  <c r="G568"/>
  <c r="F568"/>
  <c r="E568"/>
  <c r="I564"/>
  <c r="H564"/>
  <c r="G564"/>
  <c r="F564"/>
  <c r="E564"/>
  <c r="I560"/>
  <c r="H560"/>
  <c r="G560"/>
  <c r="F560"/>
  <c r="E560"/>
  <c r="M612"/>
  <c r="L612"/>
  <c r="K612"/>
  <c r="M608"/>
  <c r="L608"/>
  <c r="K608"/>
  <c r="M604"/>
  <c r="L604"/>
  <c r="K604"/>
  <c r="M600"/>
  <c r="L600"/>
  <c r="K600"/>
  <c r="M596"/>
  <c r="L596"/>
  <c r="K596"/>
  <c r="M592"/>
  <c r="L592"/>
  <c r="K592"/>
  <c r="M588"/>
  <c r="L588"/>
  <c r="K588"/>
  <c r="M584"/>
  <c r="L584"/>
  <c r="K584"/>
  <c r="M580"/>
  <c r="L580"/>
  <c r="K580"/>
  <c r="M576"/>
  <c r="L576"/>
  <c r="K576"/>
  <c r="M572"/>
  <c r="L572"/>
  <c r="K572"/>
  <c r="M568"/>
  <c r="L568"/>
  <c r="K568"/>
  <c r="M564"/>
  <c r="L564"/>
  <c r="K564"/>
  <c r="N615"/>
  <c r="N614"/>
  <c r="N613"/>
  <c r="N611"/>
  <c r="N610"/>
  <c r="N609"/>
  <c r="N607"/>
  <c r="N606"/>
  <c r="N605"/>
  <c r="N603"/>
  <c r="N602"/>
  <c r="N601"/>
  <c r="N599"/>
  <c r="N598"/>
  <c r="N597"/>
  <c r="N595"/>
  <c r="N594"/>
  <c r="N593"/>
  <c r="N591"/>
  <c r="N590"/>
  <c r="N589"/>
  <c r="N587"/>
  <c r="N586"/>
  <c r="N585"/>
  <c r="N583"/>
  <c r="N582"/>
  <c r="N581"/>
  <c r="N579"/>
  <c r="N578"/>
  <c r="N577"/>
  <c r="N575"/>
  <c r="N574"/>
  <c r="N573"/>
  <c r="N571"/>
  <c r="N570"/>
  <c r="N569"/>
  <c r="N567"/>
  <c r="N566"/>
  <c r="N565"/>
  <c r="N563"/>
  <c r="N562"/>
  <c r="N561"/>
  <c r="N559"/>
  <c r="N558"/>
  <c r="N557"/>
  <c r="M560"/>
  <c r="L560"/>
  <c r="K560"/>
  <c r="M556"/>
  <c r="L556"/>
  <c r="K556"/>
  <c r="I556"/>
  <c r="H556"/>
  <c r="G556"/>
  <c r="F556"/>
  <c r="E556"/>
  <c r="G544"/>
  <c r="F544"/>
  <c r="E544"/>
  <c r="G543"/>
  <c r="F543"/>
  <c r="E543"/>
  <c r="E622"/>
  <c r="F622"/>
  <c r="G622"/>
  <c r="H622"/>
  <c r="I622"/>
  <c r="K622"/>
  <c r="L622"/>
  <c r="M622"/>
  <c r="N623"/>
  <c r="N624"/>
  <c r="N625"/>
  <c r="E626"/>
  <c r="F626"/>
  <c r="G626"/>
  <c r="H626"/>
  <c r="I626"/>
  <c r="K626"/>
  <c r="L626"/>
  <c r="M626"/>
  <c r="N627"/>
  <c r="N628"/>
  <c r="N629"/>
  <c r="E632"/>
  <c r="F632"/>
  <c r="G632"/>
  <c r="H632"/>
  <c r="I632"/>
  <c r="K632"/>
  <c r="L632"/>
  <c r="M632"/>
  <c r="E636"/>
  <c r="F636"/>
  <c r="G636"/>
  <c r="H636"/>
  <c r="I636"/>
  <c r="K636"/>
  <c r="L636"/>
  <c r="M636"/>
  <c r="N637"/>
  <c r="N638"/>
  <c r="N639"/>
  <c r="E642"/>
  <c r="F642"/>
  <c r="G642"/>
  <c r="H642"/>
  <c r="I642"/>
  <c r="K642"/>
  <c r="L642"/>
  <c r="M642"/>
  <c r="N643"/>
  <c r="N644"/>
  <c r="N645"/>
  <c r="M506"/>
  <c r="L506"/>
  <c r="K506"/>
  <c r="M505"/>
  <c r="L505"/>
  <c r="K505"/>
  <c r="M504"/>
  <c r="L504"/>
  <c r="K504"/>
  <c r="I506"/>
  <c r="H506"/>
  <c r="G506"/>
  <c r="F506"/>
  <c r="I505"/>
  <c r="H505"/>
  <c r="G505"/>
  <c r="F505"/>
  <c r="E506"/>
  <c r="E505"/>
  <c r="E504"/>
  <c r="I504"/>
  <c r="H504"/>
  <c r="G504"/>
  <c r="F504"/>
  <c r="M490"/>
  <c r="L490"/>
  <c r="K490"/>
  <c r="M489"/>
  <c r="L489"/>
  <c r="K489"/>
  <c r="M488"/>
  <c r="L488"/>
  <c r="K488"/>
  <c r="I490"/>
  <c r="H490"/>
  <c r="G490"/>
  <c r="F490"/>
  <c r="I489"/>
  <c r="H489"/>
  <c r="G489"/>
  <c r="F489"/>
  <c r="E490"/>
  <c r="E489"/>
  <c r="I488"/>
  <c r="H488"/>
  <c r="G488"/>
  <c r="F488"/>
  <c r="E488"/>
  <c r="N412"/>
  <c r="N408"/>
  <c r="N404"/>
  <c r="B414"/>
  <c r="N411"/>
  <c r="N410"/>
  <c r="M409"/>
  <c r="L409"/>
  <c r="K409"/>
  <c r="I409"/>
  <c r="H409"/>
  <c r="G409"/>
  <c r="F409"/>
  <c r="E409"/>
  <c r="N407"/>
  <c r="N406"/>
  <c r="M405"/>
  <c r="L405"/>
  <c r="K405"/>
  <c r="I405"/>
  <c r="H405"/>
  <c r="G405"/>
  <c r="F405"/>
  <c r="E405"/>
  <c r="N403"/>
  <c r="N402"/>
  <c r="M401"/>
  <c r="L401"/>
  <c r="K401"/>
  <c r="I401"/>
  <c r="H401"/>
  <c r="G401"/>
  <c r="F401"/>
  <c r="E401"/>
  <c r="M395"/>
  <c r="L395"/>
  <c r="K395"/>
  <c r="M394"/>
  <c r="L394"/>
  <c r="K394"/>
  <c r="M393"/>
  <c r="L393"/>
  <c r="K393"/>
  <c r="I395"/>
  <c r="H395"/>
  <c r="G395"/>
  <c r="F395"/>
  <c r="I394"/>
  <c r="H394"/>
  <c r="G394"/>
  <c r="F394"/>
  <c r="I393"/>
  <c r="H393"/>
  <c r="G393"/>
  <c r="F393"/>
  <c r="M370"/>
  <c r="L370"/>
  <c r="K370"/>
  <c r="I370"/>
  <c r="H370"/>
  <c r="G370"/>
  <c r="F370"/>
  <c r="M369"/>
  <c r="L369"/>
  <c r="K369"/>
  <c r="I369"/>
  <c r="H369"/>
  <c r="G369"/>
  <c r="F369"/>
  <c r="E370"/>
  <c r="E369"/>
  <c r="M368"/>
  <c r="L368"/>
  <c r="K368"/>
  <c r="I368"/>
  <c r="H368"/>
  <c r="G368"/>
  <c r="F368"/>
  <c r="N358"/>
  <c r="M358"/>
  <c r="L358"/>
  <c r="K358"/>
  <c r="I358"/>
  <c r="H358"/>
  <c r="G358"/>
  <c r="F358"/>
  <c r="E358"/>
  <c r="E368"/>
  <c r="N363"/>
  <c r="M363"/>
  <c r="L363"/>
  <c r="K363"/>
  <c r="I363"/>
  <c r="H363"/>
  <c r="G363"/>
  <c r="F363"/>
  <c r="E363"/>
  <c r="N351"/>
  <c r="M351"/>
  <c r="L351"/>
  <c r="K351"/>
  <c r="I351"/>
  <c r="H351"/>
  <c r="G351"/>
  <c r="F351"/>
  <c r="E351"/>
  <c r="N344"/>
  <c r="M344"/>
  <c r="L344"/>
  <c r="K344"/>
  <c r="I344"/>
  <c r="H344"/>
  <c r="G344"/>
  <c r="F344"/>
  <c r="E344"/>
  <c r="N333"/>
  <c r="M333"/>
  <c r="L333"/>
  <c r="K333"/>
  <c r="I333"/>
  <c r="H333"/>
  <c r="G333"/>
  <c r="F333"/>
  <c r="E333"/>
  <c r="N326"/>
  <c r="M326"/>
  <c r="L326"/>
  <c r="K326"/>
  <c r="I326"/>
  <c r="H326"/>
  <c r="G326"/>
  <c r="F326"/>
  <c r="E326"/>
  <c r="N318"/>
  <c r="M318"/>
  <c r="L318"/>
  <c r="K318"/>
  <c r="I318"/>
  <c r="H318"/>
  <c r="G318"/>
  <c r="F318"/>
  <c r="E318"/>
  <c r="M311"/>
  <c r="L311"/>
  <c r="K311"/>
  <c r="I311"/>
  <c r="H311"/>
  <c r="G311"/>
  <c r="F311"/>
  <c r="E311"/>
  <c r="N313"/>
  <c r="N311" s="1"/>
  <c r="N304"/>
  <c r="M304"/>
  <c r="L304"/>
  <c r="K304"/>
  <c r="I304"/>
  <c r="H304"/>
  <c r="G304"/>
  <c r="F304"/>
  <c r="E304"/>
  <c r="N297"/>
  <c r="M297"/>
  <c r="L297"/>
  <c r="K297"/>
  <c r="I297"/>
  <c r="H297"/>
  <c r="G297"/>
  <c r="F297"/>
  <c r="E297"/>
  <c r="M290"/>
  <c r="L290"/>
  <c r="K290"/>
  <c r="I290"/>
  <c r="H290"/>
  <c r="G290"/>
  <c r="F290"/>
  <c r="E290"/>
  <c r="N292"/>
  <c r="N290" s="1"/>
  <c r="N282"/>
  <c r="M282"/>
  <c r="L282"/>
  <c r="K282"/>
  <c r="I282"/>
  <c r="H282"/>
  <c r="G282"/>
  <c r="F282"/>
  <c r="E282"/>
  <c r="N275"/>
  <c r="M275"/>
  <c r="L275"/>
  <c r="K275"/>
  <c r="I275"/>
  <c r="H275"/>
  <c r="G275"/>
  <c r="F275"/>
  <c r="E275"/>
  <c r="N267"/>
  <c r="M267"/>
  <c r="L267"/>
  <c r="K267"/>
  <c r="I267"/>
  <c r="H267"/>
  <c r="G267"/>
  <c r="F267"/>
  <c r="E267"/>
  <c r="N260"/>
  <c r="M260"/>
  <c r="L260"/>
  <c r="K260"/>
  <c r="I260"/>
  <c r="H260"/>
  <c r="G260"/>
  <c r="F260"/>
  <c r="E260"/>
  <c r="M253"/>
  <c r="L253"/>
  <c r="K253"/>
  <c r="E253"/>
  <c r="N256"/>
  <c r="N255"/>
  <c r="N254"/>
  <c r="I253"/>
  <c r="H253"/>
  <c r="G253"/>
  <c r="F253"/>
  <c r="N619" l="1"/>
  <c r="N618"/>
  <c r="N617"/>
  <c r="I413"/>
  <c r="G413"/>
  <c r="E413"/>
  <c r="N413" s="1"/>
  <c r="K413"/>
  <c r="H413"/>
  <c r="M413"/>
  <c r="L413"/>
  <c r="F413"/>
  <c r="N560"/>
  <c r="N588"/>
  <c r="N626"/>
  <c r="N556"/>
  <c r="N612"/>
  <c r="E616"/>
  <c r="E542"/>
  <c r="N622"/>
  <c r="N572"/>
  <c r="G616"/>
  <c r="G542"/>
  <c r="N642"/>
  <c r="N636"/>
  <c r="F616"/>
  <c r="F542"/>
  <c r="N604"/>
  <c r="N596"/>
  <c r="N580"/>
  <c r="N632"/>
  <c r="N608"/>
  <c r="N592"/>
  <c r="N576"/>
  <c r="N564"/>
  <c r="N584"/>
  <c r="N568"/>
  <c r="N600"/>
  <c r="N401"/>
  <c r="N409"/>
  <c r="N405"/>
  <c r="N253"/>
  <c r="N616" l="1"/>
  <c r="N241"/>
  <c r="N240"/>
  <c r="N239"/>
  <c r="M238"/>
  <c r="L238"/>
  <c r="K238"/>
  <c r="I238"/>
  <c r="H238"/>
  <c r="G238"/>
  <c r="F238"/>
  <c r="E238"/>
  <c r="N213"/>
  <c r="N210"/>
  <c r="N223"/>
  <c r="N222"/>
  <c r="N221"/>
  <c r="M220"/>
  <c r="L220"/>
  <c r="K220"/>
  <c r="I220"/>
  <c r="H220"/>
  <c r="G220"/>
  <c r="F220"/>
  <c r="E220"/>
  <c r="N219"/>
  <c r="N218"/>
  <c r="N217"/>
  <c r="M216"/>
  <c r="L216"/>
  <c r="K216"/>
  <c r="I216"/>
  <c r="H216"/>
  <c r="G216"/>
  <c r="F216"/>
  <c r="E216"/>
  <c r="N215"/>
  <c r="N214"/>
  <c r="M212"/>
  <c r="L212"/>
  <c r="K212"/>
  <c r="I212"/>
  <c r="H212"/>
  <c r="G212"/>
  <c r="F212"/>
  <c r="E212"/>
  <c r="N211"/>
  <c r="N209"/>
  <c r="M208"/>
  <c r="L208"/>
  <c r="K208"/>
  <c r="I208"/>
  <c r="H208"/>
  <c r="G208"/>
  <c r="F208"/>
  <c r="E208"/>
  <c r="N207"/>
  <c r="N205"/>
  <c r="M204"/>
  <c r="L204"/>
  <c r="K204"/>
  <c r="I204"/>
  <c r="H204"/>
  <c r="G204"/>
  <c r="F204"/>
  <c r="E204"/>
  <c r="M198"/>
  <c r="L198"/>
  <c r="K198"/>
  <c r="M197"/>
  <c r="L197"/>
  <c r="K197"/>
  <c r="M196"/>
  <c r="L196"/>
  <c r="K196"/>
  <c r="I198"/>
  <c r="H198"/>
  <c r="G198"/>
  <c r="F198"/>
  <c r="I197"/>
  <c r="H197"/>
  <c r="G197"/>
  <c r="F197"/>
  <c r="I196"/>
  <c r="H196"/>
  <c r="G196"/>
  <c r="F196"/>
  <c r="E198"/>
  <c r="E197"/>
  <c r="E196"/>
  <c r="M160"/>
  <c r="L160"/>
  <c r="K160"/>
  <c r="M159"/>
  <c r="L159"/>
  <c r="K159"/>
  <c r="M158"/>
  <c r="L158"/>
  <c r="K158"/>
  <c r="I160"/>
  <c r="H160"/>
  <c r="G160"/>
  <c r="F160"/>
  <c r="I159"/>
  <c r="H159"/>
  <c r="G159"/>
  <c r="F159"/>
  <c r="I158"/>
  <c r="H158"/>
  <c r="G158"/>
  <c r="F158"/>
  <c r="E160"/>
  <c r="E159"/>
  <c r="E158"/>
  <c r="I153"/>
  <c r="H153"/>
  <c r="G153"/>
  <c r="F153"/>
  <c r="E153"/>
  <c r="I149"/>
  <c r="H149"/>
  <c r="G149"/>
  <c r="F149"/>
  <c r="E149"/>
  <c r="I145"/>
  <c r="H145"/>
  <c r="G145"/>
  <c r="F145"/>
  <c r="E145"/>
  <c r="N156"/>
  <c r="N155"/>
  <c r="N154"/>
  <c r="N152"/>
  <c r="N151"/>
  <c r="N150"/>
  <c r="N148"/>
  <c r="N147"/>
  <c r="N146"/>
  <c r="I139"/>
  <c r="H139"/>
  <c r="G139"/>
  <c r="F139"/>
  <c r="E139"/>
  <c r="I135"/>
  <c r="H135"/>
  <c r="G135"/>
  <c r="F135"/>
  <c r="E135"/>
  <c r="N142"/>
  <c r="N141"/>
  <c r="N140"/>
  <c r="N138"/>
  <c r="N137"/>
  <c r="N136"/>
  <c r="N134"/>
  <c r="N133"/>
  <c r="N132"/>
  <c r="N130"/>
  <c r="N129"/>
  <c r="N128"/>
  <c r="N126"/>
  <c r="N125"/>
  <c r="N124"/>
  <c r="N122"/>
  <c r="N121"/>
  <c r="N120"/>
  <c r="N118"/>
  <c r="N117"/>
  <c r="N116"/>
  <c r="N115" s="1"/>
  <c r="N112"/>
  <c r="N111"/>
  <c r="N110"/>
  <c r="N108"/>
  <c r="N107"/>
  <c r="N106"/>
  <c r="N101"/>
  <c r="N100"/>
  <c r="N99"/>
  <c r="N97"/>
  <c r="N96"/>
  <c r="N95"/>
  <c r="N98" l="1"/>
  <c r="N145"/>
  <c r="N135"/>
  <c r="N123"/>
  <c r="N153"/>
  <c r="N94"/>
  <c r="N119"/>
  <c r="N131"/>
  <c r="N105"/>
  <c r="N139"/>
  <c r="N149"/>
  <c r="N127"/>
  <c r="N109"/>
  <c r="N238"/>
  <c r="N220"/>
  <c r="N216"/>
  <c r="N212"/>
  <c r="N208"/>
  <c r="N204"/>
  <c r="N90" l="1"/>
  <c r="N89"/>
  <c r="N88"/>
  <c r="N86"/>
  <c r="N85"/>
  <c r="N84"/>
  <c r="N82"/>
  <c r="N81"/>
  <c r="N80"/>
  <c r="N79" s="1"/>
  <c r="N78"/>
  <c r="N77"/>
  <c r="N76"/>
  <c r="N74"/>
  <c r="N73"/>
  <c r="N72"/>
  <c r="N70"/>
  <c r="N69"/>
  <c r="N68"/>
  <c r="N66"/>
  <c r="N65"/>
  <c r="N64"/>
  <c r="N62"/>
  <c r="N61"/>
  <c r="N60"/>
  <c r="N58"/>
  <c r="N57"/>
  <c r="N56"/>
  <c r="N54"/>
  <c r="N53"/>
  <c r="N52"/>
  <c r="N50"/>
  <c r="N49"/>
  <c r="N48"/>
  <c r="N47" s="1"/>
  <c r="N67" l="1"/>
  <c r="N75"/>
  <c r="N83"/>
  <c r="N63"/>
  <c r="N51"/>
  <c r="N71"/>
  <c r="N55"/>
  <c r="N87"/>
  <c r="N59"/>
  <c r="I36"/>
  <c r="H36"/>
  <c r="G36"/>
  <c r="E36"/>
  <c r="M36"/>
  <c r="L36"/>
  <c r="K36"/>
  <c r="N36" l="1"/>
  <c r="K135" i="4" l="1"/>
  <c r="L135"/>
  <c r="M135"/>
  <c r="K136"/>
  <c r="L136"/>
  <c r="M136"/>
  <c r="K137"/>
  <c r="L137"/>
  <c r="M137"/>
  <c r="E135"/>
  <c r="F135"/>
  <c r="G135"/>
  <c r="H135"/>
  <c r="I135"/>
  <c r="E136"/>
  <c r="F136"/>
  <c r="G136"/>
  <c r="H136"/>
  <c r="I136"/>
  <c r="E137"/>
  <c r="F137"/>
  <c r="G137"/>
  <c r="H137"/>
  <c r="I137"/>
  <c r="N544" i="3"/>
  <c r="N137" i="4" s="1"/>
  <c r="N543" i="3"/>
  <c r="N136" i="4" s="1"/>
  <c r="N542" i="3"/>
  <c r="N135" i="4" s="1"/>
  <c r="K541" i="3"/>
  <c r="K134" i="4" s="1"/>
  <c r="F541" i="3"/>
  <c r="F134" i="4" s="1"/>
  <c r="G541" i="3"/>
  <c r="G134" i="4" s="1"/>
  <c r="H541" i="3"/>
  <c r="H134" i="4" s="1"/>
  <c r="I541" i="3"/>
  <c r="I134" i="4" s="1"/>
  <c r="E541" i="3"/>
  <c r="E134" i="4" s="1"/>
  <c r="N534" i="3" l="1"/>
  <c r="N533"/>
  <c r="N532"/>
  <c r="N521"/>
  <c r="N520"/>
  <c r="N519"/>
  <c r="N506"/>
  <c r="N505"/>
  <c r="N504"/>
  <c r="N490"/>
  <c r="N489"/>
  <c r="N488"/>
  <c r="N457"/>
  <c r="N456"/>
  <c r="N455"/>
  <c r="N444"/>
  <c r="N443"/>
  <c r="N442"/>
  <c r="N429"/>
  <c r="N428"/>
  <c r="N427"/>
  <c r="N395"/>
  <c r="N394"/>
  <c r="N393"/>
  <c r="N198"/>
  <c r="N197"/>
  <c r="N196"/>
  <c r="N159"/>
  <c r="N160"/>
  <c r="N158"/>
  <c r="N392" l="1"/>
  <c r="N518"/>
  <c r="N531"/>
  <c r="N426"/>
  <c r="N454"/>
  <c r="N487"/>
  <c r="N503"/>
  <c r="N441"/>
  <c r="N195"/>
  <c r="N43" i="4" s="1"/>
  <c r="L11" i="3"/>
  <c r="M11"/>
  <c r="L12"/>
  <c r="M12"/>
  <c r="L13"/>
  <c r="M13"/>
  <c r="K13"/>
  <c r="K12"/>
  <c r="K11"/>
  <c r="F11"/>
  <c r="G11"/>
  <c r="H11"/>
  <c r="I11"/>
  <c r="F12"/>
  <c r="G12"/>
  <c r="H12"/>
  <c r="I12"/>
  <c r="F13"/>
  <c r="G13"/>
  <c r="H13"/>
  <c r="I13"/>
  <c r="E13"/>
  <c r="E12"/>
  <c r="K44" i="4"/>
  <c r="L44"/>
  <c r="M44"/>
  <c r="N44"/>
  <c r="K45"/>
  <c r="L45"/>
  <c r="M45"/>
  <c r="N45"/>
  <c r="K46"/>
  <c r="L46"/>
  <c r="M46"/>
  <c r="N46"/>
  <c r="E44"/>
  <c r="F44"/>
  <c r="G44"/>
  <c r="H44"/>
  <c r="I44"/>
  <c r="E45"/>
  <c r="F45"/>
  <c r="G45"/>
  <c r="H45"/>
  <c r="I45"/>
  <c r="E46"/>
  <c r="F46"/>
  <c r="G46"/>
  <c r="H46"/>
  <c r="I46"/>
  <c r="E11" i="3"/>
  <c r="K50" i="4" l="1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N54"/>
  <c r="K55"/>
  <c r="L55"/>
  <c r="M55"/>
  <c r="N55"/>
  <c r="K56"/>
  <c r="L56"/>
  <c r="M56"/>
  <c r="N56"/>
  <c r="K57"/>
  <c r="L57"/>
  <c r="M57"/>
  <c r="N57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E56"/>
  <c r="F56"/>
  <c r="G56"/>
  <c r="H56"/>
  <c r="I56"/>
  <c r="E57"/>
  <c r="F57"/>
  <c r="G57"/>
  <c r="H57"/>
  <c r="I57"/>
  <c r="F50"/>
  <c r="G50"/>
  <c r="H50"/>
  <c r="I50"/>
  <c r="E50"/>
  <c r="B4" l="1"/>
  <c r="A2"/>
  <c r="R134" l="1"/>
  <c r="R198" s="1"/>
  <c r="S134"/>
  <c r="S198" s="1"/>
  <c r="S124"/>
  <c r="S194" s="1"/>
  <c r="S117"/>
  <c r="S190" s="1"/>
  <c r="S110"/>
  <c r="S186" s="1"/>
  <c r="S103"/>
  <c r="S182" s="1"/>
  <c r="S96"/>
  <c r="S178" s="1"/>
  <c r="S89"/>
  <c r="S174" s="1"/>
  <c r="S82"/>
  <c r="S170" s="1"/>
  <c r="S75"/>
  <c r="S166" s="1"/>
  <c r="S68"/>
  <c r="S162" s="1"/>
  <c r="S61"/>
  <c r="S158" s="1"/>
  <c r="S43"/>
  <c r="S154" s="1"/>
  <c r="R5"/>
  <c r="R146" s="1"/>
  <c r="S36"/>
  <c r="S150" s="1"/>
  <c r="S5"/>
  <c r="S146" s="1"/>
  <c r="R4"/>
  <c r="R145" s="1"/>
  <c r="K19" l="1"/>
  <c r="L19"/>
  <c r="M19"/>
  <c r="K20"/>
  <c r="L20"/>
  <c r="M20"/>
  <c r="K21"/>
  <c r="L21"/>
  <c r="M21"/>
  <c r="E19"/>
  <c r="F19"/>
  <c r="G19"/>
  <c r="H19"/>
  <c r="I19"/>
  <c r="E20"/>
  <c r="F20"/>
  <c r="G20"/>
  <c r="H20"/>
  <c r="I20"/>
  <c r="E21"/>
  <c r="F21"/>
  <c r="G21"/>
  <c r="H21"/>
  <c r="I21"/>
  <c r="A124"/>
  <c r="A117"/>
  <c r="A103"/>
  <c r="A96"/>
  <c r="A89"/>
  <c r="A82"/>
  <c r="A75"/>
  <c r="A68"/>
  <c r="A61"/>
  <c r="A43"/>
  <c r="A36"/>
  <c r="G4" l="1"/>
  <c r="V4" s="1"/>
  <c r="V145" s="1"/>
  <c r="M22"/>
  <c r="L22"/>
  <c r="K22"/>
  <c r="I22"/>
  <c r="H22"/>
  <c r="G22"/>
  <c r="F22"/>
  <c r="E22"/>
  <c r="V134"/>
  <c r="V198" s="1"/>
  <c r="T134"/>
  <c r="T198" s="1"/>
  <c r="K125"/>
  <c r="L125"/>
  <c r="M125"/>
  <c r="N125"/>
  <c r="K126"/>
  <c r="L126"/>
  <c r="M126"/>
  <c r="N126"/>
  <c r="K127"/>
  <c r="L127"/>
  <c r="M127"/>
  <c r="N127"/>
  <c r="E125"/>
  <c r="F125"/>
  <c r="G125"/>
  <c r="H125"/>
  <c r="I125"/>
  <c r="E126"/>
  <c r="F126"/>
  <c r="G126"/>
  <c r="H126"/>
  <c r="I126"/>
  <c r="E127"/>
  <c r="F127"/>
  <c r="G127"/>
  <c r="H127"/>
  <c r="I127"/>
  <c r="K118"/>
  <c r="L118"/>
  <c r="M118"/>
  <c r="N118"/>
  <c r="K119"/>
  <c r="L119"/>
  <c r="M119"/>
  <c r="N119"/>
  <c r="K120"/>
  <c r="L120"/>
  <c r="M120"/>
  <c r="N120"/>
  <c r="E118"/>
  <c r="F118"/>
  <c r="G118"/>
  <c r="H118"/>
  <c r="I118"/>
  <c r="E119"/>
  <c r="F119"/>
  <c r="G119"/>
  <c r="H119"/>
  <c r="I119"/>
  <c r="E120"/>
  <c r="F120"/>
  <c r="G120"/>
  <c r="H120"/>
  <c r="I120"/>
  <c r="K111"/>
  <c r="L111"/>
  <c r="M111"/>
  <c r="N111"/>
  <c r="K112"/>
  <c r="L112"/>
  <c r="M112"/>
  <c r="N112"/>
  <c r="K113"/>
  <c r="L113"/>
  <c r="M113"/>
  <c r="N113"/>
  <c r="E111"/>
  <c r="F111"/>
  <c r="G111"/>
  <c r="H111"/>
  <c r="I111"/>
  <c r="E112"/>
  <c r="F112"/>
  <c r="G112"/>
  <c r="H112"/>
  <c r="I112"/>
  <c r="E113"/>
  <c r="F113"/>
  <c r="G113"/>
  <c r="H113"/>
  <c r="I113"/>
  <c r="K104"/>
  <c r="L104"/>
  <c r="M104"/>
  <c r="N104"/>
  <c r="K105"/>
  <c r="L105"/>
  <c r="M105"/>
  <c r="N105"/>
  <c r="K106"/>
  <c r="L106"/>
  <c r="M106"/>
  <c r="N106"/>
  <c r="E104"/>
  <c r="F104"/>
  <c r="G104"/>
  <c r="H104"/>
  <c r="I104"/>
  <c r="E105"/>
  <c r="F105"/>
  <c r="G105"/>
  <c r="H105"/>
  <c r="I105"/>
  <c r="E106"/>
  <c r="F106"/>
  <c r="G106"/>
  <c r="H106"/>
  <c r="I106"/>
  <c r="K97"/>
  <c r="L97"/>
  <c r="M97"/>
  <c r="N97"/>
  <c r="K98"/>
  <c r="L98"/>
  <c r="M98"/>
  <c r="N98"/>
  <c r="K99"/>
  <c r="L99"/>
  <c r="M99"/>
  <c r="N99"/>
  <c r="E97"/>
  <c r="F97"/>
  <c r="G97"/>
  <c r="H97"/>
  <c r="I97"/>
  <c r="E98"/>
  <c r="F98"/>
  <c r="G98"/>
  <c r="H98"/>
  <c r="I98"/>
  <c r="E99"/>
  <c r="F99"/>
  <c r="G99"/>
  <c r="H99"/>
  <c r="I99"/>
  <c r="K90"/>
  <c r="L90"/>
  <c r="M90"/>
  <c r="N90"/>
  <c r="K91"/>
  <c r="L91"/>
  <c r="M91"/>
  <c r="N91"/>
  <c r="K92"/>
  <c r="L92"/>
  <c r="M92"/>
  <c r="N92"/>
  <c r="E90"/>
  <c r="F90"/>
  <c r="G90"/>
  <c r="H90"/>
  <c r="I90"/>
  <c r="E91"/>
  <c r="F91"/>
  <c r="G91"/>
  <c r="H91"/>
  <c r="I91"/>
  <c r="E92"/>
  <c r="F92"/>
  <c r="G92"/>
  <c r="H92"/>
  <c r="I92"/>
  <c r="K83"/>
  <c r="L83"/>
  <c r="M83"/>
  <c r="N83"/>
  <c r="K84"/>
  <c r="L84"/>
  <c r="M84"/>
  <c r="N84"/>
  <c r="K85"/>
  <c r="L85"/>
  <c r="M85"/>
  <c r="N85"/>
  <c r="E83"/>
  <c r="F83"/>
  <c r="G83"/>
  <c r="H83"/>
  <c r="I83"/>
  <c r="E84"/>
  <c r="F84"/>
  <c r="G84"/>
  <c r="H84"/>
  <c r="I84"/>
  <c r="E85"/>
  <c r="F85"/>
  <c r="G85"/>
  <c r="H85"/>
  <c r="I85"/>
  <c r="K76"/>
  <c r="L76"/>
  <c r="M76"/>
  <c r="N76"/>
  <c r="K77"/>
  <c r="L77"/>
  <c r="M77"/>
  <c r="N77"/>
  <c r="K78"/>
  <c r="L78"/>
  <c r="M78"/>
  <c r="N78"/>
  <c r="E76"/>
  <c r="F76"/>
  <c r="G76"/>
  <c r="H76"/>
  <c r="I76"/>
  <c r="E77"/>
  <c r="F77"/>
  <c r="G77"/>
  <c r="H77"/>
  <c r="I77"/>
  <c r="E78"/>
  <c r="F78"/>
  <c r="G78"/>
  <c r="H78"/>
  <c r="I78"/>
  <c r="K69"/>
  <c r="L69"/>
  <c r="M69"/>
  <c r="N69"/>
  <c r="K70"/>
  <c r="L70"/>
  <c r="M70"/>
  <c r="N70"/>
  <c r="K71"/>
  <c r="L71"/>
  <c r="M71"/>
  <c r="N71"/>
  <c r="E69"/>
  <c r="F69"/>
  <c r="G69"/>
  <c r="H69"/>
  <c r="I69"/>
  <c r="E70"/>
  <c r="F70"/>
  <c r="G70"/>
  <c r="H70"/>
  <c r="I70"/>
  <c r="E71"/>
  <c r="F71"/>
  <c r="G71"/>
  <c r="H71"/>
  <c r="I71"/>
  <c r="K64"/>
  <c r="L64"/>
  <c r="M64"/>
  <c r="K62"/>
  <c r="L62"/>
  <c r="M62"/>
  <c r="K63"/>
  <c r="L63"/>
  <c r="M63"/>
  <c r="E62"/>
  <c r="F62"/>
  <c r="G62"/>
  <c r="H62"/>
  <c r="I62"/>
  <c r="E63"/>
  <c r="F63"/>
  <c r="G63"/>
  <c r="H63"/>
  <c r="I63"/>
  <c r="E64"/>
  <c r="F64"/>
  <c r="G64"/>
  <c r="H64"/>
  <c r="I64"/>
  <c r="K37"/>
  <c r="L37"/>
  <c r="M37"/>
  <c r="N37"/>
  <c r="K38"/>
  <c r="L38"/>
  <c r="M38"/>
  <c r="N38"/>
  <c r="K39"/>
  <c r="L39"/>
  <c r="M39"/>
  <c r="N39"/>
  <c r="E37"/>
  <c r="F37"/>
  <c r="G37"/>
  <c r="H37"/>
  <c r="I37"/>
  <c r="E38"/>
  <c r="F38"/>
  <c r="G38"/>
  <c r="H38"/>
  <c r="I38"/>
  <c r="E39"/>
  <c r="F39"/>
  <c r="G39"/>
  <c r="H39"/>
  <c r="I39"/>
  <c r="W134" l="1"/>
  <c r="W198" s="1"/>
  <c r="U134"/>
  <c r="U198" s="1"/>
  <c r="X134"/>
  <c r="X198" s="1"/>
  <c r="I27"/>
  <c r="I32" s="1"/>
  <c r="G27"/>
  <c r="G32" s="1"/>
  <c r="E27"/>
  <c r="H26"/>
  <c r="H31" s="1"/>
  <c r="F26"/>
  <c r="F31" s="1"/>
  <c r="I25"/>
  <c r="G25"/>
  <c r="E25"/>
  <c r="M27"/>
  <c r="M32" s="1"/>
  <c r="K27"/>
  <c r="K32" s="1"/>
  <c r="M26"/>
  <c r="M31" s="1"/>
  <c r="K26"/>
  <c r="K31" s="1"/>
  <c r="M25"/>
  <c r="K25"/>
  <c r="H27"/>
  <c r="H32" s="1"/>
  <c r="F27"/>
  <c r="F32" s="1"/>
  <c r="I26"/>
  <c r="I31" s="1"/>
  <c r="G26"/>
  <c r="G31" s="1"/>
  <c r="E26"/>
  <c r="H25"/>
  <c r="F25"/>
  <c r="L27"/>
  <c r="L32" s="1"/>
  <c r="L26"/>
  <c r="L31" s="1"/>
  <c r="L25"/>
  <c r="F47"/>
  <c r="I121"/>
  <c r="G121"/>
  <c r="E121"/>
  <c r="M121"/>
  <c r="K121"/>
  <c r="H47"/>
  <c r="H107"/>
  <c r="F107"/>
  <c r="H121"/>
  <c r="F121"/>
  <c r="N121"/>
  <c r="L121"/>
  <c r="I47"/>
  <c r="G47"/>
  <c r="E47"/>
  <c r="L47"/>
  <c r="F65"/>
  <c r="H72"/>
  <c r="F72"/>
  <c r="H79"/>
  <c r="F79"/>
  <c r="H86"/>
  <c r="F86"/>
  <c r="H93"/>
  <c r="F93"/>
  <c r="H114"/>
  <c r="F114"/>
  <c r="H128"/>
  <c r="F128"/>
  <c r="M47"/>
  <c r="K47"/>
  <c r="I65"/>
  <c r="G65"/>
  <c r="E65"/>
  <c r="M65"/>
  <c r="K65"/>
  <c r="M72"/>
  <c r="K72"/>
  <c r="M79"/>
  <c r="K79"/>
  <c r="M86"/>
  <c r="K86"/>
  <c r="M93"/>
  <c r="K93"/>
  <c r="I100"/>
  <c r="G100"/>
  <c r="E100"/>
  <c r="M100"/>
  <c r="K100"/>
  <c r="M107"/>
  <c r="K107"/>
  <c r="M114"/>
  <c r="K114"/>
  <c r="M128"/>
  <c r="K128"/>
  <c r="H65"/>
  <c r="L65"/>
  <c r="I72"/>
  <c r="G72"/>
  <c r="E72"/>
  <c r="N72"/>
  <c r="L72"/>
  <c r="I79"/>
  <c r="G79"/>
  <c r="E79"/>
  <c r="N79"/>
  <c r="L79"/>
  <c r="I86"/>
  <c r="G86"/>
  <c r="E86"/>
  <c r="N86"/>
  <c r="L86"/>
  <c r="I93"/>
  <c r="G93"/>
  <c r="E93"/>
  <c r="N93"/>
  <c r="L93"/>
  <c r="H100"/>
  <c r="F100"/>
  <c r="N100"/>
  <c r="L100"/>
  <c r="I107"/>
  <c r="G107"/>
  <c r="E107"/>
  <c r="N107"/>
  <c r="L107"/>
  <c r="I114"/>
  <c r="G114"/>
  <c r="E114"/>
  <c r="N114"/>
  <c r="L114"/>
  <c r="I128"/>
  <c r="G128"/>
  <c r="E128"/>
  <c r="N128"/>
  <c r="L128"/>
  <c r="I40"/>
  <c r="G40"/>
  <c r="E40"/>
  <c r="M40"/>
  <c r="K40"/>
  <c r="H40"/>
  <c r="F40"/>
  <c r="N40"/>
  <c r="L40"/>
  <c r="M138"/>
  <c r="K138"/>
  <c r="L138"/>
  <c r="H138"/>
  <c r="H139" s="1"/>
  <c r="F138"/>
  <c r="F139" s="1"/>
  <c r="I138"/>
  <c r="I139" s="1"/>
  <c r="G138"/>
  <c r="G139" s="1"/>
  <c r="E138"/>
  <c r="B83"/>
  <c r="R82" s="1"/>
  <c r="R170" s="1"/>
  <c r="B69"/>
  <c r="R68" s="1"/>
  <c r="R162" s="1"/>
  <c r="B125"/>
  <c r="R124" s="1"/>
  <c r="R194" s="1"/>
  <c r="B118"/>
  <c r="R117" s="1"/>
  <c r="R190" s="1"/>
  <c r="B111"/>
  <c r="R110" s="1"/>
  <c r="R186" s="1"/>
  <c r="B104"/>
  <c r="R103" s="1"/>
  <c r="R182" s="1"/>
  <c r="B97"/>
  <c r="R96" s="1"/>
  <c r="R178" s="1"/>
  <c r="B90"/>
  <c r="R89" s="1"/>
  <c r="R174" s="1"/>
  <c r="B76"/>
  <c r="R75" s="1"/>
  <c r="R166" s="1"/>
  <c r="B62"/>
  <c r="R61" s="1"/>
  <c r="R158" s="1"/>
  <c r="B44"/>
  <c r="R43" s="1"/>
  <c r="R154" s="1"/>
  <c r="B37"/>
  <c r="R36" s="1"/>
  <c r="R150" s="1"/>
  <c r="M8"/>
  <c r="L8"/>
  <c r="K8"/>
  <c r="I8"/>
  <c r="H8"/>
  <c r="G8"/>
  <c r="F8"/>
  <c r="E8"/>
  <c r="M7"/>
  <c r="L7"/>
  <c r="K7"/>
  <c r="I7"/>
  <c r="H7"/>
  <c r="G7"/>
  <c r="F7"/>
  <c r="E7"/>
  <c r="M6"/>
  <c r="L6"/>
  <c r="K6"/>
  <c r="I6"/>
  <c r="H6"/>
  <c r="G6"/>
  <c r="F6"/>
  <c r="E6"/>
  <c r="B532" i="3"/>
  <c r="N124" i="4"/>
  <c r="M531" i="3"/>
  <c r="M124" i="4" s="1"/>
  <c r="L531" i="3"/>
  <c r="L124" i="4" s="1"/>
  <c r="K531" i="3"/>
  <c r="K124" i="4" s="1"/>
  <c r="I531" i="3"/>
  <c r="I124" i="4" s="1"/>
  <c r="H531" i="3"/>
  <c r="H124" i="4" s="1"/>
  <c r="G531" i="3"/>
  <c r="G124" i="4" s="1"/>
  <c r="F531" i="3"/>
  <c r="F124" i="4" s="1"/>
  <c r="E531" i="3"/>
  <c r="E124" i="4" s="1"/>
  <c r="T124" s="1"/>
  <c r="T194" s="1"/>
  <c r="N530" i="3"/>
  <c r="N529"/>
  <c r="N528"/>
  <c r="M527"/>
  <c r="L527"/>
  <c r="K527"/>
  <c r="I527"/>
  <c r="H527"/>
  <c r="G527"/>
  <c r="F527"/>
  <c r="E527"/>
  <c r="B519"/>
  <c r="N117" i="4"/>
  <c r="M518" i="3"/>
  <c r="M117" i="4" s="1"/>
  <c r="L518" i="3"/>
  <c r="L117" i="4" s="1"/>
  <c r="K518" i="3"/>
  <c r="K117" i="4" s="1"/>
  <c r="I518" i="3"/>
  <c r="I117" i="4" s="1"/>
  <c r="H518" i="3"/>
  <c r="H117" i="4" s="1"/>
  <c r="G518" i="3"/>
  <c r="G117" i="4" s="1"/>
  <c r="V117" s="1"/>
  <c r="V190" s="1"/>
  <c r="F518" i="3"/>
  <c r="F117" i="4" s="1"/>
  <c r="E518" i="3"/>
  <c r="E117" i="4" s="1"/>
  <c r="T117" s="1"/>
  <c r="T190" s="1"/>
  <c r="N517" i="3"/>
  <c r="N516"/>
  <c r="N515"/>
  <c r="M514"/>
  <c r="L514"/>
  <c r="K514"/>
  <c r="I514"/>
  <c r="H514"/>
  <c r="G514"/>
  <c r="F514"/>
  <c r="E514"/>
  <c r="B504"/>
  <c r="N110" i="4"/>
  <c r="M503" i="3"/>
  <c r="M110" i="4" s="1"/>
  <c r="L503" i="3"/>
  <c r="L110" i="4" s="1"/>
  <c r="K503" i="3"/>
  <c r="K110" i="4" s="1"/>
  <c r="I503" i="3"/>
  <c r="I110" i="4" s="1"/>
  <c r="H503" i="3"/>
  <c r="H110" i="4" s="1"/>
  <c r="G503" i="3"/>
  <c r="G110" i="4" s="1"/>
  <c r="F503" i="3"/>
  <c r="F110" i="4" s="1"/>
  <c r="E503" i="3"/>
  <c r="E110" i="4" s="1"/>
  <c r="T110" s="1"/>
  <c r="T186" s="1"/>
  <c r="N499" i="3"/>
  <c r="N498"/>
  <c r="N497"/>
  <c r="M496"/>
  <c r="L496"/>
  <c r="K496"/>
  <c r="I496"/>
  <c r="H496"/>
  <c r="B488"/>
  <c r="N103" i="4"/>
  <c r="M487" i="3"/>
  <c r="M103" i="4" s="1"/>
  <c r="L487" i="3"/>
  <c r="L103" i="4" s="1"/>
  <c r="K487" i="3"/>
  <c r="K103" i="4" s="1"/>
  <c r="I487" i="3"/>
  <c r="I103" i="4" s="1"/>
  <c r="H487" i="3"/>
  <c r="H103" i="4" s="1"/>
  <c r="G487" i="3"/>
  <c r="G103" i="4" s="1"/>
  <c r="V103" s="1"/>
  <c r="V182" s="1"/>
  <c r="F487" i="3"/>
  <c r="F103" i="4" s="1"/>
  <c r="E487" i="3"/>
  <c r="E103" i="4" s="1"/>
  <c r="T103" s="1"/>
  <c r="T182" s="1"/>
  <c r="N484" i="3"/>
  <c r="N483"/>
  <c r="N482"/>
  <c r="M481"/>
  <c r="L481"/>
  <c r="K481"/>
  <c r="I481"/>
  <c r="H481"/>
  <c r="G481"/>
  <c r="F481"/>
  <c r="E481"/>
  <c r="N475"/>
  <c r="N474"/>
  <c r="N473"/>
  <c r="M472"/>
  <c r="L472"/>
  <c r="K472"/>
  <c r="I472"/>
  <c r="H472"/>
  <c r="G472"/>
  <c r="F472"/>
  <c r="E472"/>
  <c r="N468"/>
  <c r="N467"/>
  <c r="N466"/>
  <c r="M465"/>
  <c r="L465"/>
  <c r="K465"/>
  <c r="I465"/>
  <c r="H465"/>
  <c r="G465"/>
  <c r="F465"/>
  <c r="E465"/>
  <c r="B455"/>
  <c r="N96" i="4"/>
  <c r="M454" i="3"/>
  <c r="M96" i="4" s="1"/>
  <c r="L454" i="3"/>
  <c r="L96" i="4" s="1"/>
  <c r="K454" i="3"/>
  <c r="K96" i="4" s="1"/>
  <c r="I454" i="3"/>
  <c r="I96" i="4" s="1"/>
  <c r="H454" i="3"/>
  <c r="H96" i="4" s="1"/>
  <c r="G454" i="3"/>
  <c r="G96" i="4" s="1"/>
  <c r="F454" i="3"/>
  <c r="F96" i="4" s="1"/>
  <c r="U96" s="1"/>
  <c r="U178" s="1"/>
  <c r="E454" i="3"/>
  <c r="E96" i="4" s="1"/>
  <c r="T96" s="1"/>
  <c r="T178" s="1"/>
  <c r="N453" i="3"/>
  <c r="N452"/>
  <c r="N451"/>
  <c r="M450"/>
  <c r="L450"/>
  <c r="K450"/>
  <c r="I450"/>
  <c r="H450"/>
  <c r="G450"/>
  <c r="F450"/>
  <c r="E450"/>
  <c r="B442"/>
  <c r="N89" i="4"/>
  <c r="M441" i="3"/>
  <c r="M89" i="4" s="1"/>
  <c r="L441" i="3"/>
  <c r="L89" i="4" s="1"/>
  <c r="K441" i="3"/>
  <c r="K89" i="4" s="1"/>
  <c r="I441" i="3"/>
  <c r="I89" i="4" s="1"/>
  <c r="H441" i="3"/>
  <c r="H89" i="4" s="1"/>
  <c r="G441" i="3"/>
  <c r="G89" i="4" s="1"/>
  <c r="V89" s="1"/>
  <c r="V174" s="1"/>
  <c r="F441" i="3"/>
  <c r="F89" i="4" s="1"/>
  <c r="E441" i="3"/>
  <c r="E89" i="4" s="1"/>
  <c r="T89" s="1"/>
  <c r="T174" s="1"/>
  <c r="N438" i="3"/>
  <c r="N437"/>
  <c r="N436"/>
  <c r="M435"/>
  <c r="L435"/>
  <c r="K435"/>
  <c r="I435"/>
  <c r="H435"/>
  <c r="G435"/>
  <c r="F435"/>
  <c r="E435"/>
  <c r="B427"/>
  <c r="N82" i="4"/>
  <c r="M426" i="3"/>
  <c r="M82" i="4" s="1"/>
  <c r="L426" i="3"/>
  <c r="L82" i="4" s="1"/>
  <c r="K426" i="3"/>
  <c r="K82" i="4" s="1"/>
  <c r="I426" i="3"/>
  <c r="I82" i="4" s="1"/>
  <c r="H426" i="3"/>
  <c r="H82" i="4" s="1"/>
  <c r="G426" i="3"/>
  <c r="G82" i="4" s="1"/>
  <c r="F426" i="3"/>
  <c r="F82" i="4" s="1"/>
  <c r="U82" s="1"/>
  <c r="U170" s="1"/>
  <c r="E426" i="3"/>
  <c r="E82" i="4" s="1"/>
  <c r="T82" s="1"/>
  <c r="T170" s="1"/>
  <c r="N425" i="3"/>
  <c r="N424"/>
  <c r="N423"/>
  <c r="M422"/>
  <c r="L422"/>
  <c r="K422"/>
  <c r="I422"/>
  <c r="H422"/>
  <c r="G422"/>
  <c r="F422"/>
  <c r="E422"/>
  <c r="N75" i="4"/>
  <c r="M75"/>
  <c r="L75"/>
  <c r="K75"/>
  <c r="I75"/>
  <c r="H75"/>
  <c r="G75"/>
  <c r="V75" s="1"/>
  <c r="V166" s="1"/>
  <c r="F75"/>
  <c r="E75"/>
  <c r="T75" s="1"/>
  <c r="T166" s="1"/>
  <c r="B393" i="3"/>
  <c r="N68" i="4"/>
  <c r="M392" i="3"/>
  <c r="M68" i="4" s="1"/>
  <c r="L392" i="3"/>
  <c r="L68" i="4" s="1"/>
  <c r="K392" i="3"/>
  <c r="K68" i="4" s="1"/>
  <c r="I392" i="3"/>
  <c r="I68" i="4" s="1"/>
  <c r="H392" i="3"/>
  <c r="H68" i="4" s="1"/>
  <c r="G392" i="3"/>
  <c r="G68" i="4" s="1"/>
  <c r="F392" i="3"/>
  <c r="F68" i="4" s="1"/>
  <c r="E392" i="3"/>
  <c r="E68" i="4" s="1"/>
  <c r="T68" s="1"/>
  <c r="T162" s="1"/>
  <c r="N391" i="3"/>
  <c r="N390"/>
  <c r="N389"/>
  <c r="M388"/>
  <c r="L388"/>
  <c r="K388"/>
  <c r="I388"/>
  <c r="H388"/>
  <c r="G388"/>
  <c r="F388"/>
  <c r="E388"/>
  <c r="N379"/>
  <c r="N378"/>
  <c r="N377"/>
  <c r="M376"/>
  <c r="L376"/>
  <c r="K376"/>
  <c r="I376"/>
  <c r="H376"/>
  <c r="G376"/>
  <c r="F376"/>
  <c r="E376"/>
  <c r="B368"/>
  <c r="M367"/>
  <c r="M61" i="4" s="1"/>
  <c r="L367" i="3"/>
  <c r="L61" i="4" s="1"/>
  <c r="K367" i="3"/>
  <c r="K61" i="4" s="1"/>
  <c r="I367" i="3"/>
  <c r="I61" i="4" s="1"/>
  <c r="H367" i="3"/>
  <c r="H61" i="4" s="1"/>
  <c r="G367" i="3"/>
  <c r="G61" i="4" s="1"/>
  <c r="V61" s="1"/>
  <c r="V158" s="1"/>
  <c r="F367" i="3"/>
  <c r="F61" i="4" s="1"/>
  <c r="E367" i="3"/>
  <c r="E61" i="4" s="1"/>
  <c r="T61" s="1"/>
  <c r="T158" s="1"/>
  <c r="N249" i="3"/>
  <c r="N248"/>
  <c r="N247"/>
  <c r="M246"/>
  <c r="L246"/>
  <c r="K246"/>
  <c r="I246"/>
  <c r="H246"/>
  <c r="G246"/>
  <c r="F246"/>
  <c r="E246"/>
  <c r="N234"/>
  <c r="N233"/>
  <c r="N232"/>
  <c r="M231"/>
  <c r="L231"/>
  <c r="K231"/>
  <c r="I231"/>
  <c r="H231"/>
  <c r="G231"/>
  <c r="F231"/>
  <c r="E231"/>
  <c r="N227"/>
  <c r="N226"/>
  <c r="N225"/>
  <c r="M224"/>
  <c r="L224"/>
  <c r="K224"/>
  <c r="I224"/>
  <c r="H224"/>
  <c r="G224"/>
  <c r="F224"/>
  <c r="E224"/>
  <c r="I5" i="4" l="1"/>
  <c r="N370" i="3"/>
  <c r="N64" i="4" s="1"/>
  <c r="N369" i="3"/>
  <c r="N63" i="4" s="1"/>
  <c r="N368" i="3"/>
  <c r="M5" i="4"/>
  <c r="H5"/>
  <c r="K5"/>
  <c r="L5"/>
  <c r="F30"/>
  <c r="F24"/>
  <c r="M30"/>
  <c r="M24"/>
  <c r="G30"/>
  <c r="G24"/>
  <c r="L108"/>
  <c r="I108"/>
  <c r="H101"/>
  <c r="N94"/>
  <c r="G94"/>
  <c r="N80"/>
  <c r="G80"/>
  <c r="K129"/>
  <c r="K115"/>
  <c r="K101"/>
  <c r="M87"/>
  <c r="M73"/>
  <c r="G66"/>
  <c r="F129"/>
  <c r="F115"/>
  <c r="F87"/>
  <c r="F73"/>
  <c r="N122"/>
  <c r="E122"/>
  <c r="I122"/>
  <c r="L30"/>
  <c r="L24"/>
  <c r="H30"/>
  <c r="H24"/>
  <c r="K30"/>
  <c r="K24"/>
  <c r="E24"/>
  <c r="I30"/>
  <c r="I24"/>
  <c r="X61"/>
  <c r="X158" s="1"/>
  <c r="W68"/>
  <c r="W162" s="1"/>
  <c r="W82"/>
  <c r="W170" s="1"/>
  <c r="W110"/>
  <c r="W186" s="1"/>
  <c r="X117"/>
  <c r="X190" s="1"/>
  <c r="W124"/>
  <c r="W194" s="1"/>
  <c r="U124"/>
  <c r="U194" s="1"/>
  <c r="U110"/>
  <c r="U186" s="1"/>
  <c r="U68"/>
  <c r="U162" s="1"/>
  <c r="U61"/>
  <c r="U158" s="1"/>
  <c r="W61"/>
  <c r="W158" s="1"/>
  <c r="V68"/>
  <c r="V162" s="1"/>
  <c r="X68"/>
  <c r="X162" s="1"/>
  <c r="W75"/>
  <c r="W166" s="1"/>
  <c r="U75"/>
  <c r="U166" s="1"/>
  <c r="X75"/>
  <c r="X166" s="1"/>
  <c r="V82"/>
  <c r="V170" s="1"/>
  <c r="X82"/>
  <c r="X170" s="1"/>
  <c r="W89"/>
  <c r="W174" s="1"/>
  <c r="U89"/>
  <c r="U174" s="1"/>
  <c r="X89"/>
  <c r="X174" s="1"/>
  <c r="X96"/>
  <c r="X178" s="1"/>
  <c r="V96"/>
  <c r="V178" s="1"/>
  <c r="W103"/>
  <c r="W182" s="1"/>
  <c r="U103"/>
  <c r="U182" s="1"/>
  <c r="X103"/>
  <c r="X182" s="1"/>
  <c r="V110"/>
  <c r="V186" s="1"/>
  <c r="X110"/>
  <c r="X186" s="1"/>
  <c r="U117"/>
  <c r="U190" s="1"/>
  <c r="W117"/>
  <c r="W190" s="1"/>
  <c r="V124"/>
  <c r="V194" s="1"/>
  <c r="X124"/>
  <c r="X194" s="1"/>
  <c r="L129"/>
  <c r="I129"/>
  <c r="N115"/>
  <c r="G115"/>
  <c r="N101"/>
  <c r="L87"/>
  <c r="I87"/>
  <c r="L73"/>
  <c r="I73"/>
  <c r="K108"/>
  <c r="E101"/>
  <c r="I101"/>
  <c r="M94"/>
  <c r="M80"/>
  <c r="M66"/>
  <c r="F94"/>
  <c r="F80"/>
  <c r="F66"/>
  <c r="H122"/>
  <c r="H108"/>
  <c r="K122"/>
  <c r="N129"/>
  <c r="G129"/>
  <c r="L115"/>
  <c r="I115"/>
  <c r="N108"/>
  <c r="G108"/>
  <c r="L101"/>
  <c r="L94"/>
  <c r="I94"/>
  <c r="N87"/>
  <c r="G87"/>
  <c r="L80"/>
  <c r="I80"/>
  <c r="N73"/>
  <c r="G73"/>
  <c r="L66"/>
  <c r="H66"/>
  <c r="M129"/>
  <c r="M115"/>
  <c r="M108"/>
  <c r="M101"/>
  <c r="G101"/>
  <c r="K94"/>
  <c r="K87"/>
  <c r="K80"/>
  <c r="K73"/>
  <c r="K66"/>
  <c r="E66"/>
  <c r="I66"/>
  <c r="H129"/>
  <c r="H115"/>
  <c r="H94"/>
  <c r="H87"/>
  <c r="H80"/>
  <c r="H73"/>
  <c r="L122"/>
  <c r="F122"/>
  <c r="F108"/>
  <c r="M122"/>
  <c r="G122"/>
  <c r="W96"/>
  <c r="W178" s="1"/>
  <c r="E30"/>
  <c r="E31"/>
  <c r="E32"/>
  <c r="F5"/>
  <c r="E5"/>
  <c r="G5"/>
  <c r="V5" s="1"/>
  <c r="V146" s="1"/>
  <c r="V205" s="1"/>
  <c r="P121"/>
  <c r="E139"/>
  <c r="P40"/>
  <c r="E129"/>
  <c r="P128"/>
  <c r="E115"/>
  <c r="P114"/>
  <c r="E108"/>
  <c r="P107"/>
  <c r="F101"/>
  <c r="P100"/>
  <c r="E94"/>
  <c r="P93"/>
  <c r="E87"/>
  <c r="P86"/>
  <c r="E80"/>
  <c r="P79"/>
  <c r="E73"/>
  <c r="P72"/>
  <c r="N224" i="3"/>
  <c r="N246"/>
  <c r="N435"/>
  <c r="N465"/>
  <c r="N481"/>
  <c r="N514"/>
  <c r="N231"/>
  <c r="N376"/>
  <c r="N388"/>
  <c r="N422"/>
  <c r="N450"/>
  <c r="N472"/>
  <c r="N496"/>
  <c r="N527"/>
  <c r="B196"/>
  <c r="M195"/>
  <c r="M43" i="4" s="1"/>
  <c r="L195" i="3"/>
  <c r="L43" i="4" s="1"/>
  <c r="K195" i="3"/>
  <c r="K43" i="4" s="1"/>
  <c r="I195" i="3"/>
  <c r="I43" i="4" s="1"/>
  <c r="H195" i="3"/>
  <c r="H43" i="4" s="1"/>
  <c r="G195" i="3"/>
  <c r="G43" i="4" s="1"/>
  <c r="F195" i="3"/>
  <c r="F43" i="4" s="1"/>
  <c r="E195" i="3"/>
  <c r="E43" i="4" s="1"/>
  <c r="N194" i="3"/>
  <c r="N193"/>
  <c r="N192"/>
  <c r="M191"/>
  <c r="L191"/>
  <c r="K191"/>
  <c r="I191"/>
  <c r="H191"/>
  <c r="G191"/>
  <c r="F191"/>
  <c r="E191"/>
  <c r="N185"/>
  <c r="N184"/>
  <c r="N183"/>
  <c r="M182"/>
  <c r="L182"/>
  <c r="K182"/>
  <c r="I182"/>
  <c r="H182"/>
  <c r="G182"/>
  <c r="F182"/>
  <c r="E182"/>
  <c r="N178"/>
  <c r="N177"/>
  <c r="N176"/>
  <c r="M175"/>
  <c r="L175"/>
  <c r="K175"/>
  <c r="I175"/>
  <c r="H175"/>
  <c r="G175"/>
  <c r="F175"/>
  <c r="E175"/>
  <c r="B158"/>
  <c r="M541"/>
  <c r="L541"/>
  <c r="K139" i="4"/>
  <c r="N553" i="3"/>
  <c r="N552"/>
  <c r="N551"/>
  <c r="M550"/>
  <c r="L550"/>
  <c r="K550"/>
  <c r="I550"/>
  <c r="H550"/>
  <c r="G550"/>
  <c r="F550"/>
  <c r="E550"/>
  <c r="N549"/>
  <c r="N548"/>
  <c r="N547"/>
  <c r="M546"/>
  <c r="L546"/>
  <c r="K546"/>
  <c r="I546"/>
  <c r="H546"/>
  <c r="G546"/>
  <c r="F546"/>
  <c r="E546"/>
  <c r="L22"/>
  <c r="M22"/>
  <c r="K22"/>
  <c r="L157"/>
  <c r="L36" i="4" s="1"/>
  <c r="L41" s="1"/>
  <c r="M157" i="3"/>
  <c r="M36" i="4" s="1"/>
  <c r="M41" s="1"/>
  <c r="N157" i="3"/>
  <c r="N36" i="4" s="1"/>
  <c r="N41" s="1"/>
  <c r="K157" i="3"/>
  <c r="K36" i="4" s="1"/>
  <c r="K41" s="1"/>
  <c r="I157" i="3"/>
  <c r="I36" i="4" s="1"/>
  <c r="I41" s="1"/>
  <c r="H157" i="3"/>
  <c r="H36" i="4" s="1"/>
  <c r="H41" s="1"/>
  <c r="G157" i="3"/>
  <c r="G36" i="4" s="1"/>
  <c r="F157" i="3"/>
  <c r="F36" i="4" s="1"/>
  <c r="E157" i="3"/>
  <c r="E36" i="4" s="1"/>
  <c r="T36" s="1"/>
  <c r="T150" s="1"/>
  <c r="N12" i="3"/>
  <c r="N13"/>
  <c r="N11"/>
  <c r="N23"/>
  <c r="N24"/>
  <c r="N25"/>
  <c r="L10"/>
  <c r="L18" i="4" s="1"/>
  <c r="M10" i="3"/>
  <c r="M18" i="4" s="1"/>
  <c r="K10" i="3"/>
  <c r="K18" i="4" s="1"/>
  <c r="F10" i="3"/>
  <c r="F18" i="4" s="1"/>
  <c r="G10" i="3"/>
  <c r="G18" i="4" s="1"/>
  <c r="V18" s="1"/>
  <c r="H10" i="3"/>
  <c r="H18" i="4" s="1"/>
  <c r="I10" i="3"/>
  <c r="I18" i="4" s="1"/>
  <c r="E10" i="3"/>
  <c r="E18" i="4" s="1"/>
  <c r="F22" i="3"/>
  <c r="G22"/>
  <c r="H22"/>
  <c r="I22"/>
  <c r="E22"/>
  <c r="U18" i="4" l="1"/>
  <c r="X18"/>
  <c r="W18"/>
  <c r="T18"/>
  <c r="N27"/>
  <c r="P27" s="1"/>
  <c r="N26"/>
  <c r="P26" s="1"/>
  <c r="N367" i="3"/>
  <c r="N61" i="4" s="1"/>
  <c r="N62"/>
  <c r="N65" s="1"/>
  <c r="L48"/>
  <c r="K48"/>
  <c r="H48"/>
  <c r="M48"/>
  <c r="M134"/>
  <c r="M139" s="1"/>
  <c r="L134"/>
  <c r="L139" s="1"/>
  <c r="I48"/>
  <c r="T43"/>
  <c r="T154" s="1"/>
  <c r="T206" s="1"/>
  <c r="N19"/>
  <c r="N6" s="1"/>
  <c r="N6" i="3"/>
  <c r="N20" i="4"/>
  <c r="N7" s="1"/>
  <c r="N7" i="3"/>
  <c r="N21" i="4"/>
  <c r="N8" s="1"/>
  <c r="N8" i="3"/>
  <c r="P122" i="4"/>
  <c r="P73"/>
  <c r="P80"/>
  <c r="P87"/>
  <c r="P94"/>
  <c r="P101"/>
  <c r="P108"/>
  <c r="P115"/>
  <c r="P129"/>
  <c r="I29"/>
  <c r="I23"/>
  <c r="K29"/>
  <c r="K23"/>
  <c r="L29"/>
  <c r="L23"/>
  <c r="W36"/>
  <c r="W150" s="1"/>
  <c r="U36"/>
  <c r="U150" s="1"/>
  <c r="U43"/>
  <c r="U154" s="1"/>
  <c r="W43"/>
  <c r="W154" s="1"/>
  <c r="F48"/>
  <c r="E29"/>
  <c r="E23"/>
  <c r="H29"/>
  <c r="H23"/>
  <c r="F29"/>
  <c r="F23"/>
  <c r="M29"/>
  <c r="M23"/>
  <c r="X43"/>
  <c r="X154" s="1"/>
  <c r="V43"/>
  <c r="V154" s="1"/>
  <c r="E41"/>
  <c r="G48"/>
  <c r="F41"/>
  <c r="E48"/>
  <c r="X36"/>
  <c r="X150" s="1"/>
  <c r="V36"/>
  <c r="V150" s="1"/>
  <c r="N47"/>
  <c r="W5"/>
  <c r="W146" s="1"/>
  <c r="U5"/>
  <c r="U146" s="1"/>
  <c r="U205" s="1"/>
  <c r="T5"/>
  <c r="T146" s="1"/>
  <c r="T205" s="1"/>
  <c r="X5"/>
  <c r="X146" s="1"/>
  <c r="G41"/>
  <c r="G29"/>
  <c r="G23"/>
  <c r="N138"/>
  <c r="P138" s="1"/>
  <c r="N541" i="3"/>
  <c r="N546"/>
  <c r="N175"/>
  <c r="N191"/>
  <c r="N550"/>
  <c r="N182"/>
  <c r="N22"/>
  <c r="N10"/>
  <c r="N18" i="4" s="1"/>
  <c r="V206" l="1"/>
  <c r="V207" s="1"/>
  <c r="N66"/>
  <c r="P66" s="1"/>
  <c r="P65"/>
  <c r="N25"/>
  <c r="N24" s="1"/>
  <c r="P24" s="1"/>
  <c r="U206"/>
  <c r="U207" s="1"/>
  <c r="T207"/>
  <c r="N31"/>
  <c r="P31" s="1"/>
  <c r="N32"/>
  <c r="P32" s="1"/>
  <c r="N134"/>
  <c r="N139" s="1"/>
  <c r="P139" s="1"/>
  <c r="N22"/>
  <c r="P22" s="1"/>
  <c r="N5" i="3"/>
  <c r="N14" i="4"/>
  <c r="N13"/>
  <c r="N5"/>
  <c r="N12"/>
  <c r="P41"/>
  <c r="N48"/>
  <c r="P48" s="1"/>
  <c r="P47"/>
  <c r="F6" i="3"/>
  <c r="F12" i="4" s="1"/>
  <c r="G6" i="3"/>
  <c r="G12" i="4" s="1"/>
  <c r="H6" i="3"/>
  <c r="H12" i="4" s="1"/>
  <c r="I6" i="3"/>
  <c r="I12" i="4" s="1"/>
  <c r="K6" i="3"/>
  <c r="K12" i="4" s="1"/>
  <c r="L6" i="3"/>
  <c r="L12" i="4" s="1"/>
  <c r="M6" i="3"/>
  <c r="M12" i="4" s="1"/>
  <c r="F7" i="3"/>
  <c r="F13" i="4" s="1"/>
  <c r="G7" i="3"/>
  <c r="G13" i="4" s="1"/>
  <c r="H7" i="3"/>
  <c r="H13" i="4" s="1"/>
  <c r="I7" i="3"/>
  <c r="I13" i="4" s="1"/>
  <c r="K7" i="3"/>
  <c r="K13" i="4" s="1"/>
  <c r="L7" i="3"/>
  <c r="L13" i="4" s="1"/>
  <c r="M7" i="3"/>
  <c r="M13" i="4" s="1"/>
  <c r="F8" i="3"/>
  <c r="F14" i="4" s="1"/>
  <c r="G8" i="3"/>
  <c r="G14" i="4" s="1"/>
  <c r="H8" i="3"/>
  <c r="H14" i="4" s="1"/>
  <c r="I8" i="3"/>
  <c r="I14" i="4" s="1"/>
  <c r="K8" i="3"/>
  <c r="K14" i="4" s="1"/>
  <c r="L8" i="3"/>
  <c r="L14" i="4" s="1"/>
  <c r="M8" i="3"/>
  <c r="M14" i="4" s="1"/>
  <c r="E7" i="3"/>
  <c r="E13" i="4" s="1"/>
  <c r="E8" i="3"/>
  <c r="E14" i="4" s="1"/>
  <c r="E6" i="3"/>
  <c r="E12" i="4" s="1"/>
  <c r="P25" l="1"/>
  <c r="N30"/>
  <c r="P30" s="1"/>
  <c r="N29"/>
  <c r="P29" s="1"/>
  <c r="N23"/>
  <c r="P23" s="1"/>
  <c r="N11"/>
  <c r="P12"/>
  <c r="P13"/>
  <c r="P14"/>
  <c r="E5" i="3"/>
  <c r="E11" i="4" s="1"/>
  <c r="I5" i="3"/>
  <c r="I11" i="4" s="1"/>
  <c r="H5" i="3"/>
  <c r="H11" i="4" s="1"/>
  <c r="M5" i="3"/>
  <c r="M11" i="4" s="1"/>
  <c r="L5" i="3"/>
  <c r="L11" i="4" s="1"/>
  <c r="G5" i="3"/>
  <c r="G11" i="4" s="1"/>
  <c r="K5" i="3"/>
  <c r="K11" i="4" s="1"/>
  <c r="F5" i="3"/>
  <c r="F11" i="4" s="1"/>
  <c r="P11" l="1"/>
</calcChain>
</file>

<file path=xl/sharedStrings.xml><?xml version="1.0" encoding="utf-8"?>
<sst xmlns="http://schemas.openxmlformats.org/spreadsheetml/2006/main" count="1234" uniqueCount="335">
  <si>
    <t>№
 п.п.</t>
  </si>
  <si>
    <t>Наименование показателя</t>
  </si>
  <si>
    <t>Базовое значение</t>
  </si>
  <si>
    <t>Значение показателя/ потребность в финансировании, млн. рублей</t>
  </si>
  <si>
    <t>Значение/ года</t>
  </si>
  <si>
    <t>Дата /
вид бюджета</t>
  </si>
  <si>
    <t>2022 г.</t>
  </si>
  <si>
    <t>2023 г.</t>
  </si>
  <si>
    <t>2024 г.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</si>
  <si>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</si>
  <si>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</si>
  <si>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</si>
  <si>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</si>
  <si>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</si>
  <si>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</si>
  <si>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</si>
  <si>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</si>
  <si>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</si>
  <si>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</si>
  <si>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</si>
  <si>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</t>
  </si>
  <si>
    <t>2019 г. 
(план в соответствии с бюджетом)</t>
  </si>
  <si>
    <t>2021 г.
 (план в соответствии с бюджетом)</t>
  </si>
  <si>
    <t>2020 г.
(план в соответствии с бюджетом)</t>
  </si>
  <si>
    <t>Наименование показателя регионального проекта</t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</si>
  <si>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</si>
  <si>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</si>
  <si>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</si>
  <si>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</si>
  <si>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</si>
  <si>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</si>
  <si>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</si>
  <si>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</si>
  <si>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</si>
  <si>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</si>
  <si>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</si>
  <si>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</si>
  <si>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</si>
  <si>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</si>
  <si>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</si>
  <si>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</si>
  <si>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</si>
  <si>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</si>
  <si>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</si>
  <si>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</si>
  <si>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</si>
  <si>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</si>
  <si>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</si>
  <si>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</si>
  <si>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</si>
  <si>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</si>
  <si>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</si>
  <si>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</si>
  <si>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ДЕМОГРАФИЯ</t>
  </si>
  <si>
    <t>ЗДРАВООХРАНЕНИЕ</t>
  </si>
  <si>
    <t>ОБРАЗОВАНИЕ</t>
  </si>
  <si>
    <t>ЖИЛЬЕ И ГОРОДСКАЯ СРЕДА</t>
  </si>
  <si>
    <t>ЭКОЛОГИЯ</t>
  </si>
  <si>
    <t>БЕЗОПАСНЫЕ И КАЧЕСТВЕННЫЕ АВТОМОБИЛЬНЫЕ ДОРОГИ</t>
  </si>
  <si>
    <t>ПРОИЗВОДИТЕЛЬНОСТЬ ТРУДА</t>
  </si>
  <si>
    <t>НАУКА</t>
  </si>
  <si>
    <t>ЦИФРОВАЯ ЭКОНОМИКА</t>
  </si>
  <si>
    <t>КУЛЬТУРА</t>
  </si>
  <si>
    <t>МАЛОЕ И СРЕДНЕЕ ПРЕДПРИНИМАТЕЛЬСТВО</t>
  </si>
  <si>
    <t>МЕЖДУНАРОДНАЯ КООПЕРАЦИЯ И ЭКСПОРТ</t>
  </si>
  <si>
    <t>ОСВОЕНИЕ СУБСИДИЙ ИЗ БЮДЖЕТОВ НА ИНВЕСТИЦИОННЫЕ ЦЕЛИ ВНЕ НАЦИОНАЛЬНЫХ ПРОЕКТОВ</t>
  </si>
  <si>
    <t>проверочная сторока</t>
  </si>
  <si>
    <t>Приложение 2</t>
  </si>
  <si>
    <t xml:space="preserve">% профинансировано (кассовый расход) /исполнение (от закантрактованного) 
</t>
  </si>
  <si>
    <t>%  подписанного контракта по мероприятию от запланированного, (законтрактовано)</t>
  </si>
  <si>
    <t>Текущее исполнение показателей, %, 2019 год</t>
  </si>
  <si>
    <t>Вид бюджета</t>
  </si>
  <si>
    <t>2019 г. 
(план в соответствии с бюджетом), млн рублей</t>
  </si>
  <si>
    <t>ФОРМАТ И ШРИФТЫ НЕ ИЗМЕНЯТЬ</t>
  </si>
  <si>
    <t>сумма подписанного контракта по мероприятию, млн рублей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</si>
  <si>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2019 год</t>
  </si>
  <si>
    <t>Количество сохраненных жизней (по сравнению с 2018 годом)</t>
  </si>
  <si>
    <t>Число граждан в возрасте 21 год и старше, прошедших в 2019 году диспансеризацию (1 эт.)</t>
  </si>
  <si>
    <t>3</t>
  </si>
  <si>
    <t>Количество дополнительно трудоустроившихся в 2019 году специалистов (по сравнению с 2018 годом) - врачей</t>
  </si>
  <si>
    <t>4</t>
  </si>
  <si>
    <t>Количество дополнительно трудоустроившихся в 2019 году специалистов (по сравнению с 2018 годом) - средних медработников</t>
  </si>
  <si>
    <t>Приложение 3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</si>
  <si>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</si>
  <si>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</si>
  <si>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</si>
  <si>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</si>
  <si>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</si>
  <si>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</si>
  <si>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</si>
  <si>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</si>
  <si>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</si>
  <si>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</si>
  <si>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</si>
  <si>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</si>
  <si>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СВОДНАЯ ТАБЛИЦА (для формирования пояснительной записки)</t>
  </si>
  <si>
    <t>городской округ Спасск-Дальний</t>
  </si>
  <si>
    <t>01.03.2019</t>
  </si>
  <si>
    <t>Количество рождений детей, необходимое для достижения значений показателя "Суммарный коэффициент рождаемости"</t>
  </si>
  <si>
    <t>Региональный проект 1.Финансовая поддержка семей при рождении детей</t>
  </si>
  <si>
    <t>Региональный проект 2 Содействие занятости женщин - создание условий дошкольного образования для детей в возрасте до трех лет</t>
  </si>
  <si>
    <t>Уровень занятости женщин, проживающих, имеющих детей дошкольного возраста, %</t>
  </si>
  <si>
    <t>12.2017</t>
  </si>
  <si>
    <t>2.2</t>
  </si>
  <si>
    <t>2.3</t>
  </si>
  <si>
    <t>2.4</t>
  </si>
  <si>
    <t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t>
  </si>
  <si>
    <t>Доступность дошкольного образования для детей в возрасте от полутора до трех лет, %</t>
  </si>
  <si>
    <t>01.2018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</si>
  <si>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</si>
  <si>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Завершение реконструкции здания муниципальной организации, осуществляющей образовательную деятельность по образовательным программам дошкольного образования, присмотр и уход</t>
  </si>
  <si>
    <t>12.02.2019-20.12.2019</t>
  </si>
  <si>
    <t>Региональный проект 3. Разработка и реализация программы системной поддержки и повышения качества жизни граждан старшего поколения</t>
  </si>
  <si>
    <t>Численность граждан предпенсионного возраста, прошедших профессиональное обучение и дополнительное профессиональное образование, человек</t>
  </si>
  <si>
    <t>3.1</t>
  </si>
  <si>
    <t>Региональный проект 5. Создание для всех категорий и групп населения условий для занятости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</si>
  <si>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Доля детей и молодёжи (возраст 3-29 лет), систематически занимающихся физической культурой и спортом, %</t>
  </si>
  <si>
    <t>Реконструкция спортивного комплекса по ул. Пионерская, 1 в г. Спасск-Дальний</t>
  </si>
  <si>
    <t>01.012019 - 31.12.2021</t>
  </si>
  <si>
    <t>1.2</t>
  </si>
  <si>
    <t>Плоскостное спортивное сооружение. Комбинированный спортивный комплекс (для игровых видов спорта и тренажерный сектор) ул.Краснознаменная, 35А</t>
  </si>
  <si>
    <t>01.01.2020 - 31.12.2020</t>
  </si>
  <si>
    <t>федеральный бюджет</t>
  </si>
  <si>
    <t>бюджет муниципального образования</t>
  </si>
  <si>
    <t>1.3</t>
  </si>
  <si>
    <t>Плоскостное спортивное сооружение. Комбинированный спортивный комплекс (для игровых видов спорта и тренажерный сектор) ул.Советская, 64А</t>
  </si>
  <si>
    <t>01.01.2021 - 31.12.2021</t>
  </si>
  <si>
    <t>1.4</t>
  </si>
  <si>
    <t>Плоскостное спортивное сооружение. Комбинированный спортивный комплекс (для игровых видов спорта и тренажерный сектор) ул.Красногвардейская, 73</t>
  </si>
  <si>
    <t>1.5</t>
  </si>
  <si>
    <t>Плоскостное спортивное сооружение. Комбинированный спортивный комплекс (для игровых видов спорта и тренажерный сектор) ул.Советская, 110</t>
  </si>
  <si>
    <t>01.01.2022 - 31.12.2022</t>
  </si>
  <si>
    <t>1.6</t>
  </si>
  <si>
    <t>Плоскостное спортивное сооружение. Комбинированный спортивный комплекс (для игровых видов спорта и тренажерный сектор) ул.Красногвардейская, 104/6</t>
  </si>
  <si>
    <t>1.7</t>
  </si>
  <si>
    <t>Плоскостное спортивное сооружение. Комбинированный спортивный комплекс (для игровых видов спорта и тренажерный сектор) ул.Ленинская, 47</t>
  </si>
  <si>
    <t>01.01.2023 - 31.12.2023</t>
  </si>
  <si>
    <t>1.8</t>
  </si>
  <si>
    <t>Плоскостное спортивное сооружение. Комбинированный спортивный комплекс (для игровых видов спорта и тренажерный сектор) ул.Герцена, 2</t>
  </si>
  <si>
    <t>1.9</t>
  </si>
  <si>
    <t>Плоскостное спортивное сооружение. Комбинированный спортивный комплекс (для игровых видов спорта и тренажерный сектор) ул.Краснознаменная, 38</t>
  </si>
  <si>
    <t>01.01.2024 - 31.12.2024</t>
  </si>
  <si>
    <t>1.10</t>
  </si>
  <si>
    <t>Плоскостное спортивное сооружение. Комбинированный спортивный комплекс (для игровых видов спорта и тренажерный сектор) ул.Дербенева,25А</t>
  </si>
  <si>
    <t>1.11</t>
  </si>
  <si>
    <t>Строительство лыжероллерной трассы на  лыжной базе МБУДО ДООСЦ в с.Калиновка</t>
  </si>
  <si>
    <t>01.01.2020 - 31.12.2021</t>
  </si>
  <si>
    <t>Контракт на изготовление проектно-сметной документации заключен 31.05.2019 с ООО "ГРОСС" на 5, 645 млн.руб.,  срок завершения - 30.11.2019г.</t>
  </si>
  <si>
    <t>5.2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</si>
  <si>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</si>
  <si>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Плоскостное спортивное сооружение. Крытая спортивная площажка (атлетический павильон) для гимнастических упражнений по ул.Ленинская, 27</t>
  </si>
  <si>
    <t>Строительство стадиона городского округа Спасск-Дальний</t>
  </si>
  <si>
    <t>01.01.2022 - 31.12.2024</t>
  </si>
  <si>
    <t xml:space="preserve"> 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</si>
  <si>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</si>
  <si>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Спасск-Дальний городской округ</t>
  </si>
  <si>
    <t>Плоскостное спортивное сооружение. Комбинированный спортивный комплекс (для игровых видов спорта и тренажерный сектор) парк им.Фадеева ул. Красногвардейская</t>
  </si>
  <si>
    <t>Плоскостное спортивное сооружение. Комбинированный спортивный комплекс (для игровых видов спорта и тренажерный сектор) ул. Советская, 100</t>
  </si>
  <si>
    <t>5.4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</si>
  <si>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</si>
  <si>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Плоскостное спортивное сооружение. Комбинированный спортивный комплекс (для игровых видов спорта и тренажерный сектор) ул. Красногвардейская,87/5</t>
  </si>
  <si>
    <t>Плоскостное спортивное сооружение. Комбинированный спортивный комплекс (для игровых видов спорта и тренажерный сектор) ул. Красногвардейская, 110/1</t>
  </si>
  <si>
    <t>Плоскостное спортивное сооружение. Комбинированный спортивный комплекс (для игровых видов спорта и тренажерный сектор) ул. Нагорная, 4</t>
  </si>
  <si>
    <t>Плоскостное спортивное сооружение. Комбинированный спортивный комплекс (для игровых видов спорта и тренажерный сектор) ул. Советская, 132</t>
  </si>
  <si>
    <t>Плоскостное спортивное сооружение. Комбинированный спортивный комплекс (для игровых видов спорта и тренажерный сектор) ул. Коммунаров, 29</t>
  </si>
  <si>
    <t>Плоскостное спортивное сооружение. Спортивная площадка Тип № 5 (хоккейная коробка) ул. Советская, 108</t>
  </si>
  <si>
    <t>01.01.2019 - 31.12.2019</t>
  </si>
  <si>
    <t>Плоскостное спортивное сооружение. Спортивная площадка Тип № 5 (хоккейная коробка) ул. Краснознаменная, 38</t>
  </si>
  <si>
    <t>Доля занимающихся по программам спортивной подготовки в организациях ведомственной принадлежности физической культуры и спорта, %</t>
  </si>
  <si>
    <t>Капитальный ремонт спортивного комплекса "Олимп" (МБУДО ДЮСШ "Атлант")</t>
  </si>
  <si>
    <t>Капитальный ремонт стрелкового комплекса "Снайпер" (МБУДО ДЮСШ "Атлант")</t>
  </si>
  <si>
    <t>01.01.2021 - 31.12.2022</t>
  </si>
  <si>
    <t>Капитальный ремонт спортивного зала по ул. Красногвардейская, 75/1 (МБУДО ДООСЦ)</t>
  </si>
  <si>
    <t>Трудоустроены: терапевт-ортопед, педиатр участковый, врач клиническо-лабораторной дигностики, врач УЗИ</t>
  </si>
  <si>
    <t>Изготовление буклетов</t>
  </si>
  <si>
    <t>Социальная поддержка по программе "Земский доктор"</t>
  </si>
  <si>
    <t>Региональный проект 1. "Современная школа"</t>
  </si>
  <si>
    <t>Доля муниципальных общеобразовательных учреждений муниципального образования, в которых обновлено содержание и методы обучения предметной области "Технология" и других предметных областей, %</t>
  </si>
  <si>
    <t xml:space="preserve">Модернизация в муниципальных образовательных организациях городского округа Спасск-Дальний содержания, методик и технологий изучения (преподавания) предметной области «Технология», её воспитательной компоненты через усиление использования ИКТ и проектного подхода, исходя из требований современного рынка труда </t>
  </si>
  <si>
    <t>Модернизация кадрового обеспечения
технологического образования в муниципальных образовательных организациях городского округа Спасск-Дальний</t>
  </si>
  <si>
    <t>Модернизация материально-технического обеспечения технологического образования в муниципальных образовательных организациях городского округа Спасск-Дальний</t>
  </si>
  <si>
    <t>Интеграция технологического и проектного подхода во все виды образовательной деятельности (учебные предметы)</t>
  </si>
  <si>
    <t>Создание муниципальной системы выявления и сопровождения обучающихся, обладающих высокой мотивацией и способностями в области технологии</t>
  </si>
  <si>
    <t>Поддержка лидеров технологического образования (организаций, коллективов и отдельных педагогических работников) муниципальных образовательных организаций городского округа Спасск-Дальний, популяризация передовых практик технологического образования через проведение городских конкурсов в этой области</t>
  </si>
  <si>
    <t>Заключено 8 договоров на сумму 319,0 тыс. руб. - простая закупка.</t>
  </si>
  <si>
    <r>
      <t>ИНФОРМАЦИЯ
 по показателям и мероприятиям дорожных карт по достижению показателей
 Указа Президента Российской Федерации от 07.05.2018 № 204
городской округ Спасск-Дальний</t>
    </r>
    <r>
      <rPr>
        <i/>
        <u/>
        <sz val="24"/>
        <rFont val="Times New Roman"/>
        <family val="1"/>
        <charset val="204"/>
      </rPr>
      <t xml:space="preserve"> </t>
    </r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</si>
  <si>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профилей,с нарастающим итогом к 2018г.</t>
  </si>
  <si>
    <t>Развитие материально-технической базы муниципальных образовательных организаций городского округа Спасск-Дальний для реализации основных и дополнительных общеобразовательных программ цифрового, естественнонаучного и гуманитарного профилей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</si>
  <si>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 человек с нарастающим итогом к 2018 г.</t>
  </si>
  <si>
    <t>Мероприятия</t>
  </si>
  <si>
    <t>Расширение практики реализации дополнительных общеобразовательных программ цифрового, естественнонаучного и гуманитарного профилей в муниципальных образовательных организациях городского округа Спасск-Дальний</t>
  </si>
  <si>
    <t>Региональный проект 2. "Успех каждого ребёнка"</t>
  </si>
  <si>
    <t>Доля детей в возрасте от 5 до 18 лет, охваченных дополнительным образованием, % (от общего числа детей указанного возраста по персонифицированному учету)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</si>
  <si>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</t>
  </si>
  <si>
    <t xml:space="preserve"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 человек, нарастающим итогом 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</si>
  <si>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 естественно-научной и технической направленностей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</si>
  <si>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профориентацию, тыс. человек</t>
  </si>
  <si>
    <t>Обеспечение участия обучающихся муниципальных общеобразовательных организаций городского округа Спасск-Дальний в открытых онлайн-уроках,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</t>
  </si>
  <si>
    <t>01.01.2019-31.12.2024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</si>
  <si>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«Билет в будущее», человек</t>
  </si>
  <si>
    <t>Обеспечение максимального охвата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«Билет в будущее»</t>
  </si>
  <si>
    <t>01.09.2019-31.12.2024</t>
  </si>
  <si>
    <t>Региональный проект 3 "Поддержка семей, имеющих детей"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</si>
  <si>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</t>
  </si>
  <si>
    <t xml:space="preserve">Оказание муниципальными образовательными организациями, территориальной психолого-медико-педагогической комиссией городского округа Спасск-Дальний психолого-педагогической, методической и консультативной помощи родителям (законным представителям) обучающихся </t>
  </si>
  <si>
    <t xml:space="preserve"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% </t>
  </si>
  <si>
    <t>Проведение опросов граждан по оценке качества услуг психолого-педагогической, методической и консультативной помощи</t>
  </si>
  <si>
    <t>Региональный проект 4 "Цифровая образовательная среда"</t>
  </si>
  <si>
    <t>Количество муниципальных общеобразовательных организаций,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образования, %</t>
  </si>
  <si>
    <t>Обеспечение средствами вычислительной техники, программного обеспечения и презентационного оборудования, позволяющего получить доступ обучающихся и сотрудников муниципальных общеобразовательных организаций городского округа Спасск-Дальний к цифровой образовательной инфраструктуре и контенту, а также автоматизировать и повысить эффективность организационно-управленческих процессов</t>
  </si>
  <si>
    <t>10.01.2020-31.12.2024</t>
  </si>
  <si>
    <t>Доля педагогических работников общего образования, прошедших повышение кваллификации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Федерации"), в общем числе педагогических работников общего образования, %</t>
  </si>
  <si>
    <t>Обеспечение повышения квалификации педагогических работников муниципальных общеобразовательных организаций городского округа Спасск-Дальний в рамках периодической аттестации в цифровой форме с использованием информационного ресурса "одного окна" ("Современная образовательная среда в Российской Федерации")</t>
  </si>
  <si>
    <t>Доля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</t>
  </si>
  <si>
    <t>Данный проект в истекшем периоде 2019 года не может быть реализован, так как этот федеральный проект на территории Приморского края не внедрен. В настоящее время ведется работа по обеспечению общеобразовательных учреждений средствами ввычислительной техники, программного обеспечения и презентационного оборудования, позволяющего впоследствии внедрить указанный проект.</t>
  </si>
  <si>
    <t>Обеспечение использования цифрового образовательного профиля и проведение обучения по индивидуальному плану обучения с использованием федеральной информационно-сервисной платоформы цифровой образовательной среды для обучающихся муниципальных образовательных организаций городского округа Спасск-Дальний</t>
  </si>
  <si>
    <t>Доля образовательных организаций, реализующих программы общего образования, дополнительного образования детей,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</t>
  </si>
  <si>
    <t>Организация доступа в Государственную Информационную Систему "Электронная школа Приморья", обеспечение фиксации образовательных результатов, просмотра индивидуального плана обучения, доступа к цифровому образовательному профилю, включающему в себя сервисы по получению образовательных услуг и государственных услуг в сфере образования в электронной форме</t>
  </si>
  <si>
    <t>Доля обучающихся по программам общего образования, 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%</t>
  </si>
  <si>
    <t>Обеспечение использования федеральной информационно-сервисной платформы цифровой образовательной среды для "горизонтального обучения и неформального образования</t>
  </si>
  <si>
    <t>Региональный проект 5 "Учитель будущего"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</si>
  <si>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 ( в общей численности учреждений муниципальног образования)</t>
  </si>
  <si>
    <t>Обеспечение вовлечения педагогов муниципальных образовательных организаций городского округа Спасск-Дальний в национальную систему профессионального роста педагогических работников</t>
  </si>
  <si>
    <t>Доля педагогических работников, прошедших добровольную независимую оценку квалификации</t>
  </si>
  <si>
    <t>Обеспечение вовлечения педагогов муниципальных образовательных организаций городского округа Спасск-Дальний в добровольную независимую оценку квалификации</t>
  </si>
  <si>
    <t>Региональный проект 7 "Новые возможности для каждого"</t>
  </si>
  <si>
    <t>Количество граждан, ежегодно проходящих обучение по программам непрерывного образования (дополнительным образовательным программам и программам профессионального обучения) в образовательных организациях высшего образования не менее, млн. чел.</t>
  </si>
  <si>
    <t>Региональный проект 8 "Социальная активность"</t>
  </si>
  <si>
    <t>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образования, млн. человек накопительным итогом</t>
  </si>
  <si>
    <t>Обеспечение увеличения охвата обучающихся муниципальных образовательных организаций городского округа Спасск-Дальний, вовлечённых в деятельность общественных объединений</t>
  </si>
  <si>
    <t>09.01.2020-31.12.2024</t>
  </si>
  <si>
    <t xml:space="preserve">Доля обучающихся, вовлеченных в добровольческую деятельность, % </t>
  </si>
  <si>
    <t xml:space="preserve">Обеспечение увеличения охвата обучающихся муниципальных образовательных организаций городского округа Спасск-Дальний, вовлечённых в  добровольческую деятельность </t>
  </si>
  <si>
    <t>Доля молодёжи, задействованной в мероприятиях по вовлечению в творческую деятельность, %</t>
  </si>
  <si>
    <t>Обеспечение увеличения охвата обучающихся муниципальных образовательных организаций городского округа Спасск-Дальний, задействованной в мероприятиях по вовлечению в творческую деятельность</t>
  </si>
  <si>
    <t>Региональный проект 1. Формирование комфортной городской среды в Приморском крае</t>
  </si>
  <si>
    <t>Реализованы мероприятия по благоуствойству, предусмотренные государственными (муниципальными) программами формирования современной городской среды (количество обустроенных ебщественных пространств), не менее ед. накопительным итогом начиная с 2019 г., ед.</t>
  </si>
  <si>
    <t>01.2019</t>
  </si>
  <si>
    <t>Муниципальная программа "Формирование современной городской среды городского округа Спасск-Дальний"</t>
  </si>
  <si>
    <t>01.01.2018-31.12.2024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</si>
  <si>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</si>
  <si>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5</t>
  </si>
  <si>
    <t>Региональный проект 2. Обеспечение устойчивого сокращения непригодного для проживания жилищного фонда в Приморском крае</t>
  </si>
  <si>
    <t>Количество квадратных метров, расселенного аварийного жилищного фонда, тыс. кв. метров общей площади</t>
  </si>
  <si>
    <t>Количество граждан, расселенных из аварийного жилищного фонда, тыс. чел.</t>
  </si>
  <si>
    <t>Региональный проект 3. Чистая вода</t>
  </si>
  <si>
    <t>Доля городского населения Российской Федерации, обеспеченного качественной питьевой водой из систем централизованного водоснабжения, %</t>
  </si>
  <si>
    <t>Строительство системы водоснабжения севоревосточной части городского округа Спасск-Дальний</t>
  </si>
  <si>
    <t>Региональный проект 1. Системные меры по повышению производительности труда</t>
  </si>
  <si>
    <t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</si>
  <si>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 xml:space="preserve">Доля органов власти субъекта Российской Федерации, органов местного самоуправления, подключенных к сети "Интернет", %
</t>
  </si>
  <si>
    <t>Переход на российское офисное програмное обеспечение</t>
  </si>
  <si>
    <t xml:space="preserve">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
</t>
  </si>
  <si>
    <t>Приобретение оборудования для организации рабочего места для подключения и работы в Региональной системе обеспечения градостроительной деятельности</t>
  </si>
  <si>
    <t>Региональный проект 4. Цифровое государственное управление</t>
  </si>
  <si>
    <t xml:space="preserve">Доля взаимодействий граждан и коммерческих организаций с органами власти Приморского края и местного самоуправления и организациями государственной собственности Приморского края имуниципальной собственности , осуществляемом в цифровом виде, проценты </t>
  </si>
  <si>
    <t xml:space="preserve">  -</t>
  </si>
  <si>
    <t>Оказание содействия в оформлении в собственнностьземельных участков для подключения на территории городского округа к сети "Интернет"</t>
  </si>
  <si>
    <t>За 10 мес. 2019 года в адрес Администрации городского округа Спасск-Дальний организации, осуществляющие работы по подключению объектов недвижимости к сети «Интернет»  за оказанием содействия в оформлении в собственность земельных участков для подключения на территории городского округа Спасск-Дальний к  сети «Интернет» не обращались.</t>
  </si>
  <si>
    <t xml:space="preserve">Доля внутриведомственного и межведомственного юридически значимого электронного документаоборота органов властиПриморского края и местного самоуправления и организаций государственной собственности Приморского края и муниципальной собственности, процентов </t>
  </si>
  <si>
    <t>65</t>
  </si>
  <si>
    <t>Региональный проект 1."Культурная среда"</t>
  </si>
  <si>
    <t>Количество организаций культуры, получивших современное оборудование, ед. нарастающим итогом</t>
  </si>
  <si>
    <t>01.01.2019</t>
  </si>
  <si>
    <t xml:space="preserve">Музыкальные инструменты, оборудование и учебные материалы, приобретаемые в рамках регионального  проекта "Культурная среда" национального проекта "Культура" </t>
  </si>
  <si>
    <t>0,008</t>
  </si>
  <si>
    <t>Региональный проект 2 "Творческие люди"</t>
  </si>
  <si>
    <t>Количество специалистов, прошедших повышение квалификации на базе Центров непрерывного образования, ед. (нарастающим итогом)</t>
  </si>
  <si>
    <t>Прирост оборота субъектов малого и среднего предпринимательства      (далее – МСП), %</t>
  </si>
  <si>
    <t>не менее 3%</t>
  </si>
  <si>
    <t xml:space="preserve">Число реализованных проектов субъектов МСП получивших поддержку в форме: гарантии, льготного кредита, микрозайма, льготного лизинга </t>
  </si>
  <si>
    <t>не менее 3ед.</t>
  </si>
  <si>
    <t>Ремонт придомовой территории ул.Юбилейная, д.32</t>
  </si>
  <si>
    <t>27.05.2019 заключен муниципальный контракт с ООО РСО "СКС" - 1,488 млн. руб.; срок исполнения 01.09.2019г., выполнено 01.09.2019г.</t>
  </si>
  <si>
    <t>ремонт придомовой территории ул.Советская, 106</t>
  </si>
  <si>
    <t>Ремонт придомовой территории ул. Советская, д.100</t>
  </si>
  <si>
    <t>ремонт придомовой территори по  ул. Советская, д.21</t>
  </si>
  <si>
    <t>27.05. 2019 заключен муниципальный контракт с ООО РСО "СКС" - 1,232млн.руб.; срок исполения 01.09.2019г., выполнено 01.09.2019г.</t>
  </si>
  <si>
    <t>Ремонт придомовой территории по ул. Ленинская, д.3</t>
  </si>
  <si>
    <t>Ремонт придомовой территории по ул. Краснознаменная, 35</t>
  </si>
  <si>
    <t>01.06. 2019 заключен муниципальный контракт с ООО "АЛЬТАСТРОЙ" - 1,406млн.руб.; срок исполения 01.09.2019г., выполнено 11.1.2019г.</t>
  </si>
  <si>
    <t>Ремонт придомовой территории по ул. Красногвардейская, д.95</t>
  </si>
  <si>
    <t>Ремонт придомовой территории по ул. Красногвардейская, д.87/5</t>
  </si>
  <si>
    <t>Ремонт придомовой территории по ул. Красногвардейская, д.55</t>
  </si>
  <si>
    <t>03.06. 2019 заключен муниципальный контракт с ООО РСО "СКС" -0,832 млн.руб.;срок исполения 01.09.2019г., выполнено 01.09.2019г.</t>
  </si>
  <si>
    <t>Ремонт придомовой территории по ул. Коммунаров, д.37</t>
  </si>
  <si>
    <t>Ремонт придомовой территории по ул. Ершова, д.12</t>
  </si>
  <si>
    <t>Устройство основания для детских и спотивных площадок</t>
  </si>
  <si>
    <t>03.06. 2019 заключен муниципальный контракт с ООО РСО "СКС" - 5,151млн.руб.; срок исполения 01.09.2019г., выполнено 01.09.2019г.</t>
  </si>
  <si>
    <t>Поставка и монтаж оборудования для детских и спортивных площадок</t>
  </si>
  <si>
    <t>Поставка и монтаж дополнительного оборудования для детских и спортивных площадок</t>
  </si>
  <si>
    <t>Устройство ограждения и освещения на детских и спортивных площадках</t>
  </si>
  <si>
    <t>ИТОГО в сфере жилищно-коммунального хозяйства</t>
  </si>
  <si>
    <t>Ремонт автомобильных дорог общего пользования и внутрикварптальных проездов на территории городского округа Спасск-Дальний</t>
  </si>
  <si>
    <t xml:space="preserve"> В соответствии с Методикой расчета показатель рассчитывается на основании данных отчетов некоммерческих организаций о реализации соглашений о предоставлении грантов в форме субсидии на финансовое обеспечение реализации мероприятий федерального проекта «Поддержка семей, имеющих детей», что не входит в компетенцию управления образования АГО Спасск-Дальний.                                                                                    Показатель необходимо исключить.
</t>
  </si>
  <si>
    <t>В 2019г. В национальном проекте "Безопасные и качественные автомобильные дороги" городской округ Спасск-Дальний участие не принимает. В последующие годы не планируется участие в данном национальном проекте.</t>
  </si>
  <si>
    <t>В 2019г. В национальном проекте "Производительность труда" городской округ Спасск-Дальний участие не принимает. В последующие годы не планируется участие в данном национальном проекте.</t>
  </si>
  <si>
    <t>В 2019г. В национальном проекте "Наука" городской округ Спасск-Дальний участие не принимает. В последующие годы не планируется участие в данном национальном проекте.</t>
  </si>
  <si>
    <t>В 2019г. В национальном проекте "Международная кооперация и экспорт" городской округ Спасск-Дальний участие не принимает. В последующие годы не планируется участие в данном национальном проекте.</t>
  </si>
  <si>
    <t>Заключено 8 договора на сумму 915,0 тыс. руб. - простая закупка.</t>
  </si>
  <si>
    <t>Заключено 15 договоров на сумму 1 436,0 тыс. руб. - простая закупка.</t>
  </si>
  <si>
    <t>Обучение по программам дополнительного образования  цифрового, естественнонаучного и гуманитарного профилей в муниципальных образовательных организациях городского округа Спасск-Дальний.</t>
  </si>
  <si>
    <t>Реализация программ дополнительного образования в общеобразовательных организациях и дошкольных образовательных организациях за исключением учтённых в пункте 3.1                                                                                           Реализация программ дополнительного образования в организациях дополнительного образования, подведомственных управлению образования, отделу культуры, отделу по физической культуре, спорту и молодежной политике.</t>
  </si>
  <si>
    <t>В настоящее время ведется подготовительная работа к внедрению целевой модели цифровой образовательной среды в образовательных организациях, реализующих образовательные программы общего образования.</t>
  </si>
  <si>
    <t>Заключено 22 договора на сумму 1 163,0 тыс. руб.  - простая закупка.</t>
  </si>
  <si>
    <t>Заключено 9 договоров на оплату доступа  к сети Интернет с фильтрацией контента.</t>
  </si>
  <si>
    <t>В национальном проекте "Малое и среднее предпринимательство" городской округ Спасск-Дальний участвует в части мероприятий, не требующих финансирования.</t>
  </si>
  <si>
    <t>Реконструкция ГТС Вишневского водохранилища в г. Спасск-Дальний с разработкой ПСД</t>
  </si>
  <si>
    <t>1.Заключен договор от 17.08.2019 на сумму 51742 руб. с ООО "ДНС Ритейл" - простая закупка, срок  выполнения - 19.08.2019г.                                                               2. Заключен договор от 25.09.2019 на сумму 126743 руб. с ООО ДНС Ритейл - простая закупка, срок  выполнения - 04.10.2019г. Мероприятие выполнено частично.Рабочее место оборудовано, подключение рабочего места планируется к 01.01.2020г.</t>
  </si>
  <si>
    <t>Модернизация системы водоснабжения города, замена 40 км.</t>
  </si>
  <si>
    <t>Суммарный коэффициент рождаемости, ед.</t>
  </si>
  <si>
    <t>27.05. 2019 заключен муниципальный контракт с ООО РСО "СКС" -  1,063 млн. руб.; срок исполения 01.10.2019г., выполнено 15.11.2019г.</t>
  </si>
  <si>
    <t>27.05. 2019 заключен муниципальный контракт с ООО РСО "СКС" - 1,161млн. руб.;  срок исполения 01.09.2019г., выполнено 01.10.2019.</t>
  </si>
  <si>
    <t>01.06. 2019 заключен муниципальный контракт с ООО "АЛЬТАСТРОЙ" -0,549 млн.руб.; срок исполения 01.09.2019г., выполнено 01.10.2019г.</t>
  </si>
  <si>
    <t>03.06. 2019 заключен муниципальный контракт с ООО РСО "СКС" - 1,268млн.руб.; срок исполения 01.09.2019г., выполнено 01.10.2019г.</t>
  </si>
  <si>
    <t>03.06. 2019 заключен муниципальный контракт с ООО РСО "СКС"- 1,153млн.руб.;  срок исполения 01.09.2019г., выполнено 01.10.2019г.</t>
  </si>
  <si>
    <t>03.06. 2019 заключен муниципальный контракт с ООО РСО "СКС" - 1,644млн.руб.; срок исполения 01.09.2019г., выполнено 01.10.2019г.</t>
  </si>
  <si>
    <t>03.06. 2019 заключен муниципальный контракт с ООО РСО "СКС" - 0,889млн.руб.; срок исполения 01.09.2019г., выполнено 01.10.2019г.</t>
  </si>
  <si>
    <t>31.05.2019 заключен муниципальный контракт с ООО "Оранж СПБ" - 6,278млн.руб.; срок исполнения 01.09.2019г., выполнено 15.09.2019г.</t>
  </si>
  <si>
    <t>22.08.2019 заключен муниципальный контракт с ООО "Оранж" - 0,28млн.руб.; срок исполнения 01.11.2019г., выполнено 15.11.2019г.</t>
  </si>
  <si>
    <t>26.06.2019 заключен муниципальный контракт с ИП Кондратенко Г.В. - 1,571млн.руб.; срок исполнения 01.11.2019г.</t>
  </si>
  <si>
    <t>Выполнены работы на сумму 20 тыс. руб. Простая закупка - курсовая подготовка учителей технологии.</t>
  </si>
  <si>
    <t xml:space="preserve">Заключены контракты на благоустройство придомовых территорий:                                                                  -  ул. Красногвардейская, д.73/2; 07.06.2019 с ООО "Альтастрой"- 0,771 млн. руб., срок исполнения 01.10.2019г., выполнено 15.08.2019г.;                                                                                                   - Краснознаменная, д.12А, ул. Пушкинская, д.4А; 07.06.2019  с ООО "КомфортСтрой-Уют" -  3,414 млн. руб.; срок исполнения 01.10.2019г., выполнено 15.10.2019г.;   - ул. Кустовиновская, д.3; ул. Нагорная, д.2;  ул. Советская, д.102; 03.06.2019 с ООО РСО "СКС" - 4,894 млн.руб.; срок исполения 01.10.2019г., выполнено 10.11.2019г.                                                                                     Заключены контракты:                                                                              - Благоустройство площади у фонтана 01.07.2019 с ООО "ЛюксАвто"-  2,505 млн. руб.; срок исполнения контракта 01.11.2019г., выполнено 01.11.2019г.;                                                                                           - Поставка и монтаж оборудования для фонтана 05.08.2019  с ООО "Сервис -Групп" - 7,276 млн. руб.; срок исполнения контракта 25.10.2019г., выполнено 06.11.2019г.;    - Поставка и монтаж оборудования для видеонаблюдения площади у  фонтана 22.08.2019 с ООО "ЛюксАвто" -0,144 млн. руб.; срок исполнения контракта 01.11.2019г., выполнено 01.11.2019г.;                                                            - Благоустройство парка им. А.Фадеева 03.06.2019  с ООО РСО "СКС" - 7,16 млн. руб. срок исполения 01.11.2019г., выполнено 15.11.2019г.;  - Потавка и монтаж МАФ на площади у фонтана 26.09.2019 с ФКУ ИК-33 -0,2002 млн.руб. срок исполнения 01.11.2019, выпоолнено 15.11.2019. - Поставка саженцев для благоустройства площади у фонтана 14.10.2019 с МУП "Городской рынок", срок исполнения 30.10.2019, выпоолнено 30.10.2019. </t>
  </si>
  <si>
    <t>1. Заключен контракт от 22.07.2019 на поставку с ООО "МУЗАККОРД" на сумму 1,779 млн. руб. Оплата произведена, товар поставлен 17.09.2019г.
2. Заключен контракт от 10.06.2019 на поставку с ООО "Арт-транзит" на сумму 0,112 млн. руб. Оплата произведена, товар поставлен  23.08.2019г.
3. Заключен контракт от 13.06.2019 на поставку с ИП Ткачук Ю.О. на сумму 0,399 млн. руб. Оплата произведена, товар поставлен 20.08.2019г.
4. Заключен контракт от 13.06.2019 на поставку с ООО "Позитив Плюс" на сумму 0,346 млн. руб. Оплата произведена, товар поставлен  24.07.2019.
5. Заключен контракт от 24.07.2019 на поставку с ООО "ПриМФ-Лес" на сумму 0,599 млн. руб., дата завершения работ 22.10.2019. Выполнено 24.10.2019г.
6. Заключен контракт от 29.07.2019 на поставку с ООО "Колибри" на сумму 0,403 млн. руб., дата завершения работ 15.10.2019.  Выполнено 21.10.2019г.
7. Заключен контракт от 29.08.2019 на поставку с ООО "Музиком.ру" на сумму 0,081 млн. руб.  Выполнено 30.10.2019г.                                                                        8. Заключен контракт от 12.11.2019 на поставку с ИП Анищенко  на сумму 0,011 млн. руб. Выполнено 12.11.2019г.</t>
  </si>
  <si>
    <t xml:space="preserve">ЕЖЕМЕСЯЧНАЯ 
форма предоставления информации </t>
  </si>
  <si>
    <t>Сумма-46,45, дата заключения -18.06.2019, поставщик -ООО"Авангард", срок завершения- 30.11.2019, работы завершены 30.11.2019;  Сумма-0,576, дата заключения -15.07.2019, поставщик -ООО"Мосгорпроект-мастерская 5", срок завершения- 30.11.2019; работы завершены30.11.2019;Сумма-0,2, дата заключения -31.07.2019, поставщик -ООО"Фонд пожарной безопасности", срок  завершения- 15.09.2019, работы завершены 15.09.2019; Сумма-0,14, дата заключения -31.07.2019, поставщик -ООО"Мосгорпроект-мастерская №5", срок завершения- 15.09.2019, работы завершены 15.09.2019; Сумма-0,15, дата заключения -20.08.2019, поставщик -ООО"Бюро кадастровых инженеров плюс", срок  завершения- 20.10.2019г.,  работы завершены 20.10.2019г. Сумма-0,065, дата заключения-31.10.2019, срок завершения 30.11.2019 ИП Скробова А.Е., выполнено 30.11.2019;  Сумма 0,175, дата заключения 01.11.2019 ИП Зачесова С.Б., срок завершения 30.11.2019; Сумма - 0,275, дата заключения - 07.11.2019, ИП Нечаева Н.Д. срок завершения 30.11.2019, Сумма - 0,087, дата заключения - 08.11.19,  ООО "ПрофитДВ-Техно",срок завершения 15.12.19, выполнено 15.12.2019. Сумма - 0,547, дата заключения - 11.11.19, ООО "Виктория", срок завершения 18.12.2019, Сумма - 0,4, дата заключения -11.11.2019, ООО"Диалоптснаб" срок завершения 15.12.2019, Сумма - 0,054, дата заключения - 12.11.2019, ООО"Торговый дом - ВСТК", срок завершения 15.12.2019, Сумма - 0,114, дата заключения - 13.11.2019, ИП Титаренко, срок завершения 15.11.2019, выполнено 15.11.2019, Сумма - 0,157, дата заключения - 13.11.2019, ИП Нечаева Н.Д. срок завершения 19.12.2019, Сумма - 0,578, дата заключения 19.11.2019 ООО"Оптовая текстильная компания", срок завершения 15.12.2019, Сумма - 0,216,  ИП Трубицына А.А. срок завершения 31.12.2019. Сумма 0,023, дата заключения 11.12.2019,ООО "Спасскэлектроконтроль" срок завершения 20.12.2019, выполнено 20.12.2019. Ссумма 0,04, дата заключения 11.12.2019, ФГБУ "Центр гигиены", срок завершения 25.12.2019.</t>
  </si>
  <si>
    <t>За период с 01.01.2019 года по 12.12.2019 года  обратились в целях поиска подходящей работы 325 женщин, воспитывающих детей дошкольного возраста. Доля трудоустроенных от обратившихся составила 22,4%. На 13.12.2019 на регистрационном учете состоят 93 женщины, вопитывающих детей дошкольного возраста.</t>
  </si>
  <si>
    <t xml:space="preserve">Получили государственную услугу по профессиональному обучению и дополнительному профессиональному образованию 17 женщин в период отпуска поуходу за ребенком до достижения им возраста трех лет, по профессиям: Первичная медико-профилактическая помощь населению, Менеджер по персоналу, Специалист по персоналу, Кладовщик, Специалист по охране труда, Специалист по закупкам, Бухгалтер, Контролер-кассир. </t>
  </si>
  <si>
    <t>В рамках регионального проекта (по сертификатам) получили государственную услугу по профессиональному обучению и дополнительному профессиональному образованию 54 граждан предпенсионного возраста, состоящих в трудовых отношених. и 7 безработных граждан (не по сертификатам).</t>
  </si>
  <si>
    <t>Уменьшена смертность населения на 34 человека</t>
  </si>
  <si>
    <t xml:space="preserve"> - Сумма 19,561млн.руб.; дата заключения -03.06.2019, поставщик -АО "Приморское автодорожное ремонтное предприятие", срок завершения- 31.08.2019г., работы завершены 23.10.2019г.;                                                                 - Сумма-7,719млн.руб., дата заключения -06.08.2019, поставщик -АО "Приморское автодорожное ремонтное предприятие",срок  завершения- 30.09.2019,  работы завершены 11.11.2019;                                                             - Сумма-0,121 млн.руб., дата заключения -03.06.2019, поставщик -ИП"Комаров Г.П.", срок завершения- 31.08.2019г, работы выполнены 23.10.2019г.;                                                             - Сумма-0,071млн.руб., дата заключения -03.07.2019, поставщик -ИП"Комаров Г.П.", срок завершения- 30.09.2019,  работы завершены 12.12.2019;                                                                                                  -Сумма-0,047млн.руб., дата заключения -28.02.2019, поставщик -ООО "ЭкоПроектЭксперт", работы завершены 15.03.2019;                                                                                                      -Сумма-0,025млн.руб., дата заключения -21.05.2019, поставщик -ООО "ЭкоПроектЭксперт", работы завершены  10.06.2019г.;                                                                                           -Сумма-0,025, дата заключения -09.08.2019, поставщик -ООО "ЭкоПроектЭксперт", работы завершены 24.08.2019;                          -Сумма-4,3, дата заключения -30.09.2019, поставщик -ООО "Спецтранс", срок завершения- 30.10.2019,  работы завершены 14.11.2019.                                                                          -  Сумма-0,04, дата заключения -30.09.2019, поставщик -ИП"Комаров Г.П.", срок завершения- 30.10.2019г.,  работы завершены 14.11.2019.</t>
  </si>
  <si>
    <t xml:space="preserve">Муниципальный контракт  08.04.2019г. с ООО "Дом геодезии" - 2,9 млн.руб.; срок завершения работ 25.08.2019 г. Документация сдана на экспертизу 29.08.2019.  </t>
  </si>
  <si>
    <t>Муниципальный контракт  заключен с ООО РСО "СпасскКоммуналСервис"- 2,047млн.руб.; 08.07.2019, срок завершения 10.10.2019 г. Выполнено 14.11.2019г.</t>
  </si>
  <si>
    <t xml:space="preserve">Контракт на поставку хоккейной коробки заключен 29.07.2019 с ООО "Мастерская спорт" на  1, 673 млн.руб.; срок завершения - 10.11.2019г., выполнено ;                                                                                  контракт на установку хоккейной коробки заключен 26.07.2019 с ООО "Ресурсоснобжающая организация СпасскКоммуналСервис" на 0,592 млн.руб., срок завершения - 10.11.2019г.,  выполнено   Муниципальный контракт на выполнение работ по изготовлению блок-модуля (раздевалка к хоккейной коробке) от 03.12.19 г. с ИП Солодкая Н.М. срок завершения - 31.12.2019г.,  выполнено </t>
  </si>
  <si>
    <r>
      <t xml:space="preserve">профинанси-ровано (кассовый расход) /исполнение 
</t>
    </r>
    <r>
      <rPr>
        <b/>
        <sz val="20"/>
        <rFont val="Times New Roman"/>
        <family val="1"/>
        <charset val="204"/>
      </rPr>
      <t>на 16.12.2019</t>
    </r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</si>
</sst>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d/m/yy;@"/>
    <numFmt numFmtId="165" formatCode="#,##0.0"/>
    <numFmt numFmtId="166" formatCode="0.0"/>
    <numFmt numFmtId="167" formatCode="#,##0.000"/>
    <numFmt numFmtId="168" formatCode="_-* #,##0_р_._-;\-* #,##0_р_._-;_-* &quot;-&quot;??_р_._-;_-@_-"/>
    <numFmt numFmtId="169" formatCode="_-* #,##0.000_р_._-;\-* #,##0.000_р_._-;_-* &quot;-&quot;??_р_._-;_-@_-"/>
    <numFmt numFmtId="170" formatCode="0.000"/>
    <numFmt numFmtId="171" formatCode="#,##0.00000"/>
    <numFmt numFmtId="172" formatCode="#,##0.000000"/>
    <numFmt numFmtId="173" formatCode="0.000000"/>
    <numFmt numFmtId="174" formatCode="#,##0.00\ _₽"/>
    <numFmt numFmtId="175" formatCode="#,##0.0000"/>
  </numFmts>
  <fonts count="6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5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1"/>
      <name val="Calibri"/>
      <family val="2"/>
      <charset val="204"/>
    </font>
    <font>
      <sz val="20"/>
      <name val="Calibri"/>
      <family val="2"/>
      <charset val="204"/>
    </font>
    <font>
      <sz val="22"/>
      <name val="Calibri"/>
      <family val="2"/>
      <charset val="204"/>
    </font>
    <font>
      <sz val="11"/>
      <name val="Times New Roman"/>
      <family val="1"/>
      <charset val="204"/>
    </font>
    <font>
      <b/>
      <i/>
      <sz val="16"/>
      <name val="Calibri"/>
      <family val="2"/>
      <charset val="204"/>
    </font>
    <font>
      <sz val="12"/>
      <name val="Times New Roman"/>
      <family val="1"/>
      <charset val="204"/>
    </font>
    <font>
      <i/>
      <sz val="15"/>
      <name val="Calibri"/>
      <family val="2"/>
      <charset val="204"/>
    </font>
    <font>
      <sz val="16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rgb="FFDEEBF7"/>
      </patternFill>
    </fill>
    <fill>
      <patternFill patternType="solid">
        <fgColor theme="8" tint="0.79998168889431442"/>
        <bgColor rgb="FFDAE3F3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F4B183"/>
      </patternFill>
    </fill>
    <fill>
      <patternFill patternType="solid">
        <fgColor theme="5" tint="0.59999389629810485"/>
        <bgColor rgb="FFDAE3F3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9" tint="0.59999389629810485"/>
        <bgColor rgb="FFDEEBF7"/>
      </patternFill>
    </fill>
    <fill>
      <patternFill patternType="solid">
        <fgColor theme="8" tint="0.79998168889431442"/>
        <bgColor indexed="23"/>
      </patternFill>
    </fill>
    <fill>
      <patternFill patternType="solid">
        <fgColor indexed="23"/>
        <bgColor indexed="19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3" fillId="0" borderId="0"/>
    <xf numFmtId="43" fontId="13" fillId="0" borderId="0" applyFont="0" applyFill="0" applyBorder="0" applyAlignment="0" applyProtection="0"/>
  </cellStyleXfs>
  <cellXfs count="96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2" fontId="3" fillId="2" borderId="6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11" fillId="6" borderId="11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9" fontId="11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 wrapText="1"/>
    </xf>
    <xf numFmtId="3" fontId="2" fillId="5" borderId="6" xfId="0" applyNumberFormat="1" applyFont="1" applyFill="1" applyBorder="1" applyAlignment="1">
      <alignment horizontal="center" vertical="center"/>
    </xf>
    <xf numFmtId="3" fontId="2" fillId="5" borderId="8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0" xfId="0" applyFill="1"/>
    <xf numFmtId="1" fontId="3" fillId="0" borderId="23" xfId="0" applyNumberFormat="1" applyFont="1" applyBorder="1" applyAlignment="1">
      <alignment horizontal="center" vertical="top"/>
    </xf>
    <xf numFmtId="2" fontId="3" fillId="2" borderId="8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/>
    <xf numFmtId="3" fontId="2" fillId="5" borderId="14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/>
    <xf numFmtId="0" fontId="20" fillId="0" borderId="0" xfId="0" applyFont="1"/>
    <xf numFmtId="165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top"/>
    </xf>
    <xf numFmtId="1" fontId="3" fillId="0" borderId="20" xfId="0" applyNumberFormat="1" applyFont="1" applyFill="1" applyBorder="1" applyAlignment="1">
      <alignment horizontal="center" vertical="top" wrapText="1"/>
    </xf>
    <xf numFmtId="1" fontId="3" fillId="0" borderId="20" xfId="0" applyNumberFormat="1" applyFont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165" fontId="23" fillId="10" borderId="33" xfId="0" applyNumberFormat="1" applyFont="1" applyFill="1" applyBorder="1" applyAlignment="1">
      <alignment horizontal="center" vertical="center"/>
    </xf>
    <xf numFmtId="165" fontId="6" fillId="11" borderId="27" xfId="0" applyNumberFormat="1" applyFont="1" applyFill="1" applyBorder="1" applyAlignment="1">
      <alignment horizontal="center" vertical="center"/>
    </xf>
    <xf numFmtId="2" fontId="22" fillId="11" borderId="9" xfId="0" applyNumberFormat="1" applyFont="1" applyFill="1" applyBorder="1" applyAlignment="1">
      <alignment horizontal="center" vertical="center" wrapText="1"/>
    </xf>
    <xf numFmtId="2" fontId="22" fillId="11" borderId="36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36" xfId="0" applyNumberFormat="1" applyFont="1" applyFill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 wrapText="1"/>
    </xf>
    <xf numFmtId="2" fontId="22" fillId="11" borderId="8" xfId="0" applyNumberFormat="1" applyFont="1" applyFill="1" applyBorder="1" applyAlignment="1">
      <alignment horizontal="center" vertical="center" wrapText="1"/>
    </xf>
    <xf numFmtId="2" fontId="22" fillId="11" borderId="12" xfId="0" applyNumberFormat="1" applyFont="1" applyFill="1" applyBorder="1" applyAlignment="1">
      <alignment horizontal="center" vertical="center" wrapText="1"/>
    </xf>
    <xf numFmtId="2" fontId="22" fillId="11" borderId="38" xfId="0" applyNumberFormat="1" applyFont="1" applyFill="1" applyBorder="1" applyAlignment="1">
      <alignment horizontal="center" vertical="center" wrapText="1"/>
    </xf>
    <xf numFmtId="2" fontId="24" fillId="11" borderId="6" xfId="0" applyNumberFormat="1" applyFont="1" applyFill="1" applyBorder="1" applyAlignment="1">
      <alignment horizontal="center" vertical="center" wrapText="1"/>
    </xf>
    <xf numFmtId="1" fontId="7" fillId="15" borderId="20" xfId="0" applyNumberFormat="1" applyFont="1" applyFill="1" applyBorder="1" applyAlignment="1">
      <alignment horizontal="center" vertical="top" wrapText="1"/>
    </xf>
    <xf numFmtId="0" fontId="6" fillId="9" borderId="12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5" fillId="16" borderId="20" xfId="0" applyFont="1" applyFill="1" applyBorder="1" applyAlignment="1">
      <alignment horizontal="left" vertical="center"/>
    </xf>
    <xf numFmtId="0" fontId="15" fillId="16" borderId="20" xfId="0" applyFont="1" applyFill="1" applyBorder="1" applyAlignment="1">
      <alignment horizontal="right" vertical="center"/>
    </xf>
    <xf numFmtId="0" fontId="2" fillId="16" borderId="20" xfId="0" applyFont="1" applyFill="1" applyBorder="1" applyAlignment="1">
      <alignment horizontal="center" vertical="center"/>
    </xf>
    <xf numFmtId="2" fontId="24" fillId="8" borderId="6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2" fillId="8" borderId="9" xfId="0" applyNumberFormat="1" applyFont="1" applyFill="1" applyBorder="1" applyAlignment="1">
      <alignment horizontal="center" vertical="center"/>
    </xf>
    <xf numFmtId="2" fontId="22" fillId="8" borderId="36" xfId="0" applyNumberFormat="1" applyFont="1" applyFill="1" applyBorder="1" applyAlignment="1">
      <alignment horizontal="center" vertical="center"/>
    </xf>
    <xf numFmtId="2" fontId="24" fillId="8" borderId="8" xfId="0" applyNumberFormat="1" applyFont="1" applyFill="1" applyBorder="1" applyAlignment="1">
      <alignment horizontal="center" vertical="center"/>
    </xf>
    <xf numFmtId="2" fontId="22" fillId="8" borderId="12" xfId="0" applyNumberFormat="1" applyFont="1" applyFill="1" applyBorder="1" applyAlignment="1">
      <alignment horizontal="center" vertical="center"/>
    </xf>
    <xf numFmtId="2" fontId="22" fillId="8" borderId="38" xfId="0" applyNumberFormat="1" applyFont="1" applyFill="1" applyBorder="1" applyAlignment="1">
      <alignment horizontal="center" vertical="center"/>
    </xf>
    <xf numFmtId="2" fontId="24" fillId="11" borderId="8" xfId="0" applyNumberFormat="1" applyFont="1" applyFill="1" applyBorder="1" applyAlignment="1">
      <alignment horizontal="center" vertical="center" wrapText="1"/>
    </xf>
    <xf numFmtId="2" fontId="28" fillId="0" borderId="0" xfId="0" applyNumberFormat="1" applyFont="1"/>
    <xf numFmtId="164" fontId="28" fillId="0" borderId="0" xfId="0" applyNumberFormat="1" applyFont="1" applyAlignment="1">
      <alignment horizontal="right"/>
    </xf>
    <xf numFmtId="0" fontId="0" fillId="18" borderId="0" xfId="0" applyFill="1"/>
    <xf numFmtId="164" fontId="28" fillId="18" borderId="0" xfId="0" applyNumberFormat="1" applyFont="1" applyFill="1" applyAlignment="1">
      <alignment horizontal="right"/>
    </xf>
    <xf numFmtId="2" fontId="28" fillId="18" borderId="0" xfId="0" applyNumberFormat="1" applyFont="1" applyFill="1"/>
    <xf numFmtId="2" fontId="24" fillId="11" borderId="9" xfId="0" applyNumberFormat="1" applyFont="1" applyFill="1" applyBorder="1" applyAlignment="1">
      <alignment horizontal="center" vertical="center" wrapText="1"/>
    </xf>
    <xf numFmtId="49" fontId="29" fillId="0" borderId="3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1" fillId="0" borderId="0" xfId="0" applyFont="1" applyFill="1"/>
    <xf numFmtId="2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28" fillId="18" borderId="0" xfId="0" applyNumberFormat="1" applyFont="1" applyFill="1" applyBorder="1" applyAlignment="1">
      <alignment horizontal="right"/>
    </xf>
    <xf numFmtId="2" fontId="28" fillId="18" borderId="0" xfId="0" applyNumberFormat="1" applyFont="1" applyFill="1" applyBorder="1"/>
    <xf numFmtId="2" fontId="28" fillId="18" borderId="34" xfId="0" applyNumberFormat="1" applyFont="1" applyFill="1" applyBorder="1"/>
    <xf numFmtId="164" fontId="28" fillId="0" borderId="0" xfId="0" applyNumberFormat="1" applyFont="1" applyBorder="1" applyAlignment="1">
      <alignment horizontal="right"/>
    </xf>
    <xf numFmtId="2" fontId="28" fillId="0" borderId="0" xfId="0" applyNumberFormat="1" applyFont="1" applyBorder="1"/>
    <xf numFmtId="2" fontId="30" fillId="0" borderId="34" xfId="0" applyNumberFormat="1" applyFont="1" applyFill="1" applyBorder="1" applyAlignment="1">
      <alignment horizontal="center" vertical="center" wrapText="1"/>
    </xf>
    <xf numFmtId="164" fontId="28" fillId="0" borderId="4" xfId="0" applyNumberFormat="1" applyFont="1" applyBorder="1" applyAlignment="1">
      <alignment horizontal="right"/>
    </xf>
    <xf numFmtId="165" fontId="23" fillId="0" borderId="4" xfId="0" applyNumberFormat="1" applyFont="1" applyFill="1" applyBorder="1" applyAlignment="1">
      <alignment horizontal="center" vertical="center"/>
    </xf>
    <xf numFmtId="2" fontId="30" fillId="0" borderId="4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2" fontId="30" fillId="0" borderId="23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31" xfId="0" applyNumberFormat="1" applyFont="1" applyFill="1" applyBorder="1" applyAlignment="1">
      <alignment horizontal="right" vertical="center"/>
    </xf>
    <xf numFmtId="49" fontId="10" fillId="11" borderId="39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2" fontId="28" fillId="17" borderId="0" xfId="0" applyNumberFormat="1" applyFont="1" applyFill="1" applyBorder="1"/>
    <xf numFmtId="164" fontId="28" fillId="0" borderId="51" xfId="0" applyNumberFormat="1" applyFont="1" applyBorder="1" applyAlignment="1">
      <alignment horizontal="right"/>
    </xf>
    <xf numFmtId="2" fontId="28" fillId="0" borderId="51" xfId="0" applyNumberFormat="1" applyFont="1" applyBorder="1"/>
    <xf numFmtId="2" fontId="28" fillId="0" borderId="50" xfId="0" applyNumberFormat="1" applyFont="1" applyBorder="1"/>
    <xf numFmtId="49" fontId="10" fillId="11" borderId="31" xfId="0" applyNumberFormat="1" applyFont="1" applyFill="1" applyBorder="1" applyAlignment="1">
      <alignment horizontal="left" vertical="center"/>
    </xf>
    <xf numFmtId="1" fontId="22" fillId="14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/>
    <xf numFmtId="0" fontId="34" fillId="0" borderId="0" xfId="0" applyFont="1" applyAlignment="1">
      <alignment vertical="center"/>
    </xf>
    <xf numFmtId="0" fontId="34" fillId="0" borderId="0" xfId="0" applyFont="1" applyFill="1"/>
    <xf numFmtId="0" fontId="34" fillId="0" borderId="0" xfId="0" applyFont="1" applyFill="1" applyAlignment="1">
      <alignment vertical="center"/>
    </xf>
    <xf numFmtId="0" fontId="35" fillId="0" borderId="0" xfId="0" applyFont="1" applyFill="1"/>
    <xf numFmtId="0" fontId="34" fillId="18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32" fillId="0" borderId="0" xfId="0" applyFont="1" applyFill="1"/>
    <xf numFmtId="0" fontId="32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2" fillId="14" borderId="3" xfId="0" applyNumberFormat="1" applyFont="1" applyFill="1" applyBorder="1" applyAlignment="1">
      <alignment horizontal="left" vertical="center"/>
    </xf>
    <xf numFmtId="1" fontId="33" fillId="0" borderId="20" xfId="0" applyNumberFormat="1" applyFont="1" applyBorder="1" applyAlignment="1">
      <alignment horizontal="center" vertical="center" wrapText="1"/>
    </xf>
    <xf numFmtId="1" fontId="33" fillId="0" borderId="22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26" fillId="8" borderId="48" xfId="0" applyFont="1" applyFill="1" applyBorder="1" applyAlignment="1">
      <alignment horizontal="center" vertical="center"/>
    </xf>
    <xf numFmtId="2" fontId="24" fillId="11" borderId="36" xfId="0" applyNumberFormat="1" applyFont="1" applyFill="1" applyBorder="1" applyAlignment="1">
      <alignment horizontal="center" vertical="center" wrapText="1"/>
    </xf>
    <xf numFmtId="4" fontId="23" fillId="10" borderId="33" xfId="0" applyNumberFormat="1" applyFont="1" applyFill="1" applyBorder="1" applyAlignment="1">
      <alignment horizontal="center" vertical="center"/>
    </xf>
    <xf numFmtId="165" fontId="39" fillId="20" borderId="6" xfId="0" applyNumberFormat="1" applyFont="1" applyFill="1" applyBorder="1" applyAlignment="1">
      <alignment horizontal="center" vertical="center"/>
    </xf>
    <xf numFmtId="3" fontId="22" fillId="20" borderId="6" xfId="0" applyNumberFormat="1" applyFont="1" applyFill="1" applyBorder="1" applyAlignment="1">
      <alignment horizontal="center" vertical="center"/>
    </xf>
    <xf numFmtId="0" fontId="37" fillId="20" borderId="6" xfId="0" applyFont="1" applyFill="1" applyBorder="1" applyAlignment="1">
      <alignment vertical="center" wrapText="1"/>
    </xf>
    <xf numFmtId="0" fontId="38" fillId="0" borderId="6" xfId="0" applyFont="1" applyBorder="1" applyAlignment="1">
      <alignment horizontal="center" vertical="center"/>
    </xf>
    <xf numFmtId="3" fontId="37" fillId="0" borderId="6" xfId="0" applyNumberFormat="1" applyFont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165" fontId="39" fillId="20" borderId="12" xfId="0" applyNumberFormat="1" applyFont="1" applyFill="1" applyBorder="1" applyAlignment="1">
      <alignment horizontal="center" vertical="center"/>
    </xf>
    <xf numFmtId="3" fontId="22" fillId="20" borderId="12" xfId="0" applyNumberFormat="1" applyFont="1" applyFill="1" applyBorder="1" applyAlignment="1">
      <alignment horizontal="center" vertical="center"/>
    </xf>
    <xf numFmtId="0" fontId="37" fillId="20" borderId="9" xfId="0" applyFont="1" applyFill="1" applyBorder="1" applyAlignment="1">
      <alignment vertical="center" wrapText="1"/>
    </xf>
    <xf numFmtId="0" fontId="38" fillId="0" borderId="9" xfId="0" applyFont="1" applyBorder="1" applyAlignment="1">
      <alignment horizontal="center" vertical="center"/>
    </xf>
    <xf numFmtId="3" fontId="37" fillId="0" borderId="9" xfId="0" applyNumberFormat="1" applyFont="1" applyBorder="1" applyAlignment="1">
      <alignment horizontal="center" vertical="center"/>
    </xf>
    <xf numFmtId="3" fontId="22" fillId="20" borderId="6" xfId="0" applyNumberFormat="1" applyFont="1" applyFill="1" applyBorder="1" applyAlignment="1">
      <alignment horizontal="left" vertical="center"/>
    </xf>
    <xf numFmtId="3" fontId="22" fillId="20" borderId="12" xfId="0" applyNumberFormat="1" applyFont="1" applyFill="1" applyBorder="1" applyAlignment="1">
      <alignment horizontal="left" vertical="center"/>
    </xf>
    <xf numFmtId="165" fontId="23" fillId="10" borderId="18" xfId="0" applyNumberFormat="1" applyFont="1" applyFill="1" applyBorder="1" applyAlignment="1">
      <alignment horizontal="center" vertical="center"/>
    </xf>
    <xf numFmtId="49" fontId="7" fillId="10" borderId="32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53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4" fontId="23" fillId="10" borderId="18" xfId="0" applyNumberFormat="1" applyFont="1" applyFill="1" applyBorder="1" applyAlignment="1">
      <alignment horizontal="center" vertical="center"/>
    </xf>
    <xf numFmtId="49" fontId="7" fillId="10" borderId="30" xfId="0" applyNumberFormat="1" applyFont="1" applyFill="1" applyBorder="1" applyAlignment="1">
      <alignment horizontal="center" vertical="center"/>
    </xf>
    <xf numFmtId="49" fontId="7" fillId="10" borderId="31" xfId="0" applyNumberFormat="1" applyFont="1" applyFill="1" applyBorder="1" applyAlignment="1">
      <alignment horizontal="center" vertical="center"/>
    </xf>
    <xf numFmtId="3" fontId="37" fillId="0" borderId="9" xfId="0" applyNumberFormat="1" applyFont="1" applyFill="1" applyBorder="1" applyAlignment="1">
      <alignment horizontal="center" vertical="center"/>
    </xf>
    <xf numFmtId="3" fontId="37" fillId="0" borderId="36" xfId="0" applyNumberFormat="1" applyFont="1" applyBorder="1" applyAlignment="1">
      <alignment horizontal="center" vertical="center"/>
    </xf>
    <xf numFmtId="3" fontId="22" fillId="0" borderId="6" xfId="0" applyNumberFormat="1" applyFont="1" applyFill="1" applyBorder="1" applyAlignment="1">
      <alignment horizontal="center" vertical="center"/>
    </xf>
    <xf numFmtId="3" fontId="22" fillId="20" borderId="8" xfId="0" applyNumberFormat="1" applyFont="1" applyFill="1" applyBorder="1" applyAlignment="1">
      <alignment horizontal="center" vertical="center"/>
    </xf>
    <xf numFmtId="3" fontId="37" fillId="0" borderId="6" xfId="0" applyNumberFormat="1" applyFont="1" applyFill="1" applyBorder="1" applyAlignment="1">
      <alignment horizontal="center" vertical="center"/>
    </xf>
    <xf numFmtId="3" fontId="37" fillId="0" borderId="8" xfId="0" applyNumberFormat="1" applyFont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20" borderId="38" xfId="0" applyNumberFormat="1" applyFont="1" applyFill="1" applyBorder="1" applyAlignment="1">
      <alignment horizontal="center" vertical="center"/>
    </xf>
    <xf numFmtId="14" fontId="37" fillId="0" borderId="9" xfId="0" applyNumberFormat="1" applyFont="1" applyFill="1" applyBorder="1" applyAlignment="1">
      <alignment horizontal="center" vertical="center"/>
    </xf>
    <xf numFmtId="14" fontId="22" fillId="20" borderId="6" xfId="0" applyNumberFormat="1" applyFont="1" applyFill="1" applyBorder="1" applyAlignment="1">
      <alignment horizontal="center" vertical="center"/>
    </xf>
    <xf numFmtId="14" fontId="37" fillId="0" borderId="6" xfId="0" applyNumberFormat="1" applyFont="1" applyFill="1" applyBorder="1" applyAlignment="1">
      <alignment horizontal="center" vertical="center"/>
    </xf>
    <xf numFmtId="14" fontId="22" fillId="20" borderId="12" xfId="0" applyNumberFormat="1" applyFont="1" applyFill="1" applyBorder="1" applyAlignment="1">
      <alignment horizontal="center" vertical="center"/>
    </xf>
    <xf numFmtId="1" fontId="33" fillId="15" borderId="20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22" fillId="8" borderId="6" xfId="0" applyNumberFormat="1" applyFont="1" applyFill="1" applyBorder="1" applyAlignment="1">
      <alignment horizontal="center" vertical="center"/>
    </xf>
    <xf numFmtId="4" fontId="22" fillId="8" borderId="8" xfId="0" applyNumberFormat="1" applyFont="1" applyFill="1" applyBorder="1" applyAlignment="1">
      <alignment horizontal="center" vertical="center"/>
    </xf>
    <xf numFmtId="4" fontId="21" fillId="8" borderId="6" xfId="0" applyNumberFormat="1" applyFont="1" applyFill="1" applyBorder="1" applyAlignment="1">
      <alignment horizontal="center" vertical="center"/>
    </xf>
    <xf numFmtId="4" fontId="3" fillId="9" borderId="6" xfId="0" applyNumberFormat="1" applyFont="1" applyFill="1" applyBorder="1" applyAlignment="1">
      <alignment horizontal="center" vertical="center" wrapText="1"/>
    </xf>
    <xf numFmtId="4" fontId="2" fillId="8" borderId="12" xfId="0" applyNumberFormat="1" applyFont="1" applyFill="1" applyBorder="1" applyAlignment="1">
      <alignment horizontal="center" vertical="center"/>
    </xf>
    <xf numFmtId="4" fontId="7" fillId="9" borderId="12" xfId="0" applyNumberFormat="1" applyFont="1" applyFill="1" applyBorder="1" applyAlignment="1">
      <alignment horizontal="center" vertical="center" wrapText="1"/>
    </xf>
    <xf numFmtId="4" fontId="3" fillId="9" borderId="8" xfId="0" applyNumberFormat="1" applyFont="1" applyFill="1" applyBorder="1" applyAlignment="1">
      <alignment horizontal="center" vertical="center" wrapText="1"/>
    </xf>
    <xf numFmtId="4" fontId="7" fillId="9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41" fillId="0" borderId="0" xfId="0" applyFont="1"/>
    <xf numFmtId="0" fontId="41" fillId="0" borderId="0" xfId="0" applyFont="1" applyFill="1"/>
    <xf numFmtId="2" fontId="42" fillId="0" borderId="0" xfId="0" applyNumberFormat="1" applyFont="1"/>
    <xf numFmtId="2" fontId="42" fillId="18" borderId="0" xfId="0" applyNumberFormat="1" applyFont="1" applyFill="1"/>
    <xf numFmtId="0" fontId="43" fillId="0" borderId="0" xfId="0" applyFont="1" applyFill="1"/>
    <xf numFmtId="164" fontId="28" fillId="18" borderId="0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0" fontId="32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4" fillId="15" borderId="0" xfId="0" applyFont="1" applyFill="1" applyAlignment="1">
      <alignment vertical="center"/>
    </xf>
    <xf numFmtId="2" fontId="28" fillId="18" borderId="0" xfId="0" applyNumberFormat="1" applyFont="1" applyFill="1" applyAlignment="1">
      <alignment horizontal="right"/>
    </xf>
    <xf numFmtId="2" fontId="28" fillId="0" borderId="0" xfId="0" applyNumberFormat="1" applyFont="1" applyAlignment="1">
      <alignment horizontal="right"/>
    </xf>
    <xf numFmtId="0" fontId="23" fillId="19" borderId="0" xfId="0" applyFont="1" applyFill="1" applyAlignment="1">
      <alignment horizontal="right" vertical="center"/>
    </xf>
    <xf numFmtId="14" fontId="2" fillId="18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1" borderId="6" xfId="0" applyFont="1" applyFill="1" applyBorder="1" applyAlignment="1">
      <alignment vertical="center"/>
    </xf>
    <xf numFmtId="14" fontId="2" fillId="0" borderId="6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/>
    </xf>
    <xf numFmtId="0" fontId="46" fillId="18" borderId="6" xfId="0" applyFont="1" applyFill="1" applyBorder="1" applyAlignment="1">
      <alignment horizontal="left" vertical="center" wrapText="1"/>
    </xf>
    <xf numFmtId="0" fontId="8" fillId="22" borderId="6" xfId="0" applyFont="1" applyFill="1" applyBorder="1" applyAlignment="1">
      <alignment horizontal="center" vertical="center" wrapText="1"/>
    </xf>
    <xf numFmtId="0" fontId="2" fillId="22" borderId="6" xfId="0" applyFont="1" applyFill="1" applyBorder="1" applyAlignment="1">
      <alignment horizontal="left" vertical="center" wrapText="1"/>
    </xf>
    <xf numFmtId="4" fontId="2" fillId="18" borderId="6" xfId="0" applyNumberFormat="1" applyFont="1" applyFill="1" applyBorder="1" applyAlignment="1">
      <alignment horizontal="center" vertical="center" wrapText="1"/>
    </xf>
    <xf numFmtId="166" fontId="2" fillId="18" borderId="6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18" borderId="6" xfId="0" applyFont="1" applyFill="1" applyBorder="1" applyAlignment="1">
      <alignment horizontal="left" vertical="center" wrapText="1"/>
    </xf>
    <xf numFmtId="49" fontId="21" fillId="23" borderId="7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2" fontId="21" fillId="2" borderId="6" xfId="0" applyNumberFormat="1" applyFont="1" applyFill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center" vertical="center" wrapText="1"/>
    </xf>
    <xf numFmtId="14" fontId="21" fillId="18" borderId="6" xfId="0" applyNumberFormat="1" applyFont="1" applyFill="1" applyBorder="1" applyAlignment="1">
      <alignment horizontal="center" vertical="center"/>
    </xf>
    <xf numFmtId="4" fontId="21" fillId="18" borderId="6" xfId="0" applyNumberFormat="1" applyFont="1" applyFill="1" applyBorder="1" applyAlignment="1">
      <alignment horizontal="center" vertical="center" wrapText="1"/>
    </xf>
    <xf numFmtId="165" fontId="2" fillId="18" borderId="15" xfId="0" applyNumberFormat="1" applyFont="1" applyFill="1" applyBorder="1" applyAlignment="1">
      <alignment horizontal="center" vertical="center"/>
    </xf>
    <xf numFmtId="2" fontId="2" fillId="18" borderId="6" xfId="0" applyNumberFormat="1" applyFont="1" applyFill="1" applyBorder="1" applyAlignment="1">
      <alignment horizontal="right" vertical="center" wrapText="1"/>
    </xf>
    <xf numFmtId="2" fontId="2" fillId="23" borderId="6" xfId="0" applyNumberFormat="1" applyFont="1" applyFill="1" applyBorder="1" applyAlignment="1">
      <alignment horizontal="center" vertical="center" wrapText="1"/>
    </xf>
    <xf numFmtId="0" fontId="7" fillId="25" borderId="6" xfId="0" applyFont="1" applyFill="1" applyBorder="1" applyAlignment="1">
      <alignment horizontal="center" vertical="center" wrapText="1"/>
    </xf>
    <xf numFmtId="0" fontId="8" fillId="26" borderId="6" xfId="0" applyFont="1" applyFill="1" applyBorder="1" applyAlignment="1">
      <alignment horizontal="center" vertical="center" wrapText="1"/>
    </xf>
    <xf numFmtId="0" fontId="8" fillId="26" borderId="2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vertical="center"/>
    </xf>
    <xf numFmtId="49" fontId="12" fillId="23" borderId="51" xfId="0" applyNumberFormat="1" applyFont="1" applyFill="1" applyBorder="1" applyAlignment="1">
      <alignment horizontal="center" vertical="center"/>
    </xf>
    <xf numFmtId="0" fontId="22" fillId="18" borderId="6" xfId="0" applyFont="1" applyFill="1" applyBorder="1" applyAlignment="1">
      <alignment horizontal="right" vertical="center" wrapText="1"/>
    </xf>
    <xf numFmtId="0" fontId="2" fillId="18" borderId="6" xfId="0" applyFont="1" applyFill="1" applyBorder="1" applyAlignment="1">
      <alignment horizontal="right" vertical="center" wrapText="1"/>
    </xf>
    <xf numFmtId="165" fontId="2" fillId="18" borderId="1" xfId="0" applyNumberFormat="1" applyFont="1" applyFill="1" applyBorder="1" applyAlignment="1">
      <alignment horizontal="center" vertical="center"/>
    </xf>
    <xf numFmtId="49" fontId="12" fillId="27" borderId="51" xfId="0" applyNumberFormat="1" applyFont="1" applyFill="1" applyBorder="1" applyAlignment="1">
      <alignment horizontal="center" vertical="center"/>
    </xf>
    <xf numFmtId="165" fontId="2" fillId="20" borderId="15" xfId="0" applyNumberFormat="1" applyFont="1" applyFill="1" applyBorder="1" applyAlignment="1">
      <alignment horizontal="center" vertical="center"/>
    </xf>
    <xf numFmtId="0" fontId="2" fillId="20" borderId="6" xfId="0" applyFont="1" applyFill="1" applyBorder="1" applyAlignment="1">
      <alignment vertical="center"/>
    </xf>
    <xf numFmtId="0" fontId="2" fillId="20" borderId="6" xfId="0" applyFont="1" applyFill="1" applyBorder="1" applyAlignment="1">
      <alignment horizontal="center" vertical="center"/>
    </xf>
    <xf numFmtId="14" fontId="2" fillId="20" borderId="6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165" fontId="22" fillId="18" borderId="6" xfId="0" applyNumberFormat="1" applyFont="1" applyFill="1" applyBorder="1" applyAlignment="1">
      <alignment horizontal="center" vertical="center"/>
    </xf>
    <xf numFmtId="0" fontId="22" fillId="18" borderId="6" xfId="0" applyFont="1" applyFill="1" applyBorder="1" applyAlignment="1">
      <alignment horizontal="center" vertical="center" wrapText="1"/>
    </xf>
    <xf numFmtId="0" fontId="49" fillId="18" borderId="6" xfId="0" applyFont="1" applyFill="1" applyBorder="1" applyAlignment="1">
      <alignment horizontal="right" vertical="center" wrapText="1"/>
    </xf>
    <xf numFmtId="3" fontId="10" fillId="0" borderId="28" xfId="0" applyNumberFormat="1" applyFont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55" xfId="0" applyNumberFormat="1" applyFont="1" applyFill="1" applyBorder="1" applyAlignment="1">
      <alignment horizontal="center" vertical="center" wrapText="1"/>
    </xf>
    <xf numFmtId="164" fontId="48" fillId="5" borderId="6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vertical="center" wrapText="1"/>
    </xf>
    <xf numFmtId="0" fontId="46" fillId="20" borderId="6" xfId="0" applyFont="1" applyFill="1" applyBorder="1" applyAlignment="1">
      <alignment horizontal="left" vertical="center" wrapText="1"/>
    </xf>
    <xf numFmtId="49" fontId="11" fillId="6" borderId="37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0" fillId="18" borderId="7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>
      <alignment horizontal="center" vertical="center"/>
    </xf>
    <xf numFmtId="49" fontId="7" fillId="6" borderId="37" xfId="0" applyNumberFormat="1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21" fillId="0" borderId="6" xfId="0" applyFont="1" applyBorder="1"/>
    <xf numFmtId="0" fontId="21" fillId="0" borderId="6" xfId="0" applyFont="1" applyBorder="1" applyAlignment="1">
      <alignment horizontal="center" vertical="center"/>
    </xf>
    <xf numFmtId="14" fontId="21" fillId="0" borderId="6" xfId="0" applyNumberFormat="1" applyFont="1" applyBorder="1" applyAlignment="1">
      <alignment horizontal="center" vertical="center"/>
    </xf>
    <xf numFmtId="2" fontId="7" fillId="24" borderId="6" xfId="0" applyNumberFormat="1" applyFont="1" applyFill="1" applyBorder="1" applyAlignment="1">
      <alignment horizontal="center" vertical="center" wrapText="1"/>
    </xf>
    <xf numFmtId="2" fontId="3" fillId="24" borderId="6" xfId="0" applyNumberFormat="1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/>
    </xf>
    <xf numFmtId="0" fontId="15" fillId="16" borderId="4" xfId="0" applyFont="1" applyFill="1" applyBorder="1" applyAlignment="1">
      <alignment horizontal="right" vertical="center"/>
    </xf>
    <xf numFmtId="0" fontId="15" fillId="16" borderId="4" xfId="0" applyFont="1" applyFill="1" applyBorder="1" applyAlignment="1">
      <alignment horizontal="left" vertical="center"/>
    </xf>
    <xf numFmtId="0" fontId="2" fillId="16" borderId="4" xfId="0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49" fontId="48" fillId="5" borderId="6" xfId="0" applyNumberFormat="1" applyFont="1" applyFill="1" applyBorder="1" applyAlignment="1">
      <alignment horizontal="center" vertical="center"/>
    </xf>
    <xf numFmtId="3" fontId="21" fillId="5" borderId="14" xfId="0" applyNumberFormat="1" applyFont="1" applyFill="1" applyBorder="1" applyAlignment="1">
      <alignment horizontal="left" vertical="top" wrapText="1"/>
    </xf>
    <xf numFmtId="164" fontId="10" fillId="0" borderId="9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164" fontId="48" fillId="5" borderId="1" xfId="0" applyNumberFormat="1" applyFont="1" applyFill="1" applyBorder="1" applyAlignment="1">
      <alignment horizontal="center" vertical="center"/>
    </xf>
    <xf numFmtId="0" fontId="21" fillId="18" borderId="6" xfId="0" applyFont="1" applyFill="1" applyBorder="1"/>
    <xf numFmtId="0" fontId="7" fillId="2" borderId="6" xfId="0" applyFont="1" applyFill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24" fillId="0" borderId="8" xfId="0" applyNumberFormat="1" applyFont="1" applyFill="1" applyBorder="1" applyAlignment="1">
      <alignment horizontal="center" vertical="center" wrapText="1"/>
    </xf>
    <xf numFmtId="2" fontId="22" fillId="0" borderId="8" xfId="0" applyNumberFormat="1" applyFont="1" applyFill="1" applyBorder="1" applyAlignment="1">
      <alignment horizontal="center" vertical="center" wrapText="1"/>
    </xf>
    <xf numFmtId="0" fontId="21" fillId="24" borderId="6" xfId="0" applyFont="1" applyFill="1" applyBorder="1" applyAlignment="1">
      <alignment horizontal="center" vertical="center" wrapText="1"/>
    </xf>
    <xf numFmtId="2" fontId="2" fillId="18" borderId="6" xfId="0" applyNumberFormat="1" applyFont="1" applyFill="1" applyBorder="1" applyAlignment="1">
      <alignment horizontal="center" vertical="center" wrapText="1"/>
    </xf>
    <xf numFmtId="4" fontId="2" fillId="8" borderId="6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2" fontId="21" fillId="24" borderId="6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 wrapText="1"/>
    </xf>
    <xf numFmtId="2" fontId="2" fillId="24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2" fontId="2" fillId="20" borderId="6" xfId="0" applyNumberFormat="1" applyFont="1" applyFill="1" applyBorder="1" applyAlignment="1">
      <alignment horizontal="center" vertical="center" wrapText="1"/>
    </xf>
    <xf numFmtId="2" fontId="7" fillId="24" borderId="1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/>
    </xf>
    <xf numFmtId="2" fontId="48" fillId="0" borderId="6" xfId="0" applyNumberFormat="1" applyFont="1" applyFill="1" applyBorder="1" applyAlignment="1">
      <alignment horizontal="center" vertical="center" wrapText="1"/>
    </xf>
    <xf numFmtId="4" fontId="26" fillId="10" borderId="33" xfId="0" applyNumberFormat="1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1" fillId="23" borderId="6" xfId="0" applyNumberFormat="1" applyFont="1" applyFill="1" applyBorder="1" applyAlignment="1">
      <alignment horizontal="center" vertical="center" wrapText="1"/>
    </xf>
    <xf numFmtId="2" fontId="21" fillId="0" borderId="6" xfId="0" applyNumberFormat="1" applyFont="1" applyFill="1" applyBorder="1" applyAlignment="1">
      <alignment horizontal="center" vertical="center" wrapText="1"/>
    </xf>
    <xf numFmtId="2" fontId="2" fillId="18" borderId="1" xfId="0" applyNumberFormat="1" applyFont="1" applyFill="1" applyBorder="1" applyAlignment="1">
      <alignment horizontal="center" vertical="center"/>
    </xf>
    <xf numFmtId="165" fontId="21" fillId="18" borderId="1" xfId="0" applyNumberFormat="1" applyFont="1" applyFill="1" applyBorder="1" applyAlignment="1">
      <alignment horizontal="center" vertical="center"/>
    </xf>
    <xf numFmtId="2" fontId="26" fillId="8" borderId="52" xfId="0" applyNumberFormat="1" applyFont="1" applyFill="1" applyBorder="1" applyAlignment="1">
      <alignment horizontal="center" vertical="center"/>
    </xf>
    <xf numFmtId="2" fontId="34" fillId="0" borderId="34" xfId="0" applyNumberFormat="1" applyFont="1" applyBorder="1" applyAlignment="1">
      <alignment vertical="center"/>
    </xf>
    <xf numFmtId="2" fontId="34" fillId="0" borderId="23" xfId="0" applyNumberFormat="1" applyFont="1" applyBorder="1" applyAlignment="1">
      <alignment vertical="center"/>
    </xf>
    <xf numFmtId="2" fontId="34" fillId="0" borderId="0" xfId="0" applyNumberFormat="1" applyFont="1" applyAlignment="1">
      <alignment vertical="center"/>
    </xf>
    <xf numFmtId="2" fontId="26" fillId="8" borderId="48" xfId="0" applyNumberFormat="1" applyFont="1" applyFill="1" applyBorder="1" applyAlignment="1">
      <alignment horizontal="center" vertical="center"/>
    </xf>
    <xf numFmtId="2" fontId="34" fillId="0" borderId="0" xfId="0" applyNumberFormat="1" applyFont="1" applyBorder="1" applyAlignment="1">
      <alignment vertical="center"/>
    </xf>
    <xf numFmtId="2" fontId="34" fillId="0" borderId="4" xfId="0" applyNumberFormat="1" applyFont="1" applyBorder="1" applyAlignment="1">
      <alignment vertical="center"/>
    </xf>
    <xf numFmtId="166" fontId="26" fillId="8" borderId="48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vertical="center"/>
    </xf>
    <xf numFmtId="2" fontId="14" fillId="0" borderId="4" xfId="0" applyNumberFormat="1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32" fillId="0" borderId="0" xfId="0" applyNumberFormat="1" applyFont="1" applyAlignment="1">
      <alignment vertical="center"/>
    </xf>
    <xf numFmtId="2" fontId="0" fillId="0" borderId="0" xfId="0" applyNumberFormat="1" applyFill="1" applyAlignment="1">
      <alignment vertical="center"/>
    </xf>
    <xf numFmtId="2" fontId="32" fillId="0" borderId="0" xfId="0" applyNumberFormat="1" applyFont="1" applyFill="1" applyAlignment="1">
      <alignment vertical="center"/>
    </xf>
    <xf numFmtId="0" fontId="10" fillId="31" borderId="6" xfId="0" applyFont="1" applyFill="1" applyBorder="1" applyAlignment="1">
      <alignment horizontal="center" vertical="center" wrapText="1"/>
    </xf>
    <xf numFmtId="17" fontId="8" fillId="0" borderId="6" xfId="0" applyNumberFormat="1" applyFont="1" applyFill="1" applyBorder="1" applyAlignment="1">
      <alignment horizontal="center" vertical="center" wrapText="1"/>
    </xf>
    <xf numFmtId="0" fontId="8" fillId="31" borderId="6" xfId="0" applyFont="1" applyFill="1" applyBorder="1" applyAlignment="1">
      <alignment horizontal="center" vertical="center" wrapText="1"/>
    </xf>
    <xf numFmtId="49" fontId="8" fillId="31" borderId="6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8" fillId="18" borderId="6" xfId="0" applyFont="1" applyFill="1" applyBorder="1" applyAlignment="1">
      <alignment horizontal="center" vertical="center" wrapText="1"/>
    </xf>
    <xf numFmtId="4" fontId="10" fillId="18" borderId="7" xfId="0" applyNumberFormat="1" applyFont="1" applyFill="1" applyBorder="1" applyAlignment="1">
      <alignment horizontal="center" vertical="center"/>
    </xf>
    <xf numFmtId="2" fontId="3" fillId="18" borderId="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6" fillId="19" borderId="0" xfId="0" applyFont="1" applyFill="1" applyAlignment="1">
      <alignment horizontal="right" vertical="center"/>
    </xf>
    <xf numFmtId="0" fontId="21" fillId="0" borderId="0" xfId="0" applyFont="1"/>
    <xf numFmtId="164" fontId="21" fillId="0" borderId="0" xfId="0" applyNumberFormat="1" applyFont="1"/>
    <xf numFmtId="0" fontId="2" fillId="0" borderId="0" xfId="0" applyFont="1" applyAlignment="1">
      <alignment horizontal="right"/>
    </xf>
    <xf numFmtId="0" fontId="51" fillId="0" borderId="0" xfId="0" applyFont="1"/>
    <xf numFmtId="165" fontId="26" fillId="10" borderId="33" xfId="0" applyNumberFormat="1" applyFont="1" applyFill="1" applyBorder="1" applyAlignment="1">
      <alignment horizontal="center" vertical="center"/>
    </xf>
    <xf numFmtId="0" fontId="53" fillId="0" borderId="0" xfId="0" applyFont="1"/>
    <xf numFmtId="0" fontId="22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3" fillId="0" borderId="0" xfId="0" applyFont="1" applyFill="1"/>
    <xf numFmtId="165" fontId="7" fillId="11" borderId="27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2" fillId="32" borderId="6" xfId="0" applyFont="1" applyFill="1" applyBorder="1" applyAlignment="1">
      <alignment vertical="center"/>
    </xf>
    <xf numFmtId="0" fontId="51" fillId="0" borderId="0" xfId="0" applyFont="1" applyFill="1"/>
    <xf numFmtId="0" fontId="51" fillId="0" borderId="0" xfId="0" applyFont="1" applyFill="1" applyAlignment="1">
      <alignment horizontal="left"/>
    </xf>
    <xf numFmtId="4" fontId="7" fillId="0" borderId="1" xfId="0" applyNumberFormat="1" applyFont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65" fontId="7" fillId="8" borderId="6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2" fillId="0" borderId="0" xfId="0" applyFont="1"/>
    <xf numFmtId="0" fontId="7" fillId="3" borderId="6" xfId="0" applyFont="1" applyFill="1" applyBorder="1" applyAlignment="1">
      <alignment horizontal="center" vertical="center" wrapText="1"/>
    </xf>
    <xf numFmtId="0" fontId="2" fillId="12" borderId="46" xfId="0" applyFont="1" applyFill="1" applyBorder="1" applyAlignment="1">
      <alignment horizontal="center" vertical="center"/>
    </xf>
    <xf numFmtId="0" fontId="55" fillId="0" borderId="0" xfId="0" applyFont="1"/>
    <xf numFmtId="165" fontId="7" fillId="0" borderId="25" xfId="0" applyNumberFormat="1" applyFont="1" applyBorder="1" applyAlignment="1">
      <alignment horizontal="center" vertical="center"/>
    </xf>
    <xf numFmtId="4" fontId="21" fillId="0" borderId="6" xfId="0" applyNumberFormat="1" applyFont="1" applyBorder="1"/>
    <xf numFmtId="0" fontId="2" fillId="12" borderId="6" xfId="0" applyFont="1" applyFill="1" applyBorder="1" applyAlignment="1">
      <alignment horizontal="center" vertical="center"/>
    </xf>
    <xf numFmtId="164" fontId="21" fillId="0" borderId="6" xfId="0" applyNumberFormat="1" applyFont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4" fontId="51" fillId="0" borderId="16" xfId="0" applyNumberFormat="1" applyFont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9" fillId="5" borderId="17" xfId="0" applyNumberFormat="1" applyFont="1" applyFill="1" applyBorder="1" applyAlignment="1">
      <alignment horizontal="center" vertical="center"/>
    </xf>
    <xf numFmtId="4" fontId="51" fillId="0" borderId="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65" fontId="7" fillId="11" borderId="9" xfId="0" applyNumberFormat="1" applyFont="1" applyFill="1" applyBorder="1" applyAlignment="1">
      <alignment horizontal="center" vertical="center"/>
    </xf>
    <xf numFmtId="49" fontId="9" fillId="5" borderId="6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1" fillId="18" borderId="6" xfId="0" applyFont="1" applyFill="1" applyBorder="1" applyAlignment="1">
      <alignment horizontal="center" vertical="center"/>
    </xf>
    <xf numFmtId="2" fontId="21" fillId="18" borderId="6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9" fillId="31" borderId="1" xfId="0" applyFont="1" applyFill="1" applyBorder="1" applyAlignment="1">
      <alignment horizontal="center" vertical="center" wrapText="1"/>
    </xf>
    <xf numFmtId="0" fontId="9" fillId="31" borderId="7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2" fontId="8" fillId="11" borderId="25" xfId="0" applyNumberFormat="1" applyFont="1" applyFill="1" applyBorder="1" applyAlignment="1">
      <alignment horizontal="center" vertical="center" wrapText="1"/>
    </xf>
    <xf numFmtId="2" fontId="51" fillId="0" borderId="16" xfId="0" applyNumberFormat="1" applyFont="1" applyBorder="1" applyAlignment="1">
      <alignment horizontal="center" vertical="center" wrapText="1"/>
    </xf>
    <xf numFmtId="2" fontId="51" fillId="0" borderId="41" xfId="0" applyNumberFormat="1" applyFont="1" applyBorder="1" applyAlignment="1">
      <alignment horizontal="center" vertical="center" wrapText="1"/>
    </xf>
    <xf numFmtId="165" fontId="7" fillId="6" borderId="14" xfId="0" applyNumberFormat="1" applyFont="1" applyFill="1" applyBorder="1" applyAlignment="1">
      <alignment horizontal="center" vertical="center"/>
    </xf>
    <xf numFmtId="165" fontId="7" fillId="6" borderId="26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0" fontId="26" fillId="14" borderId="2" xfId="0" applyFont="1" applyFill="1" applyBorder="1" applyAlignment="1">
      <alignment horizontal="center" vertical="center"/>
    </xf>
    <xf numFmtId="0" fontId="26" fillId="14" borderId="20" xfId="0" applyFont="1" applyFill="1" applyBorder="1" applyAlignment="1">
      <alignment horizontal="center" vertical="center"/>
    </xf>
    <xf numFmtId="0" fontId="26" fillId="14" borderId="22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52" fillId="0" borderId="6" xfId="0" applyFont="1" applyBorder="1" applyAlignment="1">
      <alignment wrapText="1"/>
    </xf>
    <xf numFmtId="165" fontId="7" fillId="6" borderId="6" xfId="0" applyNumberFormat="1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51" fillId="0" borderId="16" xfId="0" applyNumberFormat="1" applyFont="1" applyBorder="1" applyAlignment="1">
      <alignment horizontal="center" vertical="center" wrapText="1"/>
    </xf>
    <xf numFmtId="4" fontId="51" fillId="0" borderId="7" xfId="0" applyNumberFormat="1" applyFont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4" fontId="51" fillId="0" borderId="16" xfId="0" applyNumberFormat="1" applyFont="1" applyBorder="1" applyAlignment="1">
      <alignment horizontal="center" vertical="center"/>
    </xf>
    <xf numFmtId="4" fontId="51" fillId="0" borderId="41" xfId="0" applyNumberFormat="1" applyFont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165" fontId="11" fillId="6" borderId="15" xfId="0" applyNumberFormat="1" applyFont="1" applyFill="1" applyBorder="1" applyAlignment="1">
      <alignment horizontal="center" vertical="center"/>
    </xf>
    <xf numFmtId="165" fontId="11" fillId="6" borderId="54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2" fontId="12" fillId="7" borderId="10" xfId="0" applyNumberFormat="1" applyFont="1" applyFill="1" applyBorder="1" applyAlignment="1">
      <alignment horizontal="center" vertical="center" wrapText="1"/>
    </xf>
    <xf numFmtId="0" fontId="50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49" fontId="9" fillId="5" borderId="17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 vertical="center"/>
    </xf>
    <xf numFmtId="49" fontId="9" fillId="5" borderId="2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4" fontId="26" fillId="10" borderId="18" xfId="0" applyNumberFormat="1" applyFont="1" applyFill="1" applyBorder="1" applyAlignment="1">
      <alignment horizontal="center" vertical="center"/>
    </xf>
    <xf numFmtId="4" fontId="51" fillId="0" borderId="24" xfId="0" applyNumberFormat="1" applyFont="1" applyBorder="1" applyAlignment="1">
      <alignment horizontal="center" vertical="center"/>
    </xf>
    <xf numFmtId="4" fontId="51" fillId="0" borderId="4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49" fontId="7" fillId="10" borderId="30" xfId="0" applyNumberFormat="1" applyFont="1" applyFill="1" applyBorder="1" applyAlignment="1">
      <alignment horizontal="center" vertical="center"/>
    </xf>
    <xf numFmtId="49" fontId="7" fillId="10" borderId="31" xfId="0" applyNumberFormat="1" applyFont="1" applyFill="1" applyBorder="1" applyAlignment="1">
      <alignment horizontal="center" vertical="center"/>
    </xf>
    <xf numFmtId="49" fontId="7" fillId="10" borderId="39" xfId="0" applyNumberFormat="1" applyFont="1" applyFill="1" applyBorder="1" applyAlignment="1">
      <alignment horizontal="center" vertical="center"/>
    </xf>
    <xf numFmtId="0" fontId="22" fillId="10" borderId="18" xfId="0" applyFont="1" applyFill="1" applyBorder="1" applyAlignment="1">
      <alignment horizontal="center" vertical="center" wrapText="1"/>
    </xf>
    <xf numFmtId="0" fontId="22" fillId="10" borderId="24" xfId="0" applyFont="1" applyFill="1" applyBorder="1" applyAlignment="1">
      <alignment horizontal="center" vertical="center" wrapText="1"/>
    </xf>
    <xf numFmtId="0" fontId="22" fillId="10" borderId="19" xfId="0" applyFont="1" applyFill="1" applyBorder="1" applyAlignment="1">
      <alignment horizontal="center" vertical="center" wrapText="1"/>
    </xf>
    <xf numFmtId="165" fontId="7" fillId="10" borderId="32" xfId="0" applyNumberFormat="1" applyFont="1" applyFill="1" applyBorder="1" applyAlignment="1">
      <alignment horizontal="center" vertical="center"/>
    </xf>
    <xf numFmtId="165" fontId="7" fillId="10" borderId="0" xfId="0" applyNumberFormat="1" applyFont="1" applyFill="1" applyBorder="1" applyAlignment="1">
      <alignment horizontal="center" vertical="center"/>
    </xf>
    <xf numFmtId="165" fontId="7" fillId="10" borderId="4" xfId="0" applyNumberFormat="1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165" fontId="7" fillId="6" borderId="40" xfId="0" applyNumberFormat="1" applyFont="1" applyFill="1" applyBorder="1" applyAlignment="1">
      <alignment horizontal="center" vertical="center"/>
    </xf>
    <xf numFmtId="165" fontId="7" fillId="6" borderId="56" xfId="0" applyNumberFormat="1" applyFont="1" applyFill="1" applyBorder="1" applyAlignment="1">
      <alignment horizontal="center" vertical="center"/>
    </xf>
    <xf numFmtId="0" fontId="52" fillId="0" borderId="1" xfId="0" applyFont="1" applyBorder="1" applyAlignment="1">
      <alignment wrapText="1"/>
    </xf>
    <xf numFmtId="49" fontId="9" fillId="5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2" fontId="3" fillId="7" borderId="12" xfId="0" applyNumberFormat="1" applyFont="1" applyFill="1" applyBorder="1" applyAlignment="1">
      <alignment horizontal="center" vertical="center" wrapText="1"/>
    </xf>
    <xf numFmtId="2" fontId="3" fillId="7" borderId="38" xfId="0" applyNumberFormat="1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0" fontId="2" fillId="12" borderId="29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9" fontId="10" fillId="11" borderId="35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/>
    </xf>
    <xf numFmtId="165" fontId="7" fillId="11" borderId="6" xfId="0" applyNumberFormat="1" applyFont="1" applyFill="1" applyBorder="1" applyAlignment="1">
      <alignment horizontal="center" vertical="center"/>
    </xf>
    <xf numFmtId="165" fontId="7" fillId="11" borderId="12" xfId="0" applyNumberFormat="1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165" fontId="7" fillId="0" borderId="25" xfId="0" applyNumberFormat="1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6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4" fontId="21" fillId="8" borderId="6" xfId="0" applyNumberFormat="1" applyFont="1" applyFill="1" applyBorder="1" applyAlignment="1">
      <alignment horizontal="center" vertical="center" wrapText="1"/>
    </xf>
    <xf numFmtId="4" fontId="51" fillId="0" borderId="6" xfId="0" applyNumberFormat="1" applyFont="1" applyBorder="1" applyAlignment="1">
      <alignment horizontal="center" vertical="center" wrapText="1"/>
    </xf>
    <xf numFmtId="4" fontId="21" fillId="8" borderId="1" xfId="0" applyNumberFormat="1" applyFont="1" applyFill="1" applyBorder="1" applyAlignment="1">
      <alignment horizontal="center" vertical="center" wrapText="1"/>
    </xf>
    <xf numFmtId="4" fontId="51" fillId="0" borderId="41" xfId="0" applyNumberFormat="1" applyFont="1" applyBorder="1" applyAlignment="1">
      <alignment horizontal="center" vertical="center" wrapText="1"/>
    </xf>
    <xf numFmtId="0" fontId="36" fillId="12" borderId="30" xfId="0" applyFont="1" applyFill="1" applyBorder="1" applyAlignment="1">
      <alignment horizontal="center" vertical="center" wrapText="1"/>
    </xf>
    <xf numFmtId="0" fontId="36" fillId="12" borderId="32" xfId="0" applyFont="1" applyFill="1" applyBorder="1" applyAlignment="1">
      <alignment horizontal="center" vertical="center" wrapText="1"/>
    </xf>
    <xf numFmtId="0" fontId="51" fillId="0" borderId="32" xfId="0" applyFont="1" applyBorder="1" applyAlignment="1"/>
    <xf numFmtId="0" fontId="51" fillId="0" borderId="53" xfId="0" applyFont="1" applyBorder="1" applyAlignment="1"/>
    <xf numFmtId="165" fontId="11" fillId="6" borderId="40" xfId="0" applyNumberFormat="1" applyFont="1" applyFill="1" applyBorder="1" applyAlignment="1">
      <alignment horizontal="center" vertical="center"/>
    </xf>
    <xf numFmtId="165" fontId="11" fillId="6" borderId="56" xfId="0" applyNumberFormat="1" applyFont="1" applyFill="1" applyBorder="1" applyAlignment="1">
      <alignment horizontal="center" vertical="center"/>
    </xf>
    <xf numFmtId="2" fontId="12" fillId="7" borderId="12" xfId="0" applyNumberFormat="1" applyFont="1" applyFill="1" applyBorder="1" applyAlignment="1">
      <alignment horizontal="center" vertical="center" wrapText="1"/>
    </xf>
    <xf numFmtId="2" fontId="12" fillId="7" borderId="38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23" borderId="1" xfId="0" applyNumberFormat="1" applyFont="1" applyFill="1" applyBorder="1" applyAlignment="1">
      <alignment horizontal="center" vertical="center"/>
    </xf>
    <xf numFmtId="49" fontId="12" fillId="23" borderId="7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2" fillId="8" borderId="47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/>
    </xf>
    <xf numFmtId="0" fontId="17" fillId="10" borderId="18" xfId="0" applyFont="1" applyFill="1" applyBorder="1" applyAlignment="1">
      <alignment horizontal="center" vertical="center" wrapText="1"/>
    </xf>
    <xf numFmtId="0" fontId="17" fillId="10" borderId="24" xfId="0" applyFont="1" applyFill="1" applyBorder="1" applyAlignment="1">
      <alignment horizontal="center" vertical="center" wrapText="1"/>
    </xf>
    <xf numFmtId="165" fontId="6" fillId="10" borderId="32" xfId="0" applyNumberFormat="1" applyFont="1" applyFill="1" applyBorder="1" applyAlignment="1">
      <alignment horizontal="center" vertical="center"/>
    </xf>
    <xf numFmtId="165" fontId="6" fillId="10" borderId="0" xfId="0" applyNumberFormat="1" applyFont="1" applyFill="1" applyBorder="1" applyAlignment="1">
      <alignment horizontal="center" vertical="center"/>
    </xf>
    <xf numFmtId="4" fontId="23" fillId="10" borderId="18" xfId="0" applyNumberFormat="1" applyFont="1" applyFill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2" xfId="0" applyNumberFormat="1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6" fillId="8" borderId="41" xfId="0" applyFont="1" applyFill="1" applyBorder="1" applyAlignment="1">
      <alignment horizontal="center" vertical="center" wrapText="1"/>
    </xf>
    <xf numFmtId="0" fontId="0" fillId="0" borderId="32" xfId="0" applyBorder="1" applyAlignment="1"/>
    <xf numFmtId="0" fontId="0" fillId="0" borderId="53" xfId="0" applyBorder="1" applyAlignment="1"/>
    <xf numFmtId="49" fontId="37" fillId="20" borderId="35" xfId="0" applyNumberFormat="1" applyFont="1" applyFill="1" applyBorder="1" applyAlignment="1">
      <alignment horizontal="center" vertical="center"/>
    </xf>
    <xf numFmtId="49" fontId="37" fillId="20" borderId="5" xfId="0" applyNumberFormat="1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 wrapText="1"/>
    </xf>
    <xf numFmtId="0" fontId="26" fillId="8" borderId="35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/>
    </xf>
    <xf numFmtId="2" fontId="19" fillId="11" borderId="25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left" vertical="center" wrapText="1"/>
    </xf>
    <xf numFmtId="0" fontId="17" fillId="10" borderId="24" xfId="0" applyFont="1" applyFill="1" applyBorder="1" applyAlignment="1">
      <alignment horizontal="left" vertical="center" wrapText="1"/>
    </xf>
    <xf numFmtId="0" fontId="17" fillId="10" borderId="19" xfId="0" applyFont="1" applyFill="1" applyBorder="1" applyAlignment="1">
      <alignment horizontal="left" vertical="center" wrapText="1"/>
    </xf>
    <xf numFmtId="0" fontId="26" fillId="8" borderId="35" xfId="0" applyFont="1" applyFill="1" applyBorder="1" applyAlignment="1">
      <alignment horizontal="left" vertical="center" wrapText="1"/>
    </xf>
    <xf numFmtId="0" fontId="26" fillId="8" borderId="5" xfId="0" applyFont="1" applyFill="1" applyBorder="1" applyAlignment="1">
      <alignment horizontal="left" vertical="center" wrapText="1"/>
    </xf>
    <xf numFmtId="0" fontId="26" fillId="8" borderId="37" xfId="0" applyFont="1" applyFill="1" applyBorder="1" applyAlignment="1">
      <alignment horizontal="left" vertical="center" wrapText="1"/>
    </xf>
    <xf numFmtId="49" fontId="37" fillId="20" borderId="37" xfId="0" applyNumberFormat="1" applyFont="1" applyFill="1" applyBorder="1" applyAlignment="1">
      <alignment horizontal="center" vertical="center"/>
    </xf>
    <xf numFmtId="165" fontId="6" fillId="11" borderId="2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5" fillId="14" borderId="2" xfId="0" applyFont="1" applyFill="1" applyBorder="1" applyAlignment="1">
      <alignment horizontal="center" vertical="center"/>
    </xf>
    <xf numFmtId="0" fontId="45" fillId="14" borderId="20" xfId="0" applyFont="1" applyFill="1" applyBorder="1" applyAlignment="1">
      <alignment horizontal="center" vertical="center"/>
    </xf>
    <xf numFmtId="0" fontId="45" fillId="14" borderId="22" xfId="0" applyFont="1" applyFill="1" applyBorder="1" applyAlignment="1">
      <alignment horizontal="center" vertical="center"/>
    </xf>
    <xf numFmtId="165" fontId="6" fillId="11" borderId="21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49" fontId="9" fillId="5" borderId="7" xfId="0" applyNumberFormat="1" applyFont="1" applyFill="1" applyBorder="1" applyAlignment="1">
      <alignment horizontal="center" vertical="center"/>
    </xf>
    <xf numFmtId="2" fontId="2" fillId="18" borderId="6" xfId="0" applyNumberFormat="1" applyFont="1" applyFill="1" applyBorder="1" applyAlignment="1">
      <alignment horizontal="center" vertical="center"/>
    </xf>
    <xf numFmtId="2" fontId="2" fillId="21" borderId="6" xfId="0" applyNumberFormat="1" applyFont="1" applyFill="1" applyBorder="1" applyAlignment="1">
      <alignment horizontal="center" vertical="center"/>
    </xf>
    <xf numFmtId="3" fontId="21" fillId="18" borderId="6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3" fontId="2" fillId="21" borderId="6" xfId="0" applyNumberFormat="1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/>
    </xf>
    <xf numFmtId="14" fontId="21" fillId="0" borderId="54" xfId="0" applyNumberFormat="1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46" fillId="18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3" fontId="2" fillId="0" borderId="55" xfId="0" applyNumberFormat="1" applyFont="1" applyFill="1" applyBorder="1" applyAlignment="1">
      <alignment horizontal="center" vertical="center"/>
    </xf>
    <xf numFmtId="3" fontId="2" fillId="18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" fontId="56" fillId="0" borderId="1" xfId="0" applyNumberFormat="1" applyFont="1" applyFill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4" fontId="51" fillId="0" borderId="16" xfId="0" applyNumberFormat="1" applyFont="1" applyBorder="1" applyAlignment="1">
      <alignment horizontal="left" vertical="center" wrapText="1"/>
    </xf>
    <xf numFmtId="4" fontId="24" fillId="0" borderId="6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" fontId="51" fillId="0" borderId="7" xfId="0" applyNumberFormat="1" applyFont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49" fontId="8" fillId="22" borderId="6" xfId="0" applyNumberFormat="1" applyFont="1" applyFill="1" applyBorder="1" applyAlignment="1">
      <alignment horizontal="center" vertical="center" wrapText="1"/>
    </xf>
    <xf numFmtId="0" fontId="57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7" fillId="18" borderId="6" xfId="0" applyFont="1" applyFill="1" applyBorder="1" applyAlignment="1">
      <alignment horizontal="center" vertical="center" wrapText="1"/>
    </xf>
    <xf numFmtId="0" fontId="2" fillId="18" borderId="6" xfId="0" applyFont="1" applyFill="1" applyBorder="1" applyAlignment="1">
      <alignment horizontal="center" vertical="center" wrapText="1"/>
    </xf>
    <xf numFmtId="0" fontId="21" fillId="22" borderId="6" xfId="0" applyNumberFormat="1" applyFont="1" applyFill="1" applyBorder="1" applyAlignment="1">
      <alignment horizontal="center" vertical="center" wrapText="1"/>
    </xf>
    <xf numFmtId="0" fontId="46" fillId="20" borderId="9" xfId="0" applyFont="1" applyFill="1" applyBorder="1" applyAlignment="1">
      <alignment vertical="center" wrapText="1"/>
    </xf>
    <xf numFmtId="0" fontId="46" fillId="0" borderId="9" xfId="0" applyFont="1" applyBorder="1" applyAlignment="1">
      <alignment horizontal="center" vertical="center"/>
    </xf>
    <xf numFmtId="14" fontId="46" fillId="0" borderId="9" xfId="0" applyNumberFormat="1" applyFont="1" applyFill="1" applyBorder="1" applyAlignment="1">
      <alignment horizontal="center" vertical="center"/>
    </xf>
    <xf numFmtId="3" fontId="46" fillId="0" borderId="9" xfId="0" applyNumberFormat="1" applyFont="1" applyBorder="1" applyAlignment="1">
      <alignment horizontal="center" vertical="center"/>
    </xf>
    <xf numFmtId="3" fontId="46" fillId="0" borderId="9" xfId="0" applyNumberFormat="1" applyFont="1" applyFill="1" applyBorder="1" applyAlignment="1">
      <alignment horizontal="center" vertical="center"/>
    </xf>
    <xf numFmtId="165" fontId="2" fillId="18" borderId="6" xfId="0" applyNumberFormat="1" applyFont="1" applyFill="1" applyBorder="1" applyAlignment="1">
      <alignment horizontal="center" vertical="center"/>
    </xf>
    <xf numFmtId="0" fontId="48" fillId="18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49" fillId="18" borderId="6" xfId="0" applyFont="1" applyFill="1" applyBorder="1" applyAlignment="1">
      <alignment horizontal="center" vertical="center" wrapText="1"/>
    </xf>
    <xf numFmtId="0" fontId="46" fillId="20" borderId="6" xfId="0" applyFont="1" applyFill="1" applyBorder="1" applyAlignment="1">
      <alignment vertical="center" wrapText="1"/>
    </xf>
    <xf numFmtId="0" fontId="46" fillId="0" borderId="6" xfId="0" applyFont="1" applyBorder="1" applyAlignment="1">
      <alignment horizontal="center" vertical="center"/>
    </xf>
    <xf numFmtId="14" fontId="46" fillId="0" borderId="6" xfId="0" applyNumberFormat="1" applyFont="1" applyFill="1" applyBorder="1" applyAlignment="1">
      <alignment horizontal="center" vertical="center"/>
    </xf>
    <xf numFmtId="3" fontId="46" fillId="0" borderId="6" xfId="0" applyNumberFormat="1" applyFont="1" applyBorder="1" applyAlignment="1">
      <alignment horizontal="center" vertical="center"/>
    </xf>
    <xf numFmtId="3" fontId="46" fillId="0" borderId="6" xfId="0" applyNumberFormat="1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 shrinkToFit="1"/>
    </xf>
    <xf numFmtId="0" fontId="48" fillId="0" borderId="6" xfId="0" applyFont="1" applyFill="1" applyBorder="1" applyAlignment="1">
      <alignment horizontal="center" vertical="center" wrapText="1"/>
    </xf>
    <xf numFmtId="3" fontId="2" fillId="20" borderId="6" xfId="0" applyNumberFormat="1" applyFont="1" applyFill="1" applyBorder="1" applyAlignment="1">
      <alignment horizontal="center" vertical="center"/>
    </xf>
    <xf numFmtId="49" fontId="37" fillId="20" borderId="13" xfId="0" applyNumberFormat="1" applyFont="1" applyFill="1" applyBorder="1" applyAlignment="1">
      <alignment horizontal="center" vertical="center"/>
    </xf>
    <xf numFmtId="165" fontId="2" fillId="20" borderId="1" xfId="0" applyNumberFormat="1" applyFont="1" applyFill="1" applyBorder="1" applyAlignment="1">
      <alignment horizontal="center" vertical="center"/>
    </xf>
    <xf numFmtId="14" fontId="2" fillId="20" borderId="1" xfId="0" applyNumberFormat="1" applyFont="1" applyFill="1" applyBorder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2" fillId="20" borderId="10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0" fontId="3" fillId="24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4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3" fontId="2" fillId="5" borderId="14" xfId="0" applyNumberFormat="1" applyFont="1" applyFill="1" applyBorder="1" applyAlignment="1">
      <alignment horizontal="center" vertical="center" wrapText="1"/>
    </xf>
    <xf numFmtId="49" fontId="12" fillId="2" borderId="2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wrapText="1"/>
    </xf>
    <xf numFmtId="165" fontId="3" fillId="0" borderId="25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52" fillId="0" borderId="16" xfId="0" applyFont="1" applyBorder="1" applyAlignment="1">
      <alignment horizont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2" fontId="24" fillId="2" borderId="8" xfId="0" applyNumberFormat="1" applyFont="1" applyFill="1" applyBorder="1" applyAlignment="1">
      <alignment horizontal="center" vertical="center" wrapText="1"/>
    </xf>
    <xf numFmtId="49" fontId="12" fillId="2" borderId="46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24" borderId="12" xfId="0" applyNumberFormat="1" applyFont="1" applyFill="1" applyBorder="1" applyAlignment="1">
      <alignment horizontal="center" vertical="center" wrapText="1"/>
    </xf>
    <xf numFmtId="0" fontId="52" fillId="0" borderId="41" xfId="0" applyFont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vertical="center"/>
    </xf>
    <xf numFmtId="0" fontId="52" fillId="0" borderId="41" xfId="0" applyFont="1" applyBorder="1" applyAlignment="1">
      <alignment horizontal="center" vertical="center" wrapText="1"/>
    </xf>
    <xf numFmtId="2" fontId="3" fillId="24" borderId="1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2" fontId="7" fillId="0" borderId="41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 wrapText="1"/>
    </xf>
    <xf numFmtId="3" fontId="11" fillId="5" borderId="6" xfId="0" applyNumberFormat="1" applyFont="1" applyFill="1" applyBorder="1" applyAlignment="1">
      <alignment horizontal="center" vertical="center"/>
    </xf>
    <xf numFmtId="167" fontId="11" fillId="5" borderId="6" xfId="0" applyNumberFormat="1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 wrapText="1"/>
    </xf>
    <xf numFmtId="4" fontId="22" fillId="20" borderId="6" xfId="0" applyNumberFormat="1" applyFont="1" applyFill="1" applyBorder="1" applyAlignment="1">
      <alignment horizontal="center" vertical="center" wrapText="1"/>
    </xf>
    <xf numFmtId="165" fontId="12" fillId="0" borderId="25" xfId="0" applyNumberFormat="1" applyFont="1" applyFill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174" fontId="3" fillId="0" borderId="7" xfId="0" applyNumberFormat="1" applyFont="1" applyFill="1" applyBorder="1" applyAlignment="1">
      <alignment horizontal="center" vertical="center"/>
    </xf>
    <xf numFmtId="174" fontId="12" fillId="2" borderId="6" xfId="0" applyNumberFormat="1" applyFont="1" applyFill="1" applyBorder="1" applyAlignment="1">
      <alignment horizontal="center" vertical="center" wrapText="1"/>
    </xf>
    <xf numFmtId="165" fontId="12" fillId="0" borderId="4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174" fontId="7" fillId="0" borderId="7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165" fontId="11" fillId="5" borderId="6" xfId="0" applyNumberFormat="1" applyFont="1" applyFill="1" applyBorder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165" fontId="3" fillId="0" borderId="57" xfId="0" applyNumberFormat="1" applyFont="1" applyFill="1" applyBorder="1" applyAlignment="1">
      <alignment horizontal="center" vertical="center"/>
    </xf>
    <xf numFmtId="49" fontId="12" fillId="2" borderId="31" xfId="0" applyNumberFormat="1" applyFont="1" applyFill="1" applyBorder="1" applyAlignment="1">
      <alignment horizontal="center" vertical="center"/>
    </xf>
    <xf numFmtId="3" fontId="21" fillId="5" borderId="6" xfId="0" applyNumberFormat="1" applyFont="1" applyFill="1" applyBorder="1" applyAlignment="1">
      <alignment vertical="center" wrapText="1"/>
    </xf>
    <xf numFmtId="168" fontId="2" fillId="5" borderId="6" xfId="2" applyNumberFormat="1" applyFont="1" applyFill="1" applyBorder="1" applyAlignment="1">
      <alignment horizontal="center" vertical="center"/>
    </xf>
    <xf numFmtId="2" fontId="22" fillId="24" borderId="6" xfId="0" applyNumberFormat="1" applyFont="1" applyFill="1" applyBorder="1" applyAlignment="1">
      <alignment horizontal="center" vertical="center" wrapText="1"/>
    </xf>
    <xf numFmtId="165" fontId="12" fillId="0" borderId="25" xfId="0" applyNumberFormat="1" applyFont="1" applyFill="1" applyBorder="1" applyAlignment="1">
      <alignment horizontal="center" vertical="center" wrapText="1"/>
    </xf>
    <xf numFmtId="2" fontId="22" fillId="2" borderId="8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/>
    </xf>
    <xf numFmtId="167" fontId="2" fillId="5" borderId="6" xfId="0" applyNumberFormat="1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 vertical="center" wrapText="1"/>
    </xf>
    <xf numFmtId="169" fontId="2" fillId="5" borderId="6" xfId="2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2" fontId="24" fillId="24" borderId="6" xfId="0" applyNumberFormat="1" applyFont="1" applyFill="1" applyBorder="1" applyAlignment="1">
      <alignment horizontal="center" vertical="center" wrapText="1"/>
    </xf>
    <xf numFmtId="165" fontId="3" fillId="0" borderId="41" xfId="0" applyNumberFormat="1" applyFont="1" applyFill="1" applyBorder="1" applyAlignment="1">
      <alignment horizontal="center" vertical="center" wrapText="1"/>
    </xf>
    <xf numFmtId="2" fontId="11" fillId="0" borderId="40" xfId="0" applyNumberFormat="1" applyFont="1" applyFill="1" applyBorder="1" applyAlignment="1">
      <alignment horizontal="center" vertical="center" wrapText="1"/>
    </xf>
    <xf numFmtId="0" fontId="10" fillId="28" borderId="6" xfId="0" applyFont="1" applyFill="1" applyBorder="1" applyAlignment="1">
      <alignment horizontal="left" vertical="center" wrapText="1"/>
    </xf>
    <xf numFmtId="165" fontId="21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right" vertical="center"/>
    </xf>
    <xf numFmtId="1" fontId="2" fillId="0" borderId="6" xfId="0" applyNumberFormat="1" applyFont="1" applyFill="1" applyBorder="1" applyAlignment="1">
      <alignment horizontal="right" vertical="center" wrapText="1"/>
    </xf>
    <xf numFmtId="165" fontId="21" fillId="0" borderId="6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/>
    </xf>
    <xf numFmtId="165" fontId="2" fillId="28" borderId="6" xfId="0" applyNumberFormat="1" applyFont="1" applyFill="1" applyBorder="1" applyAlignment="1">
      <alignment horizontal="center" vertical="center"/>
    </xf>
    <xf numFmtId="0" fontId="2" fillId="29" borderId="6" xfId="0" applyFont="1" applyFill="1" applyBorder="1" applyAlignment="1">
      <alignment horizontal="center" vertical="center" wrapText="1"/>
    </xf>
    <xf numFmtId="0" fontId="2" fillId="28" borderId="6" xfId="0" applyFont="1" applyFill="1" applyBorder="1" applyAlignment="1">
      <alignment horizontal="center" vertical="center" wrapText="1"/>
    </xf>
    <xf numFmtId="3" fontId="2" fillId="28" borderId="6" xfId="0" applyNumberFormat="1" applyFont="1" applyFill="1" applyBorder="1" applyAlignment="1">
      <alignment horizontal="center" vertical="center"/>
    </xf>
    <xf numFmtId="1" fontId="2" fillId="28" borderId="6" xfId="0" applyNumberFormat="1" applyFont="1" applyFill="1" applyBorder="1" applyAlignment="1">
      <alignment horizontal="center" vertical="center" wrapText="1"/>
    </xf>
    <xf numFmtId="165" fontId="21" fillId="28" borderId="6" xfId="0" applyNumberFormat="1" applyFont="1" applyFill="1" applyBorder="1" applyAlignment="1">
      <alignment horizontal="center" vertical="center" wrapText="1"/>
    </xf>
    <xf numFmtId="4" fontId="22" fillId="18" borderId="6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center" vertical="center" wrapText="1"/>
    </xf>
    <xf numFmtId="165" fontId="12" fillId="0" borderId="41" xfId="0" applyNumberFormat="1" applyFont="1" applyFill="1" applyBorder="1" applyAlignment="1">
      <alignment horizontal="center" vertical="center" wrapText="1"/>
    </xf>
    <xf numFmtId="2" fontId="2" fillId="28" borderId="6" xfId="0" applyNumberFormat="1" applyFont="1" applyFill="1" applyBorder="1" applyAlignment="1">
      <alignment horizontal="center" vertical="center"/>
    </xf>
    <xf numFmtId="2" fontId="2" fillId="29" borderId="6" xfId="0" applyNumberFormat="1" applyFont="1" applyFill="1" applyBorder="1" applyAlignment="1">
      <alignment horizontal="center" vertical="center" wrapText="1"/>
    </xf>
    <xf numFmtId="2" fontId="2" fillId="28" borderId="6" xfId="0" applyNumberFormat="1" applyFont="1" applyFill="1" applyBorder="1" applyAlignment="1">
      <alignment horizontal="center" vertical="center" wrapText="1"/>
    </xf>
    <xf numFmtId="170" fontId="21" fillId="28" borderId="6" xfId="0" applyNumberFormat="1" applyFont="1" applyFill="1" applyBorder="1" applyAlignment="1">
      <alignment horizontal="center" vertical="center" wrapText="1"/>
    </xf>
    <xf numFmtId="2" fontId="22" fillId="18" borderId="8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165" fontId="11" fillId="0" borderId="6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2" fillId="29" borderId="6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165" fontId="7" fillId="0" borderId="9" xfId="0" applyNumberFormat="1" applyFont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7" fillId="24" borderId="12" xfId="0" applyNumberFormat="1" applyFont="1" applyFill="1" applyBorder="1" applyAlignment="1">
      <alignment horizontal="right" vertical="center" wrapText="1"/>
    </xf>
    <xf numFmtId="3" fontId="2" fillId="28" borderId="6" xfId="0" applyNumberFormat="1" applyFont="1" applyFill="1" applyBorder="1" applyAlignment="1">
      <alignment vertical="center"/>
    </xf>
    <xf numFmtId="0" fontId="2" fillId="29" borderId="6" xfId="0" applyFont="1" applyFill="1" applyBorder="1" applyAlignment="1">
      <alignment vertical="center" wrapText="1"/>
    </xf>
    <xf numFmtId="165" fontId="2" fillId="28" borderId="6" xfId="0" applyNumberFormat="1" applyFont="1" applyFill="1" applyBorder="1" applyAlignment="1">
      <alignment vertical="center" wrapText="1"/>
    </xf>
    <xf numFmtId="1" fontId="2" fillId="29" borderId="6" xfId="0" applyNumberFormat="1" applyFont="1" applyFill="1" applyBorder="1" applyAlignment="1">
      <alignment horizontal="center" vertical="center" wrapText="1"/>
    </xf>
    <xf numFmtId="0" fontId="10" fillId="28" borderId="1" xfId="0" applyFont="1" applyFill="1" applyBorder="1" applyAlignment="1">
      <alignment horizontal="left" vertical="center" wrapText="1"/>
    </xf>
    <xf numFmtId="3" fontId="2" fillId="28" borderId="1" xfId="0" applyNumberFormat="1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 wrapText="1"/>
    </xf>
    <xf numFmtId="0" fontId="2" fillId="28" borderId="1" xfId="0" applyFont="1" applyFill="1" applyBorder="1" applyAlignment="1">
      <alignment horizontal="center" vertical="center" wrapText="1"/>
    </xf>
    <xf numFmtId="165" fontId="2" fillId="28" borderId="1" xfId="0" applyNumberFormat="1" applyFont="1" applyFill="1" applyBorder="1" applyAlignment="1">
      <alignment horizontal="center" vertical="center"/>
    </xf>
    <xf numFmtId="1" fontId="2" fillId="28" borderId="1" xfId="0" applyNumberFormat="1" applyFont="1" applyFill="1" applyBorder="1" applyAlignment="1">
      <alignment horizontal="center" vertical="center" wrapText="1"/>
    </xf>
    <xf numFmtId="1" fontId="2" fillId="29" borderId="1" xfId="0" applyNumberFormat="1" applyFont="1" applyFill="1" applyBorder="1" applyAlignment="1">
      <alignment horizontal="center" vertical="center" wrapText="1"/>
    </xf>
    <xf numFmtId="2" fontId="12" fillId="24" borderId="6" xfId="0" applyNumberFormat="1" applyFont="1" applyFill="1" applyBorder="1" applyAlignment="1">
      <alignment horizontal="center" vertical="center" wrapText="1"/>
    </xf>
    <xf numFmtId="2" fontId="11" fillId="24" borderId="1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3" fontId="7" fillId="28" borderId="6" xfId="0" applyNumberFormat="1" applyFont="1" applyFill="1" applyBorder="1" applyAlignment="1">
      <alignment horizontal="center" vertical="center"/>
    </xf>
    <xf numFmtId="0" fontId="7" fillId="29" borderId="6" xfId="0" applyFont="1" applyFill="1" applyBorder="1" applyAlignment="1">
      <alignment horizontal="center" vertical="center" wrapText="1"/>
    </xf>
    <xf numFmtId="0" fontId="7" fillId="28" borderId="6" xfId="0" applyFont="1" applyFill="1" applyBorder="1" applyAlignment="1">
      <alignment horizontal="center" vertical="center" wrapText="1"/>
    </xf>
    <xf numFmtId="165" fontId="7" fillId="28" borderId="6" xfId="0" applyNumberFormat="1" applyFont="1" applyFill="1" applyBorder="1" applyAlignment="1">
      <alignment horizontal="center" vertical="center"/>
    </xf>
    <xf numFmtId="1" fontId="7" fillId="28" borderId="6" xfId="0" applyNumberFormat="1" applyFont="1" applyFill="1" applyBorder="1" applyAlignment="1">
      <alignment horizontal="center" vertical="center" wrapText="1"/>
    </xf>
    <xf numFmtId="165" fontId="3" fillId="28" borderId="6" xfId="0" applyNumberFormat="1" applyFont="1" applyFill="1" applyBorder="1" applyAlignment="1">
      <alignment horizontal="center" vertical="center" wrapText="1"/>
    </xf>
    <xf numFmtId="0" fontId="7" fillId="28" borderId="1" xfId="0" applyFont="1" applyFill="1" applyBorder="1" applyAlignment="1">
      <alignment horizontal="center" vertical="center" wrapText="1"/>
    </xf>
    <xf numFmtId="1" fontId="7" fillId="29" borderId="1" xfId="0" applyNumberFormat="1" applyFont="1" applyFill="1" applyBorder="1" applyAlignment="1">
      <alignment horizontal="right" vertical="center" wrapText="1"/>
    </xf>
    <xf numFmtId="0" fontId="3" fillId="0" borderId="2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1" fontId="2" fillId="29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3" fontId="21" fillId="28" borderId="6" xfId="0" applyNumberFormat="1" applyFont="1" applyFill="1" applyBorder="1" applyAlignment="1">
      <alignment horizontal="center" vertical="center"/>
    </xf>
    <xf numFmtId="165" fontId="2" fillId="28" borderId="6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175" fontId="2" fillId="28" borderId="6" xfId="0" applyNumberFormat="1" applyFont="1" applyFill="1" applyBorder="1" applyAlignment="1">
      <alignment horizontal="center" vertical="center"/>
    </xf>
    <xf numFmtId="165" fontId="21" fillId="18" borderId="6" xfId="0" applyNumberFormat="1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171" fontId="2" fillId="28" borderId="6" xfId="0" applyNumberFormat="1" applyFont="1" applyFill="1" applyBorder="1" applyAlignment="1">
      <alignment horizontal="center" vertical="center"/>
    </xf>
    <xf numFmtId="172" fontId="2" fillId="28" borderId="6" xfId="0" applyNumberFormat="1" applyFont="1" applyFill="1" applyBorder="1" applyAlignment="1">
      <alignment horizontal="center" vertical="center"/>
    </xf>
    <xf numFmtId="173" fontId="2" fillId="28" borderId="6" xfId="0" applyNumberFormat="1" applyFont="1" applyFill="1" applyBorder="1" applyAlignment="1">
      <alignment horizontal="center" vertical="center" wrapText="1"/>
    </xf>
    <xf numFmtId="4" fontId="2" fillId="28" borderId="6" xfId="0" applyNumberFormat="1" applyFont="1" applyFill="1" applyBorder="1" applyAlignment="1">
      <alignment horizontal="center" vertical="center"/>
    </xf>
    <xf numFmtId="166" fontId="3" fillId="24" borderId="6" xfId="0" applyNumberFormat="1" applyFont="1" applyFill="1" applyBorder="1" applyAlignment="1">
      <alignment horizontal="center" vertical="center" wrapText="1"/>
    </xf>
    <xf numFmtId="166" fontId="24" fillId="24" borderId="6" xfId="0" applyNumberFormat="1" applyFont="1" applyFill="1" applyBorder="1" applyAlignment="1">
      <alignment horizontal="center" vertical="center" wrapText="1"/>
    </xf>
    <xf numFmtId="166" fontId="7" fillId="24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2" fillId="18" borderId="6" xfId="0" applyFont="1" applyFill="1" applyBorder="1"/>
    <xf numFmtId="2" fontId="2" fillId="23" borderId="3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center"/>
    </xf>
    <xf numFmtId="0" fontId="58" fillId="0" borderId="1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 wrapText="1"/>
    </xf>
    <xf numFmtId="2" fontId="7" fillId="0" borderId="6" xfId="0" applyNumberFormat="1" applyFont="1" applyBorder="1" applyAlignment="1">
      <alignment horizontal="center" vertical="center"/>
    </xf>
    <xf numFmtId="0" fontId="58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/>
    </xf>
    <xf numFmtId="14" fontId="2" fillId="18" borderId="1" xfId="0" applyNumberFormat="1" applyFont="1" applyFill="1" applyBorder="1" applyAlignment="1">
      <alignment horizontal="center" vertical="center"/>
    </xf>
    <xf numFmtId="0" fontId="2" fillId="18" borderId="1" xfId="0" applyFont="1" applyFill="1" applyBorder="1"/>
    <xf numFmtId="2" fontId="3" fillId="23" borderId="10" xfId="0" applyNumberFormat="1" applyFont="1" applyFill="1" applyBorder="1" applyAlignment="1">
      <alignment horizontal="center" vertical="center" wrapText="1"/>
    </xf>
    <xf numFmtId="0" fontId="10" fillId="24" borderId="7" xfId="0" applyFont="1" applyFill="1" applyBorder="1" applyAlignment="1">
      <alignment horizontal="left" vertical="center" wrapText="1"/>
    </xf>
    <xf numFmtId="0" fontId="2" fillId="18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2" fontId="3" fillId="24" borderId="7" xfId="0" applyNumberFormat="1" applyFont="1" applyFill="1" applyBorder="1" applyAlignment="1">
      <alignment horizontal="center" vertical="center" wrapText="1"/>
    </xf>
    <xf numFmtId="2" fontId="3" fillId="24" borderId="7" xfId="0" applyNumberFormat="1" applyFont="1" applyFill="1" applyBorder="1" applyAlignment="1">
      <alignment horizontal="right" vertical="center" wrapText="1"/>
    </xf>
    <xf numFmtId="2" fontId="7" fillId="24" borderId="7" xfId="0" applyNumberFormat="1" applyFont="1" applyFill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horizontal="center"/>
    </xf>
    <xf numFmtId="3" fontId="2" fillId="21" borderId="6" xfId="0" applyNumberFormat="1" applyFont="1" applyFill="1" applyBorder="1" applyAlignment="1">
      <alignment horizontal="center"/>
    </xf>
    <xf numFmtId="3" fontId="2" fillId="18" borderId="1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164" fontId="48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wrapText="1"/>
    </xf>
    <xf numFmtId="0" fontId="10" fillId="0" borderId="6" xfId="0" applyFont="1" applyFill="1" applyBorder="1" applyAlignment="1">
      <alignment vertical="center" wrapText="1"/>
    </xf>
    <xf numFmtId="164" fontId="48" fillId="0" borderId="6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0" fontId="8" fillId="30" borderId="60" xfId="0" applyFont="1" applyFill="1" applyBorder="1" applyAlignment="1">
      <alignment horizontal="center" vertical="center" wrapText="1"/>
    </xf>
    <xf numFmtId="0" fontId="59" fillId="12" borderId="54" xfId="0" applyFont="1" applyFill="1" applyBorder="1" applyAlignment="1">
      <alignment horizontal="center" vertical="center"/>
    </xf>
    <xf numFmtId="0" fontId="59" fillId="12" borderId="6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51" fillId="0" borderId="6" xfId="0" applyFont="1" applyBorder="1" applyAlignment="1">
      <alignment horizontal="center" vertical="center" wrapText="1"/>
    </xf>
    <xf numFmtId="49" fontId="2" fillId="18" borderId="6" xfId="0" applyNumberFormat="1" applyFont="1" applyFill="1" applyBorder="1" applyAlignment="1">
      <alignment horizontal="center" vertical="center" wrapText="1"/>
    </xf>
    <xf numFmtId="0" fontId="60" fillId="18" borderId="6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left" vertical="top" wrapText="1"/>
    </xf>
    <xf numFmtId="3" fontId="3" fillId="0" borderId="41" xfId="0" applyNumberFormat="1" applyFont="1" applyFill="1" applyBorder="1" applyAlignment="1">
      <alignment horizontal="left" vertical="top" wrapText="1"/>
    </xf>
    <xf numFmtId="2" fontId="21" fillId="8" borderId="6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justify" vertical="top" wrapText="1"/>
    </xf>
    <xf numFmtId="164" fontId="21" fillId="0" borderId="6" xfId="0" applyNumberFormat="1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wrapText="1"/>
    </xf>
    <xf numFmtId="166" fontId="21" fillId="0" borderId="6" xfId="0" applyNumberFormat="1" applyFont="1" applyBorder="1" applyAlignment="1">
      <alignment wrapText="1"/>
    </xf>
    <xf numFmtId="164" fontId="21" fillId="18" borderId="6" xfId="0" applyNumberFormat="1" applyFont="1" applyFill="1" applyBorder="1" applyAlignment="1">
      <alignment horizontal="center" vertical="center" wrapText="1"/>
    </xf>
    <xf numFmtId="0" fontId="21" fillId="18" borderId="6" xfId="0" applyFont="1" applyFill="1" applyBorder="1" applyAlignment="1">
      <alignment wrapText="1"/>
    </xf>
    <xf numFmtId="166" fontId="21" fillId="18" borderId="6" xfId="0" applyNumberFormat="1" applyFont="1" applyFill="1" applyBorder="1" applyAlignment="1">
      <alignment wrapText="1"/>
    </xf>
    <xf numFmtId="0" fontId="10" fillId="0" borderId="39" xfId="0" applyFont="1" applyBorder="1" applyAlignment="1">
      <alignment horizontal="justify" vertical="top" wrapText="1"/>
    </xf>
    <xf numFmtId="164" fontId="21" fillId="0" borderId="6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wrapText="1"/>
    </xf>
    <xf numFmtId="166" fontId="21" fillId="0" borderId="6" xfId="0" applyNumberFormat="1" applyFont="1" applyFill="1" applyBorder="1" applyAlignment="1">
      <alignment wrapText="1"/>
    </xf>
    <xf numFmtId="164" fontId="21" fillId="0" borderId="14" xfId="0" applyNumberFormat="1" applyFont="1" applyFill="1" applyBorder="1" applyAlignment="1">
      <alignment horizontal="center" vertical="center" wrapText="1"/>
    </xf>
    <xf numFmtId="164" fontId="21" fillId="18" borderId="6" xfId="0" applyNumberFormat="1" applyFont="1" applyFill="1" applyBorder="1"/>
    <xf numFmtId="166" fontId="21" fillId="18" borderId="6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2" fontId="7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6" xfId="0" applyFont="1" applyBorder="1"/>
    <xf numFmtId="2" fontId="7" fillId="0" borderId="6" xfId="0" applyNumberFormat="1" applyFont="1" applyBorder="1" applyAlignment="1">
      <alignment horizontal="center"/>
    </xf>
    <xf numFmtId="0" fontId="51" fillId="0" borderId="7" xfId="0" applyFont="1" applyBorder="1" applyAlignment="1">
      <alignment horizontal="center" vertical="center" wrapText="1"/>
    </xf>
    <xf numFmtId="4" fontId="3" fillId="0" borderId="6" xfId="0" applyNumberFormat="1" applyFont="1" applyBorder="1"/>
    <xf numFmtId="4" fontId="3" fillId="0" borderId="6" xfId="0" applyNumberFormat="1" applyFont="1" applyBorder="1" applyAlignment="1">
      <alignment horizontal="center" vertical="center"/>
    </xf>
    <xf numFmtId="4" fontId="2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7" xfId="0" applyFont="1" applyBorder="1" applyAlignment="1">
      <alignment wrapText="1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3D5FF"/>
      <color rgb="FFFFCCCC"/>
      <color rgb="FFD6C1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0"/>
  <sheetViews>
    <sheetView tabSelected="1" zoomScale="50" zoomScaleNormal="50" zoomScaleSheetLayoutView="5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P6" sqref="P6"/>
    </sheetView>
  </sheetViews>
  <sheetFormatPr defaultRowHeight="20.25"/>
  <cols>
    <col min="1" max="1" width="7.42578125" style="365" customWidth="1"/>
    <col min="2" max="2" width="65.28515625" style="367" customWidth="1"/>
    <col min="3" max="3" width="14.5703125" style="367" customWidth="1"/>
    <col min="4" max="4" width="25.140625" style="368" customWidth="1"/>
    <col min="5" max="5" width="19.7109375" style="367" customWidth="1"/>
    <col min="6" max="6" width="21.85546875" style="367" customWidth="1"/>
    <col min="7" max="7" width="22.42578125" style="367" customWidth="1"/>
    <col min="8" max="9" width="18.28515625" style="367" customWidth="1"/>
    <col min="10" max="10" width="68.28515625" style="367" customWidth="1"/>
    <col min="11" max="13" width="14.140625" style="367" customWidth="1"/>
    <col min="14" max="14" width="15" style="367" customWidth="1"/>
    <col min="15" max="16384" width="9.140625" style="370"/>
  </cols>
  <sheetData>
    <row r="1" spans="1:14" ht="25.5">
      <c r="B1" s="366" t="s">
        <v>73</v>
      </c>
      <c r="N1" s="369" t="s">
        <v>27</v>
      </c>
    </row>
    <row r="2" spans="1:14" ht="107.25" customHeight="1" thickBot="1">
      <c r="A2" s="488" t="s">
        <v>185</v>
      </c>
      <c r="B2" s="488"/>
      <c r="C2" s="488"/>
      <c r="D2" s="488"/>
      <c r="E2" s="488"/>
      <c r="F2" s="488"/>
      <c r="G2" s="488"/>
      <c r="H2" s="488"/>
      <c r="I2" s="488"/>
      <c r="J2" s="488"/>
      <c r="K2" s="478" t="s">
        <v>324</v>
      </c>
      <c r="L2" s="478"/>
      <c r="M2" s="478"/>
      <c r="N2" s="478"/>
    </row>
    <row r="3" spans="1:14" ht="50.25" customHeight="1" thickBot="1">
      <c r="A3" s="14" t="s">
        <v>0</v>
      </c>
      <c r="B3" s="15" t="s">
        <v>1</v>
      </c>
      <c r="C3" s="489" t="s">
        <v>2</v>
      </c>
      <c r="D3" s="490"/>
      <c r="E3" s="491" t="s">
        <v>3</v>
      </c>
      <c r="F3" s="492"/>
      <c r="G3" s="492"/>
      <c r="H3" s="492"/>
      <c r="I3" s="492"/>
      <c r="J3" s="493" t="s">
        <v>20</v>
      </c>
      <c r="K3" s="498" t="s">
        <v>3</v>
      </c>
      <c r="L3" s="498"/>
      <c r="M3" s="499"/>
      <c r="N3" s="500" t="s">
        <v>26</v>
      </c>
    </row>
    <row r="4" spans="1:14" ht="150" customHeight="1" thickBot="1">
      <c r="A4" s="14"/>
      <c r="B4" s="128" t="s">
        <v>96</v>
      </c>
      <c r="C4" s="16" t="s">
        <v>4</v>
      </c>
      <c r="D4" s="17" t="s">
        <v>5</v>
      </c>
      <c r="E4" s="40" t="s">
        <v>21</v>
      </c>
      <c r="F4" s="17" t="s">
        <v>19</v>
      </c>
      <c r="G4" s="72" t="s">
        <v>334</v>
      </c>
      <c r="H4" s="19" t="s">
        <v>23</v>
      </c>
      <c r="I4" s="41" t="s">
        <v>22</v>
      </c>
      <c r="J4" s="494"/>
      <c r="K4" s="39" t="s">
        <v>6</v>
      </c>
      <c r="L4" s="18" t="s">
        <v>7</v>
      </c>
      <c r="M4" s="25" t="s">
        <v>8</v>
      </c>
      <c r="N4" s="501"/>
    </row>
    <row r="5" spans="1:14" s="372" customFormat="1" ht="24.75" customHeight="1" thickBot="1">
      <c r="A5" s="502"/>
      <c r="B5" s="505" t="s">
        <v>51</v>
      </c>
      <c r="C5" s="508"/>
      <c r="D5" s="371" t="s">
        <v>9</v>
      </c>
      <c r="E5" s="335">
        <f>E6+E7+E8</f>
        <v>215.62900000000002</v>
      </c>
      <c r="F5" s="335">
        <f t="shared" ref="F5:N5" si="0">F6+F7+F8</f>
        <v>210.40860000000004</v>
      </c>
      <c r="G5" s="335">
        <f t="shared" si="0"/>
        <v>173.95539000000002</v>
      </c>
      <c r="H5" s="335">
        <f t="shared" si="0"/>
        <v>292.28111000000001</v>
      </c>
      <c r="I5" s="335">
        <f t="shared" si="0"/>
        <v>359.63616400000001</v>
      </c>
      <c r="J5" s="495"/>
      <c r="K5" s="335">
        <f t="shared" si="0"/>
        <v>294.50636399999996</v>
      </c>
      <c r="L5" s="335">
        <f t="shared" si="0"/>
        <v>327.87124299999999</v>
      </c>
      <c r="M5" s="335">
        <f t="shared" si="0"/>
        <v>339.04941400000001</v>
      </c>
      <c r="N5" s="335">
        <f t="shared" si="0"/>
        <v>1828.9732949999998</v>
      </c>
    </row>
    <row r="6" spans="1:14" s="372" customFormat="1" ht="24.75" customHeight="1" thickBot="1">
      <c r="A6" s="503"/>
      <c r="B6" s="506"/>
      <c r="C6" s="509"/>
      <c r="D6" s="371" t="s">
        <v>18</v>
      </c>
      <c r="E6" s="335">
        <f t="shared" ref="E6:I8" si="1">E11+E542</f>
        <v>30.746000000000002</v>
      </c>
      <c r="F6" s="335">
        <f t="shared" si="1"/>
        <v>27.816200000000002</v>
      </c>
      <c r="G6" s="335">
        <f t="shared" si="1"/>
        <v>27.816200000000002</v>
      </c>
      <c r="H6" s="335">
        <f t="shared" si="1"/>
        <v>34.833039999999997</v>
      </c>
      <c r="I6" s="335">
        <f t="shared" si="1"/>
        <v>50.658743000000001</v>
      </c>
      <c r="J6" s="496"/>
      <c r="K6" s="335">
        <f t="shared" ref="K6:N8" si="2">K11+K542</f>
        <v>47.598742999999999</v>
      </c>
      <c r="L6" s="335">
        <f t="shared" si="2"/>
        <v>74.575828999999999</v>
      </c>
      <c r="M6" s="335">
        <f t="shared" si="2"/>
        <v>79.510000000000005</v>
      </c>
      <c r="N6" s="335">
        <f t="shared" si="2"/>
        <v>317.92235499999998</v>
      </c>
    </row>
    <row r="7" spans="1:14" s="372" customFormat="1" ht="24.75" customHeight="1" thickBot="1">
      <c r="A7" s="503"/>
      <c r="B7" s="506"/>
      <c r="C7" s="509"/>
      <c r="D7" s="371" t="s">
        <v>10</v>
      </c>
      <c r="E7" s="335">
        <f t="shared" si="1"/>
        <v>123.4085</v>
      </c>
      <c r="F7" s="335">
        <f t="shared" si="1"/>
        <v>125.7928</v>
      </c>
      <c r="G7" s="335">
        <f t="shared" si="1"/>
        <v>92.761300000000006</v>
      </c>
      <c r="H7" s="335">
        <f t="shared" si="1"/>
        <v>165.25657000000001</v>
      </c>
      <c r="I7" s="335">
        <f t="shared" si="1"/>
        <v>211.14862099999999</v>
      </c>
      <c r="J7" s="496"/>
      <c r="K7" s="335">
        <f t="shared" si="2"/>
        <v>146.82662099999999</v>
      </c>
      <c r="L7" s="335">
        <f t="shared" si="2"/>
        <v>151.74441400000001</v>
      </c>
      <c r="M7" s="335">
        <f t="shared" si="2"/>
        <v>156.63841400000001</v>
      </c>
      <c r="N7" s="335">
        <f t="shared" si="2"/>
        <v>955.02314000000001</v>
      </c>
    </row>
    <row r="8" spans="1:14" s="372" customFormat="1" ht="24.75" customHeight="1" thickBot="1">
      <c r="A8" s="504"/>
      <c r="B8" s="507"/>
      <c r="C8" s="510"/>
      <c r="D8" s="371" t="s">
        <v>11</v>
      </c>
      <c r="E8" s="335">
        <f t="shared" si="1"/>
        <v>61.474500000000013</v>
      </c>
      <c r="F8" s="335">
        <f t="shared" si="1"/>
        <v>56.799600000000012</v>
      </c>
      <c r="G8" s="335">
        <f t="shared" si="1"/>
        <v>53.377890000000008</v>
      </c>
      <c r="H8" s="335">
        <f t="shared" si="1"/>
        <v>92.191499999999991</v>
      </c>
      <c r="I8" s="335">
        <f t="shared" si="1"/>
        <v>97.828799999999987</v>
      </c>
      <c r="J8" s="497"/>
      <c r="K8" s="335">
        <f t="shared" si="2"/>
        <v>100.08099999999999</v>
      </c>
      <c r="L8" s="335">
        <f t="shared" si="2"/>
        <v>101.55099999999999</v>
      </c>
      <c r="M8" s="335">
        <f t="shared" si="2"/>
        <v>102.901</v>
      </c>
      <c r="N8" s="335">
        <f t="shared" si="2"/>
        <v>556.02779999999996</v>
      </c>
    </row>
    <row r="9" spans="1:14" s="376" customFormat="1" ht="11.25" customHeight="1" thickBot="1">
      <c r="A9" s="42"/>
      <c r="B9" s="373"/>
      <c r="C9" s="374"/>
      <c r="D9" s="375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4" s="372" customFormat="1" ht="24.75" customHeight="1">
      <c r="A10" s="526"/>
      <c r="B10" s="529" t="s">
        <v>40</v>
      </c>
      <c r="C10" s="532"/>
      <c r="D10" s="377" t="s">
        <v>9</v>
      </c>
      <c r="E10" s="60">
        <f>SUM(E11:E13)</f>
        <v>157.72200000000001</v>
      </c>
      <c r="F10" s="60">
        <f t="shared" ref="F10:K10" si="3">SUM(F11:F13)</f>
        <v>152.50060000000002</v>
      </c>
      <c r="G10" s="60">
        <f t="shared" si="3"/>
        <v>127.01739000000001</v>
      </c>
      <c r="H10" s="60">
        <f t="shared" si="3"/>
        <v>235.68110999999999</v>
      </c>
      <c r="I10" s="60">
        <f t="shared" si="3"/>
        <v>303.03616399999999</v>
      </c>
      <c r="J10" s="511"/>
      <c r="K10" s="60">
        <f t="shared" si="3"/>
        <v>227.406364</v>
      </c>
      <c r="L10" s="60">
        <f t="shared" ref="L10" si="4">SUM(L11:L13)</f>
        <v>250.57124299999998</v>
      </c>
      <c r="M10" s="60">
        <f t="shared" ref="M10" si="5">SUM(M11:M13)</f>
        <v>251.349414</v>
      </c>
      <c r="N10" s="61">
        <f t="shared" ref="N10" si="6">SUM(N11:N13)</f>
        <v>1425.7662949999999</v>
      </c>
    </row>
    <row r="11" spans="1:14" s="372" customFormat="1" ht="24.75" customHeight="1">
      <c r="A11" s="527"/>
      <c r="B11" s="530"/>
      <c r="C11" s="533"/>
      <c r="D11" s="378" t="s">
        <v>18</v>
      </c>
      <c r="E11" s="71">
        <f t="shared" ref="E11:I13" si="7">E158+E196+E368+E393+E414+E427+E442+E455+E488+E504+E519+E532</f>
        <v>30.746000000000002</v>
      </c>
      <c r="F11" s="71">
        <f t="shared" si="7"/>
        <v>27.816200000000002</v>
      </c>
      <c r="G11" s="71">
        <f t="shared" si="7"/>
        <v>27.816200000000002</v>
      </c>
      <c r="H11" s="71">
        <f t="shared" si="7"/>
        <v>34.833039999999997</v>
      </c>
      <c r="I11" s="71">
        <f t="shared" si="7"/>
        <v>50.658743000000001</v>
      </c>
      <c r="J11" s="512"/>
      <c r="K11" s="71">
        <f t="shared" ref="K11:M13" si="8">K158+K196+K368+K393+K414+K427+K442+K455+K488+K504+K519+K532</f>
        <v>47.598742999999999</v>
      </c>
      <c r="L11" s="71">
        <f t="shared" si="8"/>
        <v>74.575828999999999</v>
      </c>
      <c r="M11" s="71">
        <f t="shared" si="8"/>
        <v>79.510000000000005</v>
      </c>
      <c r="N11" s="68">
        <f>E11+H11+I11+K11+L11+M11</f>
        <v>317.92235499999998</v>
      </c>
    </row>
    <row r="12" spans="1:14" s="372" customFormat="1" ht="24.75" customHeight="1">
      <c r="A12" s="527"/>
      <c r="B12" s="530"/>
      <c r="C12" s="533"/>
      <c r="D12" s="378" t="s">
        <v>10</v>
      </c>
      <c r="E12" s="71">
        <f t="shared" si="7"/>
        <v>67.5535</v>
      </c>
      <c r="F12" s="71">
        <f t="shared" si="7"/>
        <v>69.941800000000001</v>
      </c>
      <c r="G12" s="71">
        <f t="shared" si="7"/>
        <v>47.331300000000006</v>
      </c>
      <c r="H12" s="71">
        <f t="shared" si="7"/>
        <v>111.25657</v>
      </c>
      <c r="I12" s="71">
        <f t="shared" si="7"/>
        <v>157.14862099999999</v>
      </c>
      <c r="J12" s="512"/>
      <c r="K12" s="71">
        <f t="shared" si="8"/>
        <v>82.826620999999989</v>
      </c>
      <c r="L12" s="71">
        <f t="shared" si="8"/>
        <v>77.744414000000006</v>
      </c>
      <c r="M12" s="71">
        <f t="shared" si="8"/>
        <v>72.638414000000012</v>
      </c>
      <c r="N12" s="68">
        <f t="shared" ref="N12:N13" si="9">E12+H12+I12+K12+L12+M12</f>
        <v>569.16813999999999</v>
      </c>
    </row>
    <row r="13" spans="1:14" s="372" customFormat="1" ht="24.75" customHeight="1" thickBot="1">
      <c r="A13" s="528"/>
      <c r="B13" s="531"/>
      <c r="C13" s="534"/>
      <c r="D13" s="379" t="s">
        <v>11</v>
      </c>
      <c r="E13" s="69">
        <f t="shared" si="7"/>
        <v>59.422500000000014</v>
      </c>
      <c r="F13" s="69">
        <f t="shared" si="7"/>
        <v>54.74260000000001</v>
      </c>
      <c r="G13" s="69">
        <f t="shared" si="7"/>
        <v>51.869890000000005</v>
      </c>
      <c r="H13" s="69">
        <f t="shared" si="7"/>
        <v>89.591499999999996</v>
      </c>
      <c r="I13" s="69">
        <f t="shared" si="7"/>
        <v>95.228799999999993</v>
      </c>
      <c r="J13" s="513"/>
      <c r="K13" s="69">
        <f t="shared" si="8"/>
        <v>96.980999999999995</v>
      </c>
      <c r="L13" s="69">
        <f t="shared" si="8"/>
        <v>98.250999999999991</v>
      </c>
      <c r="M13" s="69">
        <f t="shared" si="8"/>
        <v>99.200999999999993</v>
      </c>
      <c r="N13" s="70">
        <f t="shared" si="9"/>
        <v>538.67579999999998</v>
      </c>
    </row>
    <row r="14" spans="1:14" s="376" customFormat="1" ht="11.25" customHeight="1" thickBot="1">
      <c r="A14" s="74"/>
      <c r="B14" s="375"/>
      <c r="C14" s="374"/>
      <c r="D14" s="375"/>
      <c r="E14" s="380"/>
      <c r="F14" s="380"/>
      <c r="G14" s="380"/>
      <c r="H14" s="380"/>
      <c r="I14" s="380"/>
      <c r="J14" s="380"/>
      <c r="K14" s="380"/>
      <c r="L14" s="380"/>
      <c r="M14" s="380"/>
      <c r="N14" s="381"/>
    </row>
    <row r="15" spans="1:14" ht="66.75" customHeight="1" thickBot="1">
      <c r="A15" s="52"/>
      <c r="B15" s="53"/>
      <c r="C15" s="53"/>
      <c r="D15" s="53"/>
      <c r="E15" s="78" t="s">
        <v>83</v>
      </c>
      <c r="F15" s="77" t="s">
        <v>53</v>
      </c>
      <c r="G15" s="79"/>
      <c r="H15" s="53"/>
      <c r="I15" s="53"/>
      <c r="J15" s="53"/>
      <c r="K15" s="53"/>
      <c r="L15" s="53"/>
      <c r="M15" s="53"/>
      <c r="N15" s="54"/>
    </row>
    <row r="16" spans="1:14" ht="21" customHeight="1" thickBot="1">
      <c r="A16" s="475" t="s">
        <v>99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82"/>
    </row>
    <row r="17" spans="1:18" ht="21" customHeight="1">
      <c r="A17" s="424">
        <v>1</v>
      </c>
      <c r="B17" s="357" t="s">
        <v>310</v>
      </c>
      <c r="C17" s="275"/>
      <c r="D17" s="358"/>
      <c r="E17" s="275"/>
      <c r="F17" s="275"/>
      <c r="G17" s="275"/>
      <c r="H17" s="275"/>
      <c r="I17" s="275"/>
      <c r="J17" s="275"/>
      <c r="K17" s="275"/>
      <c r="L17" s="275"/>
      <c r="M17" s="275"/>
      <c r="N17" s="275"/>
    </row>
    <row r="18" spans="1:18" ht="21" customHeight="1" thickBot="1">
      <c r="A18" s="425"/>
      <c r="B18" s="382" t="s">
        <v>96</v>
      </c>
      <c r="C18" s="359">
        <v>1.597</v>
      </c>
      <c r="D18" s="360" t="s">
        <v>102</v>
      </c>
      <c r="E18" s="359">
        <v>1.85</v>
      </c>
      <c r="F18" s="359"/>
      <c r="G18" s="362">
        <v>6.2</v>
      </c>
      <c r="H18" s="363">
        <v>1.89</v>
      </c>
      <c r="I18" s="363">
        <v>1.9059999999999999</v>
      </c>
      <c r="J18" s="359"/>
      <c r="K18" s="364">
        <v>1.9219999999999999</v>
      </c>
      <c r="L18" s="364">
        <v>1.9379999999999999</v>
      </c>
      <c r="M18" s="364">
        <v>1.954</v>
      </c>
      <c r="N18" s="359"/>
    </row>
    <row r="19" spans="1:18" ht="64.5" customHeight="1">
      <c r="A19" s="472" t="s">
        <v>12</v>
      </c>
      <c r="B19" s="22" t="s">
        <v>98</v>
      </c>
      <c r="C19" s="62"/>
      <c r="D19" s="63"/>
      <c r="E19" s="62"/>
      <c r="F19" s="62"/>
      <c r="G19" s="62"/>
      <c r="H19" s="62"/>
      <c r="I19" s="62"/>
      <c r="J19" s="64"/>
      <c r="K19" s="65"/>
      <c r="L19" s="65"/>
      <c r="M19" s="65"/>
      <c r="N19" s="66"/>
    </row>
    <row r="20" spans="1:18" ht="27" customHeight="1">
      <c r="A20" s="471"/>
      <c r="B20" s="305" t="s">
        <v>96</v>
      </c>
      <c r="C20" s="20">
        <v>422</v>
      </c>
      <c r="D20" s="306" t="s">
        <v>97</v>
      </c>
      <c r="E20" s="20">
        <v>489</v>
      </c>
      <c r="F20" s="20"/>
      <c r="G20" s="20">
        <v>250</v>
      </c>
      <c r="H20" s="20">
        <v>487</v>
      </c>
      <c r="I20" s="20">
        <v>478</v>
      </c>
      <c r="J20" s="29"/>
      <c r="K20" s="20">
        <v>470</v>
      </c>
      <c r="L20" s="20">
        <v>461</v>
      </c>
      <c r="M20" s="20">
        <v>453</v>
      </c>
      <c r="N20" s="21"/>
    </row>
    <row r="21" spans="1:18" s="383" customFormat="1" ht="26.25" customHeight="1">
      <c r="A21" s="10"/>
      <c r="B21" s="11" t="s">
        <v>14</v>
      </c>
      <c r="C21" s="438" t="s">
        <v>15</v>
      </c>
      <c r="D21" s="439"/>
      <c r="E21" s="439"/>
      <c r="F21" s="439"/>
      <c r="G21" s="439"/>
      <c r="H21" s="439"/>
      <c r="I21" s="439"/>
      <c r="J21" s="439"/>
      <c r="K21" s="440"/>
      <c r="L21" s="440"/>
      <c r="M21" s="440"/>
      <c r="N21" s="441"/>
      <c r="R21" s="384"/>
    </row>
    <row r="22" spans="1:18" s="376" customFormat="1" ht="21.75" customHeight="1">
      <c r="A22" s="483" t="s">
        <v>16</v>
      </c>
      <c r="B22" s="430" t="s">
        <v>34</v>
      </c>
      <c r="C22" s="485"/>
      <c r="D22" s="385" t="s">
        <v>17</v>
      </c>
      <c r="E22" s="57">
        <f t="shared" ref="E22:M22" si="10">SUM(E23:E25)</f>
        <v>0</v>
      </c>
      <c r="F22" s="57">
        <f t="shared" si="10"/>
        <v>0</v>
      </c>
      <c r="G22" s="57">
        <f t="shared" si="10"/>
        <v>0</v>
      </c>
      <c r="H22" s="57">
        <f t="shared" si="10"/>
        <v>0</v>
      </c>
      <c r="I22" s="57">
        <f t="shared" si="10"/>
        <v>0</v>
      </c>
      <c r="J22" s="450"/>
      <c r="K22" s="57">
        <f t="shared" si="10"/>
        <v>0</v>
      </c>
      <c r="L22" s="57">
        <f t="shared" si="10"/>
        <v>0</v>
      </c>
      <c r="M22" s="57">
        <f t="shared" si="10"/>
        <v>0</v>
      </c>
      <c r="N22" s="67">
        <f>E22+H22+I22+K22+L22+M22</f>
        <v>0</v>
      </c>
    </row>
    <row r="23" spans="1:18" s="383" customFormat="1" ht="21.75" customHeight="1">
      <c r="A23" s="448"/>
      <c r="B23" s="449"/>
      <c r="C23" s="486"/>
      <c r="D23" s="199" t="s">
        <v>18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451"/>
      <c r="K23" s="198">
        <v>0</v>
      </c>
      <c r="L23" s="198">
        <v>0</v>
      </c>
      <c r="M23" s="198">
        <v>0</v>
      </c>
      <c r="N23" s="225">
        <f t="shared" ref="N23:N25" si="11">E23+H23+I23+K23+L23+M23</f>
        <v>0</v>
      </c>
    </row>
    <row r="24" spans="1:18" s="383" customFormat="1" ht="21.75" customHeight="1">
      <c r="A24" s="448"/>
      <c r="B24" s="449"/>
      <c r="C24" s="486"/>
      <c r="D24" s="199" t="s">
        <v>10</v>
      </c>
      <c r="E24" s="198">
        <v>0</v>
      </c>
      <c r="F24" s="198">
        <v>0</v>
      </c>
      <c r="G24" s="198">
        <v>0</v>
      </c>
      <c r="H24" s="198">
        <v>0</v>
      </c>
      <c r="I24" s="198">
        <v>0</v>
      </c>
      <c r="J24" s="451"/>
      <c r="K24" s="198">
        <v>0</v>
      </c>
      <c r="L24" s="198">
        <v>0</v>
      </c>
      <c r="M24" s="198">
        <v>0</v>
      </c>
      <c r="N24" s="225">
        <f t="shared" si="11"/>
        <v>0</v>
      </c>
    </row>
    <row r="25" spans="1:18" s="383" customFormat="1" ht="21.75" customHeight="1" thickBot="1">
      <c r="A25" s="484"/>
      <c r="B25" s="473"/>
      <c r="C25" s="487"/>
      <c r="D25" s="386" t="s">
        <v>11</v>
      </c>
      <c r="E25" s="198">
        <v>0</v>
      </c>
      <c r="F25" s="198">
        <v>0</v>
      </c>
      <c r="G25" s="198">
        <v>0</v>
      </c>
      <c r="H25" s="198">
        <v>0</v>
      </c>
      <c r="I25" s="198">
        <v>0</v>
      </c>
      <c r="J25" s="452"/>
      <c r="K25" s="198">
        <v>0</v>
      </c>
      <c r="L25" s="198">
        <v>0</v>
      </c>
      <c r="M25" s="198">
        <v>0</v>
      </c>
      <c r="N25" s="67">
        <f t="shared" si="11"/>
        <v>0</v>
      </c>
    </row>
    <row r="26" spans="1:18" ht="22.5" customHeight="1" thickBot="1">
      <c r="A26" s="479" t="s">
        <v>100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1"/>
    </row>
    <row r="27" spans="1:18" ht="75.75" customHeight="1">
      <c r="A27" s="639" t="s">
        <v>29</v>
      </c>
      <c r="B27" s="22" t="s">
        <v>101</v>
      </c>
      <c r="C27" s="23"/>
      <c r="D27" s="308"/>
      <c r="E27" s="23"/>
      <c r="F27" s="23"/>
      <c r="G27" s="23"/>
      <c r="H27" s="23"/>
      <c r="I27" s="23"/>
      <c r="J27" s="30"/>
      <c r="K27" s="4"/>
      <c r="L27" s="4"/>
      <c r="M27" s="4"/>
      <c r="N27" s="26"/>
    </row>
    <row r="28" spans="1:18" ht="185.25" customHeight="1">
      <c r="A28" s="640"/>
      <c r="B28" s="309" t="s">
        <v>96</v>
      </c>
      <c r="C28" s="641">
        <v>61.6</v>
      </c>
      <c r="D28" s="232" t="s">
        <v>102</v>
      </c>
      <c r="E28" s="641">
        <v>63.5</v>
      </c>
      <c r="F28" s="641"/>
      <c r="G28" s="642">
        <v>73</v>
      </c>
      <c r="H28" s="641">
        <v>63.9</v>
      </c>
      <c r="I28" s="641">
        <v>64.3</v>
      </c>
      <c r="J28" s="643" t="s">
        <v>326</v>
      </c>
      <c r="K28" s="641">
        <v>64.7</v>
      </c>
      <c r="L28" s="641">
        <v>65.099999999999994</v>
      </c>
      <c r="M28" s="641">
        <v>65.5</v>
      </c>
      <c r="N28" s="8"/>
    </row>
    <row r="29" spans="1:18" ht="108.75" customHeight="1">
      <c r="A29" s="517" t="s">
        <v>103</v>
      </c>
      <c r="B29" s="644" t="s">
        <v>106</v>
      </c>
      <c r="C29" s="645"/>
      <c r="D29" s="646"/>
      <c r="E29" s="645"/>
      <c r="F29" s="645"/>
      <c r="G29" s="647"/>
      <c r="H29" s="645"/>
      <c r="I29" s="645"/>
      <c r="J29" s="648"/>
      <c r="K29" s="645"/>
      <c r="L29" s="645"/>
      <c r="M29" s="645"/>
      <c r="N29" s="649"/>
    </row>
    <row r="30" spans="1:18" ht="263.25" customHeight="1">
      <c r="A30" s="517"/>
      <c r="B30" s="309" t="s">
        <v>96</v>
      </c>
      <c r="C30" s="650"/>
      <c r="D30" s="232">
        <v>43101</v>
      </c>
      <c r="E30" s="650">
        <v>0</v>
      </c>
      <c r="F30" s="650"/>
      <c r="G30" s="651">
        <v>17</v>
      </c>
      <c r="H30" s="650">
        <v>20</v>
      </c>
      <c r="I30" s="650">
        <v>20</v>
      </c>
      <c r="J30" s="652" t="s">
        <v>327</v>
      </c>
      <c r="K30" s="650">
        <v>20</v>
      </c>
      <c r="L30" s="650">
        <v>20</v>
      </c>
      <c r="M30" s="650">
        <v>20</v>
      </c>
      <c r="N30" s="8"/>
    </row>
    <row r="31" spans="1:18" ht="42.75" customHeight="1">
      <c r="A31" s="517" t="s">
        <v>104</v>
      </c>
      <c r="B31" s="653" t="s">
        <v>107</v>
      </c>
      <c r="C31" s="654"/>
      <c r="D31" s="655"/>
      <c r="E31" s="656"/>
      <c r="F31" s="656"/>
      <c r="G31" s="657"/>
      <c r="H31" s="656"/>
      <c r="I31" s="656"/>
      <c r="J31" s="658"/>
      <c r="K31" s="650"/>
      <c r="L31" s="650"/>
      <c r="M31" s="650"/>
      <c r="N31" s="8"/>
    </row>
    <row r="32" spans="1:18" ht="42.75" customHeight="1">
      <c r="A32" s="517"/>
      <c r="B32" s="234" t="s">
        <v>96</v>
      </c>
      <c r="C32" s="650">
        <v>97</v>
      </c>
      <c r="D32" s="232" t="s">
        <v>108</v>
      </c>
      <c r="E32" s="650">
        <v>100</v>
      </c>
      <c r="F32" s="650"/>
      <c r="G32" s="651">
        <v>100</v>
      </c>
      <c r="H32" s="650">
        <v>100</v>
      </c>
      <c r="I32" s="650">
        <v>100</v>
      </c>
      <c r="J32" s="658"/>
      <c r="K32" s="650">
        <v>100</v>
      </c>
      <c r="L32" s="650">
        <v>100</v>
      </c>
      <c r="M32" s="650">
        <v>100</v>
      </c>
      <c r="N32" s="651"/>
    </row>
    <row r="33" spans="1:14" ht="218.25" customHeight="1">
      <c r="A33" s="517" t="s">
        <v>105</v>
      </c>
      <c r="B33" s="659" t="s">
        <v>109</v>
      </c>
      <c r="C33" s="233"/>
      <c r="D33" s="235"/>
      <c r="E33" s="645"/>
      <c r="F33" s="645"/>
      <c r="G33" s="647"/>
      <c r="H33" s="645"/>
      <c r="I33" s="645"/>
      <c r="J33" s="658"/>
      <c r="K33" s="660"/>
      <c r="L33" s="660"/>
      <c r="M33" s="660"/>
      <c r="N33" s="661"/>
    </row>
    <row r="34" spans="1:14" ht="81" customHeight="1">
      <c r="A34" s="517"/>
      <c r="B34" s="234" t="s">
        <v>96</v>
      </c>
      <c r="C34" s="650">
        <v>538</v>
      </c>
      <c r="D34" s="232" t="s">
        <v>102</v>
      </c>
      <c r="E34" s="650">
        <v>570</v>
      </c>
      <c r="F34" s="650"/>
      <c r="G34" s="662">
        <v>592</v>
      </c>
      <c r="H34" s="650">
        <v>570</v>
      </c>
      <c r="I34" s="650">
        <v>570</v>
      </c>
      <c r="J34" s="658"/>
      <c r="K34" s="650">
        <v>570</v>
      </c>
      <c r="L34" s="650">
        <v>570</v>
      </c>
      <c r="M34" s="650">
        <v>570</v>
      </c>
      <c r="N34" s="651"/>
    </row>
    <row r="35" spans="1:14" ht="24" customHeight="1">
      <c r="A35" s="12"/>
      <c r="B35" s="13" t="s">
        <v>14</v>
      </c>
      <c r="C35" s="447" t="s">
        <v>15</v>
      </c>
      <c r="D35" s="447"/>
      <c r="E35" s="447"/>
      <c r="F35" s="447"/>
      <c r="G35" s="447"/>
      <c r="H35" s="447"/>
      <c r="I35" s="447"/>
      <c r="J35" s="447"/>
      <c r="K35" s="440"/>
      <c r="L35" s="440"/>
      <c r="M35" s="440"/>
      <c r="N35" s="441"/>
    </row>
    <row r="36" spans="1:14" ht="24" customHeight="1">
      <c r="A36" s="663" t="s">
        <v>16</v>
      </c>
      <c r="B36" s="429" t="s">
        <v>110</v>
      </c>
      <c r="C36" s="578" t="s">
        <v>111</v>
      </c>
      <c r="D36" s="245" t="s">
        <v>17</v>
      </c>
      <c r="E36" s="57">
        <f>SUM(E37:E39)</f>
        <v>50.550000000000004</v>
      </c>
      <c r="F36" s="57">
        <f>SUM(F37:F39)</f>
        <v>50.247</v>
      </c>
      <c r="G36" s="57">
        <f t="shared" ref="G36:I36" si="12">SUM(G37:G39)</f>
        <v>37.74</v>
      </c>
      <c r="H36" s="57">
        <f t="shared" si="12"/>
        <v>0</v>
      </c>
      <c r="I36" s="57">
        <f t="shared" si="12"/>
        <v>0</v>
      </c>
      <c r="J36" s="664" t="s">
        <v>325</v>
      </c>
      <c r="K36" s="57">
        <f t="shared" ref="K36:M36" si="13">SUM(K37:K39)</f>
        <v>0</v>
      </c>
      <c r="L36" s="57">
        <f t="shared" si="13"/>
        <v>0</v>
      </c>
      <c r="M36" s="57">
        <f t="shared" si="13"/>
        <v>0</v>
      </c>
      <c r="N36" s="67">
        <f>E36+H36+I36+K36+L36+M36</f>
        <v>50.550000000000004</v>
      </c>
    </row>
    <row r="37" spans="1:14" ht="24" customHeight="1">
      <c r="A37" s="663"/>
      <c r="B37" s="429"/>
      <c r="C37" s="665"/>
      <c r="D37" s="246" t="s">
        <v>18</v>
      </c>
      <c r="E37" s="666">
        <v>0</v>
      </c>
      <c r="F37" s="666">
        <v>0</v>
      </c>
      <c r="G37" s="666">
        <v>0</v>
      </c>
      <c r="H37" s="666">
        <v>0</v>
      </c>
      <c r="I37" s="666">
        <v>0</v>
      </c>
      <c r="J37" s="667"/>
      <c r="K37" s="198">
        <v>0</v>
      </c>
      <c r="L37" s="198">
        <v>0</v>
      </c>
      <c r="M37" s="198">
        <v>0</v>
      </c>
      <c r="N37" s="668">
        <v>0</v>
      </c>
    </row>
    <row r="38" spans="1:14" ht="24" customHeight="1">
      <c r="A38" s="663"/>
      <c r="B38" s="429"/>
      <c r="C38" s="665"/>
      <c r="D38" s="246" t="s">
        <v>10</v>
      </c>
      <c r="E38" s="666">
        <v>46.88</v>
      </c>
      <c r="F38" s="387">
        <v>46.649000000000001</v>
      </c>
      <c r="G38" s="387">
        <v>36.950000000000003</v>
      </c>
      <c r="H38" s="666">
        <v>0</v>
      </c>
      <c r="I38" s="666">
        <v>0</v>
      </c>
      <c r="J38" s="667"/>
      <c r="K38" s="198">
        <v>0</v>
      </c>
      <c r="L38" s="198">
        <v>0</v>
      </c>
      <c r="M38" s="198">
        <v>0</v>
      </c>
      <c r="N38" s="668">
        <v>48.6</v>
      </c>
    </row>
    <row r="39" spans="1:14" ht="409.5" customHeight="1">
      <c r="A39" s="431"/>
      <c r="B39" s="430"/>
      <c r="C39" s="665"/>
      <c r="D39" s="247" t="s">
        <v>11</v>
      </c>
      <c r="E39" s="669">
        <v>3.67</v>
      </c>
      <c r="F39" s="669">
        <v>3.5979999999999999</v>
      </c>
      <c r="G39" s="669">
        <v>0.79</v>
      </c>
      <c r="H39" s="669">
        <v>0</v>
      </c>
      <c r="I39" s="669">
        <v>0</v>
      </c>
      <c r="J39" s="670"/>
      <c r="K39" s="420">
        <v>0</v>
      </c>
      <c r="L39" s="420">
        <v>0</v>
      </c>
      <c r="M39" s="420">
        <v>0</v>
      </c>
      <c r="N39" s="671">
        <v>9</v>
      </c>
    </row>
    <row r="40" spans="1:14" ht="39" customHeight="1">
      <c r="A40" s="469" t="s">
        <v>112</v>
      </c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</row>
    <row r="41" spans="1:14" ht="91.5" customHeight="1">
      <c r="A41" s="672" t="s">
        <v>114</v>
      </c>
      <c r="B41" s="238" t="s">
        <v>113</v>
      </c>
      <c r="C41" s="645"/>
      <c r="D41" s="646"/>
      <c r="E41" s="645"/>
      <c r="F41" s="673"/>
      <c r="G41" s="674"/>
      <c r="H41" s="674"/>
      <c r="I41" s="674"/>
      <c r="J41" s="275"/>
      <c r="K41" s="275"/>
      <c r="L41" s="275"/>
      <c r="M41" s="275"/>
      <c r="N41" s="275"/>
    </row>
    <row r="42" spans="1:14" ht="204" customHeight="1">
      <c r="A42" s="672"/>
      <c r="B42" s="240" t="s">
        <v>96</v>
      </c>
      <c r="C42" s="650">
        <v>0</v>
      </c>
      <c r="D42" s="232">
        <v>43465</v>
      </c>
      <c r="E42" s="650">
        <v>24</v>
      </c>
      <c r="F42" s="675"/>
      <c r="G42" s="676">
        <v>61</v>
      </c>
      <c r="H42" s="676">
        <v>24</v>
      </c>
      <c r="I42" s="676">
        <v>24</v>
      </c>
      <c r="J42" s="677" t="s">
        <v>328</v>
      </c>
      <c r="K42" s="676">
        <v>24</v>
      </c>
      <c r="L42" s="676">
        <v>24</v>
      </c>
      <c r="M42" s="676">
        <v>24</v>
      </c>
      <c r="N42" s="239"/>
    </row>
    <row r="43" spans="1:14" ht="48" customHeight="1" thickBot="1">
      <c r="A43" s="475" t="s">
        <v>115</v>
      </c>
      <c r="B43" s="476"/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7"/>
    </row>
    <row r="44" spans="1:14" ht="73.5" customHeight="1">
      <c r="A44" s="239"/>
      <c r="B44" s="238" t="s">
        <v>116</v>
      </c>
      <c r="C44" s="275"/>
      <c r="D44" s="275"/>
      <c r="E44" s="275"/>
      <c r="F44" s="275"/>
      <c r="G44" s="275"/>
      <c r="H44" s="275"/>
      <c r="I44" s="275"/>
      <c r="J44" s="337"/>
      <c r="K44" s="275"/>
      <c r="L44" s="275"/>
      <c r="M44" s="275"/>
      <c r="N44" s="275"/>
    </row>
    <row r="45" spans="1:14" ht="45" customHeight="1">
      <c r="A45" s="239"/>
      <c r="B45" s="240" t="s">
        <v>96</v>
      </c>
      <c r="C45" s="241">
        <v>68.764320785597377</v>
      </c>
      <c r="D45" s="242" t="s">
        <v>102</v>
      </c>
      <c r="E45" s="241">
        <v>70</v>
      </c>
      <c r="F45" s="9"/>
      <c r="G45" s="241">
        <v>70</v>
      </c>
      <c r="H45" s="243">
        <v>72</v>
      </c>
      <c r="I45" s="243">
        <v>74</v>
      </c>
      <c r="J45" s="33"/>
      <c r="K45" s="244">
        <v>78</v>
      </c>
      <c r="L45" s="244">
        <v>82</v>
      </c>
      <c r="M45" s="244">
        <v>86</v>
      </c>
      <c r="N45" s="239"/>
    </row>
    <row r="46" spans="1:14" ht="31.5" customHeight="1">
      <c r="A46" s="260"/>
      <c r="B46" s="259" t="s">
        <v>14</v>
      </c>
      <c r="C46" s="447" t="s">
        <v>15</v>
      </c>
      <c r="D46" s="447"/>
      <c r="E46" s="447"/>
      <c r="F46" s="447"/>
      <c r="G46" s="447"/>
      <c r="H46" s="447"/>
      <c r="I46" s="447"/>
      <c r="J46" s="447"/>
      <c r="K46" s="440"/>
      <c r="L46" s="440"/>
      <c r="M46" s="440"/>
      <c r="N46" s="441"/>
    </row>
    <row r="47" spans="1:14" ht="45" customHeight="1">
      <c r="A47" s="431" t="s">
        <v>16</v>
      </c>
      <c r="B47" s="434" t="s">
        <v>117</v>
      </c>
      <c r="C47" s="429" t="s">
        <v>118</v>
      </c>
      <c r="D47" s="245" t="s">
        <v>17</v>
      </c>
      <c r="E47" s="57">
        <f>SUM(E48:E50)</f>
        <v>5.6499999999999995</v>
      </c>
      <c r="F47" s="57">
        <f t="shared" ref="F47:I47" si="14">SUM(F48:F50)</f>
        <v>5.6449999999999996</v>
      </c>
      <c r="G47" s="57">
        <f t="shared" si="14"/>
        <v>0</v>
      </c>
      <c r="H47" s="57">
        <f t="shared" si="14"/>
        <v>75</v>
      </c>
      <c r="I47" s="57">
        <f t="shared" si="14"/>
        <v>75</v>
      </c>
      <c r="J47" s="578" t="s">
        <v>147</v>
      </c>
      <c r="K47" s="57">
        <f>SUM(K48:K50)</f>
        <v>0</v>
      </c>
      <c r="L47" s="57">
        <f t="shared" ref="L47:N47" si="15">SUM(L48:L50)</f>
        <v>0</v>
      </c>
      <c r="M47" s="57">
        <f t="shared" si="15"/>
        <v>0</v>
      </c>
      <c r="N47" s="57">
        <f t="shared" si="15"/>
        <v>155.65</v>
      </c>
    </row>
    <row r="48" spans="1:14" ht="45" customHeight="1">
      <c r="A48" s="432"/>
      <c r="B48" s="434"/>
      <c r="C48" s="429"/>
      <c r="D48" s="246" t="s">
        <v>18</v>
      </c>
      <c r="E48" s="314">
        <v>0</v>
      </c>
      <c r="F48" s="666">
        <v>0</v>
      </c>
      <c r="G48" s="666">
        <v>0</v>
      </c>
      <c r="H48" s="314">
        <v>0</v>
      </c>
      <c r="I48" s="314">
        <v>0</v>
      </c>
      <c r="J48" s="579"/>
      <c r="K48" s="314">
        <v>0</v>
      </c>
      <c r="L48" s="314">
        <v>0</v>
      </c>
      <c r="M48" s="314">
        <v>0</v>
      </c>
      <c r="N48" s="321">
        <f>E48+H48+I48+K48+L48+M48</f>
        <v>0</v>
      </c>
    </row>
    <row r="49" spans="1:14" ht="45" customHeight="1">
      <c r="A49" s="432"/>
      <c r="B49" s="434"/>
      <c r="C49" s="429"/>
      <c r="D49" s="246" t="s">
        <v>10</v>
      </c>
      <c r="E49" s="314">
        <v>5.6</v>
      </c>
      <c r="F49" s="666">
        <v>5.6</v>
      </c>
      <c r="G49" s="666">
        <v>0</v>
      </c>
      <c r="H49" s="314">
        <v>74.400000000000006</v>
      </c>
      <c r="I49" s="314">
        <v>74.400000000000006</v>
      </c>
      <c r="J49" s="579"/>
      <c r="K49" s="314">
        <v>0</v>
      </c>
      <c r="L49" s="314">
        <v>0</v>
      </c>
      <c r="M49" s="314">
        <v>0</v>
      </c>
      <c r="N49" s="321">
        <f t="shared" ref="N49:N50" si="16">E49+H49+I49+K49+L49+M49</f>
        <v>154.4</v>
      </c>
    </row>
    <row r="50" spans="1:14" ht="45" customHeight="1">
      <c r="A50" s="433"/>
      <c r="B50" s="434"/>
      <c r="C50" s="429"/>
      <c r="D50" s="247" t="s">
        <v>11</v>
      </c>
      <c r="E50" s="315">
        <v>0.05</v>
      </c>
      <c r="F50" s="669">
        <v>4.4999999999999998E-2</v>
      </c>
      <c r="G50" s="669">
        <v>0</v>
      </c>
      <c r="H50" s="315">
        <v>0.6</v>
      </c>
      <c r="I50" s="315">
        <v>0.6</v>
      </c>
      <c r="J50" s="580"/>
      <c r="K50" s="315">
        <v>0</v>
      </c>
      <c r="L50" s="315">
        <v>0</v>
      </c>
      <c r="M50" s="315">
        <v>0</v>
      </c>
      <c r="N50" s="321">
        <f t="shared" si="16"/>
        <v>1.25</v>
      </c>
    </row>
    <row r="51" spans="1:14" ht="45" customHeight="1">
      <c r="A51" s="431" t="s">
        <v>119</v>
      </c>
      <c r="B51" s="434" t="s">
        <v>120</v>
      </c>
      <c r="C51" s="429" t="s">
        <v>121</v>
      </c>
      <c r="D51" s="248" t="s">
        <v>9</v>
      </c>
      <c r="E51" s="57">
        <f>SUM(E52:E54)</f>
        <v>0</v>
      </c>
      <c r="F51" s="57">
        <f t="shared" ref="F51:I51" si="17">SUM(F52:F54)</f>
        <v>0</v>
      </c>
      <c r="G51" s="57">
        <f t="shared" si="17"/>
        <v>0</v>
      </c>
      <c r="H51" s="57">
        <f t="shared" si="17"/>
        <v>6.7</v>
      </c>
      <c r="I51" s="57">
        <f t="shared" si="17"/>
        <v>0</v>
      </c>
      <c r="J51" s="426"/>
      <c r="K51" s="57">
        <f>SUM(K52:K54)</f>
        <v>0</v>
      </c>
      <c r="L51" s="57">
        <f t="shared" ref="L51:N51" si="18">SUM(L52:L54)</f>
        <v>0</v>
      </c>
      <c r="M51" s="57">
        <f t="shared" si="18"/>
        <v>0</v>
      </c>
      <c r="N51" s="57">
        <f t="shared" si="18"/>
        <v>6.7</v>
      </c>
    </row>
    <row r="52" spans="1:14" ht="45" customHeight="1">
      <c r="A52" s="432"/>
      <c r="B52" s="434"/>
      <c r="C52" s="429"/>
      <c r="D52" s="403" t="s">
        <v>122</v>
      </c>
      <c r="E52" s="314">
        <v>0</v>
      </c>
      <c r="F52" s="314">
        <v>0</v>
      </c>
      <c r="G52" s="314">
        <v>0</v>
      </c>
      <c r="H52" s="314">
        <v>0</v>
      </c>
      <c r="I52" s="314">
        <v>0</v>
      </c>
      <c r="J52" s="427"/>
      <c r="K52" s="314">
        <v>0</v>
      </c>
      <c r="L52" s="314">
        <v>0</v>
      </c>
      <c r="M52" s="314">
        <v>0</v>
      </c>
      <c r="N52" s="321">
        <f>E52+H52+I52+K52+L52+M52</f>
        <v>0</v>
      </c>
    </row>
    <row r="53" spans="1:14" ht="45" customHeight="1">
      <c r="A53" s="432"/>
      <c r="B53" s="434"/>
      <c r="C53" s="429"/>
      <c r="D53" s="403" t="s">
        <v>10</v>
      </c>
      <c r="E53" s="314">
        <v>0</v>
      </c>
      <c r="F53" s="314">
        <v>0</v>
      </c>
      <c r="G53" s="314">
        <v>0</v>
      </c>
      <c r="H53" s="314">
        <v>6.57</v>
      </c>
      <c r="I53" s="314">
        <v>0</v>
      </c>
      <c r="J53" s="427"/>
      <c r="K53" s="314">
        <v>0</v>
      </c>
      <c r="L53" s="314">
        <v>0</v>
      </c>
      <c r="M53" s="314">
        <v>0</v>
      </c>
      <c r="N53" s="321">
        <f t="shared" ref="N53:N90" si="19">E53+H53+I53+K53+L53+M53</f>
        <v>6.57</v>
      </c>
    </row>
    <row r="54" spans="1:14" ht="45" customHeight="1">
      <c r="A54" s="433"/>
      <c r="B54" s="434"/>
      <c r="C54" s="429"/>
      <c r="D54" s="403" t="s">
        <v>123</v>
      </c>
      <c r="E54" s="315">
        <v>0</v>
      </c>
      <c r="F54" s="315">
        <v>0</v>
      </c>
      <c r="G54" s="315">
        <v>0</v>
      </c>
      <c r="H54" s="314">
        <v>0.13</v>
      </c>
      <c r="I54" s="314">
        <v>0</v>
      </c>
      <c r="J54" s="428"/>
      <c r="K54" s="314">
        <v>0</v>
      </c>
      <c r="L54" s="314">
        <v>0</v>
      </c>
      <c r="M54" s="314">
        <v>0</v>
      </c>
      <c r="N54" s="321">
        <f t="shared" si="19"/>
        <v>0.13</v>
      </c>
    </row>
    <row r="55" spans="1:14" ht="45" customHeight="1">
      <c r="A55" s="431" t="s">
        <v>124</v>
      </c>
      <c r="B55" s="434" t="s">
        <v>125</v>
      </c>
      <c r="C55" s="429" t="s">
        <v>126</v>
      </c>
      <c r="D55" s="248" t="s">
        <v>9</v>
      </c>
      <c r="E55" s="57">
        <f>SUM(E56:E58)</f>
        <v>0</v>
      </c>
      <c r="F55" s="57">
        <f t="shared" ref="F55:I55" si="20">SUM(F56:F58)</f>
        <v>0</v>
      </c>
      <c r="G55" s="57">
        <f t="shared" si="20"/>
        <v>0</v>
      </c>
      <c r="H55" s="57">
        <f t="shared" si="20"/>
        <v>0</v>
      </c>
      <c r="I55" s="57">
        <f t="shared" si="20"/>
        <v>6.7</v>
      </c>
      <c r="J55" s="426"/>
      <c r="K55" s="57">
        <f>SUM(K56:K58)</f>
        <v>0</v>
      </c>
      <c r="L55" s="57">
        <f t="shared" ref="L55:N55" si="21">SUM(L56:L58)</f>
        <v>0</v>
      </c>
      <c r="M55" s="57">
        <f t="shared" si="21"/>
        <v>0</v>
      </c>
      <c r="N55" s="57">
        <f t="shared" si="21"/>
        <v>6.7</v>
      </c>
    </row>
    <row r="56" spans="1:14" ht="45" customHeight="1">
      <c r="A56" s="432"/>
      <c r="B56" s="434"/>
      <c r="C56" s="429"/>
      <c r="D56" s="403" t="s">
        <v>122</v>
      </c>
      <c r="E56" s="314">
        <v>0</v>
      </c>
      <c r="F56" s="314">
        <v>0</v>
      </c>
      <c r="G56" s="314">
        <v>0</v>
      </c>
      <c r="H56" s="314">
        <v>0</v>
      </c>
      <c r="I56" s="314">
        <v>0</v>
      </c>
      <c r="J56" s="427"/>
      <c r="K56" s="314">
        <v>0</v>
      </c>
      <c r="L56" s="314">
        <v>0</v>
      </c>
      <c r="M56" s="314">
        <v>0</v>
      </c>
      <c r="N56" s="321">
        <f t="shared" si="19"/>
        <v>0</v>
      </c>
    </row>
    <row r="57" spans="1:14" ht="45" customHeight="1">
      <c r="A57" s="432"/>
      <c r="B57" s="434"/>
      <c r="C57" s="429"/>
      <c r="D57" s="403" t="s">
        <v>10</v>
      </c>
      <c r="E57" s="314">
        <v>0</v>
      </c>
      <c r="F57" s="314">
        <v>0</v>
      </c>
      <c r="G57" s="314">
        <v>0</v>
      </c>
      <c r="H57" s="314">
        <v>0</v>
      </c>
      <c r="I57" s="314">
        <v>6.5</v>
      </c>
      <c r="J57" s="427"/>
      <c r="K57" s="314">
        <v>0</v>
      </c>
      <c r="L57" s="314">
        <v>0</v>
      </c>
      <c r="M57" s="314">
        <v>0</v>
      </c>
      <c r="N57" s="321">
        <f t="shared" si="19"/>
        <v>6.5</v>
      </c>
    </row>
    <row r="58" spans="1:14" ht="45" customHeight="1">
      <c r="A58" s="433"/>
      <c r="B58" s="434"/>
      <c r="C58" s="429"/>
      <c r="D58" s="403" t="s">
        <v>123</v>
      </c>
      <c r="E58" s="315">
        <v>0</v>
      </c>
      <c r="F58" s="315">
        <v>0</v>
      </c>
      <c r="G58" s="315">
        <v>0</v>
      </c>
      <c r="H58" s="314">
        <v>0</v>
      </c>
      <c r="I58" s="314">
        <v>0.2</v>
      </c>
      <c r="J58" s="428"/>
      <c r="K58" s="314">
        <v>0</v>
      </c>
      <c r="L58" s="314">
        <v>0</v>
      </c>
      <c r="M58" s="314">
        <v>0</v>
      </c>
      <c r="N58" s="321">
        <f t="shared" si="19"/>
        <v>0.2</v>
      </c>
    </row>
    <row r="59" spans="1:14" ht="45" customHeight="1">
      <c r="A59" s="431" t="s">
        <v>127</v>
      </c>
      <c r="B59" s="434" t="s">
        <v>128</v>
      </c>
      <c r="C59" s="429" t="s">
        <v>126</v>
      </c>
      <c r="D59" s="248" t="s">
        <v>9</v>
      </c>
      <c r="E59" s="57">
        <f>SUM(E60:E62)</f>
        <v>0</v>
      </c>
      <c r="F59" s="57">
        <f t="shared" ref="F59:I59" si="22">SUM(F60:F62)</f>
        <v>0</v>
      </c>
      <c r="G59" s="57">
        <f t="shared" si="22"/>
        <v>0</v>
      </c>
      <c r="H59" s="57">
        <f t="shared" si="22"/>
        <v>0</v>
      </c>
      <c r="I59" s="57">
        <f t="shared" si="22"/>
        <v>6.7</v>
      </c>
      <c r="J59" s="426"/>
      <c r="K59" s="57">
        <f>SUM(K60:K62)</f>
        <v>0</v>
      </c>
      <c r="L59" s="57">
        <f t="shared" ref="L59:N59" si="23">SUM(L60:L62)</f>
        <v>0</v>
      </c>
      <c r="M59" s="57">
        <f t="shared" si="23"/>
        <v>0</v>
      </c>
      <c r="N59" s="57">
        <f t="shared" si="23"/>
        <v>6.7</v>
      </c>
    </row>
    <row r="60" spans="1:14" ht="45" customHeight="1">
      <c r="A60" s="432"/>
      <c r="B60" s="434"/>
      <c r="C60" s="429"/>
      <c r="D60" s="403" t="s">
        <v>122</v>
      </c>
      <c r="E60" s="314">
        <v>0</v>
      </c>
      <c r="F60" s="314">
        <v>0</v>
      </c>
      <c r="G60" s="314">
        <v>0</v>
      </c>
      <c r="H60" s="314">
        <v>0</v>
      </c>
      <c r="I60" s="314">
        <v>0</v>
      </c>
      <c r="J60" s="427"/>
      <c r="K60" s="314">
        <v>0</v>
      </c>
      <c r="L60" s="314">
        <v>0</v>
      </c>
      <c r="M60" s="314">
        <v>0</v>
      </c>
      <c r="N60" s="321">
        <f t="shared" si="19"/>
        <v>0</v>
      </c>
    </row>
    <row r="61" spans="1:14" ht="45" customHeight="1">
      <c r="A61" s="432"/>
      <c r="B61" s="434"/>
      <c r="C61" s="429"/>
      <c r="D61" s="403" t="s">
        <v>10</v>
      </c>
      <c r="E61" s="314">
        <v>0</v>
      </c>
      <c r="F61" s="314">
        <v>0</v>
      </c>
      <c r="G61" s="314">
        <v>0</v>
      </c>
      <c r="H61" s="314">
        <v>0</v>
      </c>
      <c r="I61" s="314">
        <v>6.5</v>
      </c>
      <c r="J61" s="427"/>
      <c r="K61" s="314">
        <v>0</v>
      </c>
      <c r="L61" s="314">
        <v>0</v>
      </c>
      <c r="M61" s="314">
        <v>0</v>
      </c>
      <c r="N61" s="321">
        <f t="shared" si="19"/>
        <v>6.5</v>
      </c>
    </row>
    <row r="62" spans="1:14" ht="45" customHeight="1">
      <c r="A62" s="433"/>
      <c r="B62" s="434"/>
      <c r="C62" s="429"/>
      <c r="D62" s="403" t="s">
        <v>123</v>
      </c>
      <c r="E62" s="315">
        <v>0</v>
      </c>
      <c r="F62" s="315">
        <v>0</v>
      </c>
      <c r="G62" s="315">
        <v>0</v>
      </c>
      <c r="H62" s="314">
        <v>0</v>
      </c>
      <c r="I62" s="314">
        <v>0.2</v>
      </c>
      <c r="J62" s="428"/>
      <c r="K62" s="314">
        <v>0</v>
      </c>
      <c r="L62" s="314">
        <v>0</v>
      </c>
      <c r="M62" s="314">
        <v>0</v>
      </c>
      <c r="N62" s="321">
        <f t="shared" si="19"/>
        <v>0.2</v>
      </c>
    </row>
    <row r="63" spans="1:14" ht="45" customHeight="1">
      <c r="A63" s="431" t="s">
        <v>129</v>
      </c>
      <c r="B63" s="434" t="s">
        <v>130</v>
      </c>
      <c r="C63" s="429" t="s">
        <v>131</v>
      </c>
      <c r="D63" s="248" t="s">
        <v>9</v>
      </c>
      <c r="E63" s="57">
        <f>SUM(E64:E66)</f>
        <v>0</v>
      </c>
      <c r="F63" s="57">
        <f t="shared" ref="F63:I63" si="24">SUM(F64:F66)</f>
        <v>0</v>
      </c>
      <c r="G63" s="57">
        <f t="shared" si="24"/>
        <v>0</v>
      </c>
      <c r="H63" s="57">
        <f t="shared" si="24"/>
        <v>0</v>
      </c>
      <c r="I63" s="57">
        <f t="shared" si="24"/>
        <v>0</v>
      </c>
      <c r="J63" s="426"/>
      <c r="K63" s="57">
        <f>SUM(K64:K66)</f>
        <v>6.7</v>
      </c>
      <c r="L63" s="57">
        <f t="shared" ref="L63" si="25">SUM(L64:L66)</f>
        <v>0</v>
      </c>
      <c r="M63" s="57">
        <f t="shared" ref="M63" si="26">SUM(M64:M66)</f>
        <v>0</v>
      </c>
      <c r="N63" s="57">
        <f t="shared" ref="N63" si="27">SUM(N64:N66)</f>
        <v>6.7</v>
      </c>
    </row>
    <row r="64" spans="1:14" ht="55.5" customHeight="1">
      <c r="A64" s="432"/>
      <c r="B64" s="434"/>
      <c r="C64" s="429"/>
      <c r="D64" s="403" t="s">
        <v>122</v>
      </c>
      <c r="E64" s="314">
        <v>0</v>
      </c>
      <c r="F64" s="314">
        <v>0</v>
      </c>
      <c r="G64" s="314">
        <v>0</v>
      </c>
      <c r="H64" s="314">
        <v>0</v>
      </c>
      <c r="I64" s="314">
        <v>0</v>
      </c>
      <c r="J64" s="427"/>
      <c r="K64" s="314">
        <v>0</v>
      </c>
      <c r="L64" s="314">
        <v>0</v>
      </c>
      <c r="M64" s="314">
        <v>0</v>
      </c>
      <c r="N64" s="321">
        <f t="shared" si="19"/>
        <v>0</v>
      </c>
    </row>
    <row r="65" spans="1:14" ht="45" customHeight="1">
      <c r="A65" s="432"/>
      <c r="B65" s="434"/>
      <c r="C65" s="429"/>
      <c r="D65" s="403" t="s">
        <v>10</v>
      </c>
      <c r="E65" s="314">
        <v>0</v>
      </c>
      <c r="F65" s="314">
        <v>0</v>
      </c>
      <c r="G65" s="314">
        <v>0</v>
      </c>
      <c r="H65" s="314">
        <v>0</v>
      </c>
      <c r="I65" s="314">
        <v>0</v>
      </c>
      <c r="J65" s="427"/>
      <c r="K65" s="314">
        <v>6.5</v>
      </c>
      <c r="L65" s="314">
        <v>0</v>
      </c>
      <c r="M65" s="314">
        <v>0</v>
      </c>
      <c r="N65" s="321">
        <f t="shared" si="19"/>
        <v>6.5</v>
      </c>
    </row>
    <row r="66" spans="1:14" ht="45" customHeight="1">
      <c r="A66" s="433"/>
      <c r="B66" s="434"/>
      <c r="C66" s="429"/>
      <c r="D66" s="403" t="s">
        <v>123</v>
      </c>
      <c r="E66" s="315">
        <v>0</v>
      </c>
      <c r="F66" s="315">
        <v>0</v>
      </c>
      <c r="G66" s="315">
        <v>0</v>
      </c>
      <c r="H66" s="314">
        <v>0</v>
      </c>
      <c r="I66" s="314">
        <v>0</v>
      </c>
      <c r="J66" s="428"/>
      <c r="K66" s="314">
        <v>0.2</v>
      </c>
      <c r="L66" s="314">
        <v>0</v>
      </c>
      <c r="M66" s="314">
        <v>0</v>
      </c>
      <c r="N66" s="321">
        <f t="shared" si="19"/>
        <v>0.2</v>
      </c>
    </row>
    <row r="67" spans="1:14" ht="45" customHeight="1">
      <c r="A67" s="431" t="s">
        <v>132</v>
      </c>
      <c r="B67" s="434" t="s">
        <v>133</v>
      </c>
      <c r="C67" s="429" t="s">
        <v>131</v>
      </c>
      <c r="D67" s="248" t="s">
        <v>9</v>
      </c>
      <c r="E67" s="57">
        <f>SUM(E68:E70)</f>
        <v>0</v>
      </c>
      <c r="F67" s="57">
        <f t="shared" ref="F67" si="28">SUM(F68:F70)</f>
        <v>0</v>
      </c>
      <c r="G67" s="57">
        <f t="shared" ref="G67" si="29">SUM(G68:G70)</f>
        <v>0</v>
      </c>
      <c r="H67" s="57">
        <f t="shared" ref="H67" si="30">SUM(H68:H70)</f>
        <v>0</v>
      </c>
      <c r="I67" s="57">
        <f t="shared" ref="I67" si="31">SUM(I68:I70)</f>
        <v>0</v>
      </c>
      <c r="J67" s="426"/>
      <c r="K67" s="57">
        <f>SUM(K68:K70)</f>
        <v>6.7</v>
      </c>
      <c r="L67" s="57">
        <f t="shared" ref="L67" si="32">SUM(L68:L70)</f>
        <v>0</v>
      </c>
      <c r="M67" s="57">
        <f t="shared" ref="M67" si="33">SUM(M68:M70)</f>
        <v>0</v>
      </c>
      <c r="N67" s="57">
        <f t="shared" ref="N67" si="34">SUM(N68:N70)</f>
        <v>6.7</v>
      </c>
    </row>
    <row r="68" spans="1:14" ht="45" customHeight="1">
      <c r="A68" s="432"/>
      <c r="B68" s="434"/>
      <c r="C68" s="429"/>
      <c r="D68" s="403" t="s">
        <v>122</v>
      </c>
      <c r="E68" s="314">
        <v>0</v>
      </c>
      <c r="F68" s="314">
        <v>0</v>
      </c>
      <c r="G68" s="314">
        <v>0</v>
      </c>
      <c r="H68" s="314">
        <v>0</v>
      </c>
      <c r="I68" s="314">
        <v>0</v>
      </c>
      <c r="J68" s="427"/>
      <c r="K68" s="314">
        <v>0</v>
      </c>
      <c r="L68" s="314">
        <v>0</v>
      </c>
      <c r="M68" s="314">
        <v>0</v>
      </c>
      <c r="N68" s="321">
        <f t="shared" si="19"/>
        <v>0</v>
      </c>
    </row>
    <row r="69" spans="1:14" ht="45" customHeight="1">
      <c r="A69" s="432"/>
      <c r="B69" s="434"/>
      <c r="C69" s="429"/>
      <c r="D69" s="403" t="s">
        <v>10</v>
      </c>
      <c r="E69" s="314">
        <v>0</v>
      </c>
      <c r="F69" s="314">
        <v>0</v>
      </c>
      <c r="G69" s="314">
        <v>0</v>
      </c>
      <c r="H69" s="314">
        <v>0</v>
      </c>
      <c r="I69" s="314">
        <v>0</v>
      </c>
      <c r="J69" s="427"/>
      <c r="K69" s="314">
        <v>6.5</v>
      </c>
      <c r="L69" s="314">
        <v>0</v>
      </c>
      <c r="M69" s="314">
        <v>0</v>
      </c>
      <c r="N69" s="321">
        <f t="shared" si="19"/>
        <v>6.5</v>
      </c>
    </row>
    <row r="70" spans="1:14" ht="45" customHeight="1">
      <c r="A70" s="433"/>
      <c r="B70" s="434"/>
      <c r="C70" s="429"/>
      <c r="D70" s="403" t="s">
        <v>123</v>
      </c>
      <c r="E70" s="315">
        <v>0</v>
      </c>
      <c r="F70" s="315">
        <v>0</v>
      </c>
      <c r="G70" s="315">
        <v>0</v>
      </c>
      <c r="H70" s="314">
        <v>0</v>
      </c>
      <c r="I70" s="314">
        <v>0</v>
      </c>
      <c r="J70" s="428"/>
      <c r="K70" s="314">
        <v>0.2</v>
      </c>
      <c r="L70" s="314">
        <v>0</v>
      </c>
      <c r="M70" s="314">
        <v>0</v>
      </c>
      <c r="N70" s="321">
        <f t="shared" si="19"/>
        <v>0.2</v>
      </c>
    </row>
    <row r="71" spans="1:14" ht="45" customHeight="1">
      <c r="A71" s="431" t="s">
        <v>134</v>
      </c>
      <c r="B71" s="434" t="s">
        <v>135</v>
      </c>
      <c r="C71" s="429" t="s">
        <v>136</v>
      </c>
      <c r="D71" s="248" t="s">
        <v>9</v>
      </c>
      <c r="E71" s="57">
        <f>SUM(E72:E74)</f>
        <v>0</v>
      </c>
      <c r="F71" s="57">
        <f t="shared" ref="F71" si="35">SUM(F72:F74)</f>
        <v>0</v>
      </c>
      <c r="G71" s="57">
        <f t="shared" ref="G71" si="36">SUM(G72:G74)</f>
        <v>0</v>
      </c>
      <c r="H71" s="57">
        <f t="shared" ref="H71" si="37">SUM(H72:H74)</f>
        <v>0</v>
      </c>
      <c r="I71" s="57">
        <f t="shared" ref="I71" si="38">SUM(I72:I74)</f>
        <v>0</v>
      </c>
      <c r="J71" s="426"/>
      <c r="K71" s="57">
        <f>SUM(K72:K74)</f>
        <v>0</v>
      </c>
      <c r="L71" s="57">
        <f t="shared" ref="L71" si="39">SUM(L72:L74)</f>
        <v>6.7</v>
      </c>
      <c r="M71" s="57">
        <f t="shared" ref="M71" si="40">SUM(M72:M74)</f>
        <v>0</v>
      </c>
      <c r="N71" s="57">
        <f t="shared" ref="N71" si="41">SUM(N72:N74)</f>
        <v>6.7</v>
      </c>
    </row>
    <row r="72" spans="1:14" ht="45" customHeight="1">
      <c r="A72" s="432"/>
      <c r="B72" s="434"/>
      <c r="C72" s="429"/>
      <c r="D72" s="403" t="s">
        <v>122</v>
      </c>
      <c r="E72" s="314">
        <v>0</v>
      </c>
      <c r="F72" s="314">
        <v>0</v>
      </c>
      <c r="G72" s="314">
        <v>0</v>
      </c>
      <c r="H72" s="314">
        <v>0</v>
      </c>
      <c r="I72" s="314">
        <v>0</v>
      </c>
      <c r="J72" s="427"/>
      <c r="K72" s="314">
        <v>0</v>
      </c>
      <c r="L72" s="314">
        <v>0</v>
      </c>
      <c r="M72" s="314">
        <v>0</v>
      </c>
      <c r="N72" s="321">
        <f t="shared" si="19"/>
        <v>0</v>
      </c>
    </row>
    <row r="73" spans="1:14" ht="45" customHeight="1">
      <c r="A73" s="432"/>
      <c r="B73" s="434"/>
      <c r="C73" s="429"/>
      <c r="D73" s="403" t="s">
        <v>10</v>
      </c>
      <c r="E73" s="314">
        <v>0</v>
      </c>
      <c r="F73" s="314">
        <v>0</v>
      </c>
      <c r="G73" s="314">
        <v>0</v>
      </c>
      <c r="H73" s="314">
        <v>0</v>
      </c>
      <c r="I73" s="314">
        <v>0</v>
      </c>
      <c r="J73" s="427"/>
      <c r="K73" s="314">
        <v>0</v>
      </c>
      <c r="L73" s="314">
        <v>6.5</v>
      </c>
      <c r="M73" s="314">
        <v>0</v>
      </c>
      <c r="N73" s="321">
        <f t="shared" si="19"/>
        <v>6.5</v>
      </c>
    </row>
    <row r="74" spans="1:14" ht="45" customHeight="1">
      <c r="A74" s="433"/>
      <c r="B74" s="434"/>
      <c r="C74" s="429"/>
      <c r="D74" s="403" t="s">
        <v>123</v>
      </c>
      <c r="E74" s="315">
        <v>0</v>
      </c>
      <c r="F74" s="315">
        <v>0</v>
      </c>
      <c r="G74" s="315">
        <v>0</v>
      </c>
      <c r="H74" s="314">
        <v>0</v>
      </c>
      <c r="I74" s="314">
        <v>0</v>
      </c>
      <c r="J74" s="428"/>
      <c r="K74" s="314">
        <v>0</v>
      </c>
      <c r="L74" s="314">
        <v>0.2</v>
      </c>
      <c r="M74" s="314">
        <v>0</v>
      </c>
      <c r="N74" s="321">
        <f t="shared" si="19"/>
        <v>0.2</v>
      </c>
    </row>
    <row r="75" spans="1:14" ht="45" customHeight="1">
      <c r="A75" s="431" t="s">
        <v>137</v>
      </c>
      <c r="B75" s="434" t="s">
        <v>138</v>
      </c>
      <c r="C75" s="429" t="s">
        <v>136</v>
      </c>
      <c r="D75" s="248" t="s">
        <v>9</v>
      </c>
      <c r="E75" s="57">
        <f>SUM(E76:E78)</f>
        <v>0</v>
      </c>
      <c r="F75" s="57">
        <f t="shared" ref="F75" si="42">SUM(F76:F78)</f>
        <v>0</v>
      </c>
      <c r="G75" s="57">
        <f t="shared" ref="G75" si="43">SUM(G76:G78)</f>
        <v>0</v>
      </c>
      <c r="H75" s="57">
        <f t="shared" ref="H75" si="44">SUM(H76:H78)</f>
        <v>0</v>
      </c>
      <c r="I75" s="57">
        <f t="shared" ref="I75" si="45">SUM(I76:I78)</f>
        <v>0</v>
      </c>
      <c r="J75" s="426"/>
      <c r="K75" s="57">
        <f>SUM(K76:K78)</f>
        <v>0</v>
      </c>
      <c r="L75" s="57">
        <f t="shared" ref="L75" si="46">SUM(L76:L78)</f>
        <v>6.7</v>
      </c>
      <c r="M75" s="57">
        <f t="shared" ref="M75" si="47">SUM(M76:M78)</f>
        <v>0</v>
      </c>
      <c r="N75" s="57">
        <f t="shared" ref="N75" si="48">SUM(N76:N78)</f>
        <v>6.7</v>
      </c>
    </row>
    <row r="76" spans="1:14" ht="45" customHeight="1">
      <c r="A76" s="432"/>
      <c r="B76" s="434"/>
      <c r="C76" s="429"/>
      <c r="D76" s="403" t="s">
        <v>122</v>
      </c>
      <c r="E76" s="314">
        <v>0</v>
      </c>
      <c r="F76" s="314">
        <v>0</v>
      </c>
      <c r="G76" s="314">
        <v>0</v>
      </c>
      <c r="H76" s="314">
        <v>0</v>
      </c>
      <c r="I76" s="314">
        <v>0</v>
      </c>
      <c r="J76" s="427"/>
      <c r="K76" s="314">
        <v>0</v>
      </c>
      <c r="L76" s="314">
        <v>0</v>
      </c>
      <c r="M76" s="314">
        <v>0</v>
      </c>
      <c r="N76" s="321">
        <f t="shared" si="19"/>
        <v>0</v>
      </c>
    </row>
    <row r="77" spans="1:14" ht="45" customHeight="1">
      <c r="A77" s="432"/>
      <c r="B77" s="434"/>
      <c r="C77" s="429"/>
      <c r="D77" s="403" t="s">
        <v>10</v>
      </c>
      <c r="E77" s="314">
        <v>0</v>
      </c>
      <c r="F77" s="314">
        <v>0</v>
      </c>
      <c r="G77" s="314">
        <v>0</v>
      </c>
      <c r="H77" s="314">
        <v>0</v>
      </c>
      <c r="I77" s="314">
        <v>0</v>
      </c>
      <c r="J77" s="427"/>
      <c r="K77" s="314">
        <v>0</v>
      </c>
      <c r="L77" s="314">
        <v>6.5</v>
      </c>
      <c r="M77" s="314">
        <v>0</v>
      </c>
      <c r="N77" s="321">
        <f t="shared" si="19"/>
        <v>6.5</v>
      </c>
    </row>
    <row r="78" spans="1:14" ht="45" customHeight="1">
      <c r="A78" s="433"/>
      <c r="B78" s="434"/>
      <c r="C78" s="429"/>
      <c r="D78" s="403" t="s">
        <v>123</v>
      </c>
      <c r="E78" s="315">
        <v>0</v>
      </c>
      <c r="F78" s="315">
        <v>0</v>
      </c>
      <c r="G78" s="315">
        <v>0</v>
      </c>
      <c r="H78" s="314">
        <v>0</v>
      </c>
      <c r="I78" s="314">
        <v>0</v>
      </c>
      <c r="J78" s="428"/>
      <c r="K78" s="314">
        <v>0</v>
      </c>
      <c r="L78" s="314">
        <v>0.2</v>
      </c>
      <c r="M78" s="314">
        <v>0</v>
      </c>
      <c r="N78" s="321">
        <f t="shared" si="19"/>
        <v>0.2</v>
      </c>
    </row>
    <row r="79" spans="1:14" ht="45" customHeight="1">
      <c r="A79" s="431" t="s">
        <v>139</v>
      </c>
      <c r="B79" s="434" t="s">
        <v>140</v>
      </c>
      <c r="C79" s="429" t="s">
        <v>141</v>
      </c>
      <c r="D79" s="248" t="s">
        <v>9</v>
      </c>
      <c r="E79" s="57">
        <f>SUM(E80:E82)</f>
        <v>0</v>
      </c>
      <c r="F79" s="57">
        <f t="shared" ref="F79" si="49">SUM(F80:F82)</f>
        <v>0</v>
      </c>
      <c r="G79" s="57">
        <f t="shared" ref="G79" si="50">SUM(G80:G82)</f>
        <v>0</v>
      </c>
      <c r="H79" s="57">
        <f t="shared" ref="H79" si="51">SUM(H80:H82)</f>
        <v>0</v>
      </c>
      <c r="I79" s="57">
        <f t="shared" ref="I79" si="52">SUM(I80:I82)</f>
        <v>0</v>
      </c>
      <c r="J79" s="426"/>
      <c r="K79" s="57">
        <f>SUM(K80:K82)</f>
        <v>0</v>
      </c>
      <c r="L79" s="57">
        <f t="shared" ref="L79" si="53">SUM(L80:L82)</f>
        <v>0</v>
      </c>
      <c r="M79" s="57">
        <f t="shared" ref="M79" si="54">SUM(M80:M82)</f>
        <v>6.7</v>
      </c>
      <c r="N79" s="57">
        <f t="shared" ref="N79" si="55">SUM(N80:N82)</f>
        <v>6.7</v>
      </c>
    </row>
    <row r="80" spans="1:14" ht="45" customHeight="1">
      <c r="A80" s="432"/>
      <c r="B80" s="434"/>
      <c r="C80" s="429"/>
      <c r="D80" s="403" t="s">
        <v>122</v>
      </c>
      <c r="E80" s="314">
        <v>0</v>
      </c>
      <c r="F80" s="314">
        <v>0</v>
      </c>
      <c r="G80" s="314">
        <v>0</v>
      </c>
      <c r="H80" s="314">
        <v>0</v>
      </c>
      <c r="I80" s="314">
        <v>0</v>
      </c>
      <c r="J80" s="427"/>
      <c r="K80" s="314">
        <v>0</v>
      </c>
      <c r="L80" s="314">
        <v>0</v>
      </c>
      <c r="M80" s="314">
        <v>0</v>
      </c>
      <c r="N80" s="321">
        <f t="shared" si="19"/>
        <v>0</v>
      </c>
    </row>
    <row r="81" spans="1:14" ht="45" customHeight="1">
      <c r="A81" s="432"/>
      <c r="B81" s="434"/>
      <c r="C81" s="429"/>
      <c r="D81" s="403" t="s">
        <v>10</v>
      </c>
      <c r="E81" s="314">
        <v>0</v>
      </c>
      <c r="F81" s="314">
        <v>0</v>
      </c>
      <c r="G81" s="314">
        <v>0</v>
      </c>
      <c r="H81" s="314">
        <v>0</v>
      </c>
      <c r="I81" s="314">
        <v>0</v>
      </c>
      <c r="J81" s="427"/>
      <c r="K81" s="314">
        <v>0</v>
      </c>
      <c r="L81" s="314">
        <v>0</v>
      </c>
      <c r="M81" s="314">
        <v>6.5</v>
      </c>
      <c r="N81" s="321">
        <f t="shared" si="19"/>
        <v>6.5</v>
      </c>
    </row>
    <row r="82" spans="1:14" ht="45" customHeight="1">
      <c r="A82" s="433"/>
      <c r="B82" s="434"/>
      <c r="C82" s="429"/>
      <c r="D82" s="403" t="s">
        <v>123</v>
      </c>
      <c r="E82" s="315">
        <v>0</v>
      </c>
      <c r="F82" s="315">
        <v>0</v>
      </c>
      <c r="G82" s="315">
        <v>0</v>
      </c>
      <c r="H82" s="314">
        <v>0</v>
      </c>
      <c r="I82" s="314">
        <v>0</v>
      </c>
      <c r="J82" s="428"/>
      <c r="K82" s="314">
        <v>0</v>
      </c>
      <c r="L82" s="314">
        <v>0</v>
      </c>
      <c r="M82" s="314">
        <v>0.2</v>
      </c>
      <c r="N82" s="321">
        <f t="shared" si="19"/>
        <v>0.2</v>
      </c>
    </row>
    <row r="83" spans="1:14" ht="45" customHeight="1">
      <c r="A83" s="431" t="s">
        <v>142</v>
      </c>
      <c r="B83" s="434" t="s">
        <v>143</v>
      </c>
      <c r="C83" s="429" t="s">
        <v>141</v>
      </c>
      <c r="D83" s="248" t="s">
        <v>9</v>
      </c>
      <c r="E83" s="57">
        <f>SUM(E84:E86)</f>
        <v>0</v>
      </c>
      <c r="F83" s="57">
        <f t="shared" ref="F83" si="56">SUM(F84:F86)</f>
        <v>0</v>
      </c>
      <c r="G83" s="57">
        <f t="shared" ref="G83" si="57">SUM(G84:G86)</f>
        <v>0</v>
      </c>
      <c r="H83" s="57">
        <f t="shared" ref="H83" si="58">SUM(H84:H86)</f>
        <v>0</v>
      </c>
      <c r="I83" s="57">
        <f t="shared" ref="I83" si="59">SUM(I84:I86)</f>
        <v>0</v>
      </c>
      <c r="J83" s="426"/>
      <c r="K83" s="57">
        <f>SUM(K84:K86)</f>
        <v>0</v>
      </c>
      <c r="L83" s="57">
        <f t="shared" ref="L83" si="60">SUM(L84:L86)</f>
        <v>0</v>
      </c>
      <c r="M83" s="57">
        <f t="shared" ref="M83" si="61">SUM(M84:M86)</f>
        <v>6.7</v>
      </c>
      <c r="N83" s="57">
        <f t="shared" ref="N83" si="62">SUM(N84:N86)</f>
        <v>6.7</v>
      </c>
    </row>
    <row r="84" spans="1:14" ht="45" customHeight="1">
      <c r="A84" s="432"/>
      <c r="B84" s="434"/>
      <c r="C84" s="429"/>
      <c r="D84" s="403" t="s">
        <v>122</v>
      </c>
      <c r="E84" s="314">
        <v>0</v>
      </c>
      <c r="F84" s="314">
        <v>0</v>
      </c>
      <c r="G84" s="314">
        <v>0</v>
      </c>
      <c r="H84" s="314">
        <v>0</v>
      </c>
      <c r="I84" s="314">
        <v>0</v>
      </c>
      <c r="J84" s="427"/>
      <c r="K84" s="314">
        <v>0</v>
      </c>
      <c r="L84" s="314">
        <v>0</v>
      </c>
      <c r="M84" s="314">
        <v>0</v>
      </c>
      <c r="N84" s="321">
        <f t="shared" si="19"/>
        <v>0</v>
      </c>
    </row>
    <row r="85" spans="1:14" ht="45" customHeight="1">
      <c r="A85" s="432"/>
      <c r="B85" s="434"/>
      <c r="C85" s="429"/>
      <c r="D85" s="403" t="s">
        <v>10</v>
      </c>
      <c r="E85" s="314">
        <v>0</v>
      </c>
      <c r="F85" s="314">
        <v>0</v>
      </c>
      <c r="G85" s="314">
        <v>0</v>
      </c>
      <c r="H85" s="314">
        <v>0</v>
      </c>
      <c r="I85" s="314">
        <v>0</v>
      </c>
      <c r="J85" s="427"/>
      <c r="K85" s="314">
        <v>0</v>
      </c>
      <c r="L85" s="314">
        <v>0</v>
      </c>
      <c r="M85" s="314">
        <v>6.5</v>
      </c>
      <c r="N85" s="321">
        <f t="shared" si="19"/>
        <v>6.5</v>
      </c>
    </row>
    <row r="86" spans="1:14" ht="45" customHeight="1">
      <c r="A86" s="433"/>
      <c r="B86" s="434"/>
      <c r="C86" s="429"/>
      <c r="D86" s="403" t="s">
        <v>123</v>
      </c>
      <c r="E86" s="315">
        <v>0</v>
      </c>
      <c r="F86" s="315">
        <v>0</v>
      </c>
      <c r="G86" s="315">
        <v>0</v>
      </c>
      <c r="H86" s="314">
        <v>0</v>
      </c>
      <c r="I86" s="314">
        <v>0</v>
      </c>
      <c r="J86" s="428"/>
      <c r="K86" s="314">
        <v>0</v>
      </c>
      <c r="L86" s="314">
        <v>0</v>
      </c>
      <c r="M86" s="314">
        <v>0.2</v>
      </c>
      <c r="N86" s="321">
        <f t="shared" si="19"/>
        <v>0.2</v>
      </c>
    </row>
    <row r="87" spans="1:14" s="372" customFormat="1" ht="24" customHeight="1">
      <c r="A87" s="431" t="s">
        <v>144</v>
      </c>
      <c r="B87" s="434" t="s">
        <v>145</v>
      </c>
      <c r="C87" s="429" t="s">
        <v>146</v>
      </c>
      <c r="D87" s="248" t="s">
        <v>9</v>
      </c>
      <c r="E87" s="57">
        <f>SUM(E88:E90)</f>
        <v>0</v>
      </c>
      <c r="F87" s="57">
        <f t="shared" ref="F87" si="63">SUM(F88:F90)</f>
        <v>0</v>
      </c>
      <c r="G87" s="57">
        <f t="shared" ref="G87" si="64">SUM(G88:G90)</f>
        <v>0</v>
      </c>
      <c r="H87" s="57">
        <f t="shared" ref="H87" si="65">SUM(H88:H90)</f>
        <v>0</v>
      </c>
      <c r="I87" s="57">
        <f t="shared" ref="I87" si="66">SUM(I88:I90)</f>
        <v>0</v>
      </c>
      <c r="J87" s="426"/>
      <c r="K87" s="57">
        <f>SUM(K88:K90)</f>
        <v>0</v>
      </c>
      <c r="L87" s="57">
        <f t="shared" ref="L87" si="67">SUM(L88:L90)</f>
        <v>0</v>
      </c>
      <c r="M87" s="57">
        <f t="shared" ref="M87" si="68">SUM(M88:M90)</f>
        <v>0</v>
      </c>
      <c r="N87" s="57">
        <f t="shared" ref="N87" si="69">SUM(N88:N90)</f>
        <v>0</v>
      </c>
    </row>
    <row r="88" spans="1:14" s="383" customFormat="1" ht="39">
      <c r="A88" s="432"/>
      <c r="B88" s="434"/>
      <c r="C88" s="429"/>
      <c r="D88" s="403" t="s">
        <v>122</v>
      </c>
      <c r="E88" s="314">
        <v>0</v>
      </c>
      <c r="F88" s="314">
        <v>0</v>
      </c>
      <c r="G88" s="314">
        <v>0</v>
      </c>
      <c r="H88" s="314">
        <v>0</v>
      </c>
      <c r="I88" s="314">
        <v>0</v>
      </c>
      <c r="J88" s="427"/>
      <c r="K88" s="314">
        <v>0</v>
      </c>
      <c r="L88" s="314">
        <v>0</v>
      </c>
      <c r="M88" s="314">
        <v>0</v>
      </c>
      <c r="N88" s="321">
        <f t="shared" si="19"/>
        <v>0</v>
      </c>
    </row>
    <row r="89" spans="1:14" s="383" customFormat="1" ht="22.5">
      <c r="A89" s="432"/>
      <c r="B89" s="434"/>
      <c r="C89" s="429"/>
      <c r="D89" s="403" t="s">
        <v>10</v>
      </c>
      <c r="E89" s="314">
        <v>0</v>
      </c>
      <c r="F89" s="314">
        <v>0</v>
      </c>
      <c r="G89" s="314">
        <v>0</v>
      </c>
      <c r="H89" s="314">
        <v>0</v>
      </c>
      <c r="I89" s="314">
        <v>0</v>
      </c>
      <c r="J89" s="427"/>
      <c r="K89" s="314">
        <v>0</v>
      </c>
      <c r="L89" s="314">
        <v>0</v>
      </c>
      <c r="M89" s="314">
        <v>0</v>
      </c>
      <c r="N89" s="321">
        <f t="shared" si="19"/>
        <v>0</v>
      </c>
    </row>
    <row r="90" spans="1:14" s="383" customFormat="1" ht="58.5">
      <c r="A90" s="433"/>
      <c r="B90" s="474"/>
      <c r="C90" s="430"/>
      <c r="D90" s="404" t="s">
        <v>123</v>
      </c>
      <c r="E90" s="315">
        <v>0</v>
      </c>
      <c r="F90" s="315">
        <v>0</v>
      </c>
      <c r="G90" s="315">
        <v>0</v>
      </c>
      <c r="H90" s="314">
        <v>0</v>
      </c>
      <c r="I90" s="314">
        <v>0</v>
      </c>
      <c r="J90" s="428"/>
      <c r="K90" s="314">
        <v>0</v>
      </c>
      <c r="L90" s="314">
        <v>0</v>
      </c>
      <c r="M90" s="314">
        <v>0</v>
      </c>
      <c r="N90" s="321">
        <f t="shared" si="19"/>
        <v>0</v>
      </c>
    </row>
    <row r="91" spans="1:14" s="383" customFormat="1" ht="105" customHeight="1">
      <c r="A91" s="250" t="s">
        <v>148</v>
      </c>
      <c r="B91" s="238" t="s">
        <v>149</v>
      </c>
      <c r="C91" s="236"/>
      <c r="D91" s="236"/>
      <c r="E91" s="315">
        <v>0</v>
      </c>
      <c r="F91" s="315">
        <v>0</v>
      </c>
      <c r="G91" s="315">
        <v>0</v>
      </c>
      <c r="H91" s="314">
        <v>0</v>
      </c>
      <c r="I91" s="314">
        <v>0</v>
      </c>
      <c r="J91" s="251"/>
      <c r="K91" s="325"/>
      <c r="L91" s="325"/>
      <c r="M91" s="325"/>
      <c r="N91" s="252"/>
    </row>
    <row r="92" spans="1:14" s="383" customFormat="1" ht="36.75" customHeight="1">
      <c r="A92" s="250"/>
      <c r="B92" s="234" t="s">
        <v>96</v>
      </c>
      <c r="C92" s="253"/>
      <c r="D92" s="232" t="s">
        <v>102</v>
      </c>
      <c r="E92" s="319">
        <v>21</v>
      </c>
      <c r="F92" s="340"/>
      <c r="G92" s="340">
        <v>21</v>
      </c>
      <c r="H92" s="319">
        <v>21</v>
      </c>
      <c r="I92" s="319">
        <v>25</v>
      </c>
      <c r="J92" s="256"/>
      <c r="K92" s="257">
        <v>32</v>
      </c>
      <c r="L92" s="257">
        <v>40</v>
      </c>
      <c r="M92" s="257">
        <v>56</v>
      </c>
      <c r="N92" s="258"/>
    </row>
    <row r="93" spans="1:14" s="383" customFormat="1" ht="36.75" customHeight="1">
      <c r="A93" s="260"/>
      <c r="B93" s="259" t="s">
        <v>14</v>
      </c>
      <c r="C93" s="447" t="s">
        <v>15</v>
      </c>
      <c r="D93" s="447"/>
      <c r="E93" s="447"/>
      <c r="F93" s="447"/>
      <c r="G93" s="447"/>
      <c r="H93" s="447"/>
      <c r="I93" s="447"/>
      <c r="J93" s="447"/>
      <c r="K93" s="440"/>
      <c r="L93" s="440"/>
      <c r="M93" s="440"/>
      <c r="N93" s="441"/>
    </row>
    <row r="94" spans="1:14" s="383" customFormat="1" ht="36.75" customHeight="1">
      <c r="A94" s="566"/>
      <c r="B94" s="434" t="s">
        <v>150</v>
      </c>
      <c r="C94" s="429" t="s">
        <v>126</v>
      </c>
      <c r="D94" s="262" t="s">
        <v>9</v>
      </c>
      <c r="E94" s="57">
        <f>SUM(E95:E97)</f>
        <v>0</v>
      </c>
      <c r="F94" s="57">
        <f t="shared" ref="F94" si="70">SUM(F95:F97)</f>
        <v>0</v>
      </c>
      <c r="G94" s="57">
        <f t="shared" ref="G94" si="71">SUM(G95:G97)</f>
        <v>0</v>
      </c>
      <c r="H94" s="57">
        <f t="shared" ref="H94" si="72">SUM(H95:H97)</f>
        <v>0</v>
      </c>
      <c r="I94" s="57">
        <f t="shared" ref="I94" si="73">SUM(I95:I97)</f>
        <v>0</v>
      </c>
      <c r="J94" s="569"/>
      <c r="K94" s="57">
        <f>SUM(K95:K97)</f>
        <v>0</v>
      </c>
      <c r="L94" s="57">
        <f t="shared" ref="L94" si="74">SUM(L95:L97)</f>
        <v>0</v>
      </c>
      <c r="M94" s="57">
        <f t="shared" ref="M94" si="75">SUM(M95:M97)</f>
        <v>0</v>
      </c>
      <c r="N94" s="57">
        <f t="shared" ref="N94" si="76">SUM(N95:N97)</f>
        <v>0</v>
      </c>
    </row>
    <row r="95" spans="1:14" s="383" customFormat="1" ht="36.75" customHeight="1">
      <c r="A95" s="567"/>
      <c r="B95" s="434"/>
      <c r="C95" s="429"/>
      <c r="D95" s="403" t="s">
        <v>122</v>
      </c>
      <c r="E95" s="314">
        <v>0</v>
      </c>
      <c r="F95" s="314">
        <v>0</v>
      </c>
      <c r="G95" s="314">
        <v>0</v>
      </c>
      <c r="H95" s="314">
        <v>0</v>
      </c>
      <c r="I95" s="314">
        <v>0</v>
      </c>
      <c r="J95" s="570"/>
      <c r="K95" s="298">
        <v>0</v>
      </c>
      <c r="L95" s="298">
        <v>0</v>
      </c>
      <c r="M95" s="298">
        <v>0</v>
      </c>
      <c r="N95" s="321">
        <f t="shared" ref="N95:N101" si="77">E95+H95+I95+K95+L95+M95</f>
        <v>0</v>
      </c>
    </row>
    <row r="96" spans="1:14" s="383" customFormat="1" ht="36.75" customHeight="1">
      <c r="A96" s="567"/>
      <c r="B96" s="434"/>
      <c r="C96" s="429"/>
      <c r="D96" s="403" t="s">
        <v>10</v>
      </c>
      <c r="E96" s="314">
        <v>0</v>
      </c>
      <c r="F96" s="314">
        <v>0</v>
      </c>
      <c r="G96" s="314">
        <v>0</v>
      </c>
      <c r="H96" s="314">
        <v>0</v>
      </c>
      <c r="I96" s="314">
        <v>0</v>
      </c>
      <c r="J96" s="570"/>
      <c r="K96" s="298">
        <v>0</v>
      </c>
      <c r="L96" s="298">
        <v>0</v>
      </c>
      <c r="M96" s="298">
        <v>0</v>
      </c>
      <c r="N96" s="321">
        <f t="shared" si="77"/>
        <v>0</v>
      </c>
    </row>
    <row r="97" spans="1:14" s="383" customFormat="1" ht="47.25" customHeight="1">
      <c r="A97" s="568"/>
      <c r="B97" s="434"/>
      <c r="C97" s="429"/>
      <c r="D97" s="403" t="s">
        <v>123</v>
      </c>
      <c r="E97" s="315">
        <v>0</v>
      </c>
      <c r="F97" s="315">
        <v>0</v>
      </c>
      <c r="G97" s="315">
        <v>0</v>
      </c>
      <c r="H97" s="314">
        <v>0</v>
      </c>
      <c r="I97" s="314">
        <v>0</v>
      </c>
      <c r="J97" s="571"/>
      <c r="K97" s="298">
        <v>0</v>
      </c>
      <c r="L97" s="298">
        <v>0</v>
      </c>
      <c r="M97" s="298">
        <v>0</v>
      </c>
      <c r="N97" s="321">
        <f t="shared" si="77"/>
        <v>0</v>
      </c>
    </row>
    <row r="98" spans="1:14" s="383" customFormat="1" ht="36.75" customHeight="1">
      <c r="A98" s="566"/>
      <c r="B98" s="434" t="s">
        <v>151</v>
      </c>
      <c r="C98" s="429" t="s">
        <v>152</v>
      </c>
      <c r="D98" s="405" t="s">
        <v>9</v>
      </c>
      <c r="E98" s="57">
        <f>SUM(E99:E101)</f>
        <v>0</v>
      </c>
      <c r="F98" s="57">
        <f t="shared" ref="F98" si="78">SUM(F99:F101)</f>
        <v>0</v>
      </c>
      <c r="G98" s="57">
        <f t="shared" ref="G98" si="79">SUM(G99:G101)</f>
        <v>0</v>
      </c>
      <c r="H98" s="57">
        <f t="shared" ref="H98" si="80">SUM(H99:H101)</f>
        <v>0</v>
      </c>
      <c r="I98" s="57">
        <f t="shared" ref="I98" si="81">SUM(I99:I101)</f>
        <v>0</v>
      </c>
      <c r="J98" s="426"/>
      <c r="K98" s="57">
        <f>SUM(K99:K101)</f>
        <v>5.6</v>
      </c>
      <c r="L98" s="57">
        <f t="shared" ref="L98" si="82">SUM(L99:L101)</f>
        <v>40.260000000000005</v>
      </c>
      <c r="M98" s="57">
        <f t="shared" ref="M98" si="83">SUM(M99:M101)</f>
        <v>40.260000000000005</v>
      </c>
      <c r="N98" s="57">
        <f t="shared" ref="N98" si="84">SUM(N99:N101)</f>
        <v>86.12</v>
      </c>
    </row>
    <row r="99" spans="1:14" s="383" customFormat="1" ht="36.75" customHeight="1">
      <c r="A99" s="567"/>
      <c r="B99" s="434"/>
      <c r="C99" s="429"/>
      <c r="D99" s="405" t="s">
        <v>122</v>
      </c>
      <c r="E99" s="314">
        <v>0</v>
      </c>
      <c r="F99" s="314">
        <v>0</v>
      </c>
      <c r="G99" s="314">
        <v>0</v>
      </c>
      <c r="H99" s="314">
        <v>0</v>
      </c>
      <c r="I99" s="314">
        <v>0</v>
      </c>
      <c r="J99" s="427"/>
      <c r="K99" s="314">
        <v>0</v>
      </c>
      <c r="L99" s="314">
        <v>39.450000000000003</v>
      </c>
      <c r="M99" s="314">
        <v>39.450000000000003</v>
      </c>
      <c r="N99" s="321">
        <f t="shared" si="77"/>
        <v>78.900000000000006</v>
      </c>
    </row>
    <row r="100" spans="1:14" s="383" customFormat="1" ht="36.75" customHeight="1">
      <c r="A100" s="567"/>
      <c r="B100" s="434"/>
      <c r="C100" s="429"/>
      <c r="D100" s="405" t="s">
        <v>10</v>
      </c>
      <c r="E100" s="314">
        <v>0</v>
      </c>
      <c r="F100" s="314">
        <v>0</v>
      </c>
      <c r="G100" s="314">
        <v>0</v>
      </c>
      <c r="H100" s="314">
        <v>0</v>
      </c>
      <c r="I100" s="314">
        <v>0</v>
      </c>
      <c r="J100" s="427"/>
      <c r="K100" s="314">
        <v>5.56</v>
      </c>
      <c r="L100" s="314">
        <v>0</v>
      </c>
      <c r="M100" s="314">
        <v>0</v>
      </c>
      <c r="N100" s="321">
        <f t="shared" si="77"/>
        <v>5.56</v>
      </c>
    </row>
    <row r="101" spans="1:14" s="383" customFormat="1" ht="36.75" customHeight="1">
      <c r="A101" s="568"/>
      <c r="B101" s="474"/>
      <c r="C101" s="430"/>
      <c r="D101" s="406" t="s">
        <v>123</v>
      </c>
      <c r="E101" s="315">
        <v>0</v>
      </c>
      <c r="F101" s="315">
        <v>0</v>
      </c>
      <c r="G101" s="315">
        <v>0</v>
      </c>
      <c r="H101" s="314">
        <v>0</v>
      </c>
      <c r="I101" s="314">
        <v>0</v>
      </c>
      <c r="J101" s="428"/>
      <c r="K101" s="314">
        <v>0.04</v>
      </c>
      <c r="L101" s="314">
        <v>0.81</v>
      </c>
      <c r="M101" s="314">
        <v>0.81</v>
      </c>
      <c r="N101" s="321">
        <f t="shared" si="77"/>
        <v>1.6600000000000001</v>
      </c>
    </row>
    <row r="102" spans="1:14" s="383" customFormat="1" ht="90.75" customHeight="1">
      <c r="A102" s="263"/>
      <c r="B102" s="238" t="s">
        <v>154</v>
      </c>
      <c r="C102" s="236"/>
      <c r="D102" s="236"/>
      <c r="E102" s="328"/>
      <c r="F102" s="324"/>
      <c r="G102" s="324"/>
      <c r="H102" s="325"/>
      <c r="I102" s="325"/>
      <c r="J102" s="251"/>
      <c r="K102" s="318"/>
      <c r="L102" s="318"/>
      <c r="M102" s="318"/>
      <c r="N102" s="252"/>
    </row>
    <row r="103" spans="1:14" s="383" customFormat="1" ht="36.75" customHeight="1">
      <c r="A103" s="263"/>
      <c r="B103" s="264" t="s">
        <v>155</v>
      </c>
      <c r="C103" s="255">
        <v>7.0286417149885789</v>
      </c>
      <c r="D103" s="254" t="s">
        <v>102</v>
      </c>
      <c r="E103" s="255">
        <v>8</v>
      </c>
      <c r="F103" s="341"/>
      <c r="G103" s="255">
        <v>8</v>
      </c>
      <c r="H103" s="255">
        <v>9</v>
      </c>
      <c r="I103" s="255">
        <v>10</v>
      </c>
      <c r="J103" s="256"/>
      <c r="K103" s="255">
        <v>11</v>
      </c>
      <c r="L103" s="255">
        <v>14.5</v>
      </c>
      <c r="M103" s="255">
        <v>18</v>
      </c>
      <c r="N103" s="338"/>
    </row>
    <row r="104" spans="1:14" s="383" customFormat="1" ht="36.75" customHeight="1">
      <c r="A104" s="260"/>
      <c r="B104" s="259" t="s">
        <v>14</v>
      </c>
      <c r="C104" s="447" t="s">
        <v>15</v>
      </c>
      <c r="D104" s="447"/>
      <c r="E104" s="447"/>
      <c r="F104" s="447"/>
      <c r="G104" s="447"/>
      <c r="H104" s="447"/>
      <c r="I104" s="447"/>
      <c r="J104" s="447"/>
      <c r="K104" s="440"/>
      <c r="L104" s="440"/>
      <c r="M104" s="440"/>
      <c r="N104" s="441"/>
    </row>
    <row r="105" spans="1:14" s="383" customFormat="1" ht="36.75" customHeight="1">
      <c r="A105" s="261"/>
      <c r="B105" s="572" t="s">
        <v>156</v>
      </c>
      <c r="C105" s="573" t="s">
        <v>121</v>
      </c>
      <c r="D105" s="405" t="s">
        <v>9</v>
      </c>
      <c r="E105" s="57">
        <f>SUM(E106:E108)</f>
        <v>0</v>
      </c>
      <c r="F105" s="57">
        <f t="shared" ref="F105" si="85">SUM(F106:F108)</f>
        <v>0</v>
      </c>
      <c r="G105" s="57">
        <f t="shared" ref="G105" si="86">SUM(G106:G108)</f>
        <v>0</v>
      </c>
      <c r="H105" s="57">
        <f t="shared" ref="H105" si="87">SUM(H106:H108)</f>
        <v>6.7</v>
      </c>
      <c r="I105" s="57">
        <f t="shared" ref="I105" si="88">SUM(I106:I108)</f>
        <v>0</v>
      </c>
      <c r="J105" s="426"/>
      <c r="K105" s="57">
        <f>SUM(K106:K108)</f>
        <v>0</v>
      </c>
      <c r="L105" s="57">
        <f t="shared" ref="L105" si="89">SUM(L106:L108)</f>
        <v>0</v>
      </c>
      <c r="M105" s="57">
        <f t="shared" ref="M105" si="90">SUM(M106:M108)</f>
        <v>0</v>
      </c>
      <c r="N105" s="57">
        <f t="shared" ref="N105" si="91">SUM(N106:N108)</f>
        <v>6.7</v>
      </c>
    </row>
    <row r="106" spans="1:14" s="383" customFormat="1" ht="36.75" customHeight="1">
      <c r="A106" s="261"/>
      <c r="B106" s="572"/>
      <c r="C106" s="573"/>
      <c r="D106" s="405" t="s">
        <v>122</v>
      </c>
      <c r="E106" s="314">
        <v>0</v>
      </c>
      <c r="F106" s="314">
        <v>0</v>
      </c>
      <c r="G106" s="314">
        <v>0</v>
      </c>
      <c r="H106" s="314">
        <v>0</v>
      </c>
      <c r="I106" s="314">
        <v>0</v>
      </c>
      <c r="J106" s="427"/>
      <c r="K106" s="314">
        <v>0</v>
      </c>
      <c r="L106" s="314">
        <v>0</v>
      </c>
      <c r="M106" s="314">
        <v>0</v>
      </c>
      <c r="N106" s="321">
        <f t="shared" ref="N106:N112" si="92">E106+H106+I106+K106+L106+M106</f>
        <v>0</v>
      </c>
    </row>
    <row r="107" spans="1:14" s="383" customFormat="1" ht="36.75" customHeight="1">
      <c r="A107" s="261"/>
      <c r="B107" s="572"/>
      <c r="C107" s="573"/>
      <c r="D107" s="405" t="s">
        <v>10</v>
      </c>
      <c r="E107" s="314">
        <v>0</v>
      </c>
      <c r="F107" s="314">
        <v>0</v>
      </c>
      <c r="G107" s="314">
        <v>0</v>
      </c>
      <c r="H107" s="314">
        <v>6.5</v>
      </c>
      <c r="I107" s="314">
        <v>0</v>
      </c>
      <c r="J107" s="427"/>
      <c r="K107" s="314">
        <v>0</v>
      </c>
      <c r="L107" s="314">
        <v>0</v>
      </c>
      <c r="M107" s="314">
        <v>0</v>
      </c>
      <c r="N107" s="321">
        <f t="shared" si="92"/>
        <v>6.5</v>
      </c>
    </row>
    <row r="108" spans="1:14" s="383" customFormat="1" ht="36.75" customHeight="1">
      <c r="A108" s="261"/>
      <c r="B108" s="572"/>
      <c r="C108" s="573"/>
      <c r="D108" s="405" t="s">
        <v>123</v>
      </c>
      <c r="E108" s="314">
        <v>0</v>
      </c>
      <c r="F108" s="314">
        <v>0</v>
      </c>
      <c r="G108" s="314">
        <v>0</v>
      </c>
      <c r="H108" s="314">
        <v>0.2</v>
      </c>
      <c r="I108" s="314">
        <v>0</v>
      </c>
      <c r="J108" s="428"/>
      <c r="K108" s="314">
        <v>0</v>
      </c>
      <c r="L108" s="314">
        <v>0</v>
      </c>
      <c r="M108" s="314">
        <v>0</v>
      </c>
      <c r="N108" s="321">
        <f t="shared" si="92"/>
        <v>0.2</v>
      </c>
    </row>
    <row r="109" spans="1:14" s="383" customFormat="1" ht="36.75" customHeight="1">
      <c r="A109" s="261"/>
      <c r="B109" s="572" t="s">
        <v>157</v>
      </c>
      <c r="C109" s="573" t="s">
        <v>131</v>
      </c>
      <c r="D109" s="405" t="s">
        <v>9</v>
      </c>
      <c r="E109" s="57">
        <f>SUM(E110:E112)</f>
        <v>0</v>
      </c>
      <c r="F109" s="57">
        <f t="shared" ref="F109" si="93">SUM(F110:F112)</f>
        <v>0</v>
      </c>
      <c r="G109" s="57">
        <f t="shared" ref="G109" si="94">SUM(G110:G112)</f>
        <v>0</v>
      </c>
      <c r="H109" s="57">
        <f t="shared" ref="H109" si="95">SUM(H110:H112)</f>
        <v>0</v>
      </c>
      <c r="I109" s="57">
        <f t="shared" ref="I109" si="96">SUM(I110:I112)</f>
        <v>0</v>
      </c>
      <c r="J109" s="426"/>
      <c r="K109" s="57">
        <f>SUM(K110:K112)</f>
        <v>6.7</v>
      </c>
      <c r="L109" s="57">
        <f t="shared" ref="L109" si="97">SUM(L110:L112)</f>
        <v>0</v>
      </c>
      <c r="M109" s="57">
        <f t="shared" ref="M109" si="98">SUM(M110:M112)</f>
        <v>0</v>
      </c>
      <c r="N109" s="57">
        <f t="shared" ref="N109" si="99">SUM(N110:N112)</f>
        <v>6.7</v>
      </c>
    </row>
    <row r="110" spans="1:14" s="383" customFormat="1" ht="36.75" customHeight="1">
      <c r="A110" s="261"/>
      <c r="B110" s="572"/>
      <c r="C110" s="573"/>
      <c r="D110" s="405" t="s">
        <v>122</v>
      </c>
      <c r="E110" s="314">
        <v>0</v>
      </c>
      <c r="F110" s="314">
        <v>0</v>
      </c>
      <c r="G110" s="314">
        <v>0</v>
      </c>
      <c r="H110" s="314">
        <v>0</v>
      </c>
      <c r="I110" s="314">
        <v>0</v>
      </c>
      <c r="J110" s="427"/>
      <c r="K110" s="314">
        <v>0</v>
      </c>
      <c r="L110" s="314">
        <v>0</v>
      </c>
      <c r="M110" s="314">
        <v>0</v>
      </c>
      <c r="N110" s="321">
        <f t="shared" si="92"/>
        <v>0</v>
      </c>
    </row>
    <row r="111" spans="1:14" s="383" customFormat="1" ht="36.75" customHeight="1">
      <c r="A111" s="261"/>
      <c r="B111" s="572"/>
      <c r="C111" s="573"/>
      <c r="D111" s="405" t="s">
        <v>10</v>
      </c>
      <c r="E111" s="314">
        <v>0</v>
      </c>
      <c r="F111" s="314">
        <v>0</v>
      </c>
      <c r="G111" s="314">
        <v>0</v>
      </c>
      <c r="H111" s="314">
        <v>0</v>
      </c>
      <c r="I111" s="314">
        <v>0</v>
      </c>
      <c r="J111" s="427"/>
      <c r="K111" s="314">
        <v>6.5</v>
      </c>
      <c r="L111" s="314">
        <v>0</v>
      </c>
      <c r="M111" s="314">
        <v>0</v>
      </c>
      <c r="N111" s="321">
        <f t="shared" si="92"/>
        <v>6.5</v>
      </c>
    </row>
    <row r="112" spans="1:14" s="383" customFormat="1" ht="36.75" customHeight="1">
      <c r="A112" s="261"/>
      <c r="B112" s="574"/>
      <c r="C112" s="575"/>
      <c r="D112" s="406" t="s">
        <v>123</v>
      </c>
      <c r="E112" s="314">
        <v>0</v>
      </c>
      <c r="F112" s="314">
        <v>0</v>
      </c>
      <c r="G112" s="314">
        <v>0</v>
      </c>
      <c r="H112" s="314">
        <v>0</v>
      </c>
      <c r="I112" s="314">
        <v>0</v>
      </c>
      <c r="J112" s="428"/>
      <c r="K112" s="314">
        <v>0.2</v>
      </c>
      <c r="L112" s="314">
        <v>0</v>
      </c>
      <c r="M112" s="314">
        <v>0</v>
      </c>
      <c r="N112" s="321">
        <f t="shared" si="92"/>
        <v>0.2</v>
      </c>
    </row>
    <row r="113" spans="1:14" s="383" customFormat="1" ht="90.75" customHeight="1">
      <c r="A113" s="576" t="s">
        <v>158</v>
      </c>
      <c r="B113" s="238" t="s">
        <v>159</v>
      </c>
      <c r="C113" s="233"/>
      <c r="D113" s="235"/>
      <c r="E113" s="329"/>
      <c r="F113" s="326"/>
      <c r="G113" s="326"/>
      <c r="H113" s="323"/>
      <c r="I113" s="323"/>
      <c r="J113" s="251"/>
      <c r="K113" s="328"/>
      <c r="L113" s="328"/>
      <c r="M113" s="328"/>
      <c r="N113" s="323"/>
    </row>
    <row r="114" spans="1:14" s="383" customFormat="1" ht="36.75" customHeight="1">
      <c r="A114" s="577"/>
      <c r="B114" s="264" t="s">
        <v>155</v>
      </c>
      <c r="C114" s="241">
        <v>43.211887373189981</v>
      </c>
      <c r="D114" s="232" t="s">
        <v>102</v>
      </c>
      <c r="E114" s="241">
        <v>43.749081398217207</v>
      </c>
      <c r="F114" s="268"/>
      <c r="G114" s="241">
        <v>43.749081398217207</v>
      </c>
      <c r="H114" s="241">
        <v>48</v>
      </c>
      <c r="I114" s="241">
        <v>50</v>
      </c>
      <c r="J114" s="256"/>
      <c r="K114" s="241">
        <v>52</v>
      </c>
      <c r="L114" s="241">
        <v>55</v>
      </c>
      <c r="M114" s="241">
        <v>55.6</v>
      </c>
      <c r="N114" s="267"/>
    </row>
    <row r="115" spans="1:14" s="383" customFormat="1" ht="36.75" customHeight="1">
      <c r="A115" s="265"/>
      <c r="B115" s="434" t="s">
        <v>160</v>
      </c>
      <c r="C115" s="429" t="s">
        <v>131</v>
      </c>
      <c r="D115" s="405" t="s">
        <v>9</v>
      </c>
      <c r="E115" s="57">
        <f>SUM(E116:E118)</f>
        <v>0</v>
      </c>
      <c r="F115" s="57">
        <f t="shared" ref="F115" si="100">SUM(F116:F118)</f>
        <v>0</v>
      </c>
      <c r="G115" s="57">
        <f t="shared" ref="G115" si="101">SUM(G116:G118)</f>
        <v>0</v>
      </c>
      <c r="H115" s="57">
        <f t="shared" ref="H115" si="102">SUM(H116:H118)</f>
        <v>0</v>
      </c>
      <c r="I115" s="57">
        <f t="shared" ref="I115" si="103">SUM(I116:I118)</f>
        <v>0</v>
      </c>
      <c r="J115" s="237"/>
      <c r="K115" s="57">
        <f>SUM(K116:K118)</f>
        <v>6.7</v>
      </c>
      <c r="L115" s="57">
        <f t="shared" ref="L115" si="104">SUM(L116:L118)</f>
        <v>0</v>
      </c>
      <c r="M115" s="57">
        <f t="shared" ref="M115" si="105">SUM(M116:M118)</f>
        <v>0</v>
      </c>
      <c r="N115" s="57">
        <f t="shared" ref="N115" si="106">SUM(N116:N118)</f>
        <v>6.7</v>
      </c>
    </row>
    <row r="116" spans="1:14" s="383" customFormat="1" ht="36.75" customHeight="1">
      <c r="A116" s="265"/>
      <c r="B116" s="434"/>
      <c r="C116" s="429"/>
      <c r="D116" s="405" t="s">
        <v>122</v>
      </c>
      <c r="E116" s="314">
        <v>0</v>
      </c>
      <c r="F116" s="314">
        <v>0</v>
      </c>
      <c r="G116" s="322">
        <v>0</v>
      </c>
      <c r="H116" s="322">
        <v>0</v>
      </c>
      <c r="I116" s="322">
        <v>0</v>
      </c>
      <c r="J116" s="237"/>
      <c r="K116" s="314">
        <v>0</v>
      </c>
      <c r="L116" s="314">
        <v>0</v>
      </c>
      <c r="M116" s="314">
        <v>0</v>
      </c>
      <c r="N116" s="327">
        <f t="shared" ref="N116:N142" si="107">E116+H116+I116+K116+L116+M116</f>
        <v>0</v>
      </c>
    </row>
    <row r="117" spans="1:14" s="383" customFormat="1" ht="36.75" customHeight="1">
      <c r="A117" s="265"/>
      <c r="B117" s="434"/>
      <c r="C117" s="429"/>
      <c r="D117" s="405" t="s">
        <v>10</v>
      </c>
      <c r="E117" s="322">
        <v>0</v>
      </c>
      <c r="F117" s="322">
        <v>0</v>
      </c>
      <c r="G117" s="322">
        <v>0</v>
      </c>
      <c r="H117" s="322">
        <v>0</v>
      </c>
      <c r="I117" s="322">
        <v>0</v>
      </c>
      <c r="J117" s="237"/>
      <c r="K117" s="314">
        <v>6.5</v>
      </c>
      <c r="L117" s="314">
        <v>0</v>
      </c>
      <c r="M117" s="314">
        <v>0</v>
      </c>
      <c r="N117" s="327">
        <f t="shared" si="107"/>
        <v>6.5</v>
      </c>
    </row>
    <row r="118" spans="1:14" s="383" customFormat="1" ht="36.75" customHeight="1">
      <c r="A118" s="265"/>
      <c r="B118" s="434"/>
      <c r="C118" s="429"/>
      <c r="D118" s="405" t="s">
        <v>123</v>
      </c>
      <c r="E118" s="327">
        <v>0</v>
      </c>
      <c r="F118" s="327">
        <v>0</v>
      </c>
      <c r="G118" s="327">
        <v>0</v>
      </c>
      <c r="H118" s="322">
        <v>0</v>
      </c>
      <c r="I118" s="322">
        <v>0</v>
      </c>
      <c r="J118" s="237"/>
      <c r="K118" s="314">
        <v>0.2</v>
      </c>
      <c r="L118" s="314">
        <v>0</v>
      </c>
      <c r="M118" s="314">
        <v>0</v>
      </c>
      <c r="N118" s="327">
        <f t="shared" si="107"/>
        <v>0.2</v>
      </c>
    </row>
    <row r="119" spans="1:14" s="383" customFormat="1" ht="36.75" customHeight="1">
      <c r="A119" s="265"/>
      <c r="B119" s="434" t="s">
        <v>161</v>
      </c>
      <c r="C119" s="429" t="s">
        <v>136</v>
      </c>
      <c r="D119" s="405" t="s">
        <v>9</v>
      </c>
      <c r="E119" s="57">
        <f>SUM(E120:E122)</f>
        <v>0</v>
      </c>
      <c r="F119" s="57">
        <f t="shared" ref="F119" si="108">SUM(F120:F122)</f>
        <v>0</v>
      </c>
      <c r="G119" s="57">
        <f t="shared" ref="G119" si="109">SUM(G120:G122)</f>
        <v>0</v>
      </c>
      <c r="H119" s="57">
        <f t="shared" ref="H119" si="110">SUM(H120:H122)</f>
        <v>0</v>
      </c>
      <c r="I119" s="57">
        <f t="shared" ref="I119" si="111">SUM(I120:I122)</f>
        <v>0</v>
      </c>
      <c r="J119" s="237"/>
      <c r="K119" s="57">
        <f>SUM(K120:K122)</f>
        <v>0</v>
      </c>
      <c r="L119" s="57">
        <f t="shared" ref="L119" si="112">SUM(L120:L122)</f>
        <v>6.7</v>
      </c>
      <c r="M119" s="57">
        <f t="shared" ref="M119" si="113">SUM(M120:M122)</f>
        <v>0</v>
      </c>
      <c r="N119" s="57">
        <f t="shared" ref="N119" si="114">SUM(N120:N122)</f>
        <v>6.7</v>
      </c>
    </row>
    <row r="120" spans="1:14" s="383" customFormat="1" ht="36.75" customHeight="1">
      <c r="A120" s="265"/>
      <c r="B120" s="434"/>
      <c r="C120" s="429"/>
      <c r="D120" s="405" t="s">
        <v>122</v>
      </c>
      <c r="E120" s="314">
        <v>0</v>
      </c>
      <c r="F120" s="314">
        <v>0</v>
      </c>
      <c r="G120" s="314">
        <v>0</v>
      </c>
      <c r="H120" s="314">
        <v>0</v>
      </c>
      <c r="I120" s="314">
        <v>0</v>
      </c>
      <c r="J120" s="237"/>
      <c r="K120" s="314">
        <v>0</v>
      </c>
      <c r="L120" s="314">
        <v>0</v>
      </c>
      <c r="M120" s="314">
        <v>0</v>
      </c>
      <c r="N120" s="327">
        <f t="shared" si="107"/>
        <v>0</v>
      </c>
    </row>
    <row r="121" spans="1:14" s="383" customFormat="1" ht="36.75" customHeight="1">
      <c r="A121" s="265"/>
      <c r="B121" s="434"/>
      <c r="C121" s="429"/>
      <c r="D121" s="405" t="s">
        <v>10</v>
      </c>
      <c r="E121" s="314">
        <v>0</v>
      </c>
      <c r="F121" s="314">
        <v>0</v>
      </c>
      <c r="G121" s="314">
        <v>0</v>
      </c>
      <c r="H121" s="314">
        <v>0</v>
      </c>
      <c r="I121" s="314">
        <v>0</v>
      </c>
      <c r="J121" s="237"/>
      <c r="K121" s="314">
        <v>0</v>
      </c>
      <c r="L121" s="314">
        <v>6.5</v>
      </c>
      <c r="M121" s="314">
        <v>0</v>
      </c>
      <c r="N121" s="327">
        <f t="shared" si="107"/>
        <v>6.5</v>
      </c>
    </row>
    <row r="122" spans="1:14" s="383" customFormat="1" ht="36.75" customHeight="1">
      <c r="A122" s="265"/>
      <c r="B122" s="434"/>
      <c r="C122" s="429"/>
      <c r="D122" s="405" t="s">
        <v>123</v>
      </c>
      <c r="E122" s="315">
        <v>0</v>
      </c>
      <c r="F122" s="315">
        <v>0</v>
      </c>
      <c r="G122" s="315">
        <v>0</v>
      </c>
      <c r="H122" s="315">
        <v>0</v>
      </c>
      <c r="I122" s="315">
        <v>0</v>
      </c>
      <c r="J122" s="237"/>
      <c r="K122" s="314">
        <v>0</v>
      </c>
      <c r="L122" s="314">
        <v>0.2</v>
      </c>
      <c r="M122" s="314">
        <v>0</v>
      </c>
      <c r="N122" s="327">
        <f t="shared" si="107"/>
        <v>0.2</v>
      </c>
    </row>
    <row r="123" spans="1:14" s="383" customFormat="1" ht="36.75" customHeight="1">
      <c r="A123" s="265"/>
      <c r="B123" s="434" t="s">
        <v>162</v>
      </c>
      <c r="C123" s="429" t="s">
        <v>136</v>
      </c>
      <c r="D123" s="405" t="s">
        <v>9</v>
      </c>
      <c r="E123" s="57">
        <f>SUM(E124:E126)</f>
        <v>0</v>
      </c>
      <c r="F123" s="57">
        <f t="shared" ref="F123" si="115">SUM(F124:F126)</f>
        <v>0</v>
      </c>
      <c r="G123" s="57">
        <f t="shared" ref="G123" si="116">SUM(G124:G126)</f>
        <v>0</v>
      </c>
      <c r="H123" s="57">
        <f t="shared" ref="H123" si="117">SUM(H124:H126)</f>
        <v>0</v>
      </c>
      <c r="I123" s="57">
        <f t="shared" ref="I123" si="118">SUM(I124:I126)</f>
        <v>0</v>
      </c>
      <c r="J123" s="237"/>
      <c r="K123" s="57">
        <f>SUM(K124:K126)</f>
        <v>0</v>
      </c>
      <c r="L123" s="57">
        <f t="shared" ref="L123" si="119">SUM(L124:L126)</f>
        <v>6.7</v>
      </c>
      <c r="M123" s="57">
        <f t="shared" ref="M123" si="120">SUM(M124:M126)</f>
        <v>0</v>
      </c>
      <c r="N123" s="57">
        <f t="shared" ref="N123" si="121">SUM(N124:N126)</f>
        <v>6.7</v>
      </c>
    </row>
    <row r="124" spans="1:14" s="383" customFormat="1" ht="36.75" customHeight="1">
      <c r="A124" s="265"/>
      <c r="B124" s="434"/>
      <c r="C124" s="429"/>
      <c r="D124" s="405" t="s">
        <v>122</v>
      </c>
      <c r="E124" s="314">
        <v>0</v>
      </c>
      <c r="F124" s="314">
        <v>0</v>
      </c>
      <c r="G124" s="314">
        <v>0</v>
      </c>
      <c r="H124" s="314">
        <v>0</v>
      </c>
      <c r="I124" s="314">
        <v>0</v>
      </c>
      <c r="J124" s="237"/>
      <c r="K124" s="314">
        <v>0</v>
      </c>
      <c r="L124" s="314">
        <v>0</v>
      </c>
      <c r="M124" s="314">
        <v>0</v>
      </c>
      <c r="N124" s="327">
        <f t="shared" si="107"/>
        <v>0</v>
      </c>
    </row>
    <row r="125" spans="1:14" s="383" customFormat="1" ht="36.75" customHeight="1">
      <c r="A125" s="265"/>
      <c r="B125" s="434"/>
      <c r="C125" s="429"/>
      <c r="D125" s="405" t="s">
        <v>10</v>
      </c>
      <c r="E125" s="314">
        <v>0</v>
      </c>
      <c r="F125" s="314">
        <v>0</v>
      </c>
      <c r="G125" s="314">
        <v>0</v>
      </c>
      <c r="H125" s="314">
        <v>0</v>
      </c>
      <c r="I125" s="314">
        <v>0</v>
      </c>
      <c r="J125" s="237"/>
      <c r="K125" s="314">
        <v>0</v>
      </c>
      <c r="L125" s="314">
        <v>6.5</v>
      </c>
      <c r="M125" s="314">
        <v>0</v>
      </c>
      <c r="N125" s="327">
        <f t="shared" si="107"/>
        <v>6.5</v>
      </c>
    </row>
    <row r="126" spans="1:14" s="383" customFormat="1" ht="36.75" customHeight="1">
      <c r="A126" s="265"/>
      <c r="B126" s="434"/>
      <c r="C126" s="429"/>
      <c r="D126" s="405" t="s">
        <v>123</v>
      </c>
      <c r="E126" s="315">
        <v>0</v>
      </c>
      <c r="F126" s="315">
        <v>0</v>
      </c>
      <c r="G126" s="315">
        <v>0</v>
      </c>
      <c r="H126" s="315">
        <v>0</v>
      </c>
      <c r="I126" s="315">
        <v>0</v>
      </c>
      <c r="J126" s="237"/>
      <c r="K126" s="314">
        <v>0</v>
      </c>
      <c r="L126" s="314">
        <v>0.2</v>
      </c>
      <c r="M126" s="314">
        <v>0</v>
      </c>
      <c r="N126" s="327">
        <f t="shared" si="107"/>
        <v>0.2</v>
      </c>
    </row>
    <row r="127" spans="1:14" s="383" customFormat="1" ht="36.75" customHeight="1">
      <c r="A127" s="265"/>
      <c r="B127" s="434" t="s">
        <v>163</v>
      </c>
      <c r="C127" s="429" t="s">
        <v>141</v>
      </c>
      <c r="D127" s="405" t="s">
        <v>9</v>
      </c>
      <c r="E127" s="57">
        <f>SUM(E128:E130)</f>
        <v>0</v>
      </c>
      <c r="F127" s="57">
        <f t="shared" ref="F127" si="122">SUM(F128:F130)</f>
        <v>0</v>
      </c>
      <c r="G127" s="57">
        <f t="shared" ref="G127" si="123">SUM(G128:G130)</f>
        <v>0</v>
      </c>
      <c r="H127" s="57">
        <f t="shared" ref="H127" si="124">SUM(H128:H130)</f>
        <v>0</v>
      </c>
      <c r="I127" s="57">
        <f t="shared" ref="I127" si="125">SUM(I128:I130)</f>
        <v>0</v>
      </c>
      <c r="J127" s="237"/>
      <c r="K127" s="57">
        <f>SUM(K128:K130)</f>
        <v>0</v>
      </c>
      <c r="L127" s="57">
        <f t="shared" ref="L127" si="126">SUM(L128:L130)</f>
        <v>0</v>
      </c>
      <c r="M127" s="57">
        <f t="shared" ref="M127" si="127">SUM(M128:M130)</f>
        <v>6.7</v>
      </c>
      <c r="N127" s="57">
        <f t="shared" ref="N127" si="128">SUM(N128:N130)</f>
        <v>6.7</v>
      </c>
    </row>
    <row r="128" spans="1:14" s="383" customFormat="1" ht="36.75" customHeight="1">
      <c r="A128" s="265"/>
      <c r="B128" s="434"/>
      <c r="C128" s="429"/>
      <c r="D128" s="405" t="s">
        <v>122</v>
      </c>
      <c r="E128" s="314">
        <v>0</v>
      </c>
      <c r="F128" s="314">
        <v>0</v>
      </c>
      <c r="G128" s="314">
        <v>0</v>
      </c>
      <c r="H128" s="314">
        <v>0</v>
      </c>
      <c r="I128" s="314">
        <v>0</v>
      </c>
      <c r="J128" s="237"/>
      <c r="K128" s="314">
        <v>0</v>
      </c>
      <c r="L128" s="314">
        <v>0</v>
      </c>
      <c r="M128" s="314">
        <v>0</v>
      </c>
      <c r="N128" s="327">
        <f t="shared" si="107"/>
        <v>0</v>
      </c>
    </row>
    <row r="129" spans="1:14" s="383" customFormat="1" ht="36.75" customHeight="1">
      <c r="A129" s="265"/>
      <c r="B129" s="434"/>
      <c r="C129" s="429"/>
      <c r="D129" s="405" t="s">
        <v>10</v>
      </c>
      <c r="E129" s="314">
        <v>0</v>
      </c>
      <c r="F129" s="314">
        <v>0</v>
      </c>
      <c r="G129" s="314">
        <v>0</v>
      </c>
      <c r="H129" s="314">
        <v>0</v>
      </c>
      <c r="I129" s="314">
        <v>0</v>
      </c>
      <c r="J129" s="237"/>
      <c r="K129" s="314">
        <v>0</v>
      </c>
      <c r="L129" s="314">
        <v>0</v>
      </c>
      <c r="M129" s="314">
        <v>6.5</v>
      </c>
      <c r="N129" s="327">
        <f t="shared" si="107"/>
        <v>6.5</v>
      </c>
    </row>
    <row r="130" spans="1:14" s="383" customFormat="1" ht="36.75" customHeight="1">
      <c r="A130" s="265"/>
      <c r="B130" s="434"/>
      <c r="C130" s="429"/>
      <c r="D130" s="405" t="s">
        <v>123</v>
      </c>
      <c r="E130" s="315">
        <v>0</v>
      </c>
      <c r="F130" s="315">
        <v>0</v>
      </c>
      <c r="G130" s="315">
        <v>0</v>
      </c>
      <c r="H130" s="315">
        <v>0</v>
      </c>
      <c r="I130" s="315">
        <v>0</v>
      </c>
      <c r="J130" s="237"/>
      <c r="K130" s="314">
        <v>0</v>
      </c>
      <c r="L130" s="314">
        <v>0</v>
      </c>
      <c r="M130" s="314">
        <v>0.2</v>
      </c>
      <c r="N130" s="327">
        <f t="shared" si="107"/>
        <v>0.2</v>
      </c>
    </row>
    <row r="131" spans="1:14" s="383" customFormat="1" ht="36.75" customHeight="1">
      <c r="A131" s="265"/>
      <c r="B131" s="434" t="s">
        <v>164</v>
      </c>
      <c r="C131" s="429" t="s">
        <v>141</v>
      </c>
      <c r="D131" s="405" t="s">
        <v>9</v>
      </c>
      <c r="E131" s="57">
        <f>SUM(E132:E134)</f>
        <v>0</v>
      </c>
      <c r="F131" s="57">
        <f t="shared" ref="F131" si="129">SUM(F132:F134)</f>
        <v>0</v>
      </c>
      <c r="G131" s="57">
        <f t="shared" ref="G131" si="130">SUM(G132:G134)</f>
        <v>0</v>
      </c>
      <c r="H131" s="57">
        <f t="shared" ref="H131" si="131">SUM(H132:H134)</f>
        <v>0</v>
      </c>
      <c r="I131" s="57">
        <f t="shared" ref="I131" si="132">SUM(I132:I134)</f>
        <v>0</v>
      </c>
      <c r="J131" s="237"/>
      <c r="K131" s="57">
        <f>SUM(K132:K134)</f>
        <v>0</v>
      </c>
      <c r="L131" s="57">
        <f t="shared" ref="L131" si="133">SUM(L132:L134)</f>
        <v>0</v>
      </c>
      <c r="M131" s="57">
        <f t="shared" ref="M131" si="134">SUM(M132:M134)</f>
        <v>6.7</v>
      </c>
      <c r="N131" s="57">
        <f t="shared" ref="N131" si="135">SUM(N132:N134)</f>
        <v>6.7</v>
      </c>
    </row>
    <row r="132" spans="1:14" s="383" customFormat="1" ht="36.75" customHeight="1">
      <c r="A132" s="265"/>
      <c r="B132" s="434"/>
      <c r="C132" s="429"/>
      <c r="D132" s="405" t="s">
        <v>122</v>
      </c>
      <c r="E132" s="314">
        <v>0</v>
      </c>
      <c r="F132" s="314">
        <v>0</v>
      </c>
      <c r="G132" s="314">
        <v>0</v>
      </c>
      <c r="H132" s="314">
        <v>0</v>
      </c>
      <c r="I132" s="314">
        <v>0</v>
      </c>
      <c r="J132" s="237"/>
      <c r="K132" s="314">
        <v>0</v>
      </c>
      <c r="L132" s="314">
        <v>0</v>
      </c>
      <c r="M132" s="314">
        <v>0</v>
      </c>
      <c r="N132" s="327">
        <f t="shared" si="107"/>
        <v>0</v>
      </c>
    </row>
    <row r="133" spans="1:14" s="383" customFormat="1" ht="36.75" customHeight="1">
      <c r="A133" s="265"/>
      <c r="B133" s="434"/>
      <c r="C133" s="429"/>
      <c r="D133" s="405" t="s">
        <v>10</v>
      </c>
      <c r="E133" s="314">
        <v>0</v>
      </c>
      <c r="F133" s="314">
        <v>0</v>
      </c>
      <c r="G133" s="314">
        <v>0</v>
      </c>
      <c r="H133" s="314">
        <v>0</v>
      </c>
      <c r="I133" s="314">
        <v>0</v>
      </c>
      <c r="J133" s="237"/>
      <c r="K133" s="314">
        <v>0</v>
      </c>
      <c r="L133" s="314">
        <v>0</v>
      </c>
      <c r="M133" s="314">
        <v>6.5</v>
      </c>
      <c r="N133" s="327">
        <f t="shared" si="107"/>
        <v>6.5</v>
      </c>
    </row>
    <row r="134" spans="1:14" s="383" customFormat="1" ht="36.75" customHeight="1">
      <c r="A134" s="265"/>
      <c r="B134" s="434"/>
      <c r="C134" s="429"/>
      <c r="D134" s="405" t="s">
        <v>123</v>
      </c>
      <c r="E134" s="315">
        <v>0</v>
      </c>
      <c r="F134" s="315">
        <v>0</v>
      </c>
      <c r="G134" s="315">
        <v>0</v>
      </c>
      <c r="H134" s="315">
        <v>0</v>
      </c>
      <c r="I134" s="315">
        <v>0</v>
      </c>
      <c r="J134" s="237"/>
      <c r="K134" s="314">
        <v>0</v>
      </c>
      <c r="L134" s="314">
        <v>0</v>
      </c>
      <c r="M134" s="314">
        <v>0.2</v>
      </c>
      <c r="N134" s="327">
        <f t="shared" si="107"/>
        <v>0.2</v>
      </c>
    </row>
    <row r="135" spans="1:14" s="383" customFormat="1" ht="36.75" customHeight="1">
      <c r="A135" s="265"/>
      <c r="B135" s="434" t="s">
        <v>165</v>
      </c>
      <c r="C135" s="429" t="s">
        <v>166</v>
      </c>
      <c r="D135" s="405" t="s">
        <v>9</v>
      </c>
      <c r="E135" s="321">
        <f>SUM(E136:E138)</f>
        <v>2.4500000000000002</v>
      </c>
      <c r="F135" s="321">
        <f t="shared" ref="F135:I135" si="136">SUM(F136:F138)</f>
        <v>2.4500000000000002</v>
      </c>
      <c r="G135" s="321">
        <f t="shared" si="136"/>
        <v>7.3499999999999996E-2</v>
      </c>
      <c r="H135" s="321">
        <f t="shared" si="136"/>
        <v>0</v>
      </c>
      <c r="I135" s="321">
        <f t="shared" si="136"/>
        <v>0</v>
      </c>
      <c r="J135" s="578" t="s">
        <v>333</v>
      </c>
      <c r="K135" s="57">
        <f>SUM(K136:K138)</f>
        <v>0</v>
      </c>
      <c r="L135" s="57">
        <f t="shared" ref="L135" si="137">SUM(L136:L138)</f>
        <v>0</v>
      </c>
      <c r="M135" s="57">
        <f t="shared" ref="M135" si="138">SUM(M136:M138)</f>
        <v>0</v>
      </c>
      <c r="N135" s="57">
        <f t="shared" ref="N135" si="139">SUM(N136:N138)</f>
        <v>2.4500000000000002</v>
      </c>
    </row>
    <row r="136" spans="1:14" s="383" customFormat="1" ht="36.75" customHeight="1">
      <c r="A136" s="265"/>
      <c r="B136" s="434"/>
      <c r="C136" s="429"/>
      <c r="D136" s="405" t="s">
        <v>122</v>
      </c>
      <c r="E136" s="314">
        <v>0</v>
      </c>
      <c r="F136" s="387">
        <v>0</v>
      </c>
      <c r="G136" s="314">
        <v>0</v>
      </c>
      <c r="H136" s="314">
        <v>0</v>
      </c>
      <c r="I136" s="314">
        <v>0</v>
      </c>
      <c r="J136" s="579"/>
      <c r="K136" s="314">
        <v>0</v>
      </c>
      <c r="L136" s="314">
        <v>0</v>
      </c>
      <c r="M136" s="314">
        <v>0</v>
      </c>
      <c r="N136" s="327">
        <f t="shared" si="107"/>
        <v>0</v>
      </c>
    </row>
    <row r="137" spans="1:14" s="383" customFormat="1" ht="36.75" customHeight="1">
      <c r="A137" s="265"/>
      <c r="B137" s="434"/>
      <c r="C137" s="429"/>
      <c r="D137" s="405" t="s">
        <v>10</v>
      </c>
      <c r="E137" s="314">
        <v>2.3765000000000001</v>
      </c>
      <c r="F137" s="420">
        <v>2.3765000000000001</v>
      </c>
      <c r="G137" s="314">
        <v>0</v>
      </c>
      <c r="H137" s="314">
        <v>0</v>
      </c>
      <c r="I137" s="314">
        <v>0</v>
      </c>
      <c r="J137" s="579"/>
      <c r="K137" s="314">
        <v>0</v>
      </c>
      <c r="L137" s="314">
        <v>0</v>
      </c>
      <c r="M137" s="314">
        <v>0</v>
      </c>
      <c r="N137" s="327">
        <f t="shared" si="107"/>
        <v>2.3765000000000001</v>
      </c>
    </row>
    <row r="138" spans="1:14" s="383" customFormat="1" ht="112.5" customHeight="1">
      <c r="A138" s="265"/>
      <c r="B138" s="434"/>
      <c r="C138" s="429"/>
      <c r="D138" s="405" t="s">
        <v>123</v>
      </c>
      <c r="E138" s="315">
        <v>7.3499999999999996E-2</v>
      </c>
      <c r="F138" s="423">
        <v>7.3499999999999996E-2</v>
      </c>
      <c r="G138" s="315">
        <v>7.3499999999999996E-2</v>
      </c>
      <c r="H138" s="315">
        <v>0</v>
      </c>
      <c r="I138" s="315">
        <v>0</v>
      </c>
      <c r="J138" s="580"/>
      <c r="K138" s="315">
        <v>0</v>
      </c>
      <c r="L138" s="315">
        <v>0</v>
      </c>
      <c r="M138" s="315">
        <v>0</v>
      </c>
      <c r="N138" s="327">
        <f t="shared" si="107"/>
        <v>7.3499999999999996E-2</v>
      </c>
    </row>
    <row r="139" spans="1:14" s="383" customFormat="1" ht="150.75" customHeight="1">
      <c r="A139" s="265"/>
      <c r="B139" s="434" t="s">
        <v>167</v>
      </c>
      <c r="C139" s="429" t="s">
        <v>121</v>
      </c>
      <c r="D139" s="405" t="s">
        <v>9</v>
      </c>
      <c r="E139" s="321">
        <f>SUM(E140:E142)</f>
        <v>0</v>
      </c>
      <c r="F139" s="321">
        <f t="shared" ref="F139:I139" si="140">SUM(F140:F142)</f>
        <v>0</v>
      </c>
      <c r="G139" s="321">
        <f t="shared" si="140"/>
        <v>0</v>
      </c>
      <c r="H139" s="321">
        <f t="shared" si="140"/>
        <v>2.4500000000000002</v>
      </c>
      <c r="I139" s="321">
        <f t="shared" si="140"/>
        <v>0</v>
      </c>
      <c r="J139" s="361"/>
      <c r="K139" s="57">
        <f>SUM(K140:K142)</f>
        <v>0</v>
      </c>
      <c r="L139" s="57">
        <f t="shared" ref="L139" si="141">SUM(L140:L142)</f>
        <v>0</v>
      </c>
      <c r="M139" s="57">
        <f t="shared" ref="M139" si="142">SUM(M140:M142)</f>
        <v>0</v>
      </c>
      <c r="N139" s="57">
        <f t="shared" ref="N139" si="143">SUM(N140:N142)</f>
        <v>2.4500000000000002</v>
      </c>
    </row>
    <row r="140" spans="1:14" s="383" customFormat="1" ht="36.75" customHeight="1">
      <c r="A140" s="265"/>
      <c r="B140" s="434"/>
      <c r="C140" s="429"/>
      <c r="D140" s="405" t="s">
        <v>122</v>
      </c>
      <c r="E140" s="314">
        <v>0</v>
      </c>
      <c r="F140" s="314">
        <v>0</v>
      </c>
      <c r="G140" s="314">
        <v>0</v>
      </c>
      <c r="H140" s="314">
        <v>0</v>
      </c>
      <c r="I140" s="314">
        <v>0</v>
      </c>
      <c r="J140" s="237"/>
      <c r="K140" s="314">
        <v>0</v>
      </c>
      <c r="L140" s="314">
        <v>0</v>
      </c>
      <c r="M140" s="314">
        <v>0</v>
      </c>
      <c r="N140" s="315">
        <f t="shared" si="107"/>
        <v>0</v>
      </c>
    </row>
    <row r="141" spans="1:14" s="383" customFormat="1" ht="36.75" customHeight="1">
      <c r="A141" s="265"/>
      <c r="B141" s="434"/>
      <c r="C141" s="429"/>
      <c r="D141" s="405" t="s">
        <v>10</v>
      </c>
      <c r="E141" s="314">
        <v>0</v>
      </c>
      <c r="F141" s="314">
        <v>0</v>
      </c>
      <c r="G141" s="314">
        <v>0</v>
      </c>
      <c r="H141" s="314">
        <v>2.3765000000000001</v>
      </c>
      <c r="I141" s="314">
        <v>0</v>
      </c>
      <c r="J141" s="237"/>
      <c r="K141" s="314">
        <v>0</v>
      </c>
      <c r="L141" s="314">
        <v>0</v>
      </c>
      <c r="M141" s="314">
        <v>0</v>
      </c>
      <c r="N141" s="315">
        <f t="shared" si="107"/>
        <v>2.3765000000000001</v>
      </c>
    </row>
    <row r="142" spans="1:14" s="383" customFormat="1" ht="36.75" customHeight="1">
      <c r="A142" s="265"/>
      <c r="B142" s="474"/>
      <c r="C142" s="430"/>
      <c r="D142" s="406" t="s">
        <v>123</v>
      </c>
      <c r="E142" s="315">
        <v>0</v>
      </c>
      <c r="F142" s="315">
        <v>0</v>
      </c>
      <c r="G142" s="315">
        <v>0</v>
      </c>
      <c r="H142" s="315">
        <v>7.3499999999999996E-2</v>
      </c>
      <c r="I142" s="315">
        <v>0</v>
      </c>
      <c r="J142" s="237"/>
      <c r="K142" s="315">
        <v>0</v>
      </c>
      <c r="L142" s="315">
        <v>0</v>
      </c>
      <c r="M142" s="315">
        <v>0</v>
      </c>
      <c r="N142" s="315">
        <f t="shared" si="107"/>
        <v>7.3499999999999996E-2</v>
      </c>
    </row>
    <row r="143" spans="1:14" s="383" customFormat="1" ht="99.75" customHeight="1">
      <c r="A143" s="269"/>
      <c r="B143" s="284" t="s">
        <v>168</v>
      </c>
      <c r="C143" s="236"/>
      <c r="D143" s="236"/>
      <c r="E143" s="323"/>
      <c r="F143" s="323"/>
      <c r="G143" s="323"/>
      <c r="H143" s="339"/>
      <c r="I143" s="339"/>
      <c r="J143" s="251"/>
      <c r="K143" s="339"/>
      <c r="L143" s="339"/>
      <c r="M143" s="339"/>
      <c r="N143" s="339"/>
    </row>
    <row r="144" spans="1:14" s="383" customFormat="1" ht="36.75" customHeight="1">
      <c r="A144" s="269"/>
      <c r="B144" s="271" t="s">
        <v>155</v>
      </c>
      <c r="C144" s="272">
        <v>4.2</v>
      </c>
      <c r="D144" s="273" t="s">
        <v>102</v>
      </c>
      <c r="E144" s="330">
        <v>0</v>
      </c>
      <c r="F144" s="330">
        <v>0</v>
      </c>
      <c r="G144" s="330">
        <v>0</v>
      </c>
      <c r="H144" s="330">
        <v>0</v>
      </c>
      <c r="I144" s="330">
        <v>0</v>
      </c>
      <c r="J144" s="270"/>
      <c r="K144" s="330">
        <v>0</v>
      </c>
      <c r="L144" s="330">
        <v>0</v>
      </c>
      <c r="M144" s="330">
        <v>0</v>
      </c>
      <c r="N144" s="330">
        <v>0</v>
      </c>
    </row>
    <row r="145" spans="1:14" s="383" customFormat="1" ht="36.75" customHeight="1">
      <c r="A145" s="265"/>
      <c r="B145" s="434" t="s">
        <v>169</v>
      </c>
      <c r="C145" s="429" t="s">
        <v>146</v>
      </c>
      <c r="D145" s="403" t="s">
        <v>9</v>
      </c>
      <c r="E145" s="321">
        <f>SUM(E146:E148)</f>
        <v>0</v>
      </c>
      <c r="F145" s="321">
        <f t="shared" ref="F145:I145" si="144">SUM(F146:F148)</f>
        <v>0</v>
      </c>
      <c r="G145" s="321">
        <f t="shared" si="144"/>
        <v>0</v>
      </c>
      <c r="H145" s="321">
        <f t="shared" si="144"/>
        <v>0.5</v>
      </c>
      <c r="I145" s="321">
        <f t="shared" si="144"/>
        <v>15</v>
      </c>
      <c r="J145" s="237"/>
      <c r="K145" s="57">
        <f>SUM(K146:K148)</f>
        <v>0</v>
      </c>
      <c r="L145" s="57">
        <f t="shared" ref="L145" si="145">SUM(L146:L148)</f>
        <v>0</v>
      </c>
      <c r="M145" s="57">
        <f t="shared" ref="M145" si="146">SUM(M146:M148)</f>
        <v>0</v>
      </c>
      <c r="N145" s="57">
        <f t="shared" ref="N145" si="147">SUM(N146:N148)</f>
        <v>15.500000000000002</v>
      </c>
    </row>
    <row r="146" spans="1:14" s="383" customFormat="1" ht="36.75" customHeight="1">
      <c r="A146" s="265"/>
      <c r="B146" s="434"/>
      <c r="C146" s="429"/>
      <c r="D146" s="403" t="s">
        <v>122</v>
      </c>
      <c r="E146" s="314">
        <v>0</v>
      </c>
      <c r="F146" s="314">
        <v>0</v>
      </c>
      <c r="G146" s="314">
        <v>0</v>
      </c>
      <c r="H146" s="314">
        <v>0</v>
      </c>
      <c r="I146" s="314">
        <v>0</v>
      </c>
      <c r="J146" s="237"/>
      <c r="K146" s="314">
        <v>0</v>
      </c>
      <c r="L146" s="314">
        <v>0</v>
      </c>
      <c r="M146" s="314">
        <v>0</v>
      </c>
      <c r="N146" s="321">
        <f t="shared" ref="N146:N156" si="148">E146+H146+I146+K146+L146+M146</f>
        <v>0</v>
      </c>
    </row>
    <row r="147" spans="1:14" s="383" customFormat="1" ht="36.75" customHeight="1">
      <c r="A147" s="265"/>
      <c r="B147" s="434"/>
      <c r="C147" s="429"/>
      <c r="D147" s="403" t="s">
        <v>10</v>
      </c>
      <c r="E147" s="314">
        <v>0</v>
      </c>
      <c r="F147" s="314">
        <v>0</v>
      </c>
      <c r="G147" s="314">
        <v>0</v>
      </c>
      <c r="H147" s="314">
        <v>0.49</v>
      </c>
      <c r="I147" s="314">
        <v>14.88</v>
      </c>
      <c r="J147" s="237"/>
      <c r="K147" s="314">
        <v>0</v>
      </c>
      <c r="L147" s="314">
        <v>0</v>
      </c>
      <c r="M147" s="314">
        <v>0</v>
      </c>
      <c r="N147" s="321">
        <f t="shared" si="148"/>
        <v>15.370000000000001</v>
      </c>
    </row>
    <row r="148" spans="1:14" s="383" customFormat="1" ht="36.75" customHeight="1">
      <c r="A148" s="265"/>
      <c r="B148" s="434"/>
      <c r="C148" s="429"/>
      <c r="D148" s="403" t="s">
        <v>123</v>
      </c>
      <c r="E148" s="315">
        <v>0</v>
      </c>
      <c r="F148" s="315">
        <v>0</v>
      </c>
      <c r="G148" s="315">
        <v>0</v>
      </c>
      <c r="H148" s="315">
        <v>0.01</v>
      </c>
      <c r="I148" s="315">
        <v>0.12</v>
      </c>
      <c r="J148" s="237"/>
      <c r="K148" s="315">
        <v>0</v>
      </c>
      <c r="L148" s="315">
        <v>0</v>
      </c>
      <c r="M148" s="315">
        <v>0</v>
      </c>
      <c r="N148" s="321">
        <f t="shared" si="148"/>
        <v>0.13</v>
      </c>
    </row>
    <row r="149" spans="1:14" s="383" customFormat="1" ht="36.75" customHeight="1">
      <c r="A149" s="265"/>
      <c r="B149" s="434" t="s">
        <v>170</v>
      </c>
      <c r="C149" s="429" t="s">
        <v>171</v>
      </c>
      <c r="D149" s="403" t="s">
        <v>9</v>
      </c>
      <c r="E149" s="321">
        <f>SUM(E150:E152)</f>
        <v>0</v>
      </c>
      <c r="F149" s="321">
        <f t="shared" ref="F149:I149" si="149">SUM(F150:F152)</f>
        <v>0</v>
      </c>
      <c r="G149" s="321">
        <f t="shared" si="149"/>
        <v>0</v>
      </c>
      <c r="H149" s="321">
        <f t="shared" si="149"/>
        <v>0</v>
      </c>
      <c r="I149" s="321">
        <f t="shared" si="149"/>
        <v>0.5</v>
      </c>
      <c r="J149" s="237"/>
      <c r="K149" s="57">
        <f>SUM(K150:K152)</f>
        <v>5</v>
      </c>
      <c r="L149" s="57">
        <f t="shared" ref="L149" si="150">SUM(L150:L152)</f>
        <v>0</v>
      </c>
      <c r="M149" s="57">
        <f t="shared" ref="M149" si="151">SUM(M150:M152)</f>
        <v>0</v>
      </c>
      <c r="N149" s="57">
        <f t="shared" ref="N149" si="152">SUM(N150:N152)</f>
        <v>5.5</v>
      </c>
    </row>
    <row r="150" spans="1:14" s="383" customFormat="1" ht="36.75" customHeight="1">
      <c r="A150" s="265"/>
      <c r="B150" s="434"/>
      <c r="C150" s="429"/>
      <c r="D150" s="403" t="s">
        <v>122</v>
      </c>
      <c r="E150" s="314">
        <v>0</v>
      </c>
      <c r="F150" s="314">
        <v>0</v>
      </c>
      <c r="G150" s="314">
        <v>0</v>
      </c>
      <c r="H150" s="314">
        <v>0</v>
      </c>
      <c r="I150" s="314">
        <v>0</v>
      </c>
      <c r="J150" s="237"/>
      <c r="K150" s="314">
        <v>0</v>
      </c>
      <c r="L150" s="314">
        <v>0</v>
      </c>
      <c r="M150" s="314">
        <v>0</v>
      </c>
      <c r="N150" s="314">
        <f t="shared" si="148"/>
        <v>0</v>
      </c>
    </row>
    <row r="151" spans="1:14" s="383" customFormat="1" ht="36.75" customHeight="1">
      <c r="A151" s="265"/>
      <c r="B151" s="434"/>
      <c r="C151" s="429"/>
      <c r="D151" s="403" t="s">
        <v>10</v>
      </c>
      <c r="E151" s="314">
        <v>0</v>
      </c>
      <c r="F151" s="314">
        <v>0</v>
      </c>
      <c r="G151" s="314">
        <v>0</v>
      </c>
      <c r="H151" s="314">
        <v>0</v>
      </c>
      <c r="I151" s="314">
        <v>0.49</v>
      </c>
      <c r="J151" s="237"/>
      <c r="K151" s="314">
        <v>4.96</v>
      </c>
      <c r="L151" s="314">
        <v>0</v>
      </c>
      <c r="M151" s="314">
        <v>0</v>
      </c>
      <c r="N151" s="314">
        <f t="shared" si="148"/>
        <v>5.45</v>
      </c>
    </row>
    <row r="152" spans="1:14" s="383" customFormat="1" ht="36.75" customHeight="1">
      <c r="A152" s="265"/>
      <c r="B152" s="434"/>
      <c r="C152" s="429"/>
      <c r="D152" s="403" t="s">
        <v>123</v>
      </c>
      <c r="E152" s="314">
        <v>0</v>
      </c>
      <c r="F152" s="315">
        <v>0</v>
      </c>
      <c r="G152" s="315">
        <v>0</v>
      </c>
      <c r="H152" s="315">
        <v>0</v>
      </c>
      <c r="I152" s="315">
        <v>0.01</v>
      </c>
      <c r="J152" s="237"/>
      <c r="K152" s="315">
        <v>0.04</v>
      </c>
      <c r="L152" s="315">
        <v>0</v>
      </c>
      <c r="M152" s="315">
        <v>0</v>
      </c>
      <c r="N152" s="315">
        <f t="shared" si="148"/>
        <v>0.05</v>
      </c>
    </row>
    <row r="153" spans="1:14" s="383" customFormat="1" ht="36.75" customHeight="1">
      <c r="A153" s="265"/>
      <c r="B153" s="434" t="s">
        <v>172</v>
      </c>
      <c r="C153" s="429" t="s">
        <v>171</v>
      </c>
      <c r="D153" s="403" t="s">
        <v>9</v>
      </c>
      <c r="E153" s="321">
        <f>SUM(E154:E156)</f>
        <v>0</v>
      </c>
      <c r="F153" s="321">
        <f t="shared" ref="F153:I153" si="153">SUM(F154:F156)</f>
        <v>0</v>
      </c>
      <c r="G153" s="321">
        <f t="shared" si="153"/>
        <v>0</v>
      </c>
      <c r="H153" s="321">
        <f t="shared" si="153"/>
        <v>0</v>
      </c>
      <c r="I153" s="321">
        <f t="shared" si="153"/>
        <v>0</v>
      </c>
      <c r="J153" s="237"/>
      <c r="K153" s="57">
        <f>SUM(K154:K156)</f>
        <v>0.5</v>
      </c>
      <c r="L153" s="57">
        <f t="shared" ref="L153" si="154">SUM(L154:L156)</f>
        <v>6</v>
      </c>
      <c r="M153" s="57">
        <f t="shared" ref="M153" si="155">SUM(M154:M156)</f>
        <v>0</v>
      </c>
      <c r="N153" s="57">
        <f t="shared" ref="N153" si="156">SUM(N154:N156)</f>
        <v>6.5</v>
      </c>
    </row>
    <row r="154" spans="1:14" s="383" customFormat="1" ht="36.75" customHeight="1">
      <c r="A154" s="265"/>
      <c r="B154" s="434"/>
      <c r="C154" s="429"/>
      <c r="D154" s="403" t="s">
        <v>122</v>
      </c>
      <c r="E154" s="314">
        <v>0</v>
      </c>
      <c r="F154" s="314">
        <v>0</v>
      </c>
      <c r="G154" s="314">
        <v>0</v>
      </c>
      <c r="H154" s="314">
        <v>0</v>
      </c>
      <c r="I154" s="314">
        <v>0</v>
      </c>
      <c r="J154" s="237"/>
      <c r="K154" s="314">
        <v>0</v>
      </c>
      <c r="L154" s="314">
        <v>0</v>
      </c>
      <c r="M154" s="314">
        <v>0</v>
      </c>
      <c r="N154" s="314">
        <f t="shared" si="148"/>
        <v>0</v>
      </c>
    </row>
    <row r="155" spans="1:14" s="383" customFormat="1" ht="36.75" customHeight="1">
      <c r="A155" s="265"/>
      <c r="B155" s="434"/>
      <c r="C155" s="429"/>
      <c r="D155" s="403" t="s">
        <v>10</v>
      </c>
      <c r="E155" s="314">
        <v>0</v>
      </c>
      <c r="F155" s="314">
        <v>0</v>
      </c>
      <c r="G155" s="314">
        <v>0</v>
      </c>
      <c r="H155" s="314">
        <v>0</v>
      </c>
      <c r="I155" s="314">
        <v>0</v>
      </c>
      <c r="J155" s="237"/>
      <c r="K155" s="314">
        <v>0.49</v>
      </c>
      <c r="L155" s="314">
        <v>5.95</v>
      </c>
      <c r="M155" s="314">
        <v>0</v>
      </c>
      <c r="N155" s="314">
        <f t="shared" si="148"/>
        <v>6.44</v>
      </c>
    </row>
    <row r="156" spans="1:14" s="383" customFormat="1" ht="36.75" customHeight="1">
      <c r="A156" s="265"/>
      <c r="B156" s="434"/>
      <c r="C156" s="429"/>
      <c r="D156" s="403" t="s">
        <v>123</v>
      </c>
      <c r="E156" s="314">
        <v>0</v>
      </c>
      <c r="F156" s="315">
        <v>0</v>
      </c>
      <c r="G156" s="315">
        <v>0</v>
      </c>
      <c r="H156" s="315">
        <v>0</v>
      </c>
      <c r="I156" s="315">
        <v>0</v>
      </c>
      <c r="J156" s="237" t="s">
        <v>153</v>
      </c>
      <c r="K156" s="315">
        <v>0.01</v>
      </c>
      <c r="L156" s="315">
        <v>0.05</v>
      </c>
      <c r="M156" s="315">
        <v>0</v>
      </c>
      <c r="N156" s="315">
        <f t="shared" si="148"/>
        <v>6.0000000000000005E-2</v>
      </c>
    </row>
    <row r="157" spans="1:14" s="372" customFormat="1" ht="40.5">
      <c r="A157" s="453">
        <v>1</v>
      </c>
      <c r="B157" s="56" t="s">
        <v>52</v>
      </c>
      <c r="C157" s="455"/>
      <c r="D157" s="388" t="s">
        <v>9</v>
      </c>
      <c r="E157" s="204">
        <f>E158+E159+E160</f>
        <v>58.650000000000006</v>
      </c>
      <c r="F157" s="204">
        <f t="shared" ref="F157:N157" si="157">F158+F159+F160</f>
        <v>58.341999999999999</v>
      </c>
      <c r="G157" s="204">
        <f t="shared" si="157"/>
        <v>37.813500000000005</v>
      </c>
      <c r="H157" s="204">
        <f t="shared" si="157"/>
        <v>91.34999999999998</v>
      </c>
      <c r="I157" s="204">
        <f t="shared" si="157"/>
        <v>103.89999999999999</v>
      </c>
      <c r="J157" s="457"/>
      <c r="K157" s="204">
        <f t="shared" si="157"/>
        <v>37.9</v>
      </c>
      <c r="L157" s="204">
        <f t="shared" si="157"/>
        <v>73.06</v>
      </c>
      <c r="M157" s="204">
        <f t="shared" si="157"/>
        <v>67.06</v>
      </c>
      <c r="N157" s="205">
        <f t="shared" si="157"/>
        <v>431.91999999999996</v>
      </c>
    </row>
    <row r="158" spans="1:14">
      <c r="A158" s="453"/>
      <c r="B158" s="460" t="str">
        <f>F15</f>
        <v>ДЕМОГРАФИЯ</v>
      </c>
      <c r="C158" s="455"/>
      <c r="D158" s="389" t="s">
        <v>18</v>
      </c>
      <c r="E158" s="206">
        <f>E23+E37+E48+E52+E56+E60+E64+E68+E72+E76+E80+E84+E88+E95+E99+E106+E110+E116+E120+E124+E128+E132+E136+E140+E146+E150+E154</f>
        <v>0</v>
      </c>
      <c r="F158" s="206">
        <f t="shared" ref="F158:I158" si="158">F23+F37+F48+F52+F56+F60+F64+F68+F72+F76+F80+F84+F88+F95+F99+F106+F110+F116+F120+F124+F128+F132+F136+F140+F146+F150+F154</f>
        <v>0</v>
      </c>
      <c r="G158" s="206">
        <f t="shared" si="158"/>
        <v>0</v>
      </c>
      <c r="H158" s="206">
        <f t="shared" si="158"/>
        <v>0</v>
      </c>
      <c r="I158" s="206">
        <f t="shared" si="158"/>
        <v>0</v>
      </c>
      <c r="J158" s="458"/>
      <c r="K158" s="206">
        <f>K23+K37+K48+K52+K56+K60+K64+K68+K72+K76+K80+K84+K88+K95+K99+K106+K110+K116+K120+K124+K128+K132+K136+K140+K146+K150+K154</f>
        <v>0</v>
      </c>
      <c r="L158" s="206">
        <f t="shared" ref="L158:M158" si="159">L23+L37+L48+L52+L56+L60+L64+L68+L72+L76+L80+L84+L88+L95+L99+L106+L110+L116+L120+L124+L128+L132+L136+L140+L146+L150+L154</f>
        <v>39.450000000000003</v>
      </c>
      <c r="M158" s="206">
        <f t="shared" si="159"/>
        <v>39.450000000000003</v>
      </c>
      <c r="N158" s="210">
        <f t="shared" ref="N158:N160" si="160">E158+H158+I158+K158+L158+M158</f>
        <v>78.900000000000006</v>
      </c>
    </row>
    <row r="159" spans="1:14" ht="28.5" customHeight="1">
      <c r="A159" s="453"/>
      <c r="B159" s="461"/>
      <c r="C159" s="455"/>
      <c r="D159" s="389" t="s">
        <v>10</v>
      </c>
      <c r="E159" s="206">
        <f t="shared" ref="E159:M160" si="161">E24+E38+E49+E53+E57+E61+E65+E69+E73+E77+E81+E85+E89+E96+E100+E107+E111+E117+E121+E125+E129+E133+E137+E141+E147+E151+E155</f>
        <v>54.856500000000004</v>
      </c>
      <c r="F159" s="206">
        <f t="shared" si="161"/>
        <v>54.625500000000002</v>
      </c>
      <c r="G159" s="206">
        <f t="shared" si="161"/>
        <v>36.950000000000003</v>
      </c>
      <c r="H159" s="206">
        <f t="shared" si="161"/>
        <v>90.336499999999987</v>
      </c>
      <c r="I159" s="206">
        <f t="shared" si="161"/>
        <v>102.77</v>
      </c>
      <c r="J159" s="458"/>
      <c r="K159" s="206">
        <f t="shared" si="161"/>
        <v>37.01</v>
      </c>
      <c r="L159" s="206">
        <f t="shared" si="161"/>
        <v>31.95</v>
      </c>
      <c r="M159" s="206">
        <f t="shared" si="161"/>
        <v>26</v>
      </c>
      <c r="N159" s="210">
        <f t="shared" si="160"/>
        <v>342.92299999999994</v>
      </c>
    </row>
    <row r="160" spans="1:14" s="372" customFormat="1" ht="21" thickBot="1">
      <c r="A160" s="454"/>
      <c r="B160" s="462"/>
      <c r="C160" s="456"/>
      <c r="D160" s="390" t="s">
        <v>11</v>
      </c>
      <c r="E160" s="206">
        <f t="shared" si="161"/>
        <v>3.7934999999999999</v>
      </c>
      <c r="F160" s="206">
        <f t="shared" si="161"/>
        <v>3.7164999999999999</v>
      </c>
      <c r="G160" s="206">
        <f t="shared" si="161"/>
        <v>0.86350000000000005</v>
      </c>
      <c r="H160" s="320">
        <f t="shared" si="161"/>
        <v>1.0134999999999998</v>
      </c>
      <c r="I160" s="320">
        <f t="shared" si="161"/>
        <v>1.1300000000000001</v>
      </c>
      <c r="J160" s="459"/>
      <c r="K160" s="320">
        <f t="shared" si="161"/>
        <v>0.89000000000000012</v>
      </c>
      <c r="L160" s="320">
        <f t="shared" si="161"/>
        <v>1.66</v>
      </c>
      <c r="M160" s="320">
        <f t="shared" si="161"/>
        <v>1.6099999999999999</v>
      </c>
      <c r="N160" s="211">
        <f t="shared" si="160"/>
        <v>10.097</v>
      </c>
    </row>
    <row r="161" spans="1:14" s="372" customFormat="1" ht="53.25" customHeight="1" thickBot="1">
      <c r="A161" s="52"/>
      <c r="B161" s="53"/>
      <c r="C161" s="53"/>
      <c r="D161" s="53"/>
      <c r="E161" s="78" t="s">
        <v>84</v>
      </c>
      <c r="F161" s="77" t="s">
        <v>54</v>
      </c>
      <c r="G161" s="79"/>
      <c r="H161" s="53" t="s">
        <v>153</v>
      </c>
      <c r="I161" s="53"/>
      <c r="J161" s="53"/>
      <c r="K161" s="53"/>
      <c r="L161" s="53"/>
      <c r="M161" s="53"/>
      <c r="N161" s="54"/>
    </row>
    <row r="162" spans="1:14" s="372" customFormat="1" ht="53.25" customHeight="1" thickBot="1">
      <c r="A162" s="558" t="s">
        <v>75</v>
      </c>
      <c r="B162" s="559"/>
      <c r="C162" s="559"/>
      <c r="D162" s="559"/>
      <c r="E162" s="559"/>
      <c r="F162" s="559"/>
      <c r="G162" s="559"/>
      <c r="H162" s="559"/>
      <c r="I162" s="559"/>
      <c r="J162" s="559"/>
      <c r="K162" s="560"/>
      <c r="L162" s="560"/>
      <c r="M162" s="560"/>
      <c r="N162" s="561"/>
    </row>
    <row r="163" spans="1:14" s="372" customFormat="1" ht="53.25" customHeight="1">
      <c r="A163" s="614" t="s">
        <v>12</v>
      </c>
      <c r="B163" s="678" t="s">
        <v>76</v>
      </c>
      <c r="C163" s="679"/>
      <c r="D163" s="680"/>
      <c r="E163" s="681"/>
      <c r="F163" s="681"/>
      <c r="G163" s="681"/>
      <c r="H163" s="681"/>
      <c r="I163" s="681"/>
      <c r="J163" s="682"/>
      <c r="K163" s="681"/>
      <c r="L163" s="681"/>
      <c r="M163" s="681"/>
      <c r="N163" s="186"/>
    </row>
    <row r="164" spans="1:14" s="372" customFormat="1" ht="53.25" customHeight="1">
      <c r="A164" s="615"/>
      <c r="B164" s="309" t="s">
        <v>96</v>
      </c>
      <c r="C164" s="683"/>
      <c r="D164" s="676"/>
      <c r="E164" s="676">
        <v>31</v>
      </c>
      <c r="F164" s="684"/>
      <c r="G164" s="676">
        <v>34</v>
      </c>
      <c r="H164" s="684"/>
      <c r="I164" s="684"/>
      <c r="J164" s="685" t="s">
        <v>329</v>
      </c>
      <c r="K164" s="684"/>
      <c r="L164" s="684"/>
      <c r="M164" s="684"/>
      <c r="N164" s="686"/>
    </row>
    <row r="165" spans="1:14" s="372" customFormat="1" ht="75.75" customHeight="1">
      <c r="A165" s="615" t="s">
        <v>13</v>
      </c>
      <c r="B165" s="687" t="s">
        <v>77</v>
      </c>
      <c r="C165" s="688"/>
      <c r="D165" s="689"/>
      <c r="E165" s="690"/>
      <c r="F165" s="690"/>
      <c r="G165" s="690"/>
      <c r="H165" s="690"/>
      <c r="I165" s="690"/>
      <c r="J165" s="691"/>
      <c r="K165" s="690"/>
      <c r="L165" s="690"/>
      <c r="M165" s="690"/>
      <c r="N165" s="190"/>
    </row>
    <row r="166" spans="1:14" s="372" customFormat="1" ht="53.25" customHeight="1">
      <c r="A166" s="615"/>
      <c r="B166" s="309" t="s">
        <v>96</v>
      </c>
      <c r="C166" s="683"/>
      <c r="D166" s="676"/>
      <c r="E166" s="692">
        <v>7985</v>
      </c>
      <c r="F166" s="684"/>
      <c r="G166" s="676">
        <v>6757</v>
      </c>
      <c r="H166" s="684"/>
      <c r="I166" s="684"/>
      <c r="J166" s="693"/>
      <c r="K166" s="684"/>
      <c r="L166" s="684"/>
      <c r="M166" s="684"/>
      <c r="N166" s="686"/>
    </row>
    <row r="167" spans="1:14" s="372" customFormat="1" ht="99.75" customHeight="1">
      <c r="A167" s="615" t="s">
        <v>78</v>
      </c>
      <c r="B167" s="687" t="s">
        <v>79</v>
      </c>
      <c r="C167" s="688"/>
      <c r="D167" s="689"/>
      <c r="E167" s="690"/>
      <c r="F167" s="690"/>
      <c r="G167" s="690"/>
      <c r="H167" s="690"/>
      <c r="I167" s="690"/>
      <c r="J167" s="691"/>
      <c r="K167" s="690"/>
      <c r="L167" s="690"/>
      <c r="M167" s="690"/>
      <c r="N167" s="190"/>
    </row>
    <row r="168" spans="1:14" s="372" customFormat="1" ht="81.75" customHeight="1">
      <c r="A168" s="615"/>
      <c r="B168" s="309" t="s">
        <v>96</v>
      </c>
      <c r="C168" s="683"/>
      <c r="D168" s="676"/>
      <c r="E168" s="692">
        <v>8</v>
      </c>
      <c r="F168" s="684"/>
      <c r="G168" s="676">
        <v>5</v>
      </c>
      <c r="H168" s="684"/>
      <c r="I168" s="684"/>
      <c r="J168" s="685" t="s">
        <v>173</v>
      </c>
      <c r="K168" s="694"/>
      <c r="L168" s="694"/>
      <c r="M168" s="694"/>
      <c r="N168" s="188"/>
    </row>
    <row r="169" spans="1:14" s="372" customFormat="1" ht="96.75" customHeight="1">
      <c r="A169" s="615" t="s">
        <v>80</v>
      </c>
      <c r="B169" s="687" t="s">
        <v>81</v>
      </c>
      <c r="C169" s="688"/>
      <c r="D169" s="689"/>
      <c r="E169" s="690"/>
      <c r="F169" s="690"/>
      <c r="G169" s="690"/>
      <c r="H169" s="690"/>
      <c r="I169" s="690"/>
      <c r="J169" s="691"/>
      <c r="K169" s="690"/>
      <c r="L169" s="690"/>
      <c r="M169" s="690"/>
      <c r="N169" s="190"/>
    </row>
    <row r="170" spans="1:14" s="372" customFormat="1" ht="53.25" customHeight="1">
      <c r="A170" s="695"/>
      <c r="B170" s="309" t="s">
        <v>96</v>
      </c>
      <c r="C170" s="696"/>
      <c r="D170" s="697"/>
      <c r="E170" s="676">
        <v>1</v>
      </c>
      <c r="F170" s="684"/>
      <c r="G170" s="676">
        <v>8</v>
      </c>
      <c r="H170" s="698"/>
      <c r="I170" s="698"/>
      <c r="J170" s="699"/>
      <c r="K170" s="698"/>
      <c r="L170" s="698"/>
      <c r="M170" s="698"/>
      <c r="N170" s="700"/>
    </row>
    <row r="171" spans="1:14" s="372" customFormat="1">
      <c r="A171" s="469" t="s">
        <v>32</v>
      </c>
      <c r="B171" s="469"/>
      <c r="C171" s="469"/>
      <c r="D171" s="469"/>
      <c r="E171" s="469"/>
      <c r="F171" s="469"/>
      <c r="G171" s="469"/>
      <c r="H171" s="469"/>
      <c r="I171" s="469"/>
      <c r="J171" s="469"/>
      <c r="K171" s="469"/>
      <c r="L171" s="469"/>
      <c r="M171" s="469"/>
      <c r="N171" s="469"/>
    </row>
    <row r="172" spans="1:14" s="372" customFormat="1" ht="39">
      <c r="A172" s="470" t="s">
        <v>12</v>
      </c>
      <c r="B172" s="22" t="s">
        <v>24</v>
      </c>
      <c r="C172" s="31"/>
      <c r="D172" s="32"/>
      <c r="E172" s="31"/>
      <c r="F172" s="31"/>
      <c r="G172" s="31"/>
      <c r="H172" s="31"/>
      <c r="I172" s="31"/>
      <c r="J172" s="279"/>
      <c r="K172" s="280"/>
      <c r="L172" s="280"/>
      <c r="M172" s="280"/>
      <c r="N172" s="281"/>
    </row>
    <row r="173" spans="1:14" s="372" customFormat="1" ht="23.25">
      <c r="A173" s="471"/>
      <c r="B173" s="309" t="s">
        <v>96</v>
      </c>
      <c r="C173" s="276"/>
      <c r="D173" s="277"/>
      <c r="E173" s="266"/>
      <c r="F173" s="278"/>
      <c r="G173" s="266"/>
      <c r="H173" s="20"/>
      <c r="I173" s="20"/>
      <c r="J173" s="29"/>
      <c r="K173" s="20"/>
      <c r="L173" s="20"/>
      <c r="M173" s="20"/>
      <c r="N173" s="21"/>
    </row>
    <row r="174" spans="1:14" s="372" customFormat="1" ht="19.5">
      <c r="A174" s="10"/>
      <c r="B174" s="11" t="s">
        <v>14</v>
      </c>
      <c r="C174" s="438" t="s">
        <v>15</v>
      </c>
      <c r="D174" s="439"/>
      <c r="E174" s="439"/>
      <c r="F174" s="439"/>
      <c r="G174" s="439"/>
      <c r="H174" s="439"/>
      <c r="I174" s="439"/>
      <c r="J174" s="439"/>
      <c r="K174" s="440"/>
      <c r="L174" s="440"/>
      <c r="M174" s="440"/>
      <c r="N174" s="441"/>
    </row>
    <row r="175" spans="1:14" s="372" customFormat="1" ht="22.5" customHeight="1">
      <c r="A175" s="483" t="s">
        <v>16</v>
      </c>
      <c r="B175" s="434" t="s">
        <v>174</v>
      </c>
      <c r="C175" s="547"/>
      <c r="D175" s="391" t="s">
        <v>17</v>
      </c>
      <c r="E175" s="321">
        <f t="shared" ref="E175:I175" si="162">SUM(E176:E178)</f>
        <v>1.4999999999999999E-2</v>
      </c>
      <c r="F175" s="321">
        <f t="shared" si="162"/>
        <v>1.4999999999999999E-2</v>
      </c>
      <c r="G175" s="321">
        <f t="shared" si="162"/>
        <v>1.4999999999999999E-2</v>
      </c>
      <c r="H175" s="321">
        <f t="shared" si="162"/>
        <v>0</v>
      </c>
      <c r="I175" s="321">
        <f t="shared" si="162"/>
        <v>0</v>
      </c>
      <c r="J175" s="450"/>
      <c r="K175" s="57">
        <f t="shared" ref="K175:M175" si="163">SUM(K176:K178)</f>
        <v>0</v>
      </c>
      <c r="L175" s="57">
        <f t="shared" si="163"/>
        <v>0</v>
      </c>
      <c r="M175" s="57">
        <f t="shared" si="163"/>
        <v>0</v>
      </c>
      <c r="N175" s="67">
        <f>E175+H175+I175+K175+L175+M175</f>
        <v>1.4999999999999999E-2</v>
      </c>
    </row>
    <row r="176" spans="1:14" s="372" customFormat="1" ht="23.25">
      <c r="A176" s="448"/>
      <c r="B176" s="434"/>
      <c r="C176" s="548"/>
      <c r="D176" s="246" t="s">
        <v>18</v>
      </c>
      <c r="E176" s="298">
        <v>0</v>
      </c>
      <c r="F176" s="701">
        <v>0</v>
      </c>
      <c r="G176" s="298">
        <v>0</v>
      </c>
      <c r="H176" s="298">
        <v>0</v>
      </c>
      <c r="I176" s="298">
        <v>0</v>
      </c>
      <c r="J176" s="451"/>
      <c r="K176" s="199">
        <v>0</v>
      </c>
      <c r="L176" s="199">
        <v>0</v>
      </c>
      <c r="M176" s="199">
        <v>0</v>
      </c>
      <c r="N176" s="225">
        <f t="shared" ref="N176:N178" si="164">E176+H176+I176+K176+L176+M176</f>
        <v>0</v>
      </c>
    </row>
    <row r="177" spans="1:16" s="372" customFormat="1" ht="23.25">
      <c r="A177" s="448"/>
      <c r="B177" s="434"/>
      <c r="C177" s="548"/>
      <c r="D177" s="246" t="s">
        <v>10</v>
      </c>
      <c r="E177" s="298">
        <v>1.4999999999999999E-2</v>
      </c>
      <c r="F177" s="701">
        <v>1.4999999999999999E-2</v>
      </c>
      <c r="G177" s="298">
        <v>1.4999999999999999E-2</v>
      </c>
      <c r="H177" s="298">
        <v>0</v>
      </c>
      <c r="I177" s="298">
        <v>0</v>
      </c>
      <c r="J177" s="451"/>
      <c r="K177" s="199">
        <v>0</v>
      </c>
      <c r="L177" s="199">
        <v>0</v>
      </c>
      <c r="M177" s="199">
        <v>0</v>
      </c>
      <c r="N177" s="225">
        <f t="shared" si="164"/>
        <v>1.4999999999999999E-2</v>
      </c>
    </row>
    <row r="178" spans="1:16" s="372" customFormat="1" ht="22.5">
      <c r="A178" s="484"/>
      <c r="B178" s="434"/>
      <c r="C178" s="549"/>
      <c r="D178" s="312" t="s">
        <v>11</v>
      </c>
      <c r="E178" s="297">
        <v>0</v>
      </c>
      <c r="F178" s="702">
        <v>0</v>
      </c>
      <c r="G178" s="297">
        <v>0</v>
      </c>
      <c r="H178" s="297">
        <v>0</v>
      </c>
      <c r="I178" s="297">
        <v>0</v>
      </c>
      <c r="J178" s="452"/>
      <c r="K178" s="386">
        <v>0</v>
      </c>
      <c r="L178" s="386">
        <v>0</v>
      </c>
      <c r="M178" s="386">
        <v>0</v>
      </c>
      <c r="N178" s="67">
        <f t="shared" si="164"/>
        <v>0</v>
      </c>
    </row>
    <row r="179" spans="1:16" s="372" customFormat="1" ht="39">
      <c r="A179" s="470" t="s">
        <v>13</v>
      </c>
      <c r="B179" s="22" t="s">
        <v>24</v>
      </c>
      <c r="C179" s="31"/>
      <c r="D179" s="32"/>
      <c r="E179" s="201"/>
      <c r="F179" s="201"/>
      <c r="G179" s="201"/>
      <c r="H179" s="201"/>
      <c r="I179" s="201"/>
      <c r="J179" s="202"/>
      <c r="K179" s="199"/>
      <c r="L179" s="199"/>
      <c r="M179" s="199"/>
      <c r="N179" s="203"/>
      <c r="P179" s="372" t="s">
        <v>153</v>
      </c>
    </row>
    <row r="180" spans="1:16" s="372" customFormat="1">
      <c r="A180" s="471"/>
      <c r="B180" s="309" t="s">
        <v>96</v>
      </c>
      <c r="C180" s="20"/>
      <c r="D180" s="282"/>
      <c r="E180" s="20"/>
      <c r="F180" s="20"/>
      <c r="G180" s="20"/>
      <c r="H180" s="20"/>
      <c r="I180" s="20"/>
      <c r="J180" s="29"/>
      <c r="K180" s="20"/>
      <c r="L180" s="20"/>
      <c r="M180" s="20"/>
      <c r="N180" s="21"/>
    </row>
    <row r="181" spans="1:16" s="372" customFormat="1" ht="19.5">
      <c r="A181" s="10"/>
      <c r="B181" s="11" t="s">
        <v>14</v>
      </c>
      <c r="C181" s="438" t="s">
        <v>15</v>
      </c>
      <c r="D181" s="439"/>
      <c r="E181" s="439"/>
      <c r="F181" s="439"/>
      <c r="G181" s="439"/>
      <c r="H181" s="439"/>
      <c r="I181" s="439"/>
      <c r="J181" s="439"/>
      <c r="K181" s="440"/>
      <c r="L181" s="440"/>
      <c r="M181" s="440"/>
      <c r="N181" s="441"/>
    </row>
    <row r="182" spans="1:16" s="372" customFormat="1" ht="22.5" customHeight="1">
      <c r="A182" s="483" t="s">
        <v>29</v>
      </c>
      <c r="B182" s="474" t="s">
        <v>175</v>
      </c>
      <c r="C182" s="547"/>
      <c r="D182" s="391" t="s">
        <v>17</v>
      </c>
      <c r="E182" s="321">
        <f t="shared" ref="E182:I182" si="165">SUM(E183:E185)</f>
        <v>1</v>
      </c>
      <c r="F182" s="321">
        <f t="shared" si="165"/>
        <v>1</v>
      </c>
      <c r="G182" s="321">
        <f t="shared" si="165"/>
        <v>1</v>
      </c>
      <c r="H182" s="321">
        <f t="shared" si="165"/>
        <v>1</v>
      </c>
      <c r="I182" s="321">
        <f t="shared" si="165"/>
        <v>0</v>
      </c>
      <c r="J182" s="450"/>
      <c r="K182" s="321">
        <f t="shared" ref="K182:M182" si="166">SUM(K183:K185)</f>
        <v>1</v>
      </c>
      <c r="L182" s="321">
        <f t="shared" si="166"/>
        <v>0</v>
      </c>
      <c r="M182" s="321">
        <f t="shared" si="166"/>
        <v>0</v>
      </c>
      <c r="N182" s="317">
        <f>E182+H182+I182+K182+L182+M182</f>
        <v>3</v>
      </c>
    </row>
    <row r="183" spans="1:16" s="372" customFormat="1" ht="23.25">
      <c r="A183" s="448"/>
      <c r="B183" s="703"/>
      <c r="C183" s="548"/>
      <c r="D183" s="246" t="s">
        <v>18</v>
      </c>
      <c r="E183" s="298">
        <v>1</v>
      </c>
      <c r="F183" s="701">
        <v>1</v>
      </c>
      <c r="G183" s="298">
        <v>1</v>
      </c>
      <c r="H183" s="298">
        <v>1</v>
      </c>
      <c r="I183" s="298">
        <v>0</v>
      </c>
      <c r="J183" s="451"/>
      <c r="K183" s="298">
        <v>1</v>
      </c>
      <c r="L183" s="298">
        <v>0</v>
      </c>
      <c r="M183" s="298">
        <v>0</v>
      </c>
      <c r="N183" s="316">
        <f t="shared" ref="N183:N185" si="167">E183+H183+I183+K183+L183+M183</f>
        <v>3</v>
      </c>
    </row>
    <row r="184" spans="1:16" s="372" customFormat="1" ht="23.25">
      <c r="A184" s="448"/>
      <c r="B184" s="703"/>
      <c r="C184" s="548"/>
      <c r="D184" s="246" t="s">
        <v>10</v>
      </c>
      <c r="E184" s="298">
        <v>0</v>
      </c>
      <c r="F184" s="701">
        <v>0</v>
      </c>
      <c r="G184" s="298">
        <v>0</v>
      </c>
      <c r="H184" s="298">
        <v>0</v>
      </c>
      <c r="I184" s="298">
        <v>0</v>
      </c>
      <c r="J184" s="451"/>
      <c r="K184" s="298">
        <v>0</v>
      </c>
      <c r="L184" s="298">
        <v>0</v>
      </c>
      <c r="M184" s="298">
        <v>0</v>
      </c>
      <c r="N184" s="316">
        <f t="shared" si="167"/>
        <v>0</v>
      </c>
    </row>
    <row r="185" spans="1:16" s="372" customFormat="1" ht="22.5">
      <c r="A185" s="448"/>
      <c r="B185" s="704"/>
      <c r="C185" s="548"/>
      <c r="D185" s="247" t="s">
        <v>11</v>
      </c>
      <c r="E185" s="297">
        <v>0</v>
      </c>
      <c r="F185" s="702">
        <v>0</v>
      </c>
      <c r="G185" s="297">
        <v>0</v>
      </c>
      <c r="H185" s="297">
        <v>0</v>
      </c>
      <c r="I185" s="297">
        <v>0</v>
      </c>
      <c r="J185" s="452"/>
      <c r="K185" s="297">
        <v>0</v>
      </c>
      <c r="L185" s="297">
        <v>0</v>
      </c>
      <c r="M185" s="297">
        <v>0</v>
      </c>
      <c r="N185" s="317">
        <f t="shared" si="167"/>
        <v>0</v>
      </c>
    </row>
    <row r="186" spans="1:16" s="372" customFormat="1" ht="39.75" thickBot="1">
      <c r="A186" s="705" t="s">
        <v>28</v>
      </c>
      <c r="B186" s="706" t="s">
        <v>30</v>
      </c>
      <c r="C186" s="707"/>
      <c r="D186" s="708"/>
      <c r="E186" s="709"/>
      <c r="F186" s="710"/>
      <c r="G186" s="709"/>
      <c r="H186" s="709"/>
      <c r="I186" s="709"/>
      <c r="J186" s="711"/>
      <c r="K186" s="712"/>
      <c r="L186" s="712"/>
      <c r="M186" s="712"/>
      <c r="N186" s="713"/>
    </row>
    <row r="187" spans="1:16" s="372" customFormat="1" ht="21" thickBot="1">
      <c r="A187" s="518" t="s">
        <v>33</v>
      </c>
      <c r="B187" s="480"/>
      <c r="C187" s="480"/>
      <c r="D187" s="480"/>
      <c r="E187" s="480"/>
      <c r="F187" s="480"/>
      <c r="G187" s="480"/>
      <c r="H187" s="480"/>
      <c r="I187" s="480"/>
      <c r="J187" s="480"/>
      <c r="K187" s="480"/>
      <c r="L187" s="480"/>
      <c r="M187" s="480"/>
      <c r="N187" s="481"/>
    </row>
    <row r="188" spans="1:16" s="372" customFormat="1" ht="39">
      <c r="A188" s="472" t="s">
        <v>12</v>
      </c>
      <c r="B188" s="5" t="s">
        <v>24</v>
      </c>
      <c r="C188" s="23"/>
      <c r="D188" s="308"/>
      <c r="E188" s="23"/>
      <c r="F188" s="23"/>
      <c r="G188" s="23"/>
      <c r="H188" s="23"/>
      <c r="I188" s="23"/>
      <c r="J188" s="30"/>
      <c r="K188" s="4"/>
      <c r="L188" s="4"/>
      <c r="M188" s="4"/>
      <c r="N188" s="26"/>
    </row>
    <row r="189" spans="1:16" s="372" customFormat="1">
      <c r="A189" s="470"/>
      <c r="B189" s="309" t="s">
        <v>25</v>
      </c>
      <c r="C189" s="9"/>
      <c r="D189" s="310"/>
      <c r="E189" s="9"/>
      <c r="F189" s="9"/>
      <c r="G189" s="9"/>
      <c r="H189" s="9"/>
      <c r="I189" s="9"/>
      <c r="J189" s="33"/>
      <c r="K189" s="7"/>
      <c r="L189" s="7"/>
      <c r="M189" s="7"/>
      <c r="N189" s="8"/>
    </row>
    <row r="190" spans="1:16" s="372" customFormat="1" ht="19.5">
      <c r="A190" s="12"/>
      <c r="B190" s="13" t="s">
        <v>14</v>
      </c>
      <c r="C190" s="447" t="s">
        <v>15</v>
      </c>
      <c r="D190" s="447"/>
      <c r="E190" s="447"/>
      <c r="F190" s="447"/>
      <c r="G190" s="447"/>
      <c r="H190" s="447"/>
      <c r="I190" s="447"/>
      <c r="J190" s="447"/>
      <c r="K190" s="440"/>
      <c r="L190" s="440"/>
      <c r="M190" s="440"/>
      <c r="N190" s="441"/>
    </row>
    <row r="191" spans="1:16" s="372" customFormat="1" ht="22.5">
      <c r="A191" s="448" t="s">
        <v>16</v>
      </c>
      <c r="B191" s="430" t="s">
        <v>34</v>
      </c>
      <c r="C191" s="409"/>
      <c r="D191" s="245" t="s">
        <v>17</v>
      </c>
      <c r="E191" s="57">
        <f t="shared" ref="E191:I191" si="168">SUM(E192:E194)</f>
        <v>0</v>
      </c>
      <c r="F191" s="57">
        <f t="shared" si="168"/>
        <v>0</v>
      </c>
      <c r="G191" s="57">
        <f t="shared" si="168"/>
        <v>0</v>
      </c>
      <c r="H191" s="57">
        <f t="shared" si="168"/>
        <v>0</v>
      </c>
      <c r="I191" s="57">
        <f t="shared" si="168"/>
        <v>0</v>
      </c>
      <c r="J191" s="450"/>
      <c r="K191" s="57">
        <f t="shared" ref="K191:M191" si="169">SUM(K192:K194)</f>
        <v>0</v>
      </c>
      <c r="L191" s="57">
        <f t="shared" si="169"/>
        <v>0</v>
      </c>
      <c r="M191" s="57">
        <f t="shared" si="169"/>
        <v>0</v>
      </c>
      <c r="N191" s="67">
        <f>E191+H191+I191+K191+L191+M191</f>
        <v>0</v>
      </c>
    </row>
    <row r="192" spans="1:16" s="372" customFormat="1" ht="23.25">
      <c r="A192" s="448"/>
      <c r="B192" s="449"/>
      <c r="C192" s="392"/>
      <c r="D192" s="246" t="s">
        <v>18</v>
      </c>
      <c r="E192" s="198"/>
      <c r="F192" s="198"/>
      <c r="G192" s="198"/>
      <c r="H192" s="198"/>
      <c r="I192" s="198"/>
      <c r="J192" s="451"/>
      <c r="K192" s="199"/>
      <c r="L192" s="199"/>
      <c r="M192" s="199"/>
      <c r="N192" s="225">
        <f t="shared" ref="N192:N194" si="170">E192+H192+I192+K192+L192+M192</f>
        <v>0</v>
      </c>
    </row>
    <row r="193" spans="1:14" s="372" customFormat="1" ht="23.25">
      <c r="A193" s="448"/>
      <c r="B193" s="449"/>
      <c r="C193" s="392"/>
      <c r="D193" s="246" t="s">
        <v>10</v>
      </c>
      <c r="E193" s="198"/>
      <c r="F193" s="198"/>
      <c r="G193" s="198"/>
      <c r="H193" s="198"/>
      <c r="I193" s="198"/>
      <c r="J193" s="451"/>
      <c r="K193" s="199"/>
      <c r="L193" s="199"/>
      <c r="M193" s="199"/>
      <c r="N193" s="225">
        <f t="shared" si="170"/>
        <v>0</v>
      </c>
    </row>
    <row r="194" spans="1:14" s="372" customFormat="1" ht="22.5">
      <c r="A194" s="448"/>
      <c r="B194" s="449"/>
      <c r="C194" s="412"/>
      <c r="D194" s="247" t="s">
        <v>11</v>
      </c>
      <c r="E194" s="200"/>
      <c r="F194" s="200"/>
      <c r="G194" s="200"/>
      <c r="H194" s="200"/>
      <c r="I194" s="200"/>
      <c r="J194" s="452"/>
      <c r="K194" s="199"/>
      <c r="L194" s="199"/>
      <c r="M194" s="199"/>
      <c r="N194" s="67">
        <f t="shared" si="170"/>
        <v>0</v>
      </c>
    </row>
    <row r="195" spans="1:14" s="372" customFormat="1" ht="40.5">
      <c r="A195" s="453">
        <v>1</v>
      </c>
      <c r="B195" s="56" t="s">
        <v>52</v>
      </c>
      <c r="C195" s="455"/>
      <c r="D195" s="388" t="s">
        <v>9</v>
      </c>
      <c r="E195" s="204">
        <f>E196+E197+E198</f>
        <v>1.0149999999999999</v>
      </c>
      <c r="F195" s="204">
        <f t="shared" ref="F195:I195" si="171">F196+F197+F198</f>
        <v>1.0149999999999999</v>
      </c>
      <c r="G195" s="204">
        <f t="shared" si="171"/>
        <v>1.0149999999999999</v>
      </c>
      <c r="H195" s="204">
        <f t="shared" si="171"/>
        <v>1</v>
      </c>
      <c r="I195" s="204">
        <f t="shared" si="171"/>
        <v>0</v>
      </c>
      <c r="J195" s="457"/>
      <c r="K195" s="204">
        <f t="shared" ref="K195:N195" si="172">K196+K197+K198</f>
        <v>1</v>
      </c>
      <c r="L195" s="204">
        <f t="shared" si="172"/>
        <v>0</v>
      </c>
      <c r="M195" s="204">
        <f t="shared" si="172"/>
        <v>0</v>
      </c>
      <c r="N195" s="205">
        <f t="shared" si="172"/>
        <v>3.0150000000000001</v>
      </c>
    </row>
    <row r="196" spans="1:14" s="372" customFormat="1">
      <c r="A196" s="453"/>
      <c r="B196" s="460" t="str">
        <f>F161</f>
        <v>ЗДРАВООХРАНЕНИЕ</v>
      </c>
      <c r="C196" s="455"/>
      <c r="D196" s="389" t="s">
        <v>18</v>
      </c>
      <c r="E196" s="206">
        <f>E176+E183</f>
        <v>1</v>
      </c>
      <c r="F196" s="206">
        <f t="shared" ref="F196:I196" si="173">F176+F183</f>
        <v>1</v>
      </c>
      <c r="G196" s="206">
        <f t="shared" si="173"/>
        <v>1</v>
      </c>
      <c r="H196" s="206">
        <f t="shared" si="173"/>
        <v>1</v>
      </c>
      <c r="I196" s="206">
        <f t="shared" si="173"/>
        <v>0</v>
      </c>
      <c r="J196" s="458"/>
      <c r="K196" s="206">
        <f>K176+K183</f>
        <v>1</v>
      </c>
      <c r="L196" s="206">
        <f t="shared" ref="L196:M196" si="174">L176+L183</f>
        <v>0</v>
      </c>
      <c r="M196" s="206">
        <f t="shared" si="174"/>
        <v>0</v>
      </c>
      <c r="N196" s="210">
        <f t="shared" ref="N196:N198" si="175">E196+H196+I196+K196+L196+M196</f>
        <v>3</v>
      </c>
    </row>
    <row r="197" spans="1:14" s="372" customFormat="1">
      <c r="A197" s="453"/>
      <c r="B197" s="461"/>
      <c r="C197" s="455"/>
      <c r="D197" s="389" t="s">
        <v>10</v>
      </c>
      <c r="E197" s="206">
        <f t="shared" ref="E197:M198" si="176">E177+E184</f>
        <v>1.4999999999999999E-2</v>
      </c>
      <c r="F197" s="206">
        <f t="shared" si="176"/>
        <v>1.4999999999999999E-2</v>
      </c>
      <c r="G197" s="206">
        <f t="shared" si="176"/>
        <v>1.4999999999999999E-2</v>
      </c>
      <c r="H197" s="206">
        <f t="shared" si="176"/>
        <v>0</v>
      </c>
      <c r="I197" s="206">
        <f t="shared" si="176"/>
        <v>0</v>
      </c>
      <c r="J197" s="458"/>
      <c r="K197" s="206">
        <f t="shared" si="176"/>
        <v>0</v>
      </c>
      <c r="L197" s="206">
        <f t="shared" si="176"/>
        <v>0</v>
      </c>
      <c r="M197" s="206">
        <f t="shared" si="176"/>
        <v>0</v>
      </c>
      <c r="N197" s="210">
        <f t="shared" si="175"/>
        <v>1.4999999999999999E-2</v>
      </c>
    </row>
    <row r="198" spans="1:14" s="372" customFormat="1" ht="21" thickBot="1">
      <c r="A198" s="454"/>
      <c r="B198" s="462"/>
      <c r="C198" s="456"/>
      <c r="D198" s="390" t="s">
        <v>11</v>
      </c>
      <c r="E198" s="320">
        <f t="shared" si="176"/>
        <v>0</v>
      </c>
      <c r="F198" s="320">
        <f t="shared" si="176"/>
        <v>0</v>
      </c>
      <c r="G198" s="320">
        <f t="shared" si="176"/>
        <v>0</v>
      </c>
      <c r="H198" s="320">
        <f t="shared" si="176"/>
        <v>0</v>
      </c>
      <c r="I198" s="320">
        <f t="shared" si="176"/>
        <v>0</v>
      </c>
      <c r="J198" s="459"/>
      <c r="K198" s="320">
        <f t="shared" si="176"/>
        <v>0</v>
      </c>
      <c r="L198" s="320">
        <f t="shared" si="176"/>
        <v>0</v>
      </c>
      <c r="M198" s="320">
        <f t="shared" si="176"/>
        <v>0</v>
      </c>
      <c r="N198" s="211">
        <f t="shared" si="175"/>
        <v>0</v>
      </c>
    </row>
    <row r="199" spans="1:14" s="372" customFormat="1" ht="39.75" customHeight="1" thickBot="1">
      <c r="A199" s="52"/>
      <c r="B199" s="53"/>
      <c r="C199" s="53"/>
      <c r="D199" s="53"/>
      <c r="E199" s="78" t="s">
        <v>85</v>
      </c>
      <c r="F199" s="77" t="s">
        <v>55</v>
      </c>
      <c r="G199" s="79"/>
      <c r="H199" s="53"/>
      <c r="I199" s="53"/>
      <c r="J199" s="53"/>
      <c r="K199" s="53"/>
      <c r="L199" s="53"/>
      <c r="M199" s="53"/>
      <c r="N199" s="54"/>
    </row>
    <row r="200" spans="1:14" s="372" customFormat="1" ht="21" customHeight="1" thickBot="1">
      <c r="A200" s="518" t="s">
        <v>176</v>
      </c>
      <c r="B200" s="480"/>
      <c r="C200" s="480"/>
      <c r="D200" s="480"/>
      <c r="E200" s="480"/>
      <c r="F200" s="480"/>
      <c r="G200" s="480"/>
      <c r="H200" s="480"/>
      <c r="I200" s="480"/>
      <c r="J200" s="480"/>
      <c r="K200" s="480"/>
      <c r="L200" s="480"/>
      <c r="M200" s="480"/>
      <c r="N200" s="481"/>
    </row>
    <row r="201" spans="1:14" s="372" customFormat="1" ht="97.5">
      <c r="A201" s="472" t="s">
        <v>12</v>
      </c>
      <c r="B201" s="283" t="s">
        <v>177</v>
      </c>
      <c r="C201" s="62"/>
      <c r="D201" s="63"/>
      <c r="E201" s="62"/>
      <c r="F201" s="62"/>
      <c r="G201" s="62"/>
      <c r="H201" s="62"/>
      <c r="I201" s="62"/>
      <c r="J201" s="64"/>
      <c r="K201" s="65"/>
      <c r="L201" s="65"/>
      <c r="M201" s="65"/>
      <c r="N201" s="66"/>
    </row>
    <row r="202" spans="1:14" s="372" customFormat="1">
      <c r="A202" s="471"/>
      <c r="B202" s="305" t="s">
        <v>96</v>
      </c>
      <c r="C202" s="20">
        <v>0</v>
      </c>
      <c r="D202" s="282"/>
      <c r="E202" s="20">
        <v>22</v>
      </c>
      <c r="F202" s="20"/>
      <c r="G202" s="20">
        <v>22</v>
      </c>
      <c r="H202" s="20">
        <v>22</v>
      </c>
      <c r="I202" s="20">
        <v>33</v>
      </c>
      <c r="J202" s="714"/>
      <c r="K202" s="20">
        <v>44</v>
      </c>
      <c r="L202" s="20">
        <v>55</v>
      </c>
      <c r="M202" s="20">
        <v>100</v>
      </c>
      <c r="N202" s="21"/>
    </row>
    <row r="203" spans="1:14" s="372" customFormat="1" thickBot="1">
      <c r="A203" s="10"/>
      <c r="B203" s="11" t="s">
        <v>14</v>
      </c>
      <c r="C203" s="438" t="s">
        <v>15</v>
      </c>
      <c r="D203" s="439"/>
      <c r="E203" s="439"/>
      <c r="F203" s="439"/>
      <c r="G203" s="439"/>
      <c r="H203" s="439"/>
      <c r="I203" s="439"/>
      <c r="J203" s="439"/>
      <c r="K203" s="440"/>
      <c r="L203" s="440"/>
      <c r="M203" s="440"/>
      <c r="N203" s="441"/>
    </row>
    <row r="204" spans="1:14" s="372" customFormat="1" ht="22.5" customHeight="1">
      <c r="A204" s="715" t="s">
        <v>16</v>
      </c>
      <c r="B204" s="716" t="s">
        <v>178</v>
      </c>
      <c r="C204" s="547"/>
      <c r="D204" s="407" t="s">
        <v>17</v>
      </c>
      <c r="E204" s="321">
        <f t="shared" ref="E204:I204" si="177">SUM(E205:E207)</f>
        <v>0.5</v>
      </c>
      <c r="F204" s="321">
        <f t="shared" si="177"/>
        <v>0.9</v>
      </c>
      <c r="G204" s="321">
        <f t="shared" si="177"/>
        <v>0.9</v>
      </c>
      <c r="H204" s="321">
        <f t="shared" si="177"/>
        <v>0.5</v>
      </c>
      <c r="I204" s="321">
        <f t="shared" si="177"/>
        <v>0.5</v>
      </c>
      <c r="J204" s="717" t="s">
        <v>299</v>
      </c>
      <c r="K204" s="321">
        <f t="shared" ref="K204:M204" si="178">SUM(K205:K207)</f>
        <v>0.5</v>
      </c>
      <c r="L204" s="321">
        <f t="shared" si="178"/>
        <v>0.5</v>
      </c>
      <c r="M204" s="321">
        <f t="shared" si="178"/>
        <v>0.5</v>
      </c>
      <c r="N204" s="317">
        <f>E204+H204+I204+K204+L204+M204</f>
        <v>3</v>
      </c>
    </row>
    <row r="205" spans="1:14" s="372" customFormat="1" ht="23.25">
      <c r="A205" s="448"/>
      <c r="B205" s="718"/>
      <c r="C205" s="548"/>
      <c r="D205" s="403" t="s">
        <v>18</v>
      </c>
      <c r="E205" s="298">
        <v>0</v>
      </c>
      <c r="F205" s="298">
        <v>0</v>
      </c>
      <c r="G205" s="298">
        <v>0</v>
      </c>
      <c r="H205" s="298">
        <v>0</v>
      </c>
      <c r="I205" s="298">
        <v>0</v>
      </c>
      <c r="J205" s="719"/>
      <c r="K205" s="298">
        <v>0</v>
      </c>
      <c r="L205" s="298">
        <v>0</v>
      </c>
      <c r="M205" s="298">
        <v>0</v>
      </c>
      <c r="N205" s="316">
        <f t="shared" ref="N205:N207" si="179">E205+H205+I205+K205+L205+M205</f>
        <v>0</v>
      </c>
    </row>
    <row r="206" spans="1:14" s="372" customFormat="1" ht="23.25">
      <c r="A206" s="448"/>
      <c r="B206" s="718"/>
      <c r="C206" s="548"/>
      <c r="D206" s="403" t="s">
        <v>10</v>
      </c>
      <c r="E206" s="298">
        <v>0.5</v>
      </c>
      <c r="F206" s="666">
        <v>0.9</v>
      </c>
      <c r="G206" s="666">
        <v>0.9</v>
      </c>
      <c r="H206" s="666">
        <v>0.5</v>
      </c>
      <c r="I206" s="666">
        <v>0.5</v>
      </c>
      <c r="J206" s="719"/>
      <c r="K206" s="720">
        <v>0.5</v>
      </c>
      <c r="L206" s="720">
        <v>0.5</v>
      </c>
      <c r="M206" s="720">
        <v>0.5</v>
      </c>
      <c r="N206" s="721">
        <v>3</v>
      </c>
    </row>
    <row r="207" spans="1:14" s="372" customFormat="1" ht="75.75" customHeight="1" thickBot="1">
      <c r="A207" s="722"/>
      <c r="B207" s="723"/>
      <c r="C207" s="549"/>
      <c r="D207" s="724" t="s">
        <v>11</v>
      </c>
      <c r="E207" s="725">
        <v>0</v>
      </c>
      <c r="F207" s="725">
        <v>0</v>
      </c>
      <c r="G207" s="725">
        <v>0</v>
      </c>
      <c r="H207" s="725">
        <v>0</v>
      </c>
      <c r="I207" s="725">
        <v>0</v>
      </c>
      <c r="J207" s="726"/>
      <c r="K207" s="725">
        <v>0</v>
      </c>
      <c r="L207" s="725">
        <v>0</v>
      </c>
      <c r="M207" s="725">
        <v>0</v>
      </c>
      <c r="N207" s="317">
        <f t="shared" si="179"/>
        <v>0</v>
      </c>
    </row>
    <row r="208" spans="1:14" s="372" customFormat="1" ht="22.5" customHeight="1">
      <c r="A208" s="715" t="s">
        <v>119</v>
      </c>
      <c r="B208" s="716" t="s">
        <v>179</v>
      </c>
      <c r="C208" s="547"/>
      <c r="D208" s="391" t="s">
        <v>17</v>
      </c>
      <c r="E208" s="321">
        <f t="shared" ref="E208:I208" si="180">SUM(E209:E211)</f>
        <v>0.02</v>
      </c>
      <c r="F208" s="321">
        <f t="shared" si="180"/>
        <v>0.02</v>
      </c>
      <c r="G208" s="321">
        <f t="shared" si="180"/>
        <v>0.02</v>
      </c>
      <c r="H208" s="321">
        <f t="shared" si="180"/>
        <v>0.02</v>
      </c>
      <c r="I208" s="321">
        <f t="shared" si="180"/>
        <v>0.02</v>
      </c>
      <c r="J208" s="717" t="s">
        <v>321</v>
      </c>
      <c r="K208" s="321">
        <f t="shared" ref="K208:M208" si="181">SUM(K209:K211)</f>
        <v>0.02</v>
      </c>
      <c r="L208" s="321">
        <f t="shared" si="181"/>
        <v>0.02</v>
      </c>
      <c r="M208" s="321">
        <f t="shared" si="181"/>
        <v>0.02</v>
      </c>
      <c r="N208" s="317">
        <f>E208+H208+I208+K208+L208+M208</f>
        <v>0.12000000000000001</v>
      </c>
    </row>
    <row r="209" spans="1:14" s="372" customFormat="1" ht="23.25">
      <c r="A209" s="448"/>
      <c r="B209" s="718"/>
      <c r="C209" s="548"/>
      <c r="D209" s="246" t="s">
        <v>18</v>
      </c>
      <c r="E209" s="298">
        <v>0</v>
      </c>
      <c r="F209" s="298">
        <v>0</v>
      </c>
      <c r="G209" s="298">
        <v>0</v>
      </c>
      <c r="H209" s="298">
        <v>0</v>
      </c>
      <c r="I209" s="298">
        <v>0</v>
      </c>
      <c r="J209" s="665"/>
      <c r="K209" s="298">
        <v>0</v>
      </c>
      <c r="L209" s="298">
        <v>0</v>
      </c>
      <c r="M209" s="298">
        <v>0</v>
      </c>
      <c r="N209" s="316">
        <f t="shared" ref="N209:N211" si="182">E209+H209+I209+K209+L209+M209</f>
        <v>0</v>
      </c>
    </row>
    <row r="210" spans="1:14" s="372" customFormat="1" ht="19.5">
      <c r="A210" s="448"/>
      <c r="B210" s="718"/>
      <c r="C210" s="548"/>
      <c r="D210" s="246" t="s">
        <v>10</v>
      </c>
      <c r="E210" s="298">
        <v>0.02</v>
      </c>
      <c r="F210" s="727">
        <v>0.02</v>
      </c>
      <c r="G210" s="727">
        <v>0.02</v>
      </c>
      <c r="H210" s="727">
        <v>0.02</v>
      </c>
      <c r="I210" s="727">
        <v>0.02</v>
      </c>
      <c r="J210" s="665"/>
      <c r="K210" s="4">
        <v>0.02</v>
      </c>
      <c r="L210" s="4">
        <v>0.02</v>
      </c>
      <c r="M210" s="4">
        <v>0.02</v>
      </c>
      <c r="N210" s="26">
        <f>E210+H210+I210+K210+L210+M210</f>
        <v>0.12000000000000001</v>
      </c>
    </row>
    <row r="211" spans="1:14" s="372" customFormat="1" ht="23.25" thickBot="1">
      <c r="A211" s="722"/>
      <c r="B211" s="723"/>
      <c r="C211" s="549"/>
      <c r="D211" s="312" t="s">
        <v>11</v>
      </c>
      <c r="E211" s="725">
        <v>0</v>
      </c>
      <c r="F211" s="297">
        <v>0</v>
      </c>
      <c r="G211" s="297">
        <v>0</v>
      </c>
      <c r="H211" s="297">
        <v>0</v>
      </c>
      <c r="I211" s="297">
        <v>0</v>
      </c>
      <c r="J211" s="728"/>
      <c r="K211" s="297">
        <v>0</v>
      </c>
      <c r="L211" s="297">
        <v>0</v>
      </c>
      <c r="M211" s="297">
        <v>0</v>
      </c>
      <c r="N211" s="317">
        <f t="shared" si="182"/>
        <v>0</v>
      </c>
    </row>
    <row r="212" spans="1:14" s="372" customFormat="1" ht="22.5" customHeight="1">
      <c r="A212" s="715" t="s">
        <v>124</v>
      </c>
      <c r="B212" s="716" t="s">
        <v>180</v>
      </c>
      <c r="C212" s="547"/>
      <c r="D212" s="391" t="s">
        <v>17</v>
      </c>
      <c r="E212" s="321">
        <f t="shared" ref="E212:I212" si="183">SUM(E213:E215)</f>
        <v>0.3</v>
      </c>
      <c r="F212" s="321">
        <f t="shared" si="183"/>
        <v>0.32</v>
      </c>
      <c r="G212" s="321">
        <f t="shared" si="183"/>
        <v>0.32</v>
      </c>
      <c r="H212" s="321">
        <f t="shared" si="183"/>
        <v>0.4</v>
      </c>
      <c r="I212" s="321">
        <f t="shared" si="183"/>
        <v>0.5</v>
      </c>
      <c r="J212" s="717" t="s">
        <v>184</v>
      </c>
      <c r="K212" s="321">
        <f t="shared" ref="K212:M212" si="184">SUM(K213:K215)</f>
        <v>0.6</v>
      </c>
      <c r="L212" s="321">
        <f t="shared" si="184"/>
        <v>0.7</v>
      </c>
      <c r="M212" s="321">
        <f t="shared" si="184"/>
        <v>0.8</v>
      </c>
      <c r="N212" s="317">
        <f>E212+H212+I212+K212+L212+M212</f>
        <v>3.3</v>
      </c>
    </row>
    <row r="213" spans="1:14" s="372" customFormat="1" ht="23.25">
      <c r="A213" s="448"/>
      <c r="B213" s="718"/>
      <c r="C213" s="548"/>
      <c r="D213" s="246" t="s">
        <v>18</v>
      </c>
      <c r="E213" s="729">
        <v>0</v>
      </c>
      <c r="F213" s="298">
        <v>0</v>
      </c>
      <c r="G213" s="298">
        <v>0</v>
      </c>
      <c r="H213" s="298">
        <v>0</v>
      </c>
      <c r="I213" s="298">
        <v>0</v>
      </c>
      <c r="J213" s="665"/>
      <c r="K213" s="298">
        <v>0</v>
      </c>
      <c r="L213" s="298">
        <v>0</v>
      </c>
      <c r="M213" s="298">
        <v>0</v>
      </c>
      <c r="N213" s="316">
        <f t="shared" ref="N213:N215" si="185">E213+H213+I213+K213+L213+M213</f>
        <v>0</v>
      </c>
    </row>
    <row r="214" spans="1:14" s="372" customFormat="1" ht="23.25">
      <c r="A214" s="448"/>
      <c r="B214" s="718"/>
      <c r="C214" s="548"/>
      <c r="D214" s="246" t="s">
        <v>10</v>
      </c>
      <c r="E214" s="729">
        <v>0.3</v>
      </c>
      <c r="F214" s="727">
        <v>0.32</v>
      </c>
      <c r="G214" s="727">
        <v>0.32</v>
      </c>
      <c r="H214" s="727">
        <v>0.4</v>
      </c>
      <c r="I214" s="727">
        <v>0.5</v>
      </c>
      <c r="J214" s="665"/>
      <c r="K214" s="4">
        <v>0.6</v>
      </c>
      <c r="L214" s="4">
        <v>0.7</v>
      </c>
      <c r="M214" s="4">
        <v>0.8</v>
      </c>
      <c r="N214" s="316">
        <f t="shared" si="185"/>
        <v>3.3</v>
      </c>
    </row>
    <row r="215" spans="1:14" s="372" customFormat="1" ht="23.25" thickBot="1">
      <c r="A215" s="722"/>
      <c r="B215" s="723"/>
      <c r="C215" s="549"/>
      <c r="D215" s="312" t="s">
        <v>11</v>
      </c>
      <c r="E215" s="725">
        <v>0</v>
      </c>
      <c r="F215" s="297">
        <v>0</v>
      </c>
      <c r="G215" s="297">
        <v>0</v>
      </c>
      <c r="H215" s="297">
        <v>0</v>
      </c>
      <c r="I215" s="297">
        <v>0</v>
      </c>
      <c r="J215" s="728"/>
      <c r="K215" s="297">
        <v>0</v>
      </c>
      <c r="L215" s="297">
        <v>0</v>
      </c>
      <c r="M215" s="297">
        <v>0</v>
      </c>
      <c r="N215" s="317">
        <f t="shared" si="185"/>
        <v>0</v>
      </c>
    </row>
    <row r="216" spans="1:14" s="372" customFormat="1" ht="22.5" customHeight="1">
      <c r="A216" s="715" t="s">
        <v>127</v>
      </c>
      <c r="B216" s="730" t="s">
        <v>181</v>
      </c>
      <c r="C216" s="547"/>
      <c r="D216" s="391" t="s">
        <v>17</v>
      </c>
      <c r="E216" s="321">
        <f t="shared" ref="E216:I216" si="186">SUM(E217:E219)</f>
        <v>0</v>
      </c>
      <c r="F216" s="321">
        <f t="shared" si="186"/>
        <v>0</v>
      </c>
      <c r="G216" s="321">
        <f t="shared" si="186"/>
        <v>0</v>
      </c>
      <c r="H216" s="321">
        <f t="shared" si="186"/>
        <v>0</v>
      </c>
      <c r="I216" s="321">
        <f t="shared" si="186"/>
        <v>0</v>
      </c>
      <c r="J216" s="450"/>
      <c r="K216" s="321">
        <f t="shared" ref="K216:M216" si="187">SUM(K217:K219)</f>
        <v>0</v>
      </c>
      <c r="L216" s="321">
        <f t="shared" si="187"/>
        <v>0</v>
      </c>
      <c r="M216" s="321">
        <f t="shared" si="187"/>
        <v>0</v>
      </c>
      <c r="N216" s="317">
        <f>E216+H216+I216+K216+L216+M216</f>
        <v>0</v>
      </c>
    </row>
    <row r="217" spans="1:14" s="372" customFormat="1" ht="23.25">
      <c r="A217" s="448"/>
      <c r="B217" s="731"/>
      <c r="C217" s="548"/>
      <c r="D217" s="246" t="s">
        <v>18</v>
      </c>
      <c r="E217" s="727">
        <v>0</v>
      </c>
      <c r="F217" s="727">
        <v>0</v>
      </c>
      <c r="G217" s="727">
        <v>0</v>
      </c>
      <c r="H217" s="727">
        <v>0</v>
      </c>
      <c r="I217" s="727">
        <v>0</v>
      </c>
      <c r="J217" s="451"/>
      <c r="K217" s="727">
        <v>0</v>
      </c>
      <c r="L217" s="727">
        <v>0</v>
      </c>
      <c r="M217" s="727">
        <v>0</v>
      </c>
      <c r="N217" s="316">
        <f t="shared" ref="N217:N219" si="188">E217+H217+I217+K217+L217+M217</f>
        <v>0</v>
      </c>
    </row>
    <row r="218" spans="1:14" s="372" customFormat="1" ht="23.25">
      <c r="A218" s="448"/>
      <c r="B218" s="731"/>
      <c r="C218" s="548"/>
      <c r="D218" s="246" t="s">
        <v>10</v>
      </c>
      <c r="E218" s="727">
        <v>0</v>
      </c>
      <c r="F218" s="727">
        <v>0</v>
      </c>
      <c r="G218" s="727">
        <v>0</v>
      </c>
      <c r="H218" s="727">
        <v>0</v>
      </c>
      <c r="I218" s="727">
        <v>0</v>
      </c>
      <c r="J218" s="451"/>
      <c r="K218" s="727">
        <v>0</v>
      </c>
      <c r="L218" s="727">
        <v>0</v>
      </c>
      <c r="M218" s="727">
        <v>0</v>
      </c>
      <c r="N218" s="316">
        <f t="shared" si="188"/>
        <v>0</v>
      </c>
    </row>
    <row r="219" spans="1:14" s="372" customFormat="1" ht="23.25" thickBot="1">
      <c r="A219" s="722"/>
      <c r="B219" s="732"/>
      <c r="C219" s="549"/>
      <c r="D219" s="312" t="s">
        <v>11</v>
      </c>
      <c r="E219" s="733">
        <v>0</v>
      </c>
      <c r="F219" s="733">
        <v>0</v>
      </c>
      <c r="G219" s="733">
        <v>0</v>
      </c>
      <c r="H219" s="733">
        <v>0</v>
      </c>
      <c r="I219" s="733">
        <v>0</v>
      </c>
      <c r="J219" s="452"/>
      <c r="K219" s="733">
        <v>0</v>
      </c>
      <c r="L219" s="733">
        <v>0</v>
      </c>
      <c r="M219" s="733">
        <v>0</v>
      </c>
      <c r="N219" s="317">
        <f t="shared" si="188"/>
        <v>0</v>
      </c>
    </row>
    <row r="220" spans="1:14" s="372" customFormat="1" ht="22.5" customHeight="1">
      <c r="A220" s="734" t="s">
        <v>129</v>
      </c>
      <c r="B220" s="730" t="s">
        <v>182</v>
      </c>
      <c r="C220" s="547"/>
      <c r="D220" s="391" t="s">
        <v>17</v>
      </c>
      <c r="E220" s="321">
        <f t="shared" ref="E220:I220" si="189">SUM(E221:E223)</f>
        <v>0</v>
      </c>
      <c r="F220" s="321">
        <f t="shared" si="189"/>
        <v>0</v>
      </c>
      <c r="G220" s="321">
        <f t="shared" si="189"/>
        <v>0</v>
      </c>
      <c r="H220" s="321">
        <f t="shared" si="189"/>
        <v>0</v>
      </c>
      <c r="I220" s="321">
        <f t="shared" si="189"/>
        <v>0</v>
      </c>
      <c r="J220" s="450"/>
      <c r="K220" s="321">
        <f t="shared" ref="K220:M220" si="190">SUM(K221:K223)</f>
        <v>0</v>
      </c>
      <c r="L220" s="321">
        <f t="shared" si="190"/>
        <v>0</v>
      </c>
      <c r="M220" s="321">
        <f t="shared" si="190"/>
        <v>0</v>
      </c>
      <c r="N220" s="317">
        <f>E220+H220+I220+K220+L220+M220</f>
        <v>0</v>
      </c>
    </row>
    <row r="221" spans="1:14" s="372" customFormat="1" ht="23.25">
      <c r="A221" s="735"/>
      <c r="B221" s="731"/>
      <c r="C221" s="548"/>
      <c r="D221" s="246" t="s">
        <v>18</v>
      </c>
      <c r="E221" s="727">
        <v>0</v>
      </c>
      <c r="F221" s="727">
        <v>0</v>
      </c>
      <c r="G221" s="727">
        <v>0</v>
      </c>
      <c r="H221" s="727">
        <v>0</v>
      </c>
      <c r="I221" s="727">
        <v>0</v>
      </c>
      <c r="J221" s="451"/>
      <c r="K221" s="727">
        <v>0</v>
      </c>
      <c r="L221" s="727">
        <v>0</v>
      </c>
      <c r="M221" s="727">
        <v>0</v>
      </c>
      <c r="N221" s="316">
        <f t="shared" ref="N221:N223" si="191">E221+H221+I221+K221+L221+M221</f>
        <v>0</v>
      </c>
    </row>
    <row r="222" spans="1:14" s="372" customFormat="1" ht="23.25">
      <c r="A222" s="735"/>
      <c r="B222" s="731"/>
      <c r="C222" s="548"/>
      <c r="D222" s="246" t="s">
        <v>10</v>
      </c>
      <c r="E222" s="727">
        <v>0</v>
      </c>
      <c r="F222" s="727">
        <v>0</v>
      </c>
      <c r="G222" s="727">
        <v>0</v>
      </c>
      <c r="H222" s="727">
        <v>0</v>
      </c>
      <c r="I222" s="727">
        <v>0</v>
      </c>
      <c r="J222" s="451"/>
      <c r="K222" s="727">
        <v>0</v>
      </c>
      <c r="L222" s="727">
        <v>0</v>
      </c>
      <c r="M222" s="727">
        <v>0</v>
      </c>
      <c r="N222" s="316">
        <f t="shared" si="191"/>
        <v>0</v>
      </c>
    </row>
    <row r="223" spans="1:14" s="372" customFormat="1" ht="23.25" thickBot="1">
      <c r="A223" s="736"/>
      <c r="B223" s="732"/>
      <c r="C223" s="549"/>
      <c r="D223" s="312" t="s">
        <v>11</v>
      </c>
      <c r="E223" s="733">
        <v>0</v>
      </c>
      <c r="F223" s="733">
        <v>0</v>
      </c>
      <c r="G223" s="733">
        <v>0</v>
      </c>
      <c r="H223" s="733">
        <v>0</v>
      </c>
      <c r="I223" s="733">
        <v>0</v>
      </c>
      <c r="J223" s="452"/>
      <c r="K223" s="733">
        <v>0</v>
      </c>
      <c r="L223" s="733">
        <v>0</v>
      </c>
      <c r="M223" s="733">
        <v>0</v>
      </c>
      <c r="N223" s="317">
        <f t="shared" si="191"/>
        <v>0</v>
      </c>
    </row>
    <row r="224" spans="1:14" s="372" customFormat="1" ht="22.5" customHeight="1">
      <c r="A224" s="737" t="s">
        <v>132</v>
      </c>
      <c r="B224" s="738" t="s">
        <v>183</v>
      </c>
      <c r="C224" s="547"/>
      <c r="D224" s="391" t="s">
        <v>17</v>
      </c>
      <c r="E224" s="321">
        <f t="shared" ref="E224:I224" si="192">SUM(E225:E227)</f>
        <v>0</v>
      </c>
      <c r="F224" s="321">
        <f t="shared" si="192"/>
        <v>0</v>
      </c>
      <c r="G224" s="321">
        <f t="shared" si="192"/>
        <v>0</v>
      </c>
      <c r="H224" s="321">
        <f t="shared" si="192"/>
        <v>0.01</v>
      </c>
      <c r="I224" s="321">
        <f t="shared" si="192"/>
        <v>0.01</v>
      </c>
      <c r="J224" s="450"/>
      <c r="K224" s="321">
        <f t="shared" ref="K224:M224" si="193">SUM(K225:K227)</f>
        <v>0.01</v>
      </c>
      <c r="L224" s="321">
        <f t="shared" si="193"/>
        <v>0.01</v>
      </c>
      <c r="M224" s="321">
        <f t="shared" si="193"/>
        <v>0.01</v>
      </c>
      <c r="N224" s="317">
        <f>E224+H224+I224+K224+L224+M224</f>
        <v>0.05</v>
      </c>
    </row>
    <row r="225" spans="1:14" s="372" customFormat="1" ht="23.25">
      <c r="A225" s="739"/>
      <c r="B225" s="573"/>
      <c r="C225" s="548"/>
      <c r="D225" s="246" t="s">
        <v>18</v>
      </c>
      <c r="E225" s="727">
        <v>0</v>
      </c>
      <c r="F225" s="727">
        <v>0</v>
      </c>
      <c r="G225" s="727">
        <v>0</v>
      </c>
      <c r="H225" s="727">
        <v>0</v>
      </c>
      <c r="I225" s="727">
        <v>0</v>
      </c>
      <c r="J225" s="451"/>
      <c r="K225" s="727">
        <v>0</v>
      </c>
      <c r="L225" s="727">
        <v>0</v>
      </c>
      <c r="M225" s="727">
        <v>0</v>
      </c>
      <c r="N225" s="316">
        <f t="shared" ref="N225:N227" si="194">E225+H225+I225+K225+L225+M225</f>
        <v>0</v>
      </c>
    </row>
    <row r="226" spans="1:14" s="372" customFormat="1" ht="23.25">
      <c r="A226" s="739"/>
      <c r="B226" s="573"/>
      <c r="C226" s="548"/>
      <c r="D226" s="246" t="s">
        <v>10</v>
      </c>
      <c r="E226" s="727">
        <v>0</v>
      </c>
      <c r="F226" s="727">
        <v>0</v>
      </c>
      <c r="G226" s="727">
        <v>0</v>
      </c>
      <c r="H226" s="727">
        <v>0</v>
      </c>
      <c r="I226" s="727">
        <v>0</v>
      </c>
      <c r="J226" s="451"/>
      <c r="K226" s="727">
        <v>0</v>
      </c>
      <c r="L226" s="727">
        <v>0</v>
      </c>
      <c r="M226" s="727">
        <v>0</v>
      </c>
      <c r="N226" s="316">
        <f t="shared" si="194"/>
        <v>0</v>
      </c>
    </row>
    <row r="227" spans="1:14" s="372" customFormat="1" ht="76.5" customHeight="1" thickBot="1">
      <c r="A227" s="740"/>
      <c r="B227" s="741"/>
      <c r="C227" s="549"/>
      <c r="D227" s="312" t="s">
        <v>11</v>
      </c>
      <c r="E227" s="733">
        <v>0</v>
      </c>
      <c r="F227" s="733">
        <v>0</v>
      </c>
      <c r="G227" s="733">
        <v>0</v>
      </c>
      <c r="H227" s="733">
        <v>0.01</v>
      </c>
      <c r="I227" s="733">
        <v>0.01</v>
      </c>
      <c r="J227" s="452"/>
      <c r="K227" s="742">
        <v>0.01</v>
      </c>
      <c r="L227" s="742">
        <v>0.01</v>
      </c>
      <c r="M227" s="742">
        <v>0.01</v>
      </c>
      <c r="N227" s="317">
        <f t="shared" si="194"/>
        <v>0.05</v>
      </c>
    </row>
    <row r="228" spans="1:14" s="372" customFormat="1" ht="153.75" customHeight="1">
      <c r="A228" s="470" t="s">
        <v>13</v>
      </c>
      <c r="B228" s="283" t="s">
        <v>186</v>
      </c>
      <c r="C228" s="31"/>
      <c r="D228" s="32"/>
      <c r="E228" s="201"/>
      <c r="F228" s="201"/>
      <c r="G228" s="201"/>
      <c r="H228" s="201"/>
      <c r="I228" s="201"/>
      <c r="J228" s="202"/>
      <c r="K228" s="199"/>
      <c r="L228" s="199"/>
      <c r="M228" s="199"/>
      <c r="N228" s="203"/>
    </row>
    <row r="229" spans="1:14" s="372" customFormat="1">
      <c r="A229" s="471"/>
      <c r="B229" s="305" t="s">
        <v>96</v>
      </c>
      <c r="C229" s="20">
        <v>2</v>
      </c>
      <c r="D229" s="282"/>
      <c r="E229" s="20">
        <v>2</v>
      </c>
      <c r="F229" s="20"/>
      <c r="G229" s="20">
        <v>2</v>
      </c>
      <c r="H229" s="20">
        <v>3</v>
      </c>
      <c r="I229" s="20">
        <v>4</v>
      </c>
      <c r="J229" s="714"/>
      <c r="K229" s="20">
        <v>5</v>
      </c>
      <c r="L229" s="20">
        <v>6</v>
      </c>
      <c r="M229" s="20">
        <v>8</v>
      </c>
      <c r="N229" s="21"/>
    </row>
    <row r="230" spans="1:14" s="372" customFormat="1" thickBot="1">
      <c r="A230" s="10"/>
      <c r="B230" s="11" t="s">
        <v>14</v>
      </c>
      <c r="C230" s="438" t="s">
        <v>15</v>
      </c>
      <c r="D230" s="439"/>
      <c r="E230" s="439"/>
      <c r="F230" s="439"/>
      <c r="G230" s="439"/>
      <c r="H230" s="439"/>
      <c r="I230" s="439"/>
      <c r="J230" s="439"/>
      <c r="K230" s="440"/>
      <c r="L230" s="440"/>
      <c r="M230" s="440"/>
      <c r="N230" s="441"/>
    </row>
    <row r="231" spans="1:14" s="372" customFormat="1" ht="22.5" customHeight="1">
      <c r="A231" s="743" t="s">
        <v>29</v>
      </c>
      <c r="B231" s="744" t="s">
        <v>187</v>
      </c>
      <c r="C231" s="547"/>
      <c r="D231" s="391" t="s">
        <v>17</v>
      </c>
      <c r="E231" s="321">
        <f t="shared" ref="E231:I231" si="195">SUM(E232:E234)</f>
        <v>1.4</v>
      </c>
      <c r="F231" s="321">
        <f t="shared" si="195"/>
        <v>1.4</v>
      </c>
      <c r="G231" s="321">
        <f t="shared" si="195"/>
        <v>1.4</v>
      </c>
      <c r="H231" s="321">
        <f t="shared" si="195"/>
        <v>1.4</v>
      </c>
      <c r="I231" s="321">
        <f t="shared" si="195"/>
        <v>1.4</v>
      </c>
      <c r="J231" s="546" t="s">
        <v>300</v>
      </c>
      <c r="K231" s="57">
        <f t="shared" ref="K231:M231" si="196">SUM(K232:K234)</f>
        <v>1.4</v>
      </c>
      <c r="L231" s="57">
        <f t="shared" si="196"/>
        <v>1.4</v>
      </c>
      <c r="M231" s="57">
        <f t="shared" si="196"/>
        <v>1.4</v>
      </c>
      <c r="N231" s="67">
        <f>E231+H231+I231+K231+L231+M231</f>
        <v>8.4</v>
      </c>
    </row>
    <row r="232" spans="1:14" s="372" customFormat="1" ht="23.25">
      <c r="A232" s="745"/>
      <c r="B232" s="703"/>
      <c r="C232" s="548"/>
      <c r="D232" s="246" t="s">
        <v>18</v>
      </c>
      <c r="E232" s="298">
        <v>0</v>
      </c>
      <c r="F232" s="727">
        <v>0</v>
      </c>
      <c r="G232" s="727">
        <v>0</v>
      </c>
      <c r="H232" s="727">
        <v>0</v>
      </c>
      <c r="I232" s="727">
        <v>0</v>
      </c>
      <c r="J232" s="451"/>
      <c r="K232" s="727">
        <v>0</v>
      </c>
      <c r="L232" s="727">
        <v>0</v>
      </c>
      <c r="M232" s="727">
        <v>0</v>
      </c>
      <c r="N232" s="316">
        <f t="shared" ref="N232:N234" si="197">E232+H232+I232+K232+L232+M232</f>
        <v>0</v>
      </c>
    </row>
    <row r="233" spans="1:14" s="372" customFormat="1" ht="23.25">
      <c r="A233" s="745"/>
      <c r="B233" s="703"/>
      <c r="C233" s="548"/>
      <c r="D233" s="246" t="s">
        <v>10</v>
      </c>
      <c r="E233" s="298">
        <v>1.4</v>
      </c>
      <c r="F233" s="666">
        <v>1.4</v>
      </c>
      <c r="G233" s="666">
        <v>1.4</v>
      </c>
      <c r="H233" s="666">
        <v>1.4</v>
      </c>
      <c r="I233" s="666">
        <v>1.4</v>
      </c>
      <c r="J233" s="451"/>
      <c r="K233" s="4">
        <v>1.4</v>
      </c>
      <c r="L233" s="4">
        <v>1.4</v>
      </c>
      <c r="M233" s="4">
        <v>1.4</v>
      </c>
      <c r="N233" s="316">
        <f t="shared" si="197"/>
        <v>8.4</v>
      </c>
    </row>
    <row r="234" spans="1:14" s="372" customFormat="1" ht="57.75" customHeight="1">
      <c r="A234" s="746"/>
      <c r="B234" s="703"/>
      <c r="C234" s="548"/>
      <c r="D234" s="247" t="s">
        <v>11</v>
      </c>
      <c r="E234" s="331">
        <v>0</v>
      </c>
      <c r="F234" s="747">
        <v>0</v>
      </c>
      <c r="G234" s="747">
        <v>0</v>
      </c>
      <c r="H234" s="747">
        <v>0</v>
      </c>
      <c r="I234" s="747">
        <v>0</v>
      </c>
      <c r="J234" s="451"/>
      <c r="K234" s="747">
        <v>0</v>
      </c>
      <c r="L234" s="747">
        <v>0</v>
      </c>
      <c r="M234" s="747">
        <v>0</v>
      </c>
      <c r="N234" s="748">
        <f t="shared" si="197"/>
        <v>0</v>
      </c>
    </row>
    <row r="235" spans="1:14" s="372" customFormat="1" ht="132.75" customHeight="1">
      <c r="A235" s="517" t="s">
        <v>78</v>
      </c>
      <c r="B235" s="249" t="s">
        <v>188</v>
      </c>
      <c r="C235" s="392"/>
      <c r="D235" s="312"/>
      <c r="E235" s="297"/>
      <c r="F235" s="332"/>
      <c r="G235" s="332"/>
      <c r="H235" s="332"/>
      <c r="I235" s="332"/>
      <c r="J235" s="415"/>
      <c r="K235" s="274"/>
      <c r="L235" s="274"/>
      <c r="M235" s="274"/>
      <c r="N235" s="57"/>
    </row>
    <row r="236" spans="1:14" s="372" customFormat="1" ht="57.75" customHeight="1">
      <c r="A236" s="517"/>
      <c r="B236" s="305" t="s">
        <v>96</v>
      </c>
      <c r="C236" s="749">
        <v>1700</v>
      </c>
      <c r="D236" s="749"/>
      <c r="E236" s="749">
        <v>1700</v>
      </c>
      <c r="F236" s="750"/>
      <c r="G236" s="749">
        <v>2841</v>
      </c>
      <c r="H236" s="749">
        <v>1760</v>
      </c>
      <c r="I236" s="749">
        <v>1780</v>
      </c>
      <c r="J236" s="751"/>
      <c r="K236" s="749">
        <v>1790</v>
      </c>
      <c r="L236" s="749">
        <v>1800</v>
      </c>
      <c r="M236" s="749">
        <v>2100</v>
      </c>
      <c r="N236" s="752"/>
    </row>
    <row r="237" spans="1:14" s="372" customFormat="1" ht="33.75" customHeight="1" thickBot="1">
      <c r="A237" s="285"/>
      <c r="B237" s="286" t="s">
        <v>189</v>
      </c>
      <c r="C237" s="562" t="s">
        <v>15</v>
      </c>
      <c r="D237" s="563"/>
      <c r="E237" s="563"/>
      <c r="F237" s="563"/>
      <c r="G237" s="563"/>
      <c r="H237" s="563"/>
      <c r="I237" s="563"/>
      <c r="J237" s="563"/>
      <c r="K237" s="564"/>
      <c r="L237" s="564"/>
      <c r="M237" s="564"/>
      <c r="N237" s="565"/>
    </row>
    <row r="238" spans="1:14" s="372" customFormat="1" ht="29.25" customHeight="1">
      <c r="A238" s="715" t="s">
        <v>114</v>
      </c>
      <c r="B238" s="716" t="s">
        <v>190</v>
      </c>
      <c r="C238" s="753"/>
      <c r="D238" s="754" t="s">
        <v>17</v>
      </c>
      <c r="E238" s="57">
        <f t="shared" ref="E238:I238" si="198">SUM(E239:E241)</f>
        <v>0.3</v>
      </c>
      <c r="F238" s="57">
        <f t="shared" si="198"/>
        <v>0.3</v>
      </c>
      <c r="G238" s="57">
        <f t="shared" si="198"/>
        <v>0.3</v>
      </c>
      <c r="H238" s="57">
        <f t="shared" si="198"/>
        <v>0.3</v>
      </c>
      <c r="I238" s="57">
        <f t="shared" si="198"/>
        <v>0.3</v>
      </c>
      <c r="J238" s="717" t="s">
        <v>301</v>
      </c>
      <c r="K238" s="57">
        <f t="shared" ref="K238:M238" si="199">SUM(K239:K241)</f>
        <v>0.3</v>
      </c>
      <c r="L238" s="57">
        <f t="shared" si="199"/>
        <v>0.3</v>
      </c>
      <c r="M238" s="57">
        <f t="shared" si="199"/>
        <v>0.3</v>
      </c>
      <c r="N238" s="67">
        <f>E238+H238+I238+K238+L238+M238</f>
        <v>1.8</v>
      </c>
    </row>
    <row r="239" spans="1:14" s="372" customFormat="1" ht="35.25" customHeight="1">
      <c r="A239" s="448"/>
      <c r="B239" s="718"/>
      <c r="C239" s="755"/>
      <c r="D239" s="756" t="s">
        <v>18</v>
      </c>
      <c r="E239" s="757">
        <v>0</v>
      </c>
      <c r="F239" s="727">
        <v>0</v>
      </c>
      <c r="G239" s="727">
        <v>0</v>
      </c>
      <c r="H239" s="727">
        <v>0</v>
      </c>
      <c r="I239" s="727">
        <v>0</v>
      </c>
      <c r="J239" s="665"/>
      <c r="K239" s="758">
        <v>0</v>
      </c>
      <c r="L239" s="758">
        <v>0</v>
      </c>
      <c r="M239" s="758">
        <v>0</v>
      </c>
      <c r="N239" s="225">
        <f t="shared" ref="N239:N241" si="200">E239+H239+I239+K239+L239+M239</f>
        <v>0</v>
      </c>
    </row>
    <row r="240" spans="1:14" s="372" customFormat="1" ht="42.75" customHeight="1">
      <c r="A240" s="448"/>
      <c r="B240" s="718"/>
      <c r="C240" s="755"/>
      <c r="D240" s="756" t="s">
        <v>10</v>
      </c>
      <c r="E240" s="757">
        <v>0.3</v>
      </c>
      <c r="F240" s="757">
        <v>0.3</v>
      </c>
      <c r="G240" s="757">
        <v>0.3</v>
      </c>
      <c r="H240" s="757">
        <v>0.3</v>
      </c>
      <c r="I240" s="757">
        <v>0.3</v>
      </c>
      <c r="J240" s="665"/>
      <c r="K240" s="759">
        <v>0.3</v>
      </c>
      <c r="L240" s="759">
        <v>0.3</v>
      </c>
      <c r="M240" s="759">
        <v>0.3</v>
      </c>
      <c r="N240" s="225">
        <f t="shared" si="200"/>
        <v>1.8</v>
      </c>
    </row>
    <row r="241" spans="1:14" s="372" customFormat="1" ht="38.25" customHeight="1" thickBot="1">
      <c r="A241" s="722"/>
      <c r="B241" s="723"/>
      <c r="C241" s="760"/>
      <c r="D241" s="761" t="s">
        <v>11</v>
      </c>
      <c r="E241" s="762">
        <v>0</v>
      </c>
      <c r="F241" s="763">
        <v>0</v>
      </c>
      <c r="G241" s="763">
        <v>0</v>
      </c>
      <c r="H241" s="763">
        <v>0</v>
      </c>
      <c r="I241" s="763">
        <v>0</v>
      </c>
      <c r="J241" s="728"/>
      <c r="K241" s="764">
        <v>0</v>
      </c>
      <c r="L241" s="764">
        <v>0</v>
      </c>
      <c r="M241" s="764">
        <v>0</v>
      </c>
      <c r="N241" s="765">
        <f t="shared" si="200"/>
        <v>0</v>
      </c>
    </row>
    <row r="242" spans="1:14" s="372" customFormat="1" ht="21" customHeight="1" thickBot="1">
      <c r="A242" s="518" t="s">
        <v>191</v>
      </c>
      <c r="B242" s="480"/>
      <c r="C242" s="480"/>
      <c r="D242" s="480"/>
      <c r="E242" s="480"/>
      <c r="F242" s="480"/>
      <c r="G242" s="480"/>
      <c r="H242" s="480"/>
      <c r="I242" s="480"/>
      <c r="J242" s="480"/>
      <c r="K242" s="480"/>
      <c r="L242" s="480"/>
      <c r="M242" s="480"/>
      <c r="N242" s="481"/>
    </row>
    <row r="243" spans="1:14" s="372" customFormat="1" ht="78">
      <c r="A243" s="472" t="s">
        <v>12</v>
      </c>
      <c r="B243" s="287" t="s">
        <v>192</v>
      </c>
      <c r="C243" s="23"/>
      <c r="D243" s="308"/>
      <c r="E243" s="23"/>
      <c r="F243" s="23"/>
      <c r="G243" s="23"/>
      <c r="H243" s="23"/>
      <c r="I243" s="23"/>
      <c r="J243" s="30"/>
      <c r="K243" s="4"/>
      <c r="L243" s="4"/>
      <c r="M243" s="4"/>
      <c r="N243" s="26"/>
    </row>
    <row r="244" spans="1:14" s="372" customFormat="1">
      <c r="A244" s="470"/>
      <c r="B244" s="305" t="s">
        <v>96</v>
      </c>
      <c r="C244" s="766">
        <v>75</v>
      </c>
      <c r="D244" s="749"/>
      <c r="E244" s="766">
        <v>76</v>
      </c>
      <c r="F244" s="749"/>
      <c r="G244" s="749">
        <v>80</v>
      </c>
      <c r="H244" s="767">
        <v>77</v>
      </c>
      <c r="I244" s="767">
        <v>78</v>
      </c>
      <c r="J244" s="751"/>
      <c r="K244" s="767">
        <v>78.5</v>
      </c>
      <c r="L244" s="767">
        <v>79</v>
      </c>
      <c r="M244" s="767">
        <v>80</v>
      </c>
      <c r="N244" s="8"/>
    </row>
    <row r="245" spans="1:14" s="372" customFormat="1" thickBot="1">
      <c r="A245" s="12"/>
      <c r="B245" s="13" t="s">
        <v>14</v>
      </c>
      <c r="C245" s="447" t="s">
        <v>15</v>
      </c>
      <c r="D245" s="447"/>
      <c r="E245" s="447"/>
      <c r="F245" s="447"/>
      <c r="G245" s="447"/>
      <c r="H245" s="447"/>
      <c r="I245" s="447"/>
      <c r="J245" s="447"/>
      <c r="K245" s="440"/>
      <c r="L245" s="440"/>
      <c r="M245" s="440"/>
      <c r="N245" s="441"/>
    </row>
    <row r="246" spans="1:14" s="372" customFormat="1" ht="22.5" customHeight="1">
      <c r="A246" s="768" t="s">
        <v>16</v>
      </c>
      <c r="B246" s="744" t="s">
        <v>193</v>
      </c>
      <c r="C246" s="409"/>
      <c r="D246" s="245" t="s">
        <v>17</v>
      </c>
      <c r="E246" s="321">
        <f t="shared" ref="E246:I246" si="201">SUM(E247:E249)</f>
        <v>57.2</v>
      </c>
      <c r="F246" s="321">
        <f t="shared" si="201"/>
        <v>52.89</v>
      </c>
      <c r="G246" s="321">
        <f t="shared" si="201"/>
        <v>52.89</v>
      </c>
      <c r="H246" s="321">
        <f t="shared" si="201"/>
        <v>57.5</v>
      </c>
      <c r="I246" s="321">
        <f t="shared" si="201"/>
        <v>58.5</v>
      </c>
      <c r="J246" s="717" t="s">
        <v>302</v>
      </c>
      <c r="K246" s="321">
        <f t="shared" ref="K246:M246" si="202">SUM(K247:K249)</f>
        <v>59.5</v>
      </c>
      <c r="L246" s="321">
        <f t="shared" si="202"/>
        <v>60.5</v>
      </c>
      <c r="M246" s="321">
        <f t="shared" si="202"/>
        <v>61.5</v>
      </c>
      <c r="N246" s="317">
        <f>E246+H246+I246+K246+L246+M246</f>
        <v>354.7</v>
      </c>
    </row>
    <row r="247" spans="1:14" s="372" customFormat="1" ht="23.25">
      <c r="A247" s="768"/>
      <c r="B247" s="703"/>
      <c r="C247" s="392"/>
      <c r="D247" s="246" t="s">
        <v>18</v>
      </c>
      <c r="E247" s="298">
        <v>0</v>
      </c>
      <c r="F247" s="387">
        <v>0</v>
      </c>
      <c r="G247" s="387">
        <v>0</v>
      </c>
      <c r="H247" s="298">
        <v>0</v>
      </c>
      <c r="I247" s="298">
        <v>0</v>
      </c>
      <c r="J247" s="665"/>
      <c r="K247" s="298">
        <v>0</v>
      </c>
      <c r="L247" s="298">
        <v>0</v>
      </c>
      <c r="M247" s="298">
        <v>0</v>
      </c>
      <c r="N247" s="316">
        <f t="shared" ref="N247:N249" si="203">E247+H247+I247+K247+L247+M247</f>
        <v>0</v>
      </c>
    </row>
    <row r="248" spans="1:14" s="372" customFormat="1" ht="23.25">
      <c r="A248" s="768"/>
      <c r="B248" s="703"/>
      <c r="C248" s="392"/>
      <c r="D248" s="246" t="s">
        <v>10</v>
      </c>
      <c r="E248" s="298">
        <v>2.5</v>
      </c>
      <c r="F248" s="387">
        <v>2.29</v>
      </c>
      <c r="G248" s="387">
        <v>2.29</v>
      </c>
      <c r="H248" s="298">
        <v>2.5</v>
      </c>
      <c r="I248" s="298">
        <v>2.5</v>
      </c>
      <c r="J248" s="665"/>
      <c r="K248" s="298">
        <v>2.5</v>
      </c>
      <c r="L248" s="298">
        <v>2.5</v>
      </c>
      <c r="M248" s="298">
        <v>2.5</v>
      </c>
      <c r="N248" s="316">
        <f t="shared" si="203"/>
        <v>15</v>
      </c>
    </row>
    <row r="249" spans="1:14" s="372" customFormat="1" ht="147.75" customHeight="1" thickBot="1">
      <c r="A249" s="768"/>
      <c r="B249" s="769"/>
      <c r="C249" s="412"/>
      <c r="D249" s="247" t="s">
        <v>11</v>
      </c>
      <c r="E249" s="725">
        <v>54.7</v>
      </c>
      <c r="F249" s="770">
        <v>50.6</v>
      </c>
      <c r="G249" s="770">
        <v>50.6</v>
      </c>
      <c r="H249" s="725">
        <v>55</v>
      </c>
      <c r="I249" s="725">
        <v>56</v>
      </c>
      <c r="J249" s="728"/>
      <c r="K249" s="725">
        <v>57</v>
      </c>
      <c r="L249" s="725">
        <v>58</v>
      </c>
      <c r="M249" s="725">
        <v>59</v>
      </c>
      <c r="N249" s="317">
        <f t="shared" si="203"/>
        <v>339.7</v>
      </c>
    </row>
    <row r="250" spans="1:14" s="372" customFormat="1" ht="214.5">
      <c r="A250" s="771"/>
      <c r="B250" s="287" t="s">
        <v>194</v>
      </c>
      <c r="C250" s="772"/>
      <c r="D250" s="247"/>
      <c r="E250" s="200"/>
      <c r="F250" s="200"/>
      <c r="G250" s="200"/>
      <c r="H250" s="200"/>
      <c r="I250" s="200"/>
      <c r="J250" s="410"/>
      <c r="K250" s="199"/>
      <c r="L250" s="199"/>
      <c r="M250" s="199"/>
      <c r="N250" s="67"/>
    </row>
    <row r="251" spans="1:14" s="372" customFormat="1">
      <c r="A251" s="773"/>
      <c r="B251" s="305" t="s">
        <v>96</v>
      </c>
      <c r="C251" s="766"/>
      <c r="D251" s="20"/>
      <c r="E251" s="20">
        <v>168</v>
      </c>
      <c r="F251" s="20"/>
      <c r="G251" s="20">
        <v>224</v>
      </c>
      <c r="H251" s="20">
        <v>170</v>
      </c>
      <c r="I251" s="20">
        <v>175</v>
      </c>
      <c r="J251" s="774"/>
      <c r="K251" s="20">
        <v>180</v>
      </c>
      <c r="L251" s="20">
        <v>185</v>
      </c>
      <c r="M251" s="20">
        <v>190</v>
      </c>
      <c r="N251" s="775"/>
    </row>
    <row r="252" spans="1:14" s="372" customFormat="1" thickBot="1">
      <c r="A252" s="290"/>
      <c r="B252" s="291" t="s">
        <v>189</v>
      </c>
      <c r="C252" s="514" t="s">
        <v>15</v>
      </c>
      <c r="D252" s="515"/>
      <c r="E252" s="515"/>
      <c r="F252" s="515"/>
      <c r="G252" s="515"/>
      <c r="H252" s="515"/>
      <c r="I252" s="515"/>
      <c r="J252" s="515"/>
      <c r="K252" s="519"/>
      <c r="L252" s="519"/>
      <c r="M252" s="519"/>
      <c r="N252" s="520"/>
    </row>
    <row r="253" spans="1:14" s="372" customFormat="1" ht="30.75" customHeight="1">
      <c r="A253" s="715"/>
      <c r="B253" s="716" t="s">
        <v>195</v>
      </c>
      <c r="C253" s="753"/>
      <c r="D253" s="754" t="s">
        <v>17</v>
      </c>
      <c r="E253" s="321">
        <f t="shared" ref="E253" si="204">SUM(E254:E256)</f>
        <v>0</v>
      </c>
      <c r="F253" s="776">
        <f t="shared" ref="F253:I253" si="205">SUM(F254:F256)</f>
        <v>0</v>
      </c>
      <c r="G253" s="776">
        <f t="shared" si="205"/>
        <v>0</v>
      </c>
      <c r="H253" s="776">
        <f t="shared" si="205"/>
        <v>34.9</v>
      </c>
      <c r="I253" s="776">
        <f t="shared" si="205"/>
        <v>34.9</v>
      </c>
      <c r="J253" s="777"/>
      <c r="K253" s="321">
        <f t="shared" ref="K253:N253" si="206">SUM(K254:K256)</f>
        <v>34.9</v>
      </c>
      <c r="L253" s="321">
        <f t="shared" si="206"/>
        <v>34.9</v>
      </c>
      <c r="M253" s="321">
        <f t="shared" si="206"/>
        <v>34.9</v>
      </c>
      <c r="N253" s="321">
        <f t="shared" si="206"/>
        <v>174.5</v>
      </c>
    </row>
    <row r="254" spans="1:14" s="372" customFormat="1" ht="23.25">
      <c r="A254" s="448"/>
      <c r="B254" s="718"/>
      <c r="C254" s="755"/>
      <c r="D254" s="756" t="s">
        <v>18</v>
      </c>
      <c r="E254" s="298">
        <v>0</v>
      </c>
      <c r="F254" s="298">
        <v>0</v>
      </c>
      <c r="G254" s="298">
        <v>0</v>
      </c>
      <c r="H254" s="298">
        <v>0</v>
      </c>
      <c r="I254" s="298">
        <v>0</v>
      </c>
      <c r="J254" s="512"/>
      <c r="K254" s="298">
        <v>0</v>
      </c>
      <c r="L254" s="298">
        <v>0</v>
      </c>
      <c r="M254" s="298">
        <v>0</v>
      </c>
      <c r="N254" s="721">
        <f t="shared" ref="N254:N256" si="207">E254+H254+I254+K254+L254+M254</f>
        <v>0</v>
      </c>
    </row>
    <row r="255" spans="1:14" s="372" customFormat="1" ht="23.25">
      <c r="A255" s="448"/>
      <c r="B255" s="718"/>
      <c r="C255" s="755"/>
      <c r="D255" s="756" t="s">
        <v>10</v>
      </c>
      <c r="E255" s="298">
        <v>0</v>
      </c>
      <c r="F255" s="298">
        <v>0</v>
      </c>
      <c r="G255" s="298">
        <v>0</v>
      </c>
      <c r="H255" s="298">
        <v>2.5</v>
      </c>
      <c r="I255" s="298">
        <v>2.5</v>
      </c>
      <c r="J255" s="512"/>
      <c r="K255" s="298">
        <v>2.5</v>
      </c>
      <c r="L255" s="298">
        <v>2.5</v>
      </c>
      <c r="M255" s="298">
        <v>2.5</v>
      </c>
      <c r="N255" s="721">
        <f t="shared" si="207"/>
        <v>12.5</v>
      </c>
    </row>
    <row r="256" spans="1:14" s="372" customFormat="1" ht="28.5" customHeight="1" thickBot="1">
      <c r="A256" s="722"/>
      <c r="B256" s="723"/>
      <c r="C256" s="760"/>
      <c r="D256" s="761" t="s">
        <v>11</v>
      </c>
      <c r="E256" s="297">
        <v>0</v>
      </c>
      <c r="F256" s="297">
        <v>0</v>
      </c>
      <c r="G256" s="297">
        <v>0</v>
      </c>
      <c r="H256" s="297">
        <v>32.4</v>
      </c>
      <c r="I256" s="297">
        <v>32.4</v>
      </c>
      <c r="J256" s="513"/>
      <c r="K256" s="297">
        <v>32.4</v>
      </c>
      <c r="L256" s="297">
        <v>32.4</v>
      </c>
      <c r="M256" s="297">
        <v>32.4</v>
      </c>
      <c r="N256" s="778">
        <f t="shared" si="207"/>
        <v>162</v>
      </c>
    </row>
    <row r="257" spans="1:14" s="372" customFormat="1" ht="117">
      <c r="A257" s="773"/>
      <c r="B257" s="287" t="s">
        <v>196</v>
      </c>
      <c r="C257" s="772"/>
      <c r="D257" s="247"/>
      <c r="E257" s="200"/>
      <c r="F257" s="200"/>
      <c r="G257" s="200"/>
      <c r="H257" s="200"/>
      <c r="I257" s="200"/>
      <c r="J257" s="410"/>
      <c r="K257" s="199"/>
      <c r="L257" s="199"/>
      <c r="M257" s="199"/>
      <c r="N257" s="67"/>
    </row>
    <row r="258" spans="1:14" s="372" customFormat="1">
      <c r="A258" s="773"/>
      <c r="B258" s="305" t="s">
        <v>96</v>
      </c>
      <c r="C258" s="779">
        <v>0.56000000000000005</v>
      </c>
      <c r="D258" s="20"/>
      <c r="E258" s="780">
        <v>1.6279999999999999</v>
      </c>
      <c r="F258" s="20"/>
      <c r="G258" s="780">
        <v>4.9050000000000002</v>
      </c>
      <c r="H258" s="780">
        <v>1.728</v>
      </c>
      <c r="I258" s="780">
        <v>1.73</v>
      </c>
      <c r="J258" s="781"/>
      <c r="K258" s="780">
        <v>1.73</v>
      </c>
      <c r="L258" s="780">
        <v>1.73</v>
      </c>
      <c r="M258" s="780">
        <v>1.73</v>
      </c>
      <c r="N258" s="782">
        <v>1.73</v>
      </c>
    </row>
    <row r="259" spans="1:14" s="372" customFormat="1" ht="19.5">
      <c r="A259" s="289"/>
      <c r="B259" s="288" t="s">
        <v>189</v>
      </c>
      <c r="C259" s="464" t="s">
        <v>15</v>
      </c>
      <c r="D259" s="465"/>
      <c r="E259" s="465"/>
      <c r="F259" s="465"/>
      <c r="G259" s="465"/>
      <c r="H259" s="465"/>
      <c r="I259" s="465"/>
      <c r="J259" s="465"/>
      <c r="K259" s="466"/>
      <c r="L259" s="466"/>
      <c r="M259" s="466"/>
      <c r="N259" s="467"/>
    </row>
    <row r="260" spans="1:14" s="372" customFormat="1" ht="22.5">
      <c r="A260" s="483"/>
      <c r="B260" s="474" t="s">
        <v>197</v>
      </c>
      <c r="C260" s="578" t="s">
        <v>198</v>
      </c>
      <c r="D260" s="783" t="s">
        <v>17</v>
      </c>
      <c r="E260" s="321">
        <f t="shared" ref="E260:N260" si="208">SUM(E261:E263)</f>
        <v>0</v>
      </c>
      <c r="F260" s="321">
        <f t="shared" si="208"/>
        <v>0</v>
      </c>
      <c r="G260" s="321">
        <f t="shared" si="208"/>
        <v>0</v>
      </c>
      <c r="H260" s="321">
        <f t="shared" si="208"/>
        <v>0</v>
      </c>
      <c r="I260" s="321">
        <f t="shared" si="208"/>
        <v>0</v>
      </c>
      <c r="J260" s="784"/>
      <c r="K260" s="321">
        <f t="shared" si="208"/>
        <v>0</v>
      </c>
      <c r="L260" s="321">
        <f t="shared" si="208"/>
        <v>0</v>
      </c>
      <c r="M260" s="321">
        <f t="shared" si="208"/>
        <v>0</v>
      </c>
      <c r="N260" s="321">
        <f t="shared" si="208"/>
        <v>0</v>
      </c>
    </row>
    <row r="261" spans="1:14" s="372" customFormat="1" ht="23.25">
      <c r="A261" s="448"/>
      <c r="B261" s="703"/>
      <c r="C261" s="785"/>
      <c r="D261" s="756" t="s">
        <v>18</v>
      </c>
      <c r="E261" s="297">
        <v>0</v>
      </c>
      <c r="F261" s="298">
        <v>0</v>
      </c>
      <c r="G261" s="298">
        <v>0</v>
      </c>
      <c r="H261" s="298">
        <v>0</v>
      </c>
      <c r="I261" s="298">
        <v>0</v>
      </c>
      <c r="J261" s="784"/>
      <c r="K261" s="298">
        <v>0</v>
      </c>
      <c r="L261" s="298">
        <v>0</v>
      </c>
      <c r="M261" s="298">
        <v>0</v>
      </c>
      <c r="N261" s="786">
        <v>0</v>
      </c>
    </row>
    <row r="262" spans="1:14" s="372" customFormat="1" ht="23.25">
      <c r="A262" s="448"/>
      <c r="B262" s="703"/>
      <c r="C262" s="785"/>
      <c r="D262" s="756" t="s">
        <v>10</v>
      </c>
      <c r="E262" s="297">
        <v>0</v>
      </c>
      <c r="F262" s="298">
        <v>0</v>
      </c>
      <c r="G262" s="298">
        <v>0</v>
      </c>
      <c r="H262" s="298">
        <v>0</v>
      </c>
      <c r="I262" s="298">
        <v>0</v>
      </c>
      <c r="J262" s="784"/>
      <c r="K262" s="298">
        <v>0</v>
      </c>
      <c r="L262" s="298">
        <v>0</v>
      </c>
      <c r="M262" s="298">
        <v>0</v>
      </c>
      <c r="N262" s="786">
        <v>0</v>
      </c>
    </row>
    <row r="263" spans="1:14" s="372" customFormat="1" ht="23.25" thickBot="1">
      <c r="A263" s="448"/>
      <c r="B263" s="769"/>
      <c r="C263" s="787"/>
      <c r="D263" s="761" t="s">
        <v>11</v>
      </c>
      <c r="E263" s="725">
        <v>0</v>
      </c>
      <c r="F263" s="297">
        <v>0</v>
      </c>
      <c r="G263" s="297">
        <v>0</v>
      </c>
      <c r="H263" s="297">
        <v>0</v>
      </c>
      <c r="I263" s="297">
        <v>0</v>
      </c>
      <c r="J263" s="788"/>
      <c r="K263" s="297">
        <v>0</v>
      </c>
      <c r="L263" s="297">
        <v>0</v>
      </c>
      <c r="M263" s="297">
        <v>0</v>
      </c>
      <c r="N263" s="776">
        <v>0</v>
      </c>
    </row>
    <row r="264" spans="1:14" s="372" customFormat="1" ht="118.5" customHeight="1">
      <c r="A264" s="771"/>
      <c r="B264" s="789" t="s">
        <v>199</v>
      </c>
      <c r="C264" s="790"/>
      <c r="D264" s="674"/>
      <c r="E264" s="791"/>
      <c r="F264" s="792"/>
      <c r="G264" s="793"/>
      <c r="H264" s="794"/>
      <c r="I264" s="794"/>
      <c r="J264" s="795"/>
      <c r="K264" s="791"/>
      <c r="L264" s="791"/>
      <c r="M264" s="791"/>
      <c r="N264" s="67"/>
    </row>
    <row r="265" spans="1:14" s="372" customFormat="1" ht="34.5" customHeight="1">
      <c r="A265" s="796"/>
      <c r="B265" s="305" t="s">
        <v>96</v>
      </c>
      <c r="C265" s="797">
        <v>0</v>
      </c>
      <c r="D265" s="798"/>
      <c r="E265" s="799">
        <v>37</v>
      </c>
      <c r="F265" s="797"/>
      <c r="G265" s="800">
        <v>66</v>
      </c>
      <c r="H265" s="801">
        <v>49</v>
      </c>
      <c r="I265" s="801">
        <v>62</v>
      </c>
      <c r="J265" s="802"/>
      <c r="K265" s="799">
        <v>74</v>
      </c>
      <c r="L265" s="799">
        <v>86</v>
      </c>
      <c r="M265" s="799">
        <v>99</v>
      </c>
      <c r="N265" s="803"/>
    </row>
    <row r="266" spans="1:14" s="372" customFormat="1" ht="34.5" customHeight="1" thickBot="1">
      <c r="A266" s="289"/>
      <c r="B266" s="288" t="s">
        <v>189</v>
      </c>
      <c r="C266" s="464" t="s">
        <v>15</v>
      </c>
      <c r="D266" s="465"/>
      <c r="E266" s="465"/>
      <c r="F266" s="465"/>
      <c r="G266" s="465"/>
      <c r="H266" s="465"/>
      <c r="I266" s="465"/>
      <c r="J266" s="465"/>
      <c r="K266" s="466"/>
      <c r="L266" s="466"/>
      <c r="M266" s="466"/>
      <c r="N266" s="467"/>
    </row>
    <row r="267" spans="1:14" s="372" customFormat="1" ht="22.5">
      <c r="A267" s="773"/>
      <c r="B267" s="716" t="s">
        <v>200</v>
      </c>
      <c r="C267" s="804" t="s">
        <v>201</v>
      </c>
      <c r="D267" s="783" t="s">
        <v>17</v>
      </c>
      <c r="E267" s="321">
        <f t="shared" ref="E267:I267" si="209">SUM(E268:E270)</f>
        <v>0</v>
      </c>
      <c r="F267" s="321">
        <f t="shared" si="209"/>
        <v>0</v>
      </c>
      <c r="G267" s="321">
        <f t="shared" si="209"/>
        <v>0</v>
      </c>
      <c r="H267" s="321">
        <f t="shared" si="209"/>
        <v>0</v>
      </c>
      <c r="I267" s="321">
        <f t="shared" si="209"/>
        <v>0</v>
      </c>
      <c r="J267" s="784"/>
      <c r="K267" s="321">
        <f t="shared" ref="K267:N267" si="210">SUM(K268:K270)</f>
        <v>0</v>
      </c>
      <c r="L267" s="321">
        <f t="shared" si="210"/>
        <v>0</v>
      </c>
      <c r="M267" s="321">
        <f t="shared" si="210"/>
        <v>0</v>
      </c>
      <c r="N267" s="321">
        <f t="shared" si="210"/>
        <v>0</v>
      </c>
    </row>
    <row r="268" spans="1:14" s="372" customFormat="1" ht="23.25">
      <c r="A268" s="773"/>
      <c r="B268" s="718"/>
      <c r="C268" s="805"/>
      <c r="D268" s="756" t="s">
        <v>18</v>
      </c>
      <c r="E268" s="297">
        <v>0</v>
      </c>
      <c r="F268" s="298">
        <v>0</v>
      </c>
      <c r="G268" s="298">
        <v>0</v>
      </c>
      <c r="H268" s="298">
        <v>0</v>
      </c>
      <c r="I268" s="298">
        <v>0</v>
      </c>
      <c r="J268" s="784"/>
      <c r="K268" s="298">
        <v>0</v>
      </c>
      <c r="L268" s="298">
        <v>0</v>
      </c>
      <c r="M268" s="298">
        <v>0</v>
      </c>
      <c r="N268" s="786">
        <v>0</v>
      </c>
    </row>
    <row r="269" spans="1:14" s="372" customFormat="1" ht="23.25">
      <c r="A269" s="773"/>
      <c r="B269" s="718"/>
      <c r="C269" s="805"/>
      <c r="D269" s="756" t="s">
        <v>10</v>
      </c>
      <c r="E269" s="297">
        <v>0</v>
      </c>
      <c r="F269" s="298">
        <v>0</v>
      </c>
      <c r="G269" s="298">
        <v>0</v>
      </c>
      <c r="H269" s="298">
        <v>0</v>
      </c>
      <c r="I269" s="298">
        <v>0</v>
      </c>
      <c r="J269" s="784"/>
      <c r="K269" s="298">
        <v>0</v>
      </c>
      <c r="L269" s="298">
        <v>0</v>
      </c>
      <c r="M269" s="298">
        <v>0</v>
      </c>
      <c r="N269" s="786">
        <v>0</v>
      </c>
    </row>
    <row r="270" spans="1:14" s="372" customFormat="1" ht="59.25" customHeight="1" thickBot="1">
      <c r="A270" s="773"/>
      <c r="B270" s="723"/>
      <c r="C270" s="806"/>
      <c r="D270" s="761" t="s">
        <v>11</v>
      </c>
      <c r="E270" s="725">
        <v>0</v>
      </c>
      <c r="F270" s="297">
        <v>0</v>
      </c>
      <c r="G270" s="297">
        <v>0</v>
      </c>
      <c r="H270" s="297">
        <v>0</v>
      </c>
      <c r="I270" s="297">
        <v>0</v>
      </c>
      <c r="J270" s="788"/>
      <c r="K270" s="297">
        <v>0</v>
      </c>
      <c r="L270" s="297">
        <v>0</v>
      </c>
      <c r="M270" s="297">
        <v>0</v>
      </c>
      <c r="N270" s="776">
        <v>0</v>
      </c>
    </row>
    <row r="271" spans="1:14" s="372" customFormat="1">
      <c r="A271" s="469" t="s">
        <v>202</v>
      </c>
      <c r="B271" s="469"/>
      <c r="C271" s="469"/>
      <c r="D271" s="469"/>
      <c r="E271" s="469"/>
      <c r="F271" s="469"/>
      <c r="G271" s="469"/>
      <c r="H271" s="469"/>
      <c r="I271" s="469"/>
      <c r="J271" s="469"/>
      <c r="K271" s="469"/>
      <c r="L271" s="469"/>
      <c r="M271" s="469"/>
      <c r="N271" s="469"/>
    </row>
    <row r="272" spans="1:14" s="372" customFormat="1" ht="162" customHeight="1">
      <c r="A272" s="773"/>
      <c r="B272" s="789" t="s">
        <v>203</v>
      </c>
      <c r="C272" s="772"/>
      <c r="D272" s="247"/>
      <c r="E272" s="200"/>
      <c r="F272" s="200"/>
      <c r="G272" s="200"/>
      <c r="H272" s="200"/>
      <c r="I272" s="200"/>
      <c r="J272" s="410"/>
      <c r="K272" s="199"/>
      <c r="L272" s="199"/>
      <c r="M272" s="199"/>
      <c r="N272" s="67"/>
    </row>
    <row r="273" spans="1:14" s="372" customFormat="1" ht="236.25" customHeight="1">
      <c r="A273" s="773"/>
      <c r="B273" s="305" t="s">
        <v>96</v>
      </c>
      <c r="C273" s="807">
        <v>0</v>
      </c>
      <c r="D273" s="808"/>
      <c r="E273" s="809">
        <v>7.6999999999999999E-2</v>
      </c>
      <c r="F273" s="807"/>
      <c r="G273" s="807"/>
      <c r="H273" s="809">
        <v>0.252</v>
      </c>
      <c r="I273" s="809">
        <v>0.371</v>
      </c>
      <c r="J273" s="810" t="s">
        <v>294</v>
      </c>
      <c r="K273" s="809">
        <v>0.47199999999999998</v>
      </c>
      <c r="L273" s="809">
        <v>0.57599999999999996</v>
      </c>
      <c r="M273" s="809">
        <v>0.67700000000000005</v>
      </c>
      <c r="N273" s="811"/>
    </row>
    <row r="274" spans="1:14" s="372" customFormat="1" thickBot="1">
      <c r="A274" s="289"/>
      <c r="B274" s="288" t="s">
        <v>189</v>
      </c>
      <c r="C274" s="464" t="s">
        <v>15</v>
      </c>
      <c r="D274" s="465"/>
      <c r="E274" s="465"/>
      <c r="F274" s="465"/>
      <c r="G274" s="465"/>
      <c r="H274" s="465"/>
      <c r="I274" s="465"/>
      <c r="J274" s="465"/>
      <c r="K274" s="466"/>
      <c r="L274" s="466"/>
      <c r="M274" s="466"/>
      <c r="N274" s="467"/>
    </row>
    <row r="275" spans="1:14" s="372" customFormat="1" ht="22.5">
      <c r="A275" s="42"/>
      <c r="B275" s="730" t="s">
        <v>204</v>
      </c>
      <c r="C275" s="804" t="s">
        <v>198</v>
      </c>
      <c r="D275" s="783" t="s">
        <v>17</v>
      </c>
      <c r="E275" s="321">
        <f t="shared" ref="E275:I275" si="211">SUM(E276:E278)</f>
        <v>0</v>
      </c>
      <c r="F275" s="321">
        <f t="shared" si="211"/>
        <v>0</v>
      </c>
      <c r="G275" s="321">
        <f t="shared" si="211"/>
        <v>0</v>
      </c>
      <c r="H275" s="321">
        <f t="shared" si="211"/>
        <v>0</v>
      </c>
      <c r="I275" s="321">
        <f t="shared" si="211"/>
        <v>0</v>
      </c>
      <c r="J275" s="812"/>
      <c r="K275" s="321">
        <f t="shared" ref="K275:N275" si="212">SUM(K276:K278)</f>
        <v>0</v>
      </c>
      <c r="L275" s="321">
        <f t="shared" si="212"/>
        <v>0</v>
      </c>
      <c r="M275" s="321">
        <f t="shared" si="212"/>
        <v>0</v>
      </c>
      <c r="N275" s="321">
        <f t="shared" si="212"/>
        <v>0</v>
      </c>
    </row>
    <row r="276" spans="1:14" s="372" customFormat="1" ht="23.25">
      <c r="A276" s="42"/>
      <c r="B276" s="731"/>
      <c r="C276" s="805"/>
      <c r="D276" s="756" t="s">
        <v>18</v>
      </c>
      <c r="E276" s="298">
        <v>0</v>
      </c>
      <c r="F276" s="298">
        <v>0</v>
      </c>
      <c r="G276" s="298">
        <v>0</v>
      </c>
      <c r="H276" s="298">
        <v>0</v>
      </c>
      <c r="I276" s="298">
        <v>0</v>
      </c>
      <c r="J276" s="812"/>
      <c r="K276" s="298">
        <v>0</v>
      </c>
      <c r="L276" s="298">
        <v>0</v>
      </c>
      <c r="M276" s="298">
        <v>0</v>
      </c>
      <c r="N276" s="786">
        <v>0</v>
      </c>
    </row>
    <row r="277" spans="1:14" s="372" customFormat="1" ht="23.25">
      <c r="A277" s="42"/>
      <c r="B277" s="731"/>
      <c r="C277" s="805"/>
      <c r="D277" s="756" t="s">
        <v>10</v>
      </c>
      <c r="E277" s="298">
        <v>0</v>
      </c>
      <c r="F277" s="298">
        <v>0</v>
      </c>
      <c r="G277" s="298">
        <v>0</v>
      </c>
      <c r="H277" s="298">
        <v>0</v>
      </c>
      <c r="I277" s="298">
        <v>0</v>
      </c>
      <c r="J277" s="812"/>
      <c r="K277" s="298">
        <v>0</v>
      </c>
      <c r="L277" s="298">
        <v>0</v>
      </c>
      <c r="M277" s="298">
        <v>0</v>
      </c>
      <c r="N277" s="786">
        <v>0</v>
      </c>
    </row>
    <row r="278" spans="1:14" s="372" customFormat="1" ht="48.75" customHeight="1" thickBot="1">
      <c r="A278" s="42"/>
      <c r="B278" s="732"/>
      <c r="C278" s="805"/>
      <c r="D278" s="813" t="s">
        <v>11</v>
      </c>
      <c r="E278" s="331">
        <v>0</v>
      </c>
      <c r="F278" s="331">
        <v>0</v>
      </c>
      <c r="G278" s="331">
        <v>0</v>
      </c>
      <c r="H278" s="331">
        <v>0</v>
      </c>
      <c r="I278" s="331">
        <v>0</v>
      </c>
      <c r="J278" s="812"/>
      <c r="K278" s="297">
        <v>0</v>
      </c>
      <c r="L278" s="297">
        <v>0</v>
      </c>
      <c r="M278" s="297">
        <v>0</v>
      </c>
      <c r="N278" s="776">
        <v>0</v>
      </c>
    </row>
    <row r="279" spans="1:14" s="372" customFormat="1" ht="97.5">
      <c r="A279" s="42"/>
      <c r="B279" s="814" t="s">
        <v>205</v>
      </c>
      <c r="C279" s="815"/>
      <c r="D279" s="815"/>
      <c r="E279" s="816"/>
      <c r="F279" s="816"/>
      <c r="G279" s="816"/>
      <c r="H279" s="816"/>
      <c r="I279" s="816"/>
      <c r="J279" s="815"/>
      <c r="K279" s="817"/>
      <c r="L279" s="817"/>
      <c r="M279" s="817"/>
      <c r="N279" s="818"/>
    </row>
    <row r="280" spans="1:14" s="372" customFormat="1" ht="239.25" customHeight="1">
      <c r="A280" s="42"/>
      <c r="B280" s="305" t="s">
        <v>96</v>
      </c>
      <c r="C280" s="797">
        <v>2</v>
      </c>
      <c r="D280" s="798"/>
      <c r="E280" s="799">
        <v>0</v>
      </c>
      <c r="F280" s="797"/>
      <c r="G280" s="797"/>
      <c r="H280" s="801">
        <v>75</v>
      </c>
      <c r="I280" s="801">
        <v>78</v>
      </c>
      <c r="J280" s="810" t="s">
        <v>294</v>
      </c>
      <c r="K280" s="801">
        <v>81</v>
      </c>
      <c r="L280" s="801">
        <v>83</v>
      </c>
      <c r="M280" s="801">
        <v>85</v>
      </c>
      <c r="N280" s="819"/>
    </row>
    <row r="281" spans="1:14" s="372" customFormat="1" ht="19.5">
      <c r="A281" s="289"/>
      <c r="B281" s="288" t="s">
        <v>189</v>
      </c>
      <c r="C281" s="464" t="s">
        <v>15</v>
      </c>
      <c r="D281" s="465"/>
      <c r="E281" s="465"/>
      <c r="F281" s="465"/>
      <c r="G281" s="465"/>
      <c r="H281" s="465"/>
      <c r="I281" s="465"/>
      <c r="J281" s="465"/>
      <c r="K281" s="466"/>
      <c r="L281" s="466"/>
      <c r="M281" s="466"/>
      <c r="N281" s="467"/>
    </row>
    <row r="282" spans="1:14" s="372" customFormat="1" ht="22.5">
      <c r="A282" s="773"/>
      <c r="B282" s="430" t="s">
        <v>206</v>
      </c>
      <c r="C282" s="578" t="s">
        <v>201</v>
      </c>
      <c r="D282" s="783" t="s">
        <v>17</v>
      </c>
      <c r="E282" s="321">
        <f t="shared" ref="E282:I282" si="213">SUM(E283:E285)</f>
        <v>0</v>
      </c>
      <c r="F282" s="321">
        <f t="shared" si="213"/>
        <v>0</v>
      </c>
      <c r="G282" s="321">
        <f t="shared" si="213"/>
        <v>0</v>
      </c>
      <c r="H282" s="321">
        <f t="shared" si="213"/>
        <v>0</v>
      </c>
      <c r="I282" s="321">
        <f t="shared" si="213"/>
        <v>0</v>
      </c>
      <c r="J282" s="812"/>
      <c r="K282" s="57">
        <f t="shared" ref="K282:N282" si="214">SUM(K283:K285)</f>
        <v>0</v>
      </c>
      <c r="L282" s="57">
        <f t="shared" si="214"/>
        <v>0</v>
      </c>
      <c r="M282" s="57">
        <f t="shared" si="214"/>
        <v>0</v>
      </c>
      <c r="N282" s="57">
        <f t="shared" si="214"/>
        <v>0</v>
      </c>
    </row>
    <row r="283" spans="1:14" s="372" customFormat="1" ht="19.5">
      <c r="A283" s="773"/>
      <c r="B283" s="449"/>
      <c r="C283" s="785"/>
      <c r="D283" s="756" t="s">
        <v>18</v>
      </c>
      <c r="E283" s="298">
        <v>0</v>
      </c>
      <c r="F283" s="298">
        <v>0</v>
      </c>
      <c r="G283" s="298">
        <v>0</v>
      </c>
      <c r="H283" s="298">
        <v>0</v>
      </c>
      <c r="I283" s="298">
        <v>0</v>
      </c>
      <c r="J283" s="812"/>
      <c r="K283" s="298">
        <v>0</v>
      </c>
      <c r="L283" s="298">
        <v>0</v>
      </c>
      <c r="M283" s="298">
        <v>0</v>
      </c>
      <c r="N283" s="298">
        <v>0</v>
      </c>
    </row>
    <row r="284" spans="1:14" s="372" customFormat="1" ht="19.5">
      <c r="A284" s="773"/>
      <c r="B284" s="449"/>
      <c r="C284" s="785"/>
      <c r="D284" s="756" t="s">
        <v>10</v>
      </c>
      <c r="E284" s="298">
        <v>0</v>
      </c>
      <c r="F284" s="298">
        <v>0</v>
      </c>
      <c r="G284" s="298">
        <v>0</v>
      </c>
      <c r="H284" s="298">
        <v>0</v>
      </c>
      <c r="I284" s="298">
        <v>0</v>
      </c>
      <c r="J284" s="812"/>
      <c r="K284" s="298">
        <v>0</v>
      </c>
      <c r="L284" s="298">
        <v>0</v>
      </c>
      <c r="M284" s="298">
        <v>0</v>
      </c>
      <c r="N284" s="298">
        <v>0</v>
      </c>
    </row>
    <row r="285" spans="1:14" s="372" customFormat="1" thickBot="1">
      <c r="A285" s="773"/>
      <c r="B285" s="473"/>
      <c r="C285" s="787"/>
      <c r="D285" s="813" t="s">
        <v>11</v>
      </c>
      <c r="E285" s="331">
        <v>0</v>
      </c>
      <c r="F285" s="331">
        <v>0</v>
      </c>
      <c r="G285" s="331">
        <v>0</v>
      </c>
      <c r="H285" s="331">
        <v>0</v>
      </c>
      <c r="I285" s="331">
        <v>0</v>
      </c>
      <c r="J285" s="812"/>
      <c r="K285" s="297">
        <v>0</v>
      </c>
      <c r="L285" s="297">
        <v>0</v>
      </c>
      <c r="M285" s="297">
        <v>0</v>
      </c>
      <c r="N285" s="297">
        <v>0</v>
      </c>
    </row>
    <row r="286" spans="1:14" s="372" customFormat="1">
      <c r="A286" s="469" t="s">
        <v>207</v>
      </c>
      <c r="B286" s="469"/>
      <c r="C286" s="469"/>
      <c r="D286" s="469"/>
      <c r="E286" s="469"/>
      <c r="F286" s="469"/>
      <c r="G286" s="469"/>
      <c r="H286" s="469"/>
      <c r="I286" s="469"/>
      <c r="J286" s="469"/>
      <c r="K286" s="469"/>
      <c r="L286" s="469"/>
      <c r="M286" s="469"/>
      <c r="N286" s="469"/>
    </row>
    <row r="287" spans="1:14" s="372" customFormat="1" ht="117">
      <c r="A287" s="771"/>
      <c r="B287" s="789" t="s">
        <v>208</v>
      </c>
      <c r="C287" s="772"/>
      <c r="D287" s="247"/>
      <c r="E287" s="200"/>
      <c r="F287" s="200"/>
      <c r="G287" s="200"/>
      <c r="H287" s="200"/>
      <c r="I287" s="820"/>
      <c r="J287" s="415"/>
      <c r="K287" s="199"/>
      <c r="L287" s="199"/>
      <c r="M287" s="199"/>
      <c r="N287" s="67"/>
    </row>
    <row r="288" spans="1:14" s="372" customFormat="1" ht="145.5" customHeight="1">
      <c r="A288" s="771"/>
      <c r="B288" s="305" t="s">
        <v>96</v>
      </c>
      <c r="C288" s="800">
        <v>0</v>
      </c>
      <c r="D288" s="798"/>
      <c r="E288" s="799">
        <v>0</v>
      </c>
      <c r="F288" s="797"/>
      <c r="G288" s="797"/>
      <c r="H288" s="801">
        <v>0</v>
      </c>
      <c r="I288" s="801">
        <v>1</v>
      </c>
      <c r="J288" s="802" t="s">
        <v>303</v>
      </c>
      <c r="K288" s="799">
        <v>2</v>
      </c>
      <c r="L288" s="799">
        <v>3</v>
      </c>
      <c r="M288" s="799">
        <v>4</v>
      </c>
      <c r="N288" s="819"/>
    </row>
    <row r="289" spans="1:14" s="372" customFormat="1" thickBot="1">
      <c r="A289" s="289"/>
      <c r="B289" s="288" t="s">
        <v>189</v>
      </c>
      <c r="C289" s="464" t="s">
        <v>15</v>
      </c>
      <c r="D289" s="465"/>
      <c r="E289" s="465"/>
      <c r="F289" s="465"/>
      <c r="G289" s="465"/>
      <c r="H289" s="465"/>
      <c r="I289" s="465"/>
      <c r="J289" s="465"/>
      <c r="K289" s="466"/>
      <c r="L289" s="466"/>
      <c r="M289" s="466"/>
      <c r="N289" s="467"/>
    </row>
    <row r="290" spans="1:14" s="372" customFormat="1" ht="22.5">
      <c r="A290" s="773"/>
      <c r="B290" s="821" t="s">
        <v>209</v>
      </c>
      <c r="C290" s="578" t="s">
        <v>210</v>
      </c>
      <c r="D290" s="822" t="s">
        <v>17</v>
      </c>
      <c r="E290" s="321">
        <f t="shared" ref="E290:I290" si="215">SUM(E291:E293)</f>
        <v>1.2</v>
      </c>
      <c r="F290" s="321">
        <f t="shared" si="215"/>
        <v>1.2</v>
      </c>
      <c r="G290" s="321">
        <f t="shared" si="215"/>
        <v>1.2</v>
      </c>
      <c r="H290" s="321">
        <f t="shared" si="215"/>
        <v>1.2</v>
      </c>
      <c r="I290" s="321">
        <f t="shared" si="215"/>
        <v>1.2</v>
      </c>
      <c r="J290" s="717" t="s">
        <v>304</v>
      </c>
      <c r="K290" s="321">
        <f t="shared" ref="K290:N290" si="216">SUM(K291:K293)</f>
        <v>1.3</v>
      </c>
      <c r="L290" s="321">
        <f t="shared" si="216"/>
        <v>1.4</v>
      </c>
      <c r="M290" s="321">
        <f t="shared" si="216"/>
        <v>1.4</v>
      </c>
      <c r="N290" s="321">
        <f t="shared" si="216"/>
        <v>7.6999999999999993</v>
      </c>
    </row>
    <row r="291" spans="1:14" s="372" customFormat="1" ht="19.5">
      <c r="A291" s="773"/>
      <c r="B291" s="434"/>
      <c r="C291" s="785"/>
      <c r="D291" s="246" t="s">
        <v>18</v>
      </c>
      <c r="E291" s="298">
        <v>0</v>
      </c>
      <c r="F291" s="298">
        <v>0</v>
      </c>
      <c r="G291" s="298">
        <v>0</v>
      </c>
      <c r="H291" s="298">
        <v>0</v>
      </c>
      <c r="I291" s="298">
        <v>0</v>
      </c>
      <c r="J291" s="665"/>
      <c r="K291" s="298">
        <v>0</v>
      </c>
      <c r="L291" s="298">
        <v>0</v>
      </c>
      <c r="M291" s="298">
        <v>0</v>
      </c>
      <c r="N291" s="298">
        <v>0</v>
      </c>
    </row>
    <row r="292" spans="1:14" s="372" customFormat="1" ht="19.5">
      <c r="A292" s="773"/>
      <c r="B292" s="434"/>
      <c r="C292" s="785"/>
      <c r="D292" s="246" t="s">
        <v>10</v>
      </c>
      <c r="E292" s="298">
        <v>1.2</v>
      </c>
      <c r="F292" s="823">
        <v>1.2</v>
      </c>
      <c r="G292" s="666">
        <v>1.2</v>
      </c>
      <c r="H292" s="298">
        <v>1.2</v>
      </c>
      <c r="I292" s="298">
        <v>1.2</v>
      </c>
      <c r="J292" s="665"/>
      <c r="K292" s="298">
        <v>1.3</v>
      </c>
      <c r="L292" s="298">
        <v>1.4</v>
      </c>
      <c r="M292" s="298">
        <v>1.4</v>
      </c>
      <c r="N292" s="26">
        <f>F292+H292+I292+K292+L292+M292</f>
        <v>7.6999999999999993</v>
      </c>
    </row>
    <row r="293" spans="1:14" s="372" customFormat="1" ht="128.25" customHeight="1" thickBot="1">
      <c r="A293" s="773"/>
      <c r="B293" s="824"/>
      <c r="C293" s="787"/>
      <c r="D293" s="825" t="s">
        <v>11</v>
      </c>
      <c r="E293" s="826">
        <v>0</v>
      </c>
      <c r="F293" s="331">
        <v>0</v>
      </c>
      <c r="G293" s="331">
        <v>0</v>
      </c>
      <c r="H293" s="331">
        <v>0</v>
      </c>
      <c r="I293" s="331">
        <v>0</v>
      </c>
      <c r="J293" s="728"/>
      <c r="K293" s="297">
        <v>0</v>
      </c>
      <c r="L293" s="297">
        <v>0</v>
      </c>
      <c r="M293" s="297">
        <v>0</v>
      </c>
      <c r="N293" s="297">
        <v>0</v>
      </c>
    </row>
    <row r="294" spans="1:14" s="372" customFormat="1" ht="175.5">
      <c r="A294" s="773"/>
      <c r="B294" s="789" t="s">
        <v>211</v>
      </c>
      <c r="C294" s="772"/>
      <c r="D294" s="247"/>
      <c r="E294" s="200"/>
      <c r="F294" s="200"/>
      <c r="G294" s="200"/>
      <c r="H294" s="200"/>
      <c r="I294" s="820"/>
      <c r="J294" s="415"/>
      <c r="K294" s="199"/>
      <c r="L294" s="199"/>
      <c r="M294" s="199"/>
      <c r="N294" s="67"/>
    </row>
    <row r="295" spans="1:14" s="372" customFormat="1">
      <c r="A295" s="773"/>
      <c r="B295" s="305" t="s">
        <v>96</v>
      </c>
      <c r="C295" s="827">
        <v>0</v>
      </c>
      <c r="D295" s="828"/>
      <c r="E295" s="799">
        <v>0</v>
      </c>
      <c r="F295" s="797"/>
      <c r="G295" s="797"/>
      <c r="H295" s="801">
        <v>10</v>
      </c>
      <c r="I295" s="801">
        <v>25</v>
      </c>
      <c r="J295" s="829"/>
      <c r="K295" s="799">
        <v>40</v>
      </c>
      <c r="L295" s="799">
        <v>55</v>
      </c>
      <c r="M295" s="799">
        <v>70</v>
      </c>
      <c r="N295" s="830"/>
    </row>
    <row r="296" spans="1:14" s="372" customFormat="1" thickBot="1">
      <c r="A296" s="289"/>
      <c r="B296" s="288" t="s">
        <v>189</v>
      </c>
      <c r="C296" s="464" t="s">
        <v>15</v>
      </c>
      <c r="D296" s="465"/>
      <c r="E296" s="465"/>
      <c r="F296" s="465"/>
      <c r="G296" s="465"/>
      <c r="H296" s="465"/>
      <c r="I296" s="465"/>
      <c r="J296" s="465"/>
      <c r="K296" s="466"/>
      <c r="L296" s="466"/>
      <c r="M296" s="466"/>
      <c r="N296" s="467"/>
    </row>
    <row r="297" spans="1:14" s="372" customFormat="1" ht="22.5">
      <c r="A297" s="773"/>
      <c r="B297" s="744" t="s">
        <v>212</v>
      </c>
      <c r="C297" s="578" t="s">
        <v>210</v>
      </c>
      <c r="D297" s="783" t="s">
        <v>17</v>
      </c>
      <c r="E297" s="321">
        <f t="shared" ref="E297:I297" si="217">SUM(E298:E300)</f>
        <v>0</v>
      </c>
      <c r="F297" s="321">
        <f t="shared" si="217"/>
        <v>0</v>
      </c>
      <c r="G297" s="321">
        <f t="shared" si="217"/>
        <v>0</v>
      </c>
      <c r="H297" s="321">
        <f t="shared" si="217"/>
        <v>0</v>
      </c>
      <c r="I297" s="321">
        <f t="shared" si="217"/>
        <v>0</v>
      </c>
      <c r="J297" s="812"/>
      <c r="K297" s="321">
        <f t="shared" ref="K297:N297" si="218">SUM(K298:K300)</f>
        <v>0</v>
      </c>
      <c r="L297" s="321">
        <f t="shared" si="218"/>
        <v>0</v>
      </c>
      <c r="M297" s="321">
        <f t="shared" si="218"/>
        <v>0</v>
      </c>
      <c r="N297" s="321">
        <f t="shared" si="218"/>
        <v>0</v>
      </c>
    </row>
    <row r="298" spans="1:14" s="372" customFormat="1" ht="23.25">
      <c r="A298" s="773"/>
      <c r="B298" s="703"/>
      <c r="C298" s="785"/>
      <c r="D298" s="756" t="s">
        <v>18</v>
      </c>
      <c r="E298" s="298">
        <v>0</v>
      </c>
      <c r="F298" s="298">
        <v>0</v>
      </c>
      <c r="G298" s="298">
        <v>0</v>
      </c>
      <c r="H298" s="298">
        <v>0</v>
      </c>
      <c r="I298" s="298">
        <v>0</v>
      </c>
      <c r="J298" s="812"/>
      <c r="K298" s="298">
        <v>0</v>
      </c>
      <c r="L298" s="298">
        <v>0</v>
      </c>
      <c r="M298" s="298">
        <v>0</v>
      </c>
      <c r="N298" s="786">
        <v>0</v>
      </c>
    </row>
    <row r="299" spans="1:14" s="372" customFormat="1" ht="23.25">
      <c r="A299" s="773"/>
      <c r="B299" s="703"/>
      <c r="C299" s="785"/>
      <c r="D299" s="756" t="s">
        <v>10</v>
      </c>
      <c r="E299" s="298">
        <v>0</v>
      </c>
      <c r="F299" s="298">
        <v>0</v>
      </c>
      <c r="G299" s="298">
        <v>0</v>
      </c>
      <c r="H299" s="298">
        <v>0</v>
      </c>
      <c r="I299" s="298">
        <v>0</v>
      </c>
      <c r="J299" s="812"/>
      <c r="K299" s="298">
        <v>0</v>
      </c>
      <c r="L299" s="298">
        <v>0</v>
      </c>
      <c r="M299" s="298">
        <v>0</v>
      </c>
      <c r="N299" s="786">
        <v>0</v>
      </c>
    </row>
    <row r="300" spans="1:14" s="372" customFormat="1" ht="101.25" customHeight="1" thickBot="1">
      <c r="A300" s="773"/>
      <c r="B300" s="769"/>
      <c r="C300" s="787"/>
      <c r="D300" s="813" t="s">
        <v>11</v>
      </c>
      <c r="E300" s="331">
        <v>0</v>
      </c>
      <c r="F300" s="331">
        <v>0</v>
      </c>
      <c r="G300" s="331">
        <v>0</v>
      </c>
      <c r="H300" s="331">
        <v>0</v>
      </c>
      <c r="I300" s="331">
        <v>0</v>
      </c>
      <c r="J300" s="812"/>
      <c r="K300" s="297">
        <v>0</v>
      </c>
      <c r="L300" s="297">
        <v>0</v>
      </c>
      <c r="M300" s="297">
        <v>0</v>
      </c>
      <c r="N300" s="776">
        <v>0</v>
      </c>
    </row>
    <row r="301" spans="1:14" s="372" customFormat="1" ht="159" customHeight="1">
      <c r="A301" s="773"/>
      <c r="B301" s="831" t="s">
        <v>213</v>
      </c>
      <c r="C301" s="772"/>
      <c r="D301" s="247"/>
      <c r="E301" s="200"/>
      <c r="F301" s="200"/>
      <c r="G301" s="200"/>
      <c r="H301" s="200"/>
      <c r="I301" s="820"/>
      <c r="J301" s="415"/>
      <c r="K301" s="199"/>
      <c r="L301" s="199"/>
      <c r="M301" s="199"/>
      <c r="N301" s="67"/>
    </row>
    <row r="302" spans="1:14" s="372" customFormat="1" ht="246.75" customHeight="1">
      <c r="A302" s="773"/>
      <c r="B302" s="305" t="s">
        <v>96</v>
      </c>
      <c r="C302" s="832">
        <v>0</v>
      </c>
      <c r="D302" s="833"/>
      <c r="E302" s="834">
        <v>0</v>
      </c>
      <c r="F302" s="835"/>
      <c r="G302" s="835"/>
      <c r="H302" s="836">
        <v>15</v>
      </c>
      <c r="I302" s="836">
        <v>30</v>
      </c>
      <c r="J302" s="802" t="s">
        <v>214</v>
      </c>
      <c r="K302" s="834">
        <v>50</v>
      </c>
      <c r="L302" s="834">
        <v>80</v>
      </c>
      <c r="M302" s="834">
        <v>90</v>
      </c>
      <c r="N302" s="837"/>
    </row>
    <row r="303" spans="1:14" s="372" customFormat="1" thickBot="1">
      <c r="A303" s="289"/>
      <c r="B303" s="288" t="s">
        <v>189</v>
      </c>
      <c r="C303" s="464" t="s">
        <v>15</v>
      </c>
      <c r="D303" s="465"/>
      <c r="E303" s="465"/>
      <c r="F303" s="465"/>
      <c r="G303" s="465"/>
      <c r="H303" s="465"/>
      <c r="I303" s="465"/>
      <c r="J303" s="465"/>
      <c r="K303" s="466"/>
      <c r="L303" s="466"/>
      <c r="M303" s="466"/>
      <c r="N303" s="467"/>
    </row>
    <row r="304" spans="1:14" s="372" customFormat="1" ht="22.5">
      <c r="A304" s="773"/>
      <c r="B304" s="744" t="s">
        <v>215</v>
      </c>
      <c r="C304" s="578" t="s">
        <v>210</v>
      </c>
      <c r="D304" s="783" t="s">
        <v>17</v>
      </c>
      <c r="E304" s="321">
        <f t="shared" ref="E304:I304" si="219">SUM(E305:E307)</f>
        <v>0</v>
      </c>
      <c r="F304" s="321">
        <f t="shared" si="219"/>
        <v>0</v>
      </c>
      <c r="G304" s="321">
        <f t="shared" si="219"/>
        <v>0</v>
      </c>
      <c r="H304" s="321">
        <f t="shared" si="219"/>
        <v>0</v>
      </c>
      <c r="I304" s="321">
        <f t="shared" si="219"/>
        <v>0</v>
      </c>
      <c r="J304" s="812"/>
      <c r="K304" s="321">
        <f t="shared" ref="K304:N304" si="220">SUM(K305:K307)</f>
        <v>0</v>
      </c>
      <c r="L304" s="321">
        <f t="shared" si="220"/>
        <v>0</v>
      </c>
      <c r="M304" s="321">
        <f t="shared" si="220"/>
        <v>0</v>
      </c>
      <c r="N304" s="321">
        <f t="shared" si="220"/>
        <v>0</v>
      </c>
    </row>
    <row r="305" spans="1:14" s="372" customFormat="1" ht="23.25">
      <c r="A305" s="773"/>
      <c r="B305" s="703"/>
      <c r="C305" s="785"/>
      <c r="D305" s="756" t="s">
        <v>18</v>
      </c>
      <c r="E305" s="838">
        <v>0</v>
      </c>
      <c r="F305" s="298">
        <v>0</v>
      </c>
      <c r="G305" s="298">
        <v>0</v>
      </c>
      <c r="H305" s="298">
        <v>0</v>
      </c>
      <c r="I305" s="298">
        <v>0</v>
      </c>
      <c r="J305" s="812"/>
      <c r="K305" s="298">
        <v>0</v>
      </c>
      <c r="L305" s="298">
        <v>0</v>
      </c>
      <c r="M305" s="298">
        <v>0</v>
      </c>
      <c r="N305" s="786">
        <v>0</v>
      </c>
    </row>
    <row r="306" spans="1:14" s="372" customFormat="1" ht="23.25">
      <c r="A306" s="773"/>
      <c r="B306" s="703"/>
      <c r="C306" s="785"/>
      <c r="D306" s="756" t="s">
        <v>10</v>
      </c>
      <c r="E306" s="838">
        <v>0</v>
      </c>
      <c r="F306" s="298">
        <v>0</v>
      </c>
      <c r="G306" s="298">
        <v>0</v>
      </c>
      <c r="H306" s="298">
        <v>0</v>
      </c>
      <c r="I306" s="298">
        <v>0</v>
      </c>
      <c r="J306" s="812"/>
      <c r="K306" s="298">
        <v>0</v>
      </c>
      <c r="L306" s="298">
        <v>0</v>
      </c>
      <c r="M306" s="298">
        <v>0</v>
      </c>
      <c r="N306" s="786">
        <v>0</v>
      </c>
    </row>
    <row r="307" spans="1:14" s="372" customFormat="1" ht="99.75" customHeight="1" thickBot="1">
      <c r="A307" s="773"/>
      <c r="B307" s="769"/>
      <c r="C307" s="787"/>
      <c r="D307" s="813" t="s">
        <v>11</v>
      </c>
      <c r="E307" s="839">
        <v>0</v>
      </c>
      <c r="F307" s="331">
        <v>0</v>
      </c>
      <c r="G307" s="331">
        <v>0</v>
      </c>
      <c r="H307" s="331">
        <v>0</v>
      </c>
      <c r="I307" s="331">
        <v>0</v>
      </c>
      <c r="J307" s="812"/>
      <c r="K307" s="297">
        <v>0</v>
      </c>
      <c r="L307" s="297">
        <v>0</v>
      </c>
      <c r="M307" s="297">
        <v>0</v>
      </c>
      <c r="N307" s="776">
        <v>0</v>
      </c>
    </row>
    <row r="308" spans="1:14" s="372" customFormat="1" ht="156">
      <c r="A308" s="773"/>
      <c r="B308" s="789" t="s">
        <v>216</v>
      </c>
      <c r="C308" s="840"/>
      <c r="D308" s="724"/>
      <c r="E308" s="724"/>
      <c r="F308" s="274"/>
      <c r="G308" s="274"/>
      <c r="H308" s="841"/>
      <c r="I308" s="841"/>
      <c r="J308" s="842"/>
      <c r="K308" s="843"/>
      <c r="L308" s="843"/>
      <c r="M308" s="843"/>
      <c r="N308" s="844"/>
    </row>
    <row r="309" spans="1:14" s="372" customFormat="1" ht="175.5">
      <c r="A309" s="773"/>
      <c r="B309" s="305" t="s">
        <v>96</v>
      </c>
      <c r="C309" s="845">
        <v>0</v>
      </c>
      <c r="D309" s="846"/>
      <c r="E309" s="847">
        <v>0</v>
      </c>
      <c r="F309" s="848"/>
      <c r="G309" s="848"/>
      <c r="H309" s="849">
        <v>15</v>
      </c>
      <c r="I309" s="849">
        <v>40</v>
      </c>
      <c r="J309" s="850" t="s">
        <v>214</v>
      </c>
      <c r="K309" s="851">
        <v>60</v>
      </c>
      <c r="L309" s="851">
        <v>85</v>
      </c>
      <c r="M309" s="851">
        <v>95</v>
      </c>
      <c r="N309" s="852"/>
    </row>
    <row r="310" spans="1:14" s="372" customFormat="1" thickBot="1">
      <c r="A310" s="289"/>
      <c r="B310" s="288" t="s">
        <v>189</v>
      </c>
      <c r="C310" s="464" t="s">
        <v>15</v>
      </c>
      <c r="D310" s="465"/>
      <c r="E310" s="465"/>
      <c r="F310" s="465"/>
      <c r="G310" s="465"/>
      <c r="H310" s="465"/>
      <c r="I310" s="465"/>
      <c r="J310" s="465"/>
      <c r="K310" s="466"/>
      <c r="L310" s="466"/>
      <c r="M310" s="466"/>
      <c r="N310" s="467"/>
    </row>
    <row r="311" spans="1:14" s="372" customFormat="1" ht="22.5">
      <c r="A311" s="773"/>
      <c r="B311" s="853" t="s">
        <v>217</v>
      </c>
      <c r="C311" s="578" t="s">
        <v>210</v>
      </c>
      <c r="D311" s="822" t="s">
        <v>17</v>
      </c>
      <c r="E311" s="321">
        <f t="shared" ref="E311:N311" si="221">SUM(E312:E314)</f>
        <v>0.8</v>
      </c>
      <c r="F311" s="321">
        <f t="shared" si="221"/>
        <v>0.8</v>
      </c>
      <c r="G311" s="321">
        <f t="shared" si="221"/>
        <v>0.73</v>
      </c>
      <c r="H311" s="321">
        <f t="shared" si="221"/>
        <v>0.8</v>
      </c>
      <c r="I311" s="321">
        <f t="shared" si="221"/>
        <v>0.8</v>
      </c>
      <c r="J311" s="717" t="s">
        <v>305</v>
      </c>
      <c r="K311" s="321">
        <f t="shared" si="221"/>
        <v>0.9</v>
      </c>
      <c r="L311" s="321">
        <f t="shared" si="221"/>
        <v>0.9</v>
      </c>
      <c r="M311" s="321">
        <f t="shared" si="221"/>
        <v>1</v>
      </c>
      <c r="N311" s="321">
        <f t="shared" si="221"/>
        <v>5.2</v>
      </c>
    </row>
    <row r="312" spans="1:14" s="372" customFormat="1" ht="23.25">
      <c r="A312" s="773"/>
      <c r="B312" s="854"/>
      <c r="C312" s="785"/>
      <c r="D312" s="246" t="s">
        <v>18</v>
      </c>
      <c r="E312" s="298">
        <v>0</v>
      </c>
      <c r="F312" s="729">
        <v>0</v>
      </c>
      <c r="G312" s="729">
        <v>0</v>
      </c>
      <c r="H312" s="729">
        <v>0</v>
      </c>
      <c r="I312" s="729">
        <v>0</v>
      </c>
      <c r="J312" s="665"/>
      <c r="K312" s="298">
        <v>0</v>
      </c>
      <c r="L312" s="298">
        <v>0</v>
      </c>
      <c r="M312" s="298">
        <v>0</v>
      </c>
      <c r="N312" s="786">
        <v>0</v>
      </c>
    </row>
    <row r="313" spans="1:14" s="372" customFormat="1" ht="23.25">
      <c r="A313" s="773"/>
      <c r="B313" s="854"/>
      <c r="C313" s="785"/>
      <c r="D313" s="246" t="s">
        <v>10</v>
      </c>
      <c r="E313" s="298">
        <v>0.8</v>
      </c>
      <c r="F313" s="666">
        <v>0.8</v>
      </c>
      <c r="G313" s="666">
        <v>0.73</v>
      </c>
      <c r="H313" s="298">
        <v>0.8</v>
      </c>
      <c r="I313" s="298">
        <v>0.8</v>
      </c>
      <c r="J313" s="665"/>
      <c r="K313" s="298">
        <v>0.9</v>
      </c>
      <c r="L313" s="298">
        <v>0.9</v>
      </c>
      <c r="M313" s="298">
        <v>1</v>
      </c>
      <c r="N313" s="721">
        <f>E313+H313+I313+K313+L313+M313</f>
        <v>5.2</v>
      </c>
    </row>
    <row r="314" spans="1:14" s="372" customFormat="1" ht="120.75" customHeight="1" thickBot="1">
      <c r="A314" s="773"/>
      <c r="B314" s="855"/>
      <c r="C314" s="787"/>
      <c r="D314" s="825" t="s">
        <v>11</v>
      </c>
      <c r="E314" s="826">
        <v>0</v>
      </c>
      <c r="F314" s="331">
        <v>0</v>
      </c>
      <c r="G314" s="331">
        <v>0</v>
      </c>
      <c r="H314" s="331">
        <v>0</v>
      </c>
      <c r="I314" s="331">
        <v>0</v>
      </c>
      <c r="J314" s="728"/>
      <c r="K314" s="297">
        <v>0</v>
      </c>
      <c r="L314" s="297">
        <v>0</v>
      </c>
      <c r="M314" s="297">
        <v>0</v>
      </c>
      <c r="N314" s="776">
        <v>0</v>
      </c>
    </row>
    <row r="315" spans="1:14" s="372" customFormat="1" ht="136.5">
      <c r="A315" s="773"/>
      <c r="B315" s="789" t="s">
        <v>218</v>
      </c>
      <c r="C315" s="772"/>
      <c r="D315" s="247"/>
      <c r="E315" s="200"/>
      <c r="F315" s="200"/>
      <c r="G315" s="200"/>
      <c r="H315" s="200"/>
      <c r="I315" s="820"/>
      <c r="J315" s="415"/>
      <c r="K315" s="199"/>
      <c r="L315" s="199"/>
      <c r="M315" s="199"/>
      <c r="N315" s="67"/>
    </row>
    <row r="316" spans="1:14" s="372" customFormat="1" ht="246.75" customHeight="1">
      <c r="A316" s="773"/>
      <c r="B316" s="305" t="s">
        <v>96</v>
      </c>
      <c r="C316" s="800">
        <v>0</v>
      </c>
      <c r="D316" s="798"/>
      <c r="E316" s="799">
        <v>0</v>
      </c>
      <c r="F316" s="797"/>
      <c r="G316" s="797"/>
      <c r="H316" s="801">
        <v>5</v>
      </c>
      <c r="I316" s="801">
        <v>10</v>
      </c>
      <c r="J316" s="802" t="s">
        <v>214</v>
      </c>
      <c r="K316" s="834">
        <v>15</v>
      </c>
      <c r="L316" s="834">
        <v>20</v>
      </c>
      <c r="M316" s="834">
        <v>25</v>
      </c>
      <c r="N316" s="856"/>
    </row>
    <row r="317" spans="1:14" s="372" customFormat="1" thickBot="1">
      <c r="A317" s="289"/>
      <c r="B317" s="288" t="s">
        <v>189</v>
      </c>
      <c r="C317" s="464" t="s">
        <v>15</v>
      </c>
      <c r="D317" s="465"/>
      <c r="E317" s="465"/>
      <c r="F317" s="465"/>
      <c r="G317" s="465"/>
      <c r="H317" s="465"/>
      <c r="I317" s="465"/>
      <c r="J317" s="465"/>
      <c r="K317" s="466"/>
      <c r="L317" s="466"/>
      <c r="M317" s="466"/>
      <c r="N317" s="467"/>
    </row>
    <row r="318" spans="1:14" s="372" customFormat="1" ht="22.5">
      <c r="A318" s="773"/>
      <c r="B318" s="744" t="s">
        <v>219</v>
      </c>
      <c r="C318" s="578" t="s">
        <v>210</v>
      </c>
      <c r="D318" s="783" t="s">
        <v>17</v>
      </c>
      <c r="E318" s="321">
        <f t="shared" ref="E318:I318" si="222">SUM(E319:E321)</f>
        <v>0</v>
      </c>
      <c r="F318" s="321">
        <f t="shared" si="222"/>
        <v>0</v>
      </c>
      <c r="G318" s="321">
        <f t="shared" si="222"/>
        <v>0</v>
      </c>
      <c r="H318" s="321">
        <f t="shared" si="222"/>
        <v>0</v>
      </c>
      <c r="I318" s="321">
        <f t="shared" si="222"/>
        <v>0</v>
      </c>
      <c r="J318" s="857"/>
      <c r="K318" s="321">
        <f t="shared" ref="K318:N318" si="223">SUM(K319:K321)</f>
        <v>0</v>
      </c>
      <c r="L318" s="321">
        <f t="shared" si="223"/>
        <v>0</v>
      </c>
      <c r="M318" s="321">
        <f t="shared" si="223"/>
        <v>0</v>
      </c>
      <c r="N318" s="321">
        <f t="shared" si="223"/>
        <v>0</v>
      </c>
    </row>
    <row r="319" spans="1:14" s="372" customFormat="1" ht="23.25">
      <c r="A319" s="773"/>
      <c r="B319" s="703"/>
      <c r="C319" s="785"/>
      <c r="D319" s="756" t="s">
        <v>18</v>
      </c>
      <c r="E319" s="298">
        <v>0</v>
      </c>
      <c r="F319" s="298">
        <v>0</v>
      </c>
      <c r="G319" s="298">
        <v>0</v>
      </c>
      <c r="H319" s="298">
        <v>0</v>
      </c>
      <c r="I319" s="298">
        <v>0</v>
      </c>
      <c r="J319" s="858"/>
      <c r="K319" s="298">
        <v>0</v>
      </c>
      <c r="L319" s="298">
        <v>0</v>
      </c>
      <c r="M319" s="298">
        <v>0</v>
      </c>
      <c r="N319" s="786">
        <v>0</v>
      </c>
    </row>
    <row r="320" spans="1:14" s="372" customFormat="1" ht="23.25">
      <c r="A320" s="773"/>
      <c r="B320" s="703"/>
      <c r="C320" s="785"/>
      <c r="D320" s="756" t="s">
        <v>10</v>
      </c>
      <c r="E320" s="298">
        <v>0</v>
      </c>
      <c r="F320" s="298">
        <v>0</v>
      </c>
      <c r="G320" s="298">
        <v>0</v>
      </c>
      <c r="H320" s="298">
        <v>0</v>
      </c>
      <c r="I320" s="298">
        <v>0</v>
      </c>
      <c r="J320" s="858"/>
      <c r="K320" s="298">
        <v>0</v>
      </c>
      <c r="L320" s="298">
        <v>0</v>
      </c>
      <c r="M320" s="298">
        <v>0</v>
      </c>
      <c r="N320" s="786">
        <v>0</v>
      </c>
    </row>
    <row r="321" spans="1:14" s="372" customFormat="1" ht="23.25" thickBot="1">
      <c r="A321" s="773"/>
      <c r="B321" s="769"/>
      <c r="C321" s="787"/>
      <c r="D321" s="813" t="s">
        <v>11</v>
      </c>
      <c r="E321" s="331">
        <v>0</v>
      </c>
      <c r="F321" s="331">
        <v>0</v>
      </c>
      <c r="G321" s="331">
        <v>0</v>
      </c>
      <c r="H321" s="331">
        <v>0</v>
      </c>
      <c r="I321" s="331">
        <v>0</v>
      </c>
      <c r="J321" s="859"/>
      <c r="K321" s="297">
        <v>0</v>
      </c>
      <c r="L321" s="297">
        <v>0</v>
      </c>
      <c r="M321" s="297">
        <v>0</v>
      </c>
      <c r="N321" s="776">
        <v>0</v>
      </c>
    </row>
    <row r="322" spans="1:14" s="372" customFormat="1" ht="19.5">
      <c r="A322" s="468" t="s">
        <v>220</v>
      </c>
      <c r="B322" s="468"/>
      <c r="C322" s="468"/>
      <c r="D322" s="468"/>
      <c r="E322" s="468"/>
      <c r="F322" s="468"/>
      <c r="G322" s="468"/>
      <c r="H322" s="468"/>
      <c r="I322" s="468"/>
      <c r="J322" s="468"/>
      <c r="K322" s="468"/>
      <c r="L322" s="468"/>
      <c r="M322" s="468"/>
      <c r="N322" s="468"/>
    </row>
    <row r="323" spans="1:14" s="372" customFormat="1" ht="102" customHeight="1">
      <c r="A323" s="773"/>
      <c r="B323" s="789" t="s">
        <v>221</v>
      </c>
      <c r="C323" s="772"/>
      <c r="D323" s="247"/>
      <c r="E323" s="200"/>
      <c r="F323" s="200"/>
      <c r="G323" s="200"/>
      <c r="H323" s="200"/>
      <c r="I323" s="820"/>
      <c r="J323" s="415"/>
      <c r="K323" s="199"/>
      <c r="L323" s="199"/>
      <c r="M323" s="199"/>
      <c r="N323" s="67"/>
    </row>
    <row r="324" spans="1:14" s="372" customFormat="1">
      <c r="A324" s="773"/>
      <c r="B324" s="305" t="s">
        <v>96</v>
      </c>
      <c r="C324" s="860">
        <v>0</v>
      </c>
      <c r="D324" s="798"/>
      <c r="E324" s="799">
        <v>0</v>
      </c>
      <c r="F324" s="797"/>
      <c r="G324" s="797"/>
      <c r="H324" s="801">
        <v>10</v>
      </c>
      <c r="I324" s="801">
        <v>20</v>
      </c>
      <c r="J324" s="861"/>
      <c r="K324" s="799">
        <v>30</v>
      </c>
      <c r="L324" s="799">
        <v>40</v>
      </c>
      <c r="M324" s="799">
        <v>50</v>
      </c>
      <c r="N324" s="808"/>
    </row>
    <row r="325" spans="1:14" s="372" customFormat="1" thickBot="1">
      <c r="A325" s="289"/>
      <c r="B325" s="288" t="s">
        <v>189</v>
      </c>
      <c r="C325" s="464" t="s">
        <v>15</v>
      </c>
      <c r="D325" s="465"/>
      <c r="E325" s="465"/>
      <c r="F325" s="465"/>
      <c r="G325" s="465"/>
      <c r="H325" s="465"/>
      <c r="I325" s="465"/>
      <c r="J325" s="465"/>
      <c r="K325" s="466"/>
      <c r="L325" s="466"/>
      <c r="M325" s="466"/>
      <c r="N325" s="467"/>
    </row>
    <row r="326" spans="1:14" s="372" customFormat="1" ht="22.5" customHeight="1">
      <c r="A326" s="773"/>
      <c r="B326" s="744" t="s">
        <v>222</v>
      </c>
      <c r="C326" s="578" t="s">
        <v>210</v>
      </c>
      <c r="D326" s="783" t="s">
        <v>17</v>
      </c>
      <c r="E326" s="321">
        <f t="shared" ref="E326:I326" si="224">SUM(E327:E329)</f>
        <v>0</v>
      </c>
      <c r="F326" s="321">
        <f t="shared" si="224"/>
        <v>0</v>
      </c>
      <c r="G326" s="321">
        <f t="shared" si="224"/>
        <v>0</v>
      </c>
      <c r="H326" s="321">
        <f t="shared" si="224"/>
        <v>0</v>
      </c>
      <c r="I326" s="321">
        <f t="shared" si="224"/>
        <v>0</v>
      </c>
      <c r="J326" s="857"/>
      <c r="K326" s="321">
        <f t="shared" ref="K326:N326" si="225">SUM(K327:K329)</f>
        <v>0</v>
      </c>
      <c r="L326" s="321">
        <f t="shared" si="225"/>
        <v>0</v>
      </c>
      <c r="M326" s="321">
        <f t="shared" si="225"/>
        <v>0</v>
      </c>
      <c r="N326" s="321">
        <f t="shared" si="225"/>
        <v>0</v>
      </c>
    </row>
    <row r="327" spans="1:14" s="372" customFormat="1" ht="23.25">
      <c r="A327" s="773"/>
      <c r="B327" s="703"/>
      <c r="C327" s="785"/>
      <c r="D327" s="756" t="s">
        <v>18</v>
      </c>
      <c r="E327" s="298">
        <v>0</v>
      </c>
      <c r="F327" s="298">
        <v>0</v>
      </c>
      <c r="G327" s="298">
        <v>0</v>
      </c>
      <c r="H327" s="298">
        <v>0</v>
      </c>
      <c r="I327" s="298">
        <v>0</v>
      </c>
      <c r="J327" s="858"/>
      <c r="K327" s="298">
        <v>0</v>
      </c>
      <c r="L327" s="298">
        <v>0</v>
      </c>
      <c r="M327" s="298">
        <v>0</v>
      </c>
      <c r="N327" s="786">
        <v>0</v>
      </c>
    </row>
    <row r="328" spans="1:14" s="372" customFormat="1" ht="23.25">
      <c r="A328" s="773"/>
      <c r="B328" s="703"/>
      <c r="C328" s="785"/>
      <c r="D328" s="756" t="s">
        <v>10</v>
      </c>
      <c r="E328" s="298">
        <v>0</v>
      </c>
      <c r="F328" s="298">
        <v>0</v>
      </c>
      <c r="G328" s="298">
        <v>0</v>
      </c>
      <c r="H328" s="298">
        <v>0</v>
      </c>
      <c r="I328" s="298">
        <v>0</v>
      </c>
      <c r="J328" s="858"/>
      <c r="K328" s="298">
        <v>0</v>
      </c>
      <c r="L328" s="298">
        <v>0</v>
      </c>
      <c r="M328" s="298">
        <v>0</v>
      </c>
      <c r="N328" s="786">
        <v>0</v>
      </c>
    </row>
    <row r="329" spans="1:14" s="372" customFormat="1" ht="23.25" thickBot="1">
      <c r="A329" s="773"/>
      <c r="B329" s="769"/>
      <c r="C329" s="787"/>
      <c r="D329" s="813" t="s">
        <v>11</v>
      </c>
      <c r="E329" s="331">
        <v>0</v>
      </c>
      <c r="F329" s="331">
        <v>0</v>
      </c>
      <c r="G329" s="331">
        <v>0</v>
      </c>
      <c r="H329" s="331">
        <v>0</v>
      </c>
      <c r="I329" s="331">
        <v>0</v>
      </c>
      <c r="J329" s="859"/>
      <c r="K329" s="297">
        <v>0</v>
      </c>
      <c r="L329" s="297">
        <v>0</v>
      </c>
      <c r="M329" s="297">
        <v>0</v>
      </c>
      <c r="N329" s="776">
        <v>0</v>
      </c>
    </row>
    <row r="330" spans="1:14" s="372" customFormat="1" ht="45" customHeight="1">
      <c r="A330" s="773"/>
      <c r="B330" s="789" t="s">
        <v>223</v>
      </c>
      <c r="C330" s="772"/>
      <c r="D330" s="247"/>
      <c r="E330" s="332"/>
      <c r="F330" s="332"/>
      <c r="G330" s="332"/>
      <c r="H330" s="332"/>
      <c r="I330" s="862"/>
      <c r="J330" s="415"/>
      <c r="K330" s="199"/>
      <c r="L330" s="199"/>
      <c r="M330" s="199"/>
      <c r="N330" s="67"/>
    </row>
    <row r="331" spans="1:14" s="372" customFormat="1">
      <c r="A331" s="773"/>
      <c r="B331" s="305" t="s">
        <v>96</v>
      </c>
      <c r="C331" s="800">
        <v>0</v>
      </c>
      <c r="D331" s="798"/>
      <c r="E331" s="799">
        <v>0</v>
      </c>
      <c r="F331" s="797"/>
      <c r="G331" s="797"/>
      <c r="H331" s="801">
        <v>1</v>
      </c>
      <c r="I331" s="801">
        <v>2</v>
      </c>
      <c r="J331" s="861"/>
      <c r="K331" s="799">
        <v>4</v>
      </c>
      <c r="L331" s="799">
        <v>7</v>
      </c>
      <c r="M331" s="799">
        <v>10</v>
      </c>
      <c r="N331" s="808"/>
    </row>
    <row r="332" spans="1:14" s="372" customFormat="1" thickBot="1">
      <c r="A332" s="289"/>
      <c r="B332" s="288" t="s">
        <v>189</v>
      </c>
      <c r="C332" s="464" t="s">
        <v>15</v>
      </c>
      <c r="D332" s="465"/>
      <c r="E332" s="465"/>
      <c r="F332" s="465"/>
      <c r="G332" s="465"/>
      <c r="H332" s="465"/>
      <c r="I332" s="465"/>
      <c r="J332" s="465"/>
      <c r="K332" s="466"/>
      <c r="L332" s="466"/>
      <c r="M332" s="466"/>
      <c r="N332" s="467"/>
    </row>
    <row r="333" spans="1:14" s="372" customFormat="1" ht="22.5" customHeight="1">
      <c r="A333" s="773"/>
      <c r="B333" s="744" t="s">
        <v>224</v>
      </c>
      <c r="C333" s="578" t="s">
        <v>210</v>
      </c>
      <c r="D333" s="783" t="s">
        <v>17</v>
      </c>
      <c r="E333" s="321">
        <f t="shared" ref="E333:I333" si="226">SUM(E334:E336)</f>
        <v>0</v>
      </c>
      <c r="F333" s="321">
        <f t="shared" si="226"/>
        <v>0</v>
      </c>
      <c r="G333" s="321">
        <f t="shared" si="226"/>
        <v>0</v>
      </c>
      <c r="H333" s="321">
        <f t="shared" si="226"/>
        <v>0</v>
      </c>
      <c r="I333" s="321">
        <f t="shared" si="226"/>
        <v>0</v>
      </c>
      <c r="J333" s="857"/>
      <c r="K333" s="321">
        <f t="shared" ref="K333:N333" si="227">SUM(K334:K336)</f>
        <v>0</v>
      </c>
      <c r="L333" s="321">
        <f t="shared" si="227"/>
        <v>0</v>
      </c>
      <c r="M333" s="321">
        <f t="shared" si="227"/>
        <v>0</v>
      </c>
      <c r="N333" s="321">
        <f t="shared" si="227"/>
        <v>0</v>
      </c>
    </row>
    <row r="334" spans="1:14" s="372" customFormat="1" ht="23.25">
      <c r="A334" s="773"/>
      <c r="B334" s="703"/>
      <c r="C334" s="785"/>
      <c r="D334" s="756" t="s">
        <v>18</v>
      </c>
      <c r="E334" s="298">
        <v>0</v>
      </c>
      <c r="F334" s="298">
        <v>0</v>
      </c>
      <c r="G334" s="298">
        <v>0</v>
      </c>
      <c r="H334" s="298">
        <v>0</v>
      </c>
      <c r="I334" s="298">
        <v>0</v>
      </c>
      <c r="J334" s="858"/>
      <c r="K334" s="298">
        <v>0</v>
      </c>
      <c r="L334" s="298">
        <v>0</v>
      </c>
      <c r="M334" s="298">
        <v>0</v>
      </c>
      <c r="N334" s="786">
        <v>0</v>
      </c>
    </row>
    <row r="335" spans="1:14" s="372" customFormat="1" ht="23.25">
      <c r="A335" s="773"/>
      <c r="B335" s="703"/>
      <c r="C335" s="785"/>
      <c r="D335" s="756" t="s">
        <v>10</v>
      </c>
      <c r="E335" s="298">
        <v>0</v>
      </c>
      <c r="F335" s="298">
        <v>0</v>
      </c>
      <c r="G335" s="298">
        <v>0</v>
      </c>
      <c r="H335" s="298">
        <v>0</v>
      </c>
      <c r="I335" s="298">
        <v>0</v>
      </c>
      <c r="J335" s="858"/>
      <c r="K335" s="298">
        <v>0</v>
      </c>
      <c r="L335" s="298">
        <v>0</v>
      </c>
      <c r="M335" s="298">
        <v>0</v>
      </c>
      <c r="N335" s="786">
        <v>0</v>
      </c>
    </row>
    <row r="336" spans="1:14" s="372" customFormat="1" ht="23.25" thickBot="1">
      <c r="A336" s="773"/>
      <c r="B336" s="769"/>
      <c r="C336" s="787"/>
      <c r="D336" s="813" t="s">
        <v>11</v>
      </c>
      <c r="E336" s="331">
        <v>0</v>
      </c>
      <c r="F336" s="331">
        <v>0</v>
      </c>
      <c r="G336" s="331">
        <v>0</v>
      </c>
      <c r="H336" s="331">
        <v>0</v>
      </c>
      <c r="I336" s="331">
        <v>0</v>
      </c>
      <c r="J336" s="859"/>
      <c r="K336" s="297">
        <v>0</v>
      </c>
      <c r="L336" s="297">
        <v>0</v>
      </c>
      <c r="M336" s="297">
        <v>0</v>
      </c>
      <c r="N336" s="776">
        <v>0</v>
      </c>
    </row>
    <row r="337" spans="1:14" s="372" customFormat="1" ht="19.5">
      <c r="A337" s="468" t="s">
        <v>225</v>
      </c>
      <c r="B337" s="468"/>
      <c r="C337" s="468"/>
      <c r="D337" s="468"/>
      <c r="E337" s="468"/>
      <c r="F337" s="468"/>
      <c r="G337" s="468"/>
      <c r="H337" s="468"/>
      <c r="I337" s="468"/>
      <c r="J337" s="468"/>
      <c r="K337" s="468"/>
      <c r="L337" s="468"/>
      <c r="M337" s="468"/>
      <c r="N337" s="468"/>
    </row>
    <row r="338" spans="1:14" s="372" customFormat="1" ht="136.5">
      <c r="A338" s="773"/>
      <c r="B338" s="789" t="s">
        <v>226</v>
      </c>
      <c r="C338" s="772"/>
      <c r="D338" s="247"/>
      <c r="E338" s="200"/>
      <c r="F338" s="200"/>
      <c r="G338" s="200"/>
      <c r="H338" s="200"/>
      <c r="I338" s="820"/>
      <c r="J338" s="415"/>
      <c r="K338" s="199"/>
      <c r="L338" s="199"/>
      <c r="M338" s="199"/>
      <c r="N338" s="67"/>
    </row>
    <row r="339" spans="1:14" s="372" customFormat="1">
      <c r="A339" s="773"/>
      <c r="B339" s="305" t="s">
        <v>96</v>
      </c>
      <c r="C339" s="800">
        <v>0</v>
      </c>
      <c r="D339" s="798"/>
      <c r="E339" s="799">
        <v>0</v>
      </c>
      <c r="F339" s="797"/>
      <c r="G339" s="863">
        <v>2.9999999999999997E-4</v>
      </c>
      <c r="H339" s="799">
        <v>0</v>
      </c>
      <c r="I339" s="799">
        <v>0</v>
      </c>
      <c r="J339" s="864"/>
      <c r="K339" s="865">
        <v>0</v>
      </c>
      <c r="L339" s="865">
        <v>0</v>
      </c>
      <c r="M339" s="865">
        <v>0</v>
      </c>
      <c r="N339" s="258"/>
    </row>
    <row r="340" spans="1:14" s="372" customFormat="1" ht="19.5">
      <c r="A340" s="468" t="s">
        <v>227</v>
      </c>
      <c r="B340" s="468"/>
      <c r="C340" s="468"/>
      <c r="D340" s="468"/>
      <c r="E340" s="468"/>
      <c r="F340" s="468"/>
      <c r="G340" s="468"/>
      <c r="H340" s="468"/>
      <c r="I340" s="468"/>
      <c r="J340" s="468"/>
      <c r="K340" s="468"/>
      <c r="L340" s="468"/>
      <c r="M340" s="468"/>
      <c r="N340" s="468"/>
    </row>
    <row r="341" spans="1:14" s="372" customFormat="1" ht="117">
      <c r="A341" s="773"/>
      <c r="B341" s="789" t="s">
        <v>228</v>
      </c>
      <c r="C341" s="772"/>
      <c r="D341" s="247"/>
      <c r="E341" s="200"/>
      <c r="F341" s="200"/>
      <c r="G341" s="200"/>
      <c r="H341" s="200"/>
      <c r="I341" s="820"/>
      <c r="J341" s="415"/>
      <c r="K341" s="199"/>
      <c r="L341" s="199"/>
      <c r="M341" s="199"/>
      <c r="N341" s="67"/>
    </row>
    <row r="342" spans="1:14" s="372" customFormat="1">
      <c r="A342" s="773"/>
      <c r="B342" s="305" t="s">
        <v>96</v>
      </c>
      <c r="C342" s="866">
        <v>6.9999999999999994E-5</v>
      </c>
      <c r="D342" s="798"/>
      <c r="E342" s="799">
        <v>7.2000000000000002E-5</v>
      </c>
      <c r="F342" s="797"/>
      <c r="G342" s="867">
        <v>8.0000000000000007E-5</v>
      </c>
      <c r="H342" s="868">
        <v>7.7000000000000001E-5</v>
      </c>
      <c r="I342" s="868">
        <v>8.1000000000000004E-5</v>
      </c>
      <c r="J342" s="861"/>
      <c r="K342" s="868">
        <v>8.6000000000000003E-5</v>
      </c>
      <c r="L342" s="868">
        <v>9.3999999999999994E-5</v>
      </c>
      <c r="M342" s="799">
        <v>1E-4</v>
      </c>
      <c r="N342" s="799"/>
    </row>
    <row r="343" spans="1:14" s="372" customFormat="1" thickBot="1">
      <c r="A343" s="289"/>
      <c r="B343" s="288" t="s">
        <v>189</v>
      </c>
      <c r="C343" s="464" t="s">
        <v>15</v>
      </c>
      <c r="D343" s="465"/>
      <c r="E343" s="465"/>
      <c r="F343" s="465"/>
      <c r="G343" s="465"/>
      <c r="H343" s="465"/>
      <c r="I343" s="465"/>
      <c r="J343" s="465"/>
      <c r="K343" s="466"/>
      <c r="L343" s="466"/>
      <c r="M343" s="466"/>
      <c r="N343" s="467"/>
    </row>
    <row r="344" spans="1:14" s="372" customFormat="1" ht="22.5">
      <c r="A344" s="773"/>
      <c r="B344" s="744" t="s">
        <v>229</v>
      </c>
      <c r="C344" s="578" t="s">
        <v>230</v>
      </c>
      <c r="D344" s="783" t="s">
        <v>17</v>
      </c>
      <c r="E344" s="321">
        <f t="shared" ref="E344:I344" si="228">SUM(E345:E347)</f>
        <v>0</v>
      </c>
      <c r="F344" s="321">
        <f t="shared" si="228"/>
        <v>0</v>
      </c>
      <c r="G344" s="321">
        <f t="shared" si="228"/>
        <v>0</v>
      </c>
      <c r="H344" s="321">
        <f t="shared" si="228"/>
        <v>0</v>
      </c>
      <c r="I344" s="321">
        <f t="shared" si="228"/>
        <v>0</v>
      </c>
      <c r="J344" s="857"/>
      <c r="K344" s="57">
        <f t="shared" ref="K344:N344" si="229">SUM(K345:K347)</f>
        <v>0</v>
      </c>
      <c r="L344" s="57">
        <f t="shared" si="229"/>
        <v>0</v>
      </c>
      <c r="M344" s="57">
        <f t="shared" si="229"/>
        <v>0</v>
      </c>
      <c r="N344" s="57">
        <f t="shared" si="229"/>
        <v>0</v>
      </c>
    </row>
    <row r="345" spans="1:14" s="372" customFormat="1" ht="23.25">
      <c r="A345" s="773"/>
      <c r="B345" s="703"/>
      <c r="C345" s="785"/>
      <c r="D345" s="756" t="s">
        <v>18</v>
      </c>
      <c r="E345" s="298">
        <v>0</v>
      </c>
      <c r="F345" s="298">
        <v>0</v>
      </c>
      <c r="G345" s="298">
        <v>0</v>
      </c>
      <c r="H345" s="298">
        <v>0</v>
      </c>
      <c r="I345" s="298">
        <v>0</v>
      </c>
      <c r="J345" s="858"/>
      <c r="K345" s="298">
        <v>0</v>
      </c>
      <c r="L345" s="298">
        <v>0</v>
      </c>
      <c r="M345" s="298">
        <v>0</v>
      </c>
      <c r="N345" s="786">
        <v>0</v>
      </c>
    </row>
    <row r="346" spans="1:14" s="372" customFormat="1" ht="23.25">
      <c r="A346" s="773"/>
      <c r="B346" s="703"/>
      <c r="C346" s="785"/>
      <c r="D346" s="756" t="s">
        <v>10</v>
      </c>
      <c r="E346" s="298">
        <v>0</v>
      </c>
      <c r="F346" s="298">
        <v>0</v>
      </c>
      <c r="G346" s="298">
        <v>0</v>
      </c>
      <c r="H346" s="298">
        <v>0</v>
      </c>
      <c r="I346" s="298">
        <v>0</v>
      </c>
      <c r="J346" s="858"/>
      <c r="K346" s="298">
        <v>0</v>
      </c>
      <c r="L346" s="298">
        <v>0</v>
      </c>
      <c r="M346" s="298">
        <v>0</v>
      </c>
      <c r="N346" s="786">
        <v>0</v>
      </c>
    </row>
    <row r="347" spans="1:14" s="372" customFormat="1" ht="23.25" thickBot="1">
      <c r="A347" s="773"/>
      <c r="B347" s="769"/>
      <c r="C347" s="787"/>
      <c r="D347" s="813" t="s">
        <v>11</v>
      </c>
      <c r="E347" s="331">
        <v>0</v>
      </c>
      <c r="F347" s="331">
        <v>0</v>
      </c>
      <c r="G347" s="331">
        <v>0</v>
      </c>
      <c r="H347" s="331">
        <v>0</v>
      </c>
      <c r="I347" s="331">
        <v>0</v>
      </c>
      <c r="J347" s="859"/>
      <c r="K347" s="297">
        <v>0</v>
      </c>
      <c r="L347" s="297">
        <v>0</v>
      </c>
      <c r="M347" s="297">
        <v>0</v>
      </c>
      <c r="N347" s="776">
        <v>0</v>
      </c>
    </row>
    <row r="348" spans="1:14" s="372" customFormat="1" ht="39">
      <c r="A348" s="773"/>
      <c r="B348" s="789" t="s">
        <v>231</v>
      </c>
      <c r="C348" s="772"/>
      <c r="D348" s="247"/>
      <c r="E348" s="200"/>
      <c r="F348" s="200"/>
      <c r="G348" s="200"/>
      <c r="H348" s="200"/>
      <c r="I348" s="820"/>
      <c r="J348" s="415"/>
      <c r="K348" s="199"/>
      <c r="L348" s="199"/>
      <c r="M348" s="199"/>
      <c r="N348" s="67"/>
    </row>
    <row r="349" spans="1:14" s="372" customFormat="1">
      <c r="A349" s="773"/>
      <c r="B349" s="305" t="s">
        <v>96</v>
      </c>
      <c r="C349" s="869">
        <v>1.4</v>
      </c>
      <c r="D349" s="798"/>
      <c r="E349" s="809">
        <v>1.4</v>
      </c>
      <c r="F349" s="807"/>
      <c r="G349" s="807">
        <v>3.1</v>
      </c>
      <c r="H349" s="809">
        <v>1.5</v>
      </c>
      <c r="I349" s="809">
        <v>1.67</v>
      </c>
      <c r="J349" s="861"/>
      <c r="K349" s="809">
        <v>1.7</v>
      </c>
      <c r="L349" s="809">
        <v>1.8</v>
      </c>
      <c r="M349" s="809">
        <v>2</v>
      </c>
      <c r="N349" s="809"/>
    </row>
    <row r="350" spans="1:14" s="372" customFormat="1" thickBot="1">
      <c r="A350" s="289"/>
      <c r="B350" s="288" t="s">
        <v>189</v>
      </c>
      <c r="C350" s="464" t="s">
        <v>15</v>
      </c>
      <c r="D350" s="465"/>
      <c r="E350" s="465"/>
      <c r="F350" s="465"/>
      <c r="G350" s="465"/>
      <c r="H350" s="465"/>
      <c r="I350" s="465"/>
      <c r="J350" s="465"/>
      <c r="K350" s="466"/>
      <c r="L350" s="466"/>
      <c r="M350" s="466"/>
      <c r="N350" s="467"/>
    </row>
    <row r="351" spans="1:14" s="372" customFormat="1" ht="22.5">
      <c r="A351" s="773"/>
      <c r="B351" s="716" t="s">
        <v>232</v>
      </c>
      <c r="C351" s="804" t="s">
        <v>230</v>
      </c>
      <c r="D351" s="783" t="s">
        <v>17</v>
      </c>
      <c r="E351" s="321">
        <f t="shared" ref="E351:I351" si="230">SUM(E352:E354)</f>
        <v>0</v>
      </c>
      <c r="F351" s="321">
        <f t="shared" si="230"/>
        <v>0</v>
      </c>
      <c r="G351" s="321">
        <f t="shared" si="230"/>
        <v>0</v>
      </c>
      <c r="H351" s="321">
        <f t="shared" si="230"/>
        <v>0</v>
      </c>
      <c r="I351" s="321">
        <f t="shared" si="230"/>
        <v>0</v>
      </c>
      <c r="J351" s="857"/>
      <c r="K351" s="321">
        <f t="shared" ref="K351:N351" si="231">SUM(K352:K354)</f>
        <v>0</v>
      </c>
      <c r="L351" s="321">
        <f t="shared" si="231"/>
        <v>0</v>
      </c>
      <c r="M351" s="321">
        <f t="shared" si="231"/>
        <v>0</v>
      </c>
      <c r="N351" s="321">
        <f t="shared" si="231"/>
        <v>0</v>
      </c>
    </row>
    <row r="352" spans="1:14" s="372" customFormat="1" ht="23.25">
      <c r="A352" s="773"/>
      <c r="B352" s="718"/>
      <c r="C352" s="805"/>
      <c r="D352" s="756" t="s">
        <v>18</v>
      </c>
      <c r="E352" s="298">
        <v>0</v>
      </c>
      <c r="F352" s="298">
        <v>0</v>
      </c>
      <c r="G352" s="298">
        <v>0</v>
      </c>
      <c r="H352" s="298">
        <v>0</v>
      </c>
      <c r="I352" s="298">
        <v>0</v>
      </c>
      <c r="J352" s="858"/>
      <c r="K352" s="298">
        <v>0</v>
      </c>
      <c r="L352" s="298">
        <v>0</v>
      </c>
      <c r="M352" s="298">
        <v>0</v>
      </c>
      <c r="N352" s="786">
        <v>0</v>
      </c>
    </row>
    <row r="353" spans="1:14" s="372" customFormat="1" ht="23.25">
      <c r="A353" s="773"/>
      <c r="B353" s="718"/>
      <c r="C353" s="805"/>
      <c r="D353" s="756" t="s">
        <v>10</v>
      </c>
      <c r="E353" s="298">
        <v>0</v>
      </c>
      <c r="F353" s="298">
        <v>0</v>
      </c>
      <c r="G353" s="298">
        <v>0</v>
      </c>
      <c r="H353" s="298">
        <v>0</v>
      </c>
      <c r="I353" s="298">
        <v>0</v>
      </c>
      <c r="J353" s="858"/>
      <c r="K353" s="298">
        <v>0</v>
      </c>
      <c r="L353" s="298">
        <v>0</v>
      </c>
      <c r="M353" s="298">
        <v>0</v>
      </c>
      <c r="N353" s="786">
        <v>0</v>
      </c>
    </row>
    <row r="354" spans="1:14" s="372" customFormat="1" ht="23.25" thickBot="1">
      <c r="A354" s="773"/>
      <c r="B354" s="723"/>
      <c r="C354" s="806"/>
      <c r="D354" s="813" t="s">
        <v>11</v>
      </c>
      <c r="E354" s="331">
        <v>0</v>
      </c>
      <c r="F354" s="331">
        <v>0</v>
      </c>
      <c r="G354" s="331">
        <v>0</v>
      </c>
      <c r="H354" s="331">
        <v>0</v>
      </c>
      <c r="I354" s="331">
        <v>0</v>
      </c>
      <c r="J354" s="859"/>
      <c r="K354" s="297">
        <v>0</v>
      </c>
      <c r="L354" s="297">
        <v>0</v>
      </c>
      <c r="M354" s="297">
        <v>0</v>
      </c>
      <c r="N354" s="776">
        <v>0</v>
      </c>
    </row>
    <row r="355" spans="1:14" s="372" customFormat="1" ht="58.5">
      <c r="A355" s="773"/>
      <c r="B355" s="789" t="s">
        <v>233</v>
      </c>
      <c r="C355" s="772"/>
      <c r="D355" s="247"/>
      <c r="E355" s="200"/>
      <c r="F355" s="200"/>
      <c r="G355" s="200"/>
      <c r="H355" s="200"/>
      <c r="I355" s="820"/>
      <c r="J355" s="415"/>
      <c r="K355" s="199"/>
      <c r="L355" s="199"/>
      <c r="M355" s="199"/>
      <c r="N355" s="67"/>
    </row>
    <row r="356" spans="1:14" s="372" customFormat="1">
      <c r="A356" s="773"/>
      <c r="B356" s="305" t="s">
        <v>96</v>
      </c>
      <c r="C356" s="869">
        <v>1.4</v>
      </c>
      <c r="D356" s="828"/>
      <c r="E356" s="809">
        <v>1.4</v>
      </c>
      <c r="F356" s="807"/>
      <c r="G356" s="807">
        <v>1.4</v>
      </c>
      <c r="H356" s="809">
        <v>1.5</v>
      </c>
      <c r="I356" s="809">
        <v>1.67</v>
      </c>
      <c r="J356" s="829"/>
      <c r="K356" s="809">
        <v>1.7</v>
      </c>
      <c r="L356" s="809">
        <v>1.8</v>
      </c>
      <c r="M356" s="809">
        <v>2</v>
      </c>
      <c r="N356" s="809"/>
    </row>
    <row r="357" spans="1:14" s="372" customFormat="1" thickBot="1">
      <c r="A357" s="289"/>
      <c r="B357" s="288" t="s">
        <v>189</v>
      </c>
      <c r="C357" s="464" t="s">
        <v>15</v>
      </c>
      <c r="D357" s="465"/>
      <c r="E357" s="465"/>
      <c r="F357" s="465"/>
      <c r="G357" s="465"/>
      <c r="H357" s="465"/>
      <c r="I357" s="465"/>
      <c r="J357" s="465"/>
      <c r="K357" s="466"/>
      <c r="L357" s="466"/>
      <c r="M357" s="466"/>
      <c r="N357" s="467"/>
    </row>
    <row r="358" spans="1:14" s="372" customFormat="1" ht="22.5">
      <c r="A358" s="773"/>
      <c r="B358" s="744" t="s">
        <v>234</v>
      </c>
      <c r="C358" s="578" t="s">
        <v>230</v>
      </c>
      <c r="D358" s="783" t="s">
        <v>17</v>
      </c>
      <c r="E358" s="321">
        <f t="shared" ref="E358:I358" si="232">SUM(E359:E361)</f>
        <v>0</v>
      </c>
      <c r="F358" s="321">
        <f t="shared" si="232"/>
        <v>0</v>
      </c>
      <c r="G358" s="321">
        <f t="shared" si="232"/>
        <v>0</v>
      </c>
      <c r="H358" s="321">
        <f t="shared" si="232"/>
        <v>0</v>
      </c>
      <c r="I358" s="321">
        <f t="shared" si="232"/>
        <v>0</v>
      </c>
      <c r="J358" s="857"/>
      <c r="K358" s="321">
        <f t="shared" ref="K358:N358" si="233">SUM(K359:K361)</f>
        <v>0</v>
      </c>
      <c r="L358" s="321">
        <f t="shared" si="233"/>
        <v>0</v>
      </c>
      <c r="M358" s="321">
        <f t="shared" si="233"/>
        <v>0</v>
      </c>
      <c r="N358" s="321">
        <f t="shared" si="233"/>
        <v>0</v>
      </c>
    </row>
    <row r="359" spans="1:14" s="372" customFormat="1" ht="23.25">
      <c r="A359" s="773"/>
      <c r="B359" s="703"/>
      <c r="C359" s="785"/>
      <c r="D359" s="756" t="s">
        <v>18</v>
      </c>
      <c r="E359" s="298">
        <v>0</v>
      </c>
      <c r="F359" s="298">
        <v>0</v>
      </c>
      <c r="G359" s="298">
        <v>0</v>
      </c>
      <c r="H359" s="298">
        <v>0</v>
      </c>
      <c r="I359" s="298">
        <v>0</v>
      </c>
      <c r="J359" s="858"/>
      <c r="K359" s="298">
        <v>0</v>
      </c>
      <c r="L359" s="298">
        <v>0</v>
      </c>
      <c r="M359" s="298">
        <v>0</v>
      </c>
      <c r="N359" s="786">
        <v>0</v>
      </c>
    </row>
    <row r="360" spans="1:14" s="372" customFormat="1" ht="23.25">
      <c r="A360" s="773"/>
      <c r="B360" s="703"/>
      <c r="C360" s="785"/>
      <c r="D360" s="756" t="s">
        <v>10</v>
      </c>
      <c r="E360" s="298">
        <v>0</v>
      </c>
      <c r="F360" s="298">
        <v>0</v>
      </c>
      <c r="G360" s="298">
        <v>0</v>
      </c>
      <c r="H360" s="298">
        <v>0</v>
      </c>
      <c r="I360" s="298">
        <v>0</v>
      </c>
      <c r="J360" s="858"/>
      <c r="K360" s="298">
        <v>0</v>
      </c>
      <c r="L360" s="298">
        <v>0</v>
      </c>
      <c r="M360" s="298">
        <v>0</v>
      </c>
      <c r="N360" s="786">
        <v>0</v>
      </c>
    </row>
    <row r="361" spans="1:14" s="372" customFormat="1" ht="30.75" customHeight="1" thickBot="1">
      <c r="A361" s="773"/>
      <c r="B361" s="769"/>
      <c r="C361" s="787"/>
      <c r="D361" s="813" t="s">
        <v>11</v>
      </c>
      <c r="E361" s="331">
        <v>0</v>
      </c>
      <c r="F361" s="331">
        <v>0</v>
      </c>
      <c r="G361" s="331">
        <v>0</v>
      </c>
      <c r="H361" s="331">
        <v>0</v>
      </c>
      <c r="I361" s="331">
        <v>0</v>
      </c>
      <c r="J361" s="859"/>
      <c r="K361" s="297">
        <v>0</v>
      </c>
      <c r="L361" s="297">
        <v>0</v>
      </c>
      <c r="M361" s="297">
        <v>0</v>
      </c>
      <c r="N361" s="776">
        <v>0</v>
      </c>
    </row>
    <row r="362" spans="1:14" s="372" customFormat="1" ht="27" customHeight="1" thickBot="1">
      <c r="A362" s="289"/>
      <c r="B362" s="288" t="s">
        <v>189</v>
      </c>
      <c r="C362" s="464" t="s">
        <v>15</v>
      </c>
      <c r="D362" s="465"/>
      <c r="E362" s="465"/>
      <c r="F362" s="465"/>
      <c r="G362" s="465"/>
      <c r="H362" s="465"/>
      <c r="I362" s="465"/>
      <c r="J362" s="465"/>
      <c r="K362" s="466"/>
      <c r="L362" s="466"/>
      <c r="M362" s="466"/>
      <c r="N362" s="467"/>
    </row>
    <row r="363" spans="1:14" s="372" customFormat="1" ht="22.5">
      <c r="A363" s="773"/>
      <c r="B363" s="744" t="s">
        <v>234</v>
      </c>
      <c r="C363" s="578" t="s">
        <v>230</v>
      </c>
      <c r="D363" s="783" t="s">
        <v>17</v>
      </c>
      <c r="E363" s="321">
        <f t="shared" ref="E363:I363" si="234">SUM(E364:E366)</f>
        <v>0</v>
      </c>
      <c r="F363" s="321">
        <f t="shared" si="234"/>
        <v>0</v>
      </c>
      <c r="G363" s="321">
        <f t="shared" si="234"/>
        <v>0</v>
      </c>
      <c r="H363" s="321">
        <f t="shared" si="234"/>
        <v>0</v>
      </c>
      <c r="I363" s="321">
        <f t="shared" si="234"/>
        <v>0</v>
      </c>
      <c r="J363" s="857"/>
      <c r="K363" s="57">
        <f t="shared" ref="K363:N363" si="235">SUM(K364:K366)</f>
        <v>0</v>
      </c>
      <c r="L363" s="57">
        <f t="shared" si="235"/>
        <v>0</v>
      </c>
      <c r="M363" s="57">
        <f t="shared" si="235"/>
        <v>0</v>
      </c>
      <c r="N363" s="57">
        <f t="shared" si="235"/>
        <v>0</v>
      </c>
    </row>
    <row r="364" spans="1:14" s="372" customFormat="1" ht="23.25">
      <c r="A364" s="773"/>
      <c r="B364" s="703"/>
      <c r="C364" s="785"/>
      <c r="D364" s="756" t="s">
        <v>18</v>
      </c>
      <c r="E364" s="298">
        <v>0</v>
      </c>
      <c r="F364" s="298">
        <v>0</v>
      </c>
      <c r="G364" s="298">
        <v>0</v>
      </c>
      <c r="H364" s="298">
        <v>0</v>
      </c>
      <c r="I364" s="298">
        <v>0</v>
      </c>
      <c r="J364" s="858"/>
      <c r="K364" s="870">
        <v>0</v>
      </c>
      <c r="L364" s="870">
        <v>0</v>
      </c>
      <c r="M364" s="870">
        <v>0</v>
      </c>
      <c r="N364" s="871">
        <v>0</v>
      </c>
    </row>
    <row r="365" spans="1:14" s="372" customFormat="1" ht="23.25">
      <c r="A365" s="773"/>
      <c r="B365" s="703"/>
      <c r="C365" s="785"/>
      <c r="D365" s="756" t="s">
        <v>10</v>
      </c>
      <c r="E365" s="298">
        <v>0</v>
      </c>
      <c r="F365" s="298">
        <v>0</v>
      </c>
      <c r="G365" s="298">
        <v>0</v>
      </c>
      <c r="H365" s="298">
        <v>0</v>
      </c>
      <c r="I365" s="298">
        <v>0</v>
      </c>
      <c r="J365" s="858"/>
      <c r="K365" s="870">
        <v>0</v>
      </c>
      <c r="L365" s="870">
        <v>0</v>
      </c>
      <c r="M365" s="870">
        <v>0</v>
      </c>
      <c r="N365" s="871">
        <v>0</v>
      </c>
    </row>
    <row r="366" spans="1:14" s="372" customFormat="1" ht="32.25" customHeight="1" thickBot="1">
      <c r="A366" s="773"/>
      <c r="B366" s="769"/>
      <c r="C366" s="787"/>
      <c r="D366" s="813" t="s">
        <v>11</v>
      </c>
      <c r="E366" s="331">
        <v>0</v>
      </c>
      <c r="F366" s="331">
        <v>0</v>
      </c>
      <c r="G366" s="331">
        <v>0</v>
      </c>
      <c r="H366" s="331">
        <v>0</v>
      </c>
      <c r="I366" s="331">
        <v>0</v>
      </c>
      <c r="J366" s="859"/>
      <c r="K366" s="872">
        <v>0</v>
      </c>
      <c r="L366" s="872">
        <v>0</v>
      </c>
      <c r="M366" s="872">
        <v>0</v>
      </c>
      <c r="N366" s="873">
        <v>0</v>
      </c>
    </row>
    <row r="367" spans="1:14" s="372" customFormat="1" ht="40.5">
      <c r="A367" s="453">
        <v>1</v>
      </c>
      <c r="B367" s="56" t="s">
        <v>52</v>
      </c>
      <c r="C367" s="455"/>
      <c r="D367" s="388" t="s">
        <v>9</v>
      </c>
      <c r="E367" s="204">
        <f>E368+E369+E370</f>
        <v>61.72</v>
      </c>
      <c r="F367" s="204">
        <f t="shared" ref="F367:I367" si="236">F368+F369+F370</f>
        <v>57.83</v>
      </c>
      <c r="G367" s="204">
        <f t="shared" si="236"/>
        <v>57.760000000000005</v>
      </c>
      <c r="H367" s="204">
        <f t="shared" si="236"/>
        <v>97.03</v>
      </c>
      <c r="I367" s="204">
        <f t="shared" si="236"/>
        <v>98.13</v>
      </c>
      <c r="J367" s="457"/>
      <c r="K367" s="204">
        <f t="shared" ref="K367:N367" si="237">K368+K369+K370</f>
        <v>99.429999999999993</v>
      </c>
      <c r="L367" s="204">
        <f t="shared" si="237"/>
        <v>100.63</v>
      </c>
      <c r="M367" s="204">
        <f t="shared" si="237"/>
        <v>101.83</v>
      </c>
      <c r="N367" s="205">
        <f t="shared" si="237"/>
        <v>558.77</v>
      </c>
    </row>
    <row r="368" spans="1:14" s="372" customFormat="1">
      <c r="A368" s="453"/>
      <c r="B368" s="460" t="str">
        <f>F199</f>
        <v>ОБРАЗОВАНИЕ</v>
      </c>
      <c r="C368" s="455"/>
      <c r="D368" s="389" t="s">
        <v>18</v>
      </c>
      <c r="E368" s="206">
        <f>E205+E209+E213+E217+E217+E221+E225+E232+E239+E247+E254+E261+E268+E276+E283+E291+E298+E305+E312+E319+E327+E334+E345+E352+E359</f>
        <v>0</v>
      </c>
      <c r="F368" s="206">
        <f t="shared" ref="F368:I368" si="238">F205+F209+F213+F217+F217+F221+F225+F232+F239+F247+F254+F261+F268+F276+F283+F291+F298+F305+F312+F319+F327+F334+F345+F352+F359</f>
        <v>0</v>
      </c>
      <c r="G368" s="206">
        <f t="shared" si="238"/>
        <v>0</v>
      </c>
      <c r="H368" s="206">
        <f t="shared" si="238"/>
        <v>0</v>
      </c>
      <c r="I368" s="206">
        <f t="shared" si="238"/>
        <v>0</v>
      </c>
      <c r="J368" s="458"/>
      <c r="K368" s="206">
        <f>K205+K209+K213+K217+K217+K221+K225+K232+K239+K247+K254+K261+K268+K276+K283+K291+K298+K305+K312+K319+K327+K334+K345+K352+K359</f>
        <v>0</v>
      </c>
      <c r="L368" s="206">
        <f t="shared" ref="L368:N368" si="239">L205+L209+L213+L217+L217+L221+L225+L232+L239+L247+L254+L261+L268+L276+L283+L291+L298+L305+L312+L319+L327+L334+L345+L352+L359</f>
        <v>0</v>
      </c>
      <c r="M368" s="206">
        <f t="shared" si="239"/>
        <v>0</v>
      </c>
      <c r="N368" s="206">
        <f t="shared" si="239"/>
        <v>0</v>
      </c>
    </row>
    <row r="369" spans="1:14" s="372" customFormat="1">
      <c r="A369" s="453"/>
      <c r="B369" s="461"/>
      <c r="C369" s="455"/>
      <c r="D369" s="389" t="s">
        <v>10</v>
      </c>
      <c r="E369" s="206">
        <f t="shared" ref="E369:N370" si="240">E206+E210+E214+E218+E218+E222+E226+E233+E240+E248+E255+E262+E269+E277+E284+E292+E299+E306+E313+E320+E328+E335+E346+E353+E360</f>
        <v>7.02</v>
      </c>
      <c r="F369" s="206">
        <f t="shared" si="240"/>
        <v>7.2299999999999995</v>
      </c>
      <c r="G369" s="206">
        <f t="shared" si="240"/>
        <v>7.16</v>
      </c>
      <c r="H369" s="206">
        <f t="shared" si="240"/>
        <v>9.6199999999999992</v>
      </c>
      <c r="I369" s="206">
        <f t="shared" si="240"/>
        <v>9.7200000000000006</v>
      </c>
      <c r="J369" s="458"/>
      <c r="K369" s="206">
        <f t="shared" si="240"/>
        <v>10.020000000000001</v>
      </c>
      <c r="L369" s="206">
        <f t="shared" si="240"/>
        <v>10.220000000000001</v>
      </c>
      <c r="M369" s="206">
        <f t="shared" si="240"/>
        <v>10.42</v>
      </c>
      <c r="N369" s="206">
        <f t="shared" si="240"/>
        <v>57.02000000000001</v>
      </c>
    </row>
    <row r="370" spans="1:14" s="372" customFormat="1" ht="21" thickBot="1">
      <c r="A370" s="454"/>
      <c r="B370" s="462"/>
      <c r="C370" s="456"/>
      <c r="D370" s="390" t="s">
        <v>11</v>
      </c>
      <c r="E370" s="206">
        <f t="shared" si="240"/>
        <v>54.7</v>
      </c>
      <c r="F370" s="206">
        <f t="shared" si="240"/>
        <v>50.6</v>
      </c>
      <c r="G370" s="206">
        <f t="shared" si="240"/>
        <v>50.6</v>
      </c>
      <c r="H370" s="206">
        <f t="shared" si="240"/>
        <v>87.41</v>
      </c>
      <c r="I370" s="206">
        <f t="shared" si="240"/>
        <v>88.41</v>
      </c>
      <c r="J370" s="459"/>
      <c r="K370" s="206">
        <f t="shared" si="240"/>
        <v>89.41</v>
      </c>
      <c r="L370" s="206">
        <f t="shared" si="240"/>
        <v>90.41</v>
      </c>
      <c r="M370" s="206">
        <f t="shared" si="240"/>
        <v>91.41</v>
      </c>
      <c r="N370" s="206">
        <f t="shared" si="240"/>
        <v>501.75</v>
      </c>
    </row>
    <row r="371" spans="1:14" s="372" customFormat="1" ht="57.75" customHeight="1" thickBot="1">
      <c r="A371" s="52"/>
      <c r="B371" s="53"/>
      <c r="C371" s="53"/>
      <c r="D371" s="53"/>
      <c r="E371" s="78" t="s">
        <v>86</v>
      </c>
      <c r="F371" s="77" t="s">
        <v>56</v>
      </c>
      <c r="G371" s="79"/>
      <c r="H371" s="53"/>
      <c r="I371" s="53"/>
      <c r="J371" s="53"/>
      <c r="K371" s="53"/>
      <c r="L371" s="53"/>
      <c r="M371" s="53"/>
      <c r="N371" s="54"/>
    </row>
    <row r="372" spans="1:14" s="372" customFormat="1" ht="21" customHeight="1" thickBot="1">
      <c r="A372" s="445" t="s">
        <v>235</v>
      </c>
      <c r="B372" s="516"/>
      <c r="C372" s="446"/>
      <c r="D372" s="446"/>
      <c r="E372" s="446"/>
      <c r="F372" s="446"/>
      <c r="G372" s="446"/>
      <c r="H372" s="446"/>
      <c r="I372" s="446"/>
      <c r="J372" s="446"/>
      <c r="K372" s="446"/>
      <c r="L372" s="446"/>
      <c r="M372" s="446"/>
      <c r="N372" s="446"/>
    </row>
    <row r="373" spans="1:14" s="372" customFormat="1" ht="120" customHeight="1" thickBot="1">
      <c r="A373" s="517" t="s">
        <v>12</v>
      </c>
      <c r="B373" s="874" t="s">
        <v>236</v>
      </c>
      <c r="C373" s="292"/>
      <c r="D373" s="293"/>
      <c r="E373" s="292"/>
      <c r="F373" s="294"/>
      <c r="G373" s="294"/>
      <c r="H373" s="292"/>
      <c r="I373" s="292"/>
      <c r="J373" s="294"/>
      <c r="K373" s="292"/>
      <c r="L373" s="292"/>
      <c r="M373" s="292"/>
      <c r="N373" s="66"/>
    </row>
    <row r="374" spans="1:14" s="372" customFormat="1" ht="21" customHeight="1">
      <c r="A374" s="517"/>
      <c r="B374" s="305" t="s">
        <v>96</v>
      </c>
      <c r="C374" s="650">
        <v>53</v>
      </c>
      <c r="D374" s="232" t="s">
        <v>237</v>
      </c>
      <c r="E374" s="650">
        <v>7</v>
      </c>
      <c r="F374" s="875"/>
      <c r="G374" s="875">
        <v>0</v>
      </c>
      <c r="H374" s="650">
        <v>12</v>
      </c>
      <c r="I374" s="650">
        <v>17</v>
      </c>
      <c r="J374" s="875"/>
      <c r="K374" s="650">
        <v>22</v>
      </c>
      <c r="L374" s="650">
        <v>27</v>
      </c>
      <c r="M374" s="650">
        <v>32</v>
      </c>
      <c r="N374" s="876"/>
    </row>
    <row r="375" spans="1:14" s="372" customFormat="1" ht="29.25" customHeight="1">
      <c r="A375" s="10"/>
      <c r="B375" s="11" t="s">
        <v>14</v>
      </c>
      <c r="C375" s="438" t="s">
        <v>15</v>
      </c>
      <c r="D375" s="439"/>
      <c r="E375" s="439"/>
      <c r="F375" s="439"/>
      <c r="G375" s="439"/>
      <c r="H375" s="439"/>
      <c r="I375" s="439"/>
      <c r="J375" s="439"/>
      <c r="K375" s="440"/>
      <c r="L375" s="440"/>
      <c r="M375" s="440"/>
      <c r="N375" s="441"/>
    </row>
    <row r="376" spans="1:14" s="372" customFormat="1" ht="29.25" customHeight="1">
      <c r="A376" s="483" t="s">
        <v>16</v>
      </c>
      <c r="B376" s="877" t="s">
        <v>238</v>
      </c>
      <c r="C376" s="429" t="s">
        <v>239</v>
      </c>
      <c r="D376" s="391" t="s">
        <v>17</v>
      </c>
      <c r="E376" s="57">
        <f t="shared" ref="E376:I376" si="241">SUM(E377:E379)</f>
        <v>27.41</v>
      </c>
      <c r="F376" s="57">
        <f t="shared" si="241"/>
        <v>26.436599999999999</v>
      </c>
      <c r="G376" s="57">
        <f t="shared" si="241"/>
        <v>26.436599999999999</v>
      </c>
      <c r="H376" s="57">
        <f t="shared" si="241"/>
        <v>12.19511</v>
      </c>
      <c r="I376" s="57">
        <f t="shared" si="241"/>
        <v>35.585363999999998</v>
      </c>
      <c r="J376" s="878" t="s">
        <v>322</v>
      </c>
      <c r="K376" s="57">
        <f t="shared" ref="K376:M376" si="242">SUM(K377:K379)</f>
        <v>36.585363999999998</v>
      </c>
      <c r="L376" s="57">
        <f t="shared" si="242"/>
        <v>24.390242999999998</v>
      </c>
      <c r="M376" s="57">
        <f t="shared" si="242"/>
        <v>25.244413999999999</v>
      </c>
      <c r="N376" s="67">
        <f>E376+H376+I376+K376+L376+M376</f>
        <v>161.410495</v>
      </c>
    </row>
    <row r="377" spans="1:14" s="372" customFormat="1" ht="29.25" customHeight="1">
      <c r="A377" s="448"/>
      <c r="B377" s="879"/>
      <c r="C377" s="429"/>
      <c r="D377" s="246" t="s">
        <v>18</v>
      </c>
      <c r="E377" s="880">
        <v>26.3</v>
      </c>
      <c r="F377" s="880">
        <v>23.370200000000001</v>
      </c>
      <c r="G377" s="880">
        <v>23.370200000000001</v>
      </c>
      <c r="H377" s="298">
        <v>9.4730399999999992</v>
      </c>
      <c r="I377" s="298">
        <v>34.418742999999999</v>
      </c>
      <c r="J377" s="881"/>
      <c r="K377" s="298">
        <v>34.418742999999999</v>
      </c>
      <c r="L377" s="298">
        <v>22.945829</v>
      </c>
      <c r="M377" s="298">
        <v>23.8</v>
      </c>
      <c r="N377" s="316">
        <f t="shared" ref="N377:N379" si="243">E377+H377+I377+K377+L377+M377</f>
        <v>151.35635500000001</v>
      </c>
    </row>
    <row r="378" spans="1:14" s="372" customFormat="1" ht="23.25">
      <c r="A378" s="448"/>
      <c r="B378" s="879"/>
      <c r="C378" s="429"/>
      <c r="D378" s="246" t="s">
        <v>10</v>
      </c>
      <c r="E378" s="880">
        <v>0.52</v>
      </c>
      <c r="F378" s="880">
        <v>2.9302999999999999</v>
      </c>
      <c r="G378" s="880">
        <v>2.9302999999999999</v>
      </c>
      <c r="H378" s="298">
        <v>2.22207</v>
      </c>
      <c r="I378" s="298">
        <v>0.66662100000000002</v>
      </c>
      <c r="J378" s="881"/>
      <c r="K378" s="298">
        <v>0.66662100000000002</v>
      </c>
      <c r="L378" s="298">
        <v>0.44441399999999998</v>
      </c>
      <c r="M378" s="298">
        <v>0.44441399999999998</v>
      </c>
      <c r="N378" s="316">
        <f t="shared" si="243"/>
        <v>4.9641400000000004</v>
      </c>
    </row>
    <row r="379" spans="1:14" s="372" customFormat="1" ht="409.6" customHeight="1">
      <c r="A379" s="484"/>
      <c r="B379" s="882"/>
      <c r="C379" s="429"/>
      <c r="D379" s="312" t="s">
        <v>11</v>
      </c>
      <c r="E379" s="883">
        <v>0.59</v>
      </c>
      <c r="F379" s="883">
        <v>0.1361</v>
      </c>
      <c r="G379" s="883">
        <v>0.1361</v>
      </c>
      <c r="H379" s="297">
        <v>0.5</v>
      </c>
      <c r="I379" s="297">
        <v>0.5</v>
      </c>
      <c r="J379" s="884"/>
      <c r="K379" s="297">
        <v>1.5</v>
      </c>
      <c r="L379" s="297">
        <v>1</v>
      </c>
      <c r="M379" s="297">
        <v>1</v>
      </c>
      <c r="N379" s="317">
        <f t="shared" si="243"/>
        <v>5.09</v>
      </c>
    </row>
    <row r="380" spans="1:14" s="372" customFormat="1" ht="117">
      <c r="A380" s="470"/>
      <c r="B380" s="885" t="s">
        <v>240</v>
      </c>
      <c r="C380" s="886"/>
      <c r="D380" s="887"/>
      <c r="E380" s="886"/>
      <c r="F380" s="886"/>
      <c r="G380" s="886"/>
      <c r="H380" s="886"/>
      <c r="I380" s="886"/>
      <c r="J380" s="888"/>
      <c r="K380" s="889"/>
      <c r="L380" s="889"/>
      <c r="M380" s="889"/>
      <c r="N380" s="890"/>
    </row>
    <row r="381" spans="1:14" s="372" customFormat="1">
      <c r="A381" s="470"/>
      <c r="B381" s="305" t="s">
        <v>96</v>
      </c>
      <c r="C381" s="891" t="s">
        <v>241</v>
      </c>
      <c r="D381" s="892" t="s">
        <v>108</v>
      </c>
      <c r="E381" s="891">
        <v>9</v>
      </c>
      <c r="F381" s="893"/>
      <c r="G381" s="891">
        <v>9</v>
      </c>
      <c r="H381" s="891">
        <v>12</v>
      </c>
      <c r="I381" s="891">
        <v>15</v>
      </c>
      <c r="J381" s="893"/>
      <c r="K381" s="891">
        <v>20</v>
      </c>
      <c r="L381" s="891">
        <v>25</v>
      </c>
      <c r="M381" s="891">
        <v>30</v>
      </c>
      <c r="N381" s="894"/>
    </row>
    <row r="382" spans="1:14" s="372" customFormat="1" ht="21" customHeight="1" thickBot="1">
      <c r="A382" s="445" t="s">
        <v>242</v>
      </c>
      <c r="B382" s="446"/>
      <c r="C382" s="446"/>
      <c r="D382" s="446"/>
      <c r="E382" s="446"/>
      <c r="F382" s="446"/>
      <c r="G382" s="446"/>
      <c r="H382" s="446"/>
      <c r="I382" s="446"/>
      <c r="J382" s="446"/>
      <c r="K382" s="446"/>
      <c r="L382" s="446"/>
      <c r="M382" s="446"/>
      <c r="N382" s="446"/>
    </row>
    <row r="383" spans="1:14" s="372" customFormat="1" ht="70.5" customHeight="1">
      <c r="A383" s="419" t="s">
        <v>12</v>
      </c>
      <c r="B383" s="895" t="s">
        <v>243</v>
      </c>
      <c r="C383" s="23"/>
      <c r="D383" s="308"/>
      <c r="E383" s="23"/>
      <c r="F383" s="23"/>
      <c r="G383" s="23"/>
      <c r="H383" s="23"/>
      <c r="I383" s="23"/>
      <c r="J383" s="30"/>
      <c r="K383" s="4"/>
      <c r="L383" s="4"/>
      <c r="M383" s="4"/>
      <c r="N383" s="26"/>
    </row>
    <row r="384" spans="1:14" s="372" customFormat="1">
      <c r="A384" s="419"/>
      <c r="B384" s="305" t="s">
        <v>96</v>
      </c>
      <c r="C384" s="650">
        <v>0</v>
      </c>
      <c r="D384" s="232" t="s">
        <v>237</v>
      </c>
      <c r="E384" s="650">
        <v>3.4</v>
      </c>
      <c r="F384" s="875" t="s">
        <v>153</v>
      </c>
      <c r="G384" s="896">
        <v>0</v>
      </c>
      <c r="H384" s="650">
        <v>0.51100000000000001</v>
      </c>
      <c r="I384" s="650">
        <v>0.27900000000000003</v>
      </c>
      <c r="J384" s="875"/>
      <c r="K384" s="650">
        <v>1.6</v>
      </c>
      <c r="L384" s="650">
        <v>1.7</v>
      </c>
      <c r="M384" s="650">
        <v>0</v>
      </c>
      <c r="N384" s="875"/>
    </row>
    <row r="385" spans="1:14" s="372" customFormat="1" ht="45" customHeight="1">
      <c r="A385" s="419"/>
      <c r="B385" s="814" t="s">
        <v>244</v>
      </c>
      <c r="C385" s="886"/>
      <c r="D385" s="887"/>
      <c r="E385" s="886"/>
      <c r="F385" s="886"/>
      <c r="G385" s="886"/>
      <c r="H385" s="886"/>
      <c r="I385" s="886"/>
      <c r="J385" s="888"/>
      <c r="K385" s="889"/>
      <c r="L385" s="889"/>
      <c r="M385" s="889"/>
      <c r="N385" s="890"/>
    </row>
    <row r="386" spans="1:14" s="372" customFormat="1">
      <c r="A386" s="419"/>
      <c r="B386" s="305" t="s">
        <v>96</v>
      </c>
      <c r="C386" s="650">
        <v>0</v>
      </c>
      <c r="D386" s="232" t="s">
        <v>102</v>
      </c>
      <c r="E386" s="650">
        <v>1.5800000000000002E-2</v>
      </c>
      <c r="F386" s="650"/>
      <c r="G386" s="875">
        <v>0</v>
      </c>
      <c r="H386" s="650">
        <v>2.9000000000000001E-2</v>
      </c>
      <c r="I386" s="650">
        <v>1.2999999999999999E-2</v>
      </c>
      <c r="J386" s="875"/>
      <c r="K386" s="650">
        <v>0.12</v>
      </c>
      <c r="L386" s="650">
        <v>8.7999999999999995E-2</v>
      </c>
      <c r="M386" s="650">
        <v>0</v>
      </c>
      <c r="N386" s="875"/>
    </row>
    <row r="387" spans="1:14" s="372" customFormat="1" ht="19.5">
      <c r="A387" s="12"/>
      <c r="B387" s="13" t="s">
        <v>14</v>
      </c>
      <c r="C387" s="447" t="s">
        <v>15</v>
      </c>
      <c r="D387" s="447"/>
      <c r="E387" s="447"/>
      <c r="F387" s="447"/>
      <c r="G387" s="447"/>
      <c r="H387" s="447"/>
      <c r="I387" s="447"/>
      <c r="J387" s="447"/>
      <c r="K387" s="440"/>
      <c r="L387" s="440"/>
      <c r="M387" s="440"/>
      <c r="N387" s="441"/>
    </row>
    <row r="388" spans="1:14" s="372" customFormat="1" ht="22.5">
      <c r="A388" s="448" t="s">
        <v>16</v>
      </c>
      <c r="B388" s="430" t="s">
        <v>34</v>
      </c>
      <c r="C388" s="409"/>
      <c r="D388" s="245" t="s">
        <v>17</v>
      </c>
      <c r="E388" s="57">
        <f t="shared" ref="E388:I388" si="244">SUM(E389:E391)</f>
        <v>0</v>
      </c>
      <c r="F388" s="57">
        <f t="shared" si="244"/>
        <v>0</v>
      </c>
      <c r="G388" s="57">
        <f t="shared" si="244"/>
        <v>0</v>
      </c>
      <c r="H388" s="57">
        <f t="shared" si="244"/>
        <v>0</v>
      </c>
      <c r="I388" s="57">
        <f t="shared" si="244"/>
        <v>0</v>
      </c>
      <c r="J388" s="450"/>
      <c r="K388" s="57">
        <f t="shared" ref="K388:M388" si="245">SUM(K389:K391)</f>
        <v>0</v>
      </c>
      <c r="L388" s="57">
        <f t="shared" si="245"/>
        <v>0</v>
      </c>
      <c r="M388" s="57">
        <f t="shared" si="245"/>
        <v>0</v>
      </c>
      <c r="N388" s="67">
        <f>E388+H388+I388+K388+L388+M388</f>
        <v>0</v>
      </c>
    </row>
    <row r="389" spans="1:14" s="372" customFormat="1" ht="23.25">
      <c r="A389" s="448"/>
      <c r="B389" s="449"/>
      <c r="C389" s="392"/>
      <c r="D389" s="246" t="s">
        <v>18</v>
      </c>
      <c r="E389" s="298">
        <v>0</v>
      </c>
      <c r="F389" s="298">
        <v>0</v>
      </c>
      <c r="G389" s="298">
        <v>0</v>
      </c>
      <c r="H389" s="298">
        <v>0</v>
      </c>
      <c r="I389" s="298">
        <v>0</v>
      </c>
      <c r="J389" s="451"/>
      <c r="K389" s="298">
        <v>0</v>
      </c>
      <c r="L389" s="298">
        <v>0</v>
      </c>
      <c r="M389" s="298">
        <v>0</v>
      </c>
      <c r="N389" s="316">
        <f t="shared" ref="N389:N391" si="246">E389+H389+I389+K389+L389+M389</f>
        <v>0</v>
      </c>
    </row>
    <row r="390" spans="1:14" s="372" customFormat="1" ht="23.25">
      <c r="A390" s="448"/>
      <c r="B390" s="449"/>
      <c r="C390" s="392"/>
      <c r="D390" s="246" t="s">
        <v>10</v>
      </c>
      <c r="E390" s="298">
        <v>0</v>
      </c>
      <c r="F390" s="298">
        <v>0</v>
      </c>
      <c r="G390" s="298">
        <v>0</v>
      </c>
      <c r="H390" s="298">
        <v>0</v>
      </c>
      <c r="I390" s="298">
        <v>0</v>
      </c>
      <c r="J390" s="451"/>
      <c r="K390" s="298">
        <v>0</v>
      </c>
      <c r="L390" s="298">
        <v>0</v>
      </c>
      <c r="M390" s="298">
        <v>0</v>
      </c>
      <c r="N390" s="316">
        <f t="shared" si="246"/>
        <v>0</v>
      </c>
    </row>
    <row r="391" spans="1:14" s="372" customFormat="1" ht="22.5">
      <c r="A391" s="448"/>
      <c r="B391" s="449"/>
      <c r="C391" s="412"/>
      <c r="D391" s="247" t="s">
        <v>11</v>
      </c>
      <c r="E391" s="331">
        <v>0</v>
      </c>
      <c r="F391" s="331">
        <v>0</v>
      </c>
      <c r="G391" s="331">
        <v>0</v>
      </c>
      <c r="H391" s="331">
        <v>0</v>
      </c>
      <c r="I391" s="331">
        <v>0</v>
      </c>
      <c r="J391" s="452"/>
      <c r="K391" s="297">
        <v>0</v>
      </c>
      <c r="L391" s="297">
        <v>0</v>
      </c>
      <c r="M391" s="297">
        <v>0</v>
      </c>
      <c r="N391" s="317">
        <f t="shared" si="246"/>
        <v>0</v>
      </c>
    </row>
    <row r="392" spans="1:14" s="372" customFormat="1" ht="40.5">
      <c r="A392" s="453">
        <v>1</v>
      </c>
      <c r="B392" s="56" t="s">
        <v>52</v>
      </c>
      <c r="C392" s="455"/>
      <c r="D392" s="388" t="s">
        <v>9</v>
      </c>
      <c r="E392" s="204">
        <f>E393+E394+E395</f>
        <v>27.41</v>
      </c>
      <c r="F392" s="204">
        <f t="shared" ref="F392:I392" si="247">F393+F394+F395</f>
        <v>26.436599999999999</v>
      </c>
      <c r="G392" s="204">
        <f t="shared" si="247"/>
        <v>26.436599999999999</v>
      </c>
      <c r="H392" s="204">
        <f t="shared" si="247"/>
        <v>12.19511</v>
      </c>
      <c r="I392" s="204">
        <f t="shared" si="247"/>
        <v>35.585363999999998</v>
      </c>
      <c r="J392" s="457"/>
      <c r="K392" s="204">
        <f t="shared" ref="K392:N392" si="248">K393+K394+K395</f>
        <v>36.585363999999998</v>
      </c>
      <c r="L392" s="204">
        <f t="shared" si="248"/>
        <v>24.390242999999998</v>
      </c>
      <c r="M392" s="204">
        <f t="shared" si="248"/>
        <v>25.244413999999999</v>
      </c>
      <c r="N392" s="205">
        <f t="shared" si="248"/>
        <v>161.410495</v>
      </c>
    </row>
    <row r="393" spans="1:14" s="372" customFormat="1">
      <c r="A393" s="453"/>
      <c r="B393" s="460" t="str">
        <f>F371</f>
        <v>ЖИЛЬЕ И ГОРОДСКАЯ СРЕДА</v>
      </c>
      <c r="C393" s="455"/>
      <c r="D393" s="389" t="s">
        <v>18</v>
      </c>
      <c r="E393" s="206">
        <v>26.3</v>
      </c>
      <c r="F393" s="206">
        <f t="shared" ref="F393:I393" si="249">F377</f>
        <v>23.370200000000001</v>
      </c>
      <c r="G393" s="206">
        <f t="shared" si="249"/>
        <v>23.370200000000001</v>
      </c>
      <c r="H393" s="206">
        <f t="shared" si="249"/>
        <v>9.4730399999999992</v>
      </c>
      <c r="I393" s="206">
        <f t="shared" si="249"/>
        <v>34.418742999999999</v>
      </c>
      <c r="J393" s="458"/>
      <c r="K393" s="206">
        <f>K377</f>
        <v>34.418742999999999</v>
      </c>
      <c r="L393" s="206">
        <f t="shared" ref="L393:M393" si="250">L377</f>
        <v>22.945829</v>
      </c>
      <c r="M393" s="206">
        <f t="shared" si="250"/>
        <v>23.8</v>
      </c>
      <c r="N393" s="210">
        <f t="shared" ref="N393:N395" si="251">E393+H393+I393+K393+L393+M393</f>
        <v>151.35635500000001</v>
      </c>
    </row>
    <row r="394" spans="1:14" s="372" customFormat="1">
      <c r="A394" s="453"/>
      <c r="B394" s="461"/>
      <c r="C394" s="455"/>
      <c r="D394" s="389" t="s">
        <v>10</v>
      </c>
      <c r="E394" s="206">
        <v>0.52</v>
      </c>
      <c r="F394" s="206">
        <f t="shared" ref="F394:M395" si="252">F378</f>
        <v>2.9302999999999999</v>
      </c>
      <c r="G394" s="206">
        <f t="shared" si="252"/>
        <v>2.9302999999999999</v>
      </c>
      <c r="H394" s="206">
        <f t="shared" si="252"/>
        <v>2.22207</v>
      </c>
      <c r="I394" s="206">
        <f t="shared" si="252"/>
        <v>0.66662100000000002</v>
      </c>
      <c r="J394" s="458"/>
      <c r="K394" s="206">
        <f t="shared" si="252"/>
        <v>0.66662100000000002</v>
      </c>
      <c r="L394" s="206">
        <f t="shared" si="252"/>
        <v>0.44441399999999998</v>
      </c>
      <c r="M394" s="206">
        <f t="shared" si="252"/>
        <v>0.44441399999999998</v>
      </c>
      <c r="N394" s="210">
        <f t="shared" si="251"/>
        <v>4.9641400000000004</v>
      </c>
    </row>
    <row r="395" spans="1:14" s="372" customFormat="1" ht="21" thickBot="1">
      <c r="A395" s="454"/>
      <c r="B395" s="462"/>
      <c r="C395" s="456"/>
      <c r="D395" s="390" t="s">
        <v>11</v>
      </c>
      <c r="E395" s="206">
        <v>0.59</v>
      </c>
      <c r="F395" s="206">
        <f t="shared" si="252"/>
        <v>0.1361</v>
      </c>
      <c r="G395" s="206">
        <f t="shared" si="252"/>
        <v>0.1361</v>
      </c>
      <c r="H395" s="206">
        <f t="shared" si="252"/>
        <v>0.5</v>
      </c>
      <c r="I395" s="206">
        <f t="shared" si="252"/>
        <v>0.5</v>
      </c>
      <c r="J395" s="459"/>
      <c r="K395" s="206">
        <f t="shared" si="252"/>
        <v>1.5</v>
      </c>
      <c r="L395" s="206">
        <f t="shared" si="252"/>
        <v>1</v>
      </c>
      <c r="M395" s="206">
        <f t="shared" si="252"/>
        <v>1</v>
      </c>
      <c r="N395" s="211">
        <f t="shared" si="251"/>
        <v>5.09</v>
      </c>
    </row>
    <row r="396" spans="1:14" s="372" customFormat="1" ht="53.25" customHeight="1" thickBot="1">
      <c r="A396" s="52"/>
      <c r="B396" s="53"/>
      <c r="C396" s="53"/>
      <c r="D396" s="53"/>
      <c r="E396" s="78" t="s">
        <v>87</v>
      </c>
      <c r="F396" s="77" t="s">
        <v>57</v>
      </c>
      <c r="G396" s="79"/>
      <c r="H396" s="53"/>
      <c r="I396" s="53"/>
      <c r="J396" s="53"/>
      <c r="K396" s="53"/>
      <c r="L396" s="53"/>
      <c r="M396" s="53"/>
      <c r="N396" s="54"/>
    </row>
    <row r="397" spans="1:14" s="372" customFormat="1" ht="19.5">
      <c r="A397" s="463" t="s">
        <v>245</v>
      </c>
      <c r="B397" s="446"/>
      <c r="C397" s="446"/>
      <c r="D397" s="446"/>
      <c r="E397" s="446"/>
      <c r="F397" s="446"/>
      <c r="G397" s="446"/>
      <c r="H397" s="446"/>
      <c r="I397" s="446"/>
      <c r="J397" s="446"/>
      <c r="K397" s="446"/>
      <c r="L397" s="446"/>
      <c r="M397" s="446"/>
      <c r="N397" s="446"/>
    </row>
    <row r="398" spans="1:14" s="372" customFormat="1" ht="78">
      <c r="A398" s="299"/>
      <c r="B398" s="249" t="s">
        <v>246</v>
      </c>
      <c r="C398" s="295"/>
      <c r="D398" s="296"/>
      <c r="E398" s="333"/>
      <c r="F398" s="333"/>
      <c r="G398" s="333"/>
      <c r="H398" s="333"/>
      <c r="I398" s="333"/>
      <c r="J398" s="294"/>
      <c r="K398" s="333"/>
      <c r="L398" s="333"/>
      <c r="M398" s="333"/>
      <c r="N398" s="334"/>
    </row>
    <row r="399" spans="1:14" s="372" customFormat="1" ht="39.75" customHeight="1">
      <c r="A399" s="414"/>
      <c r="B399" s="309" t="s">
        <v>25</v>
      </c>
      <c r="C399" s="421">
        <v>87</v>
      </c>
      <c r="D399" s="254" t="s">
        <v>102</v>
      </c>
      <c r="E399" s="422">
        <v>87</v>
      </c>
      <c r="F399" s="422"/>
      <c r="G399" s="422">
        <v>87</v>
      </c>
      <c r="H399" s="422">
        <v>87.5</v>
      </c>
      <c r="I399" s="422">
        <v>87.9</v>
      </c>
      <c r="J399" s="311"/>
      <c r="K399" s="422">
        <v>88.5</v>
      </c>
      <c r="L399" s="422">
        <v>89.1</v>
      </c>
      <c r="M399" s="422">
        <v>90</v>
      </c>
      <c r="N399" s="8"/>
    </row>
    <row r="400" spans="1:14" s="372" customFormat="1" ht="19.5">
      <c r="A400" s="12"/>
      <c r="B400" s="13" t="s">
        <v>14</v>
      </c>
      <c r="C400" s="447" t="s">
        <v>15</v>
      </c>
      <c r="D400" s="447"/>
      <c r="E400" s="447"/>
      <c r="F400" s="447"/>
      <c r="G400" s="447"/>
      <c r="H400" s="447"/>
      <c r="I400" s="447"/>
      <c r="J400" s="447"/>
      <c r="K400" s="440"/>
      <c r="L400" s="440"/>
      <c r="M400" s="440"/>
      <c r="N400" s="441"/>
    </row>
    <row r="401" spans="1:16" s="372" customFormat="1" ht="22.5" customHeight="1">
      <c r="A401" s="544" t="s">
        <v>119</v>
      </c>
      <c r="B401" s="430" t="s">
        <v>307</v>
      </c>
      <c r="C401" s="569"/>
      <c r="D401" s="313" t="s">
        <v>17</v>
      </c>
      <c r="E401" s="321">
        <f>SUM(E402:E404)</f>
        <v>2.9</v>
      </c>
      <c r="F401" s="321">
        <f>SUM(F402:F404)</f>
        <v>2.9</v>
      </c>
      <c r="G401" s="321">
        <f>SUM(G402:G404)</f>
        <v>0</v>
      </c>
      <c r="H401" s="321">
        <f>SUM(H402:H404)</f>
        <v>1.9350000000000001</v>
      </c>
      <c r="I401" s="321">
        <f>SUM(I402:I404)</f>
        <v>37.5</v>
      </c>
      <c r="J401" s="897" t="s">
        <v>331</v>
      </c>
      <c r="K401" s="321">
        <f>SUM(K402:K404)</f>
        <v>37.5</v>
      </c>
      <c r="L401" s="321">
        <f>SUM(L402:L404)</f>
        <v>37.5</v>
      </c>
      <c r="M401" s="321">
        <f>SUM(M402:M404)</f>
        <v>37.5</v>
      </c>
      <c r="N401" s="317">
        <f>E401+H401+I401+K401+L401+M401</f>
        <v>154.83500000000001</v>
      </c>
    </row>
    <row r="402" spans="1:16" s="372" customFormat="1" ht="23.25" customHeight="1">
      <c r="A402" s="545"/>
      <c r="B402" s="449"/>
      <c r="C402" s="898"/>
      <c r="D402" s="246" t="s">
        <v>18</v>
      </c>
      <c r="E402" s="899">
        <v>0</v>
      </c>
      <c r="F402" s="880">
        <v>0</v>
      </c>
      <c r="G402" s="880">
        <v>0</v>
      </c>
      <c r="H402" s="899">
        <v>0</v>
      </c>
      <c r="I402" s="899">
        <v>0</v>
      </c>
      <c r="J402" s="665"/>
      <c r="K402" s="900">
        <v>0</v>
      </c>
      <c r="L402" s="900">
        <v>0</v>
      </c>
      <c r="M402" s="900">
        <v>0</v>
      </c>
      <c r="N402" s="316">
        <f t="shared" ref="N402:N404" si="253">E402+H402+I402+K402+L402+M402</f>
        <v>0</v>
      </c>
    </row>
    <row r="403" spans="1:16" s="372" customFormat="1" ht="23.25">
      <c r="A403" s="545"/>
      <c r="B403" s="449"/>
      <c r="C403" s="898"/>
      <c r="D403" s="246" t="s">
        <v>10</v>
      </c>
      <c r="E403" s="899">
        <v>2.88</v>
      </c>
      <c r="F403" s="880">
        <v>2.88</v>
      </c>
      <c r="G403" s="880">
        <v>0</v>
      </c>
      <c r="H403" s="899">
        <v>1.548</v>
      </c>
      <c r="I403" s="899">
        <v>32.4</v>
      </c>
      <c r="J403" s="665"/>
      <c r="K403" s="899">
        <v>32.4</v>
      </c>
      <c r="L403" s="899">
        <v>32.4</v>
      </c>
      <c r="M403" s="899">
        <v>32.4</v>
      </c>
      <c r="N403" s="316">
        <f t="shared" si="253"/>
        <v>134.02799999999999</v>
      </c>
    </row>
    <row r="404" spans="1:16" s="372" customFormat="1" ht="88.5" customHeight="1">
      <c r="A404" s="545"/>
      <c r="B404" s="449"/>
      <c r="C404" s="898"/>
      <c r="D404" s="312" t="s">
        <v>11</v>
      </c>
      <c r="E404" s="901">
        <v>0.02</v>
      </c>
      <c r="F404" s="883">
        <v>0.02</v>
      </c>
      <c r="G404" s="883">
        <v>0</v>
      </c>
      <c r="H404" s="901">
        <v>0.38700000000000001</v>
      </c>
      <c r="I404" s="901">
        <v>5.0999999999999996</v>
      </c>
      <c r="J404" s="902"/>
      <c r="K404" s="901">
        <v>5.0999999999999996</v>
      </c>
      <c r="L404" s="901">
        <v>5.0999999999999996</v>
      </c>
      <c r="M404" s="901">
        <v>5.0999999999999996</v>
      </c>
      <c r="N404" s="317">
        <f t="shared" si="253"/>
        <v>20.806999999999999</v>
      </c>
    </row>
    <row r="405" spans="1:16" s="372" customFormat="1" ht="22.5" customHeight="1">
      <c r="A405" s="544" t="s">
        <v>124</v>
      </c>
      <c r="B405" s="430" t="s">
        <v>247</v>
      </c>
      <c r="C405" s="569"/>
      <c r="D405" s="313" t="s">
        <v>17</v>
      </c>
      <c r="E405" s="321">
        <f>SUM(E406:E408)</f>
        <v>0</v>
      </c>
      <c r="F405" s="321">
        <f>SUM(F406:F408)</f>
        <v>0</v>
      </c>
      <c r="G405" s="321">
        <f>SUM(G406:G408)</f>
        <v>0</v>
      </c>
      <c r="H405" s="321">
        <f>SUM(H406:H408)</f>
        <v>5</v>
      </c>
      <c r="I405" s="321">
        <f>SUM(I406:I408)</f>
        <v>7.9837999999999996</v>
      </c>
      <c r="J405" s="546"/>
      <c r="K405" s="321">
        <f>SUM(K406:K408)</f>
        <v>0</v>
      </c>
      <c r="L405" s="321">
        <f>SUM(L406:L408)</f>
        <v>0</v>
      </c>
      <c r="M405" s="321">
        <f>SUM(M406:M408)</f>
        <v>0</v>
      </c>
      <c r="N405" s="317">
        <f>E405+H405+I405+K405+L405+M405</f>
        <v>12.983799999999999</v>
      </c>
    </row>
    <row r="406" spans="1:16" s="372" customFormat="1" ht="23.25">
      <c r="A406" s="545"/>
      <c r="B406" s="449"/>
      <c r="C406" s="898"/>
      <c r="D406" s="246" t="s">
        <v>18</v>
      </c>
      <c r="E406" s="899">
        <v>0</v>
      </c>
      <c r="F406" s="880">
        <v>0</v>
      </c>
      <c r="G406" s="880">
        <v>0</v>
      </c>
      <c r="H406" s="899">
        <v>0</v>
      </c>
      <c r="I406" s="899">
        <v>0</v>
      </c>
      <c r="J406" s="451"/>
      <c r="K406" s="901">
        <v>0</v>
      </c>
      <c r="L406" s="901">
        <v>0</v>
      </c>
      <c r="M406" s="901">
        <v>0</v>
      </c>
      <c r="N406" s="316">
        <f t="shared" ref="N406:N408" si="254">E406+H406+I406+K406+L406+M406</f>
        <v>0</v>
      </c>
    </row>
    <row r="407" spans="1:16" s="372" customFormat="1" ht="23.25" customHeight="1">
      <c r="A407" s="545"/>
      <c r="B407" s="449"/>
      <c r="C407" s="898"/>
      <c r="D407" s="246" t="s">
        <v>10</v>
      </c>
      <c r="E407" s="899">
        <v>0</v>
      </c>
      <c r="F407" s="880">
        <v>0</v>
      </c>
      <c r="G407" s="880">
        <v>0</v>
      </c>
      <c r="H407" s="899">
        <v>4.8</v>
      </c>
      <c r="I407" s="899">
        <v>7.976</v>
      </c>
      <c r="J407" s="451"/>
      <c r="K407" s="901">
        <v>0</v>
      </c>
      <c r="L407" s="901">
        <v>0</v>
      </c>
      <c r="M407" s="901">
        <v>0</v>
      </c>
      <c r="N407" s="316">
        <f t="shared" si="254"/>
        <v>12.776</v>
      </c>
    </row>
    <row r="408" spans="1:16" s="372" customFormat="1" ht="96.75" customHeight="1">
      <c r="A408" s="545"/>
      <c r="B408" s="449"/>
      <c r="C408" s="898"/>
      <c r="D408" s="312" t="s">
        <v>11</v>
      </c>
      <c r="E408" s="901">
        <v>0</v>
      </c>
      <c r="F408" s="883">
        <v>0</v>
      </c>
      <c r="G408" s="883">
        <v>0</v>
      </c>
      <c r="H408" s="901">
        <v>0.2</v>
      </c>
      <c r="I408" s="901">
        <v>7.7999999999999996E-3</v>
      </c>
      <c r="J408" s="451"/>
      <c r="K408" s="901">
        <v>0</v>
      </c>
      <c r="L408" s="901">
        <v>0</v>
      </c>
      <c r="M408" s="901">
        <v>0</v>
      </c>
      <c r="N408" s="317">
        <f t="shared" si="254"/>
        <v>0.20780000000000001</v>
      </c>
    </row>
    <row r="409" spans="1:16" s="372" customFormat="1" ht="22.5" customHeight="1">
      <c r="A409" s="544" t="s">
        <v>127</v>
      </c>
      <c r="B409" s="430" t="s">
        <v>309</v>
      </c>
      <c r="C409" s="569"/>
      <c r="D409" s="313" t="s">
        <v>17</v>
      </c>
      <c r="E409" s="321">
        <f>SUM(E410:E412)</f>
        <v>2.0470000000000002</v>
      </c>
      <c r="F409" s="321">
        <f>SUM(F410:F412)</f>
        <v>2.0470000000000002</v>
      </c>
      <c r="G409" s="321">
        <f>SUM(G410:G412)</f>
        <v>6.1289999999999997E-2</v>
      </c>
      <c r="H409" s="321">
        <f>SUM(H410:H412)</f>
        <v>27.170999999999999</v>
      </c>
      <c r="I409" s="321">
        <f>SUM(I410:I412)</f>
        <v>19.936999999999998</v>
      </c>
      <c r="J409" s="546" t="s">
        <v>332</v>
      </c>
      <c r="K409" s="321">
        <f>SUM(K410:K412)</f>
        <v>14.991</v>
      </c>
      <c r="L409" s="321">
        <f>SUM(L410:L412)</f>
        <v>14.991</v>
      </c>
      <c r="M409" s="321">
        <f>SUM(M410:M412)</f>
        <v>19.715</v>
      </c>
      <c r="N409" s="317">
        <f>E409+H409+I409+K409+L409+M409</f>
        <v>98.852000000000004</v>
      </c>
    </row>
    <row r="410" spans="1:16" s="372" customFormat="1" ht="23.25">
      <c r="A410" s="545"/>
      <c r="B410" s="449"/>
      <c r="C410" s="898"/>
      <c r="D410" s="246" t="s">
        <v>18</v>
      </c>
      <c r="E410" s="899">
        <v>0</v>
      </c>
      <c r="F410" s="899">
        <v>0</v>
      </c>
      <c r="G410" s="880">
        <v>0</v>
      </c>
      <c r="H410" s="899">
        <v>24.36</v>
      </c>
      <c r="I410" s="899">
        <v>16.239999999999998</v>
      </c>
      <c r="J410" s="451"/>
      <c r="K410" s="899">
        <v>12.18</v>
      </c>
      <c r="L410" s="899">
        <v>12.18</v>
      </c>
      <c r="M410" s="899">
        <v>16.260000000000002</v>
      </c>
      <c r="N410" s="316">
        <f t="shared" ref="N410:N416" si="255">E410+H410+I410+K410+L410+M410</f>
        <v>81.22</v>
      </c>
    </row>
    <row r="411" spans="1:16" s="372" customFormat="1" ht="23.25">
      <c r="A411" s="545"/>
      <c r="B411" s="449"/>
      <c r="C411" s="898"/>
      <c r="D411" s="246" t="s">
        <v>10</v>
      </c>
      <c r="E411" s="899">
        <v>1.986</v>
      </c>
      <c r="F411" s="899">
        <v>1.986</v>
      </c>
      <c r="G411" s="880">
        <v>0</v>
      </c>
      <c r="H411" s="899">
        <v>2.73</v>
      </c>
      <c r="I411" s="899">
        <v>3.6160000000000001</v>
      </c>
      <c r="J411" s="451"/>
      <c r="K411" s="899">
        <v>2.73</v>
      </c>
      <c r="L411" s="899">
        <v>2.73</v>
      </c>
      <c r="M411" s="899">
        <v>3.3740000000000001</v>
      </c>
      <c r="N411" s="316">
        <f t="shared" si="255"/>
        <v>17.166</v>
      </c>
    </row>
    <row r="412" spans="1:16" s="372" customFormat="1" ht="100.5" customHeight="1">
      <c r="A412" s="545"/>
      <c r="B412" s="449"/>
      <c r="C412" s="898"/>
      <c r="D412" s="312" t="s">
        <v>11</v>
      </c>
      <c r="E412" s="901">
        <v>6.0999999999999999E-2</v>
      </c>
      <c r="F412" s="901">
        <v>6.0999999999999999E-2</v>
      </c>
      <c r="G412" s="329">
        <v>6.1289999999999997E-2</v>
      </c>
      <c r="H412" s="901">
        <v>8.1000000000000003E-2</v>
      </c>
      <c r="I412" s="901">
        <v>8.1000000000000003E-2</v>
      </c>
      <c r="J412" s="451"/>
      <c r="K412" s="901">
        <v>8.1000000000000003E-2</v>
      </c>
      <c r="L412" s="901">
        <v>8.1000000000000003E-2</v>
      </c>
      <c r="M412" s="901">
        <v>8.1000000000000003E-2</v>
      </c>
      <c r="N412" s="317">
        <f t="shared" si="255"/>
        <v>0.46600000000000008</v>
      </c>
      <c r="P412" s="372" t="s">
        <v>153</v>
      </c>
    </row>
    <row r="413" spans="1:16" s="372" customFormat="1" ht="22.5" customHeight="1">
      <c r="A413" s="550">
        <v>1</v>
      </c>
      <c r="B413" s="336" t="s">
        <v>52</v>
      </c>
      <c r="C413" s="553"/>
      <c r="D413" s="388" t="s">
        <v>9</v>
      </c>
      <c r="E413" s="204">
        <f>E414+E415+E416</f>
        <v>4.9470000000000001</v>
      </c>
      <c r="F413" s="204">
        <f t="shared" ref="F413:K413" si="256">F414+F415+F416</f>
        <v>4.9470000000000001</v>
      </c>
      <c r="G413" s="204">
        <f t="shared" si="256"/>
        <v>6.1289999999999997E-2</v>
      </c>
      <c r="H413" s="204">
        <f t="shared" si="256"/>
        <v>34.106000000000002</v>
      </c>
      <c r="I413" s="204">
        <f t="shared" si="256"/>
        <v>65.4208</v>
      </c>
      <c r="J413" s="554"/>
      <c r="K413" s="204">
        <f t="shared" si="256"/>
        <v>52.490999999999993</v>
      </c>
      <c r="L413" s="204">
        <f t="shared" ref="L413" si="257">L414+L415+L416</f>
        <v>52.490999999999993</v>
      </c>
      <c r="M413" s="204">
        <f t="shared" ref="M413" si="258">M414+M415+M416</f>
        <v>57.215000000000003</v>
      </c>
      <c r="N413" s="317">
        <f>E413+H413+I413+K413+L413+M413</f>
        <v>266.67079999999999</v>
      </c>
    </row>
    <row r="414" spans="1:16" s="372" customFormat="1" ht="20.25" customHeight="1">
      <c r="A414" s="551"/>
      <c r="B414" s="552" t="str">
        <f>F396</f>
        <v>ЭКОЛОГИЯ</v>
      </c>
      <c r="C414" s="553"/>
      <c r="D414" s="389" t="s">
        <v>18</v>
      </c>
      <c r="E414" s="206">
        <f>E402+E406+E410</f>
        <v>0</v>
      </c>
      <c r="F414" s="206">
        <f>F402+F406+F410</f>
        <v>0</v>
      </c>
      <c r="G414" s="206">
        <f t="shared" ref="G414:I414" si="259">G402+G406+G410</f>
        <v>0</v>
      </c>
      <c r="H414" s="206">
        <f t="shared" si="259"/>
        <v>24.36</v>
      </c>
      <c r="I414" s="206">
        <f t="shared" si="259"/>
        <v>16.239999999999998</v>
      </c>
      <c r="J414" s="555"/>
      <c r="K414" s="206">
        <f>K402+K406+K410</f>
        <v>12.18</v>
      </c>
      <c r="L414" s="206">
        <f t="shared" ref="L414:M414" si="260">L402+L406+L410</f>
        <v>12.18</v>
      </c>
      <c r="M414" s="206">
        <f t="shared" si="260"/>
        <v>16.260000000000002</v>
      </c>
      <c r="N414" s="316">
        <f t="shared" si="255"/>
        <v>81.22</v>
      </c>
    </row>
    <row r="415" spans="1:16" s="372" customFormat="1" ht="20.25" customHeight="1">
      <c r="A415" s="551"/>
      <c r="B415" s="552"/>
      <c r="C415" s="553"/>
      <c r="D415" s="389" t="s">
        <v>10</v>
      </c>
      <c r="E415" s="206">
        <f t="shared" ref="E415:M416" si="261">E403+E407+E411</f>
        <v>4.8659999999999997</v>
      </c>
      <c r="F415" s="206">
        <f t="shared" si="261"/>
        <v>4.8659999999999997</v>
      </c>
      <c r="G415" s="206">
        <f t="shared" si="261"/>
        <v>0</v>
      </c>
      <c r="H415" s="206">
        <f t="shared" si="261"/>
        <v>9.0779999999999994</v>
      </c>
      <c r="I415" s="206">
        <f t="shared" si="261"/>
        <v>43.991999999999997</v>
      </c>
      <c r="J415" s="555"/>
      <c r="K415" s="206">
        <f t="shared" si="261"/>
        <v>35.129999999999995</v>
      </c>
      <c r="L415" s="206">
        <f t="shared" si="261"/>
        <v>35.129999999999995</v>
      </c>
      <c r="M415" s="206">
        <f t="shared" si="261"/>
        <v>35.774000000000001</v>
      </c>
      <c r="N415" s="316">
        <f t="shared" si="255"/>
        <v>163.96999999999997</v>
      </c>
    </row>
    <row r="416" spans="1:16" s="372" customFormat="1" ht="71.25" customHeight="1" thickBot="1">
      <c r="A416" s="551"/>
      <c r="B416" s="552"/>
      <c r="C416" s="553"/>
      <c r="D416" s="393" t="s">
        <v>11</v>
      </c>
      <c r="E416" s="206">
        <f t="shared" si="261"/>
        <v>8.1000000000000003E-2</v>
      </c>
      <c r="F416" s="206">
        <f t="shared" si="261"/>
        <v>8.1000000000000003E-2</v>
      </c>
      <c r="G416" s="206">
        <f t="shared" si="261"/>
        <v>6.1289999999999997E-2</v>
      </c>
      <c r="H416" s="206">
        <f t="shared" si="261"/>
        <v>0.66799999999999993</v>
      </c>
      <c r="I416" s="206">
        <f t="shared" si="261"/>
        <v>5.1887999999999996</v>
      </c>
      <c r="J416" s="555"/>
      <c r="K416" s="206">
        <f t="shared" si="261"/>
        <v>5.181</v>
      </c>
      <c r="L416" s="206">
        <f t="shared" si="261"/>
        <v>5.181</v>
      </c>
      <c r="M416" s="206">
        <f t="shared" si="261"/>
        <v>5.181</v>
      </c>
      <c r="N416" s="317">
        <f t="shared" si="255"/>
        <v>21.480800000000002</v>
      </c>
    </row>
    <row r="417" spans="1:14" s="372" customFormat="1" ht="56.25" customHeight="1" thickBot="1">
      <c r="A417" s="52"/>
      <c r="B417" s="300"/>
      <c r="C417" s="300"/>
      <c r="D417" s="300"/>
      <c r="E417" s="301" t="s">
        <v>88</v>
      </c>
      <c r="F417" s="302" t="s">
        <v>58</v>
      </c>
      <c r="G417" s="303"/>
      <c r="H417" s="300"/>
      <c r="I417" s="300"/>
      <c r="J417" s="300"/>
      <c r="K417" s="300"/>
      <c r="L417" s="300"/>
      <c r="M417" s="300"/>
      <c r="N417" s="304"/>
    </row>
    <row r="418" spans="1:14" s="372" customFormat="1" ht="21" thickBot="1">
      <c r="A418" s="475" t="s">
        <v>32</v>
      </c>
      <c r="B418" s="476"/>
      <c r="C418" s="476"/>
      <c r="D418" s="476"/>
      <c r="E418" s="476"/>
      <c r="F418" s="476"/>
      <c r="G418" s="476"/>
      <c r="H418" s="476"/>
      <c r="I418" s="476"/>
      <c r="J418" s="476"/>
      <c r="K418" s="476"/>
      <c r="L418" s="476"/>
      <c r="M418" s="476"/>
      <c r="N418" s="482"/>
    </row>
    <row r="419" spans="1:14" s="372" customFormat="1" ht="39">
      <c r="A419" s="472" t="s">
        <v>12</v>
      </c>
      <c r="B419" s="5" t="s">
        <v>24</v>
      </c>
      <c r="C419" s="62"/>
      <c r="D419" s="63"/>
      <c r="E419" s="62"/>
      <c r="F419" s="62"/>
      <c r="G419" s="62"/>
      <c r="H419" s="62"/>
      <c r="I419" s="62"/>
      <c r="J419" s="64"/>
      <c r="K419" s="65"/>
      <c r="L419" s="65"/>
      <c r="M419" s="65"/>
      <c r="N419" s="66"/>
    </row>
    <row r="420" spans="1:14" s="372" customFormat="1">
      <c r="A420" s="471"/>
      <c r="B420" s="305" t="s">
        <v>25</v>
      </c>
      <c r="C420" s="20"/>
      <c r="D420" s="282"/>
      <c r="E420" s="20"/>
      <c r="F420" s="20"/>
      <c r="G420" s="20"/>
      <c r="H420" s="20"/>
      <c r="I420" s="20"/>
      <c r="J420" s="29"/>
      <c r="K420" s="20"/>
      <c r="L420" s="20"/>
      <c r="M420" s="20"/>
      <c r="N420" s="21"/>
    </row>
    <row r="421" spans="1:14" s="372" customFormat="1" ht="19.5">
      <c r="A421" s="10"/>
      <c r="B421" s="11" t="s">
        <v>14</v>
      </c>
      <c r="C421" s="438" t="s">
        <v>15</v>
      </c>
      <c r="D421" s="439"/>
      <c r="E421" s="439"/>
      <c r="F421" s="439"/>
      <c r="G421" s="439"/>
      <c r="H421" s="439"/>
      <c r="I421" s="439"/>
      <c r="J421" s="439"/>
      <c r="K421" s="440"/>
      <c r="L421" s="440"/>
      <c r="M421" s="440"/>
      <c r="N421" s="441"/>
    </row>
    <row r="422" spans="1:14" s="372" customFormat="1" ht="22.5">
      <c r="A422" s="483" t="s">
        <v>16</v>
      </c>
      <c r="B422" s="430" t="s">
        <v>34</v>
      </c>
      <c r="C422" s="547"/>
      <c r="D422" s="391" t="s">
        <v>17</v>
      </c>
      <c r="E422" s="57">
        <f t="shared" ref="E422:I422" si="262">SUM(E423:E425)</f>
        <v>0</v>
      </c>
      <c r="F422" s="57">
        <f t="shared" si="262"/>
        <v>0</v>
      </c>
      <c r="G422" s="57">
        <f t="shared" si="262"/>
        <v>0</v>
      </c>
      <c r="H422" s="57">
        <f t="shared" si="262"/>
        <v>0</v>
      </c>
      <c r="I422" s="57">
        <f t="shared" si="262"/>
        <v>0</v>
      </c>
      <c r="J422" s="450"/>
      <c r="K422" s="57">
        <f t="shared" ref="K422:M422" si="263">SUM(K423:K425)</f>
        <v>0</v>
      </c>
      <c r="L422" s="57">
        <f t="shared" si="263"/>
        <v>0</v>
      </c>
      <c r="M422" s="57">
        <f t="shared" si="263"/>
        <v>0</v>
      </c>
      <c r="N422" s="67">
        <f>E422+H422+I422+K422+L422+M422</f>
        <v>0</v>
      </c>
    </row>
    <row r="423" spans="1:14" s="372" customFormat="1" ht="23.25">
      <c r="A423" s="448"/>
      <c r="B423" s="449"/>
      <c r="C423" s="548"/>
      <c r="D423" s="246" t="s">
        <v>18</v>
      </c>
      <c r="E423" s="198"/>
      <c r="F423" s="198"/>
      <c r="G423" s="198"/>
      <c r="H423" s="198"/>
      <c r="I423" s="198"/>
      <c r="J423" s="451"/>
      <c r="K423" s="199"/>
      <c r="L423" s="199"/>
      <c r="M423" s="199"/>
      <c r="N423" s="225">
        <f t="shared" ref="N423:N425" si="264">E423+H423+I423+K423+L423+M423</f>
        <v>0</v>
      </c>
    </row>
    <row r="424" spans="1:14" s="372" customFormat="1" ht="23.25">
      <c r="A424" s="448"/>
      <c r="B424" s="449"/>
      <c r="C424" s="548"/>
      <c r="D424" s="246" t="s">
        <v>10</v>
      </c>
      <c r="E424" s="198"/>
      <c r="F424" s="198"/>
      <c r="G424" s="198"/>
      <c r="H424" s="198"/>
      <c r="I424" s="198"/>
      <c r="J424" s="451"/>
      <c r="K424" s="199"/>
      <c r="L424" s="199"/>
      <c r="M424" s="199"/>
      <c r="N424" s="225">
        <f t="shared" si="264"/>
        <v>0</v>
      </c>
    </row>
    <row r="425" spans="1:14" s="372" customFormat="1" ht="22.5">
      <c r="A425" s="484"/>
      <c r="B425" s="473"/>
      <c r="C425" s="549"/>
      <c r="D425" s="312" t="s">
        <v>11</v>
      </c>
      <c r="E425" s="200"/>
      <c r="F425" s="200"/>
      <c r="G425" s="200"/>
      <c r="H425" s="200"/>
      <c r="I425" s="200"/>
      <c r="J425" s="452"/>
      <c r="K425" s="199"/>
      <c r="L425" s="199"/>
      <c r="M425" s="199"/>
      <c r="N425" s="67">
        <f t="shared" si="264"/>
        <v>0</v>
      </c>
    </row>
    <row r="426" spans="1:14" s="372" customFormat="1" ht="40.5">
      <c r="A426" s="453">
        <v>1</v>
      </c>
      <c r="B426" s="56" t="s">
        <v>52</v>
      </c>
      <c r="C426" s="455"/>
      <c r="D426" s="388" t="s">
        <v>9</v>
      </c>
      <c r="E426" s="204">
        <f>E427+E428+E429</f>
        <v>0</v>
      </c>
      <c r="F426" s="204">
        <f t="shared" ref="F426:I426" si="265">F427+F428+F429</f>
        <v>0</v>
      </c>
      <c r="G426" s="204">
        <f t="shared" si="265"/>
        <v>0</v>
      </c>
      <c r="H426" s="204">
        <f t="shared" si="265"/>
        <v>0</v>
      </c>
      <c r="I426" s="204">
        <f t="shared" si="265"/>
        <v>0</v>
      </c>
      <c r="J426" s="556" t="s">
        <v>295</v>
      </c>
      <c r="K426" s="204">
        <f t="shared" ref="K426:N426" si="266">K427+K428+K429</f>
        <v>0</v>
      </c>
      <c r="L426" s="204">
        <f t="shared" si="266"/>
        <v>0</v>
      </c>
      <c r="M426" s="204">
        <f t="shared" si="266"/>
        <v>0</v>
      </c>
      <c r="N426" s="205">
        <f t="shared" si="266"/>
        <v>0</v>
      </c>
    </row>
    <row r="427" spans="1:14" s="372" customFormat="1">
      <c r="A427" s="453"/>
      <c r="B427" s="460" t="str">
        <f>F417</f>
        <v>БЕЗОПАСНЫЕ И КАЧЕСТВЕННЫЕ АВТОМОБИЛЬНЫЕ ДОРОГИ</v>
      </c>
      <c r="C427" s="455"/>
      <c r="D427" s="389" t="s">
        <v>18</v>
      </c>
      <c r="E427" s="206"/>
      <c r="F427" s="206"/>
      <c r="G427" s="206"/>
      <c r="H427" s="206"/>
      <c r="I427" s="206"/>
      <c r="J427" s="451"/>
      <c r="K427" s="207"/>
      <c r="L427" s="207"/>
      <c r="M427" s="207"/>
      <c r="N427" s="210">
        <f t="shared" ref="N427:N429" si="267">E427+H427+I427+K427+L427+M427</f>
        <v>0</v>
      </c>
    </row>
    <row r="428" spans="1:14" s="372" customFormat="1">
      <c r="A428" s="453"/>
      <c r="B428" s="461"/>
      <c r="C428" s="455"/>
      <c r="D428" s="389" t="s">
        <v>10</v>
      </c>
      <c r="E428" s="206"/>
      <c r="F428" s="206"/>
      <c r="G428" s="206"/>
      <c r="H428" s="206"/>
      <c r="I428" s="206"/>
      <c r="J428" s="451"/>
      <c r="K428" s="207"/>
      <c r="L428" s="207"/>
      <c r="M428" s="207"/>
      <c r="N428" s="210">
        <f t="shared" si="267"/>
        <v>0</v>
      </c>
    </row>
    <row r="429" spans="1:14" s="372" customFormat="1" ht="47.25" customHeight="1" thickBot="1">
      <c r="A429" s="454"/>
      <c r="B429" s="462"/>
      <c r="C429" s="456"/>
      <c r="D429" s="390" t="s">
        <v>11</v>
      </c>
      <c r="E429" s="208"/>
      <c r="F429" s="208"/>
      <c r="G429" s="208"/>
      <c r="H429" s="208"/>
      <c r="I429" s="208"/>
      <c r="J429" s="557"/>
      <c r="K429" s="209"/>
      <c r="L429" s="209"/>
      <c r="M429" s="209"/>
      <c r="N429" s="211">
        <f t="shared" si="267"/>
        <v>0</v>
      </c>
    </row>
    <row r="430" spans="1:14" s="372" customFormat="1" ht="65.25" customHeight="1" thickBot="1">
      <c r="A430" s="52"/>
      <c r="B430" s="53"/>
      <c r="C430" s="53"/>
      <c r="D430" s="53"/>
      <c r="E430" s="78" t="s">
        <v>89</v>
      </c>
      <c r="F430" s="77" t="s">
        <v>59</v>
      </c>
      <c r="G430" s="79"/>
      <c r="H430" s="53"/>
      <c r="I430" s="53"/>
      <c r="J430" s="53"/>
      <c r="K430" s="53"/>
      <c r="L430" s="53"/>
      <c r="M430" s="53"/>
      <c r="N430" s="54"/>
    </row>
    <row r="431" spans="1:14" s="372" customFormat="1" ht="21" thickBot="1">
      <c r="A431" s="475" t="s">
        <v>32</v>
      </c>
      <c r="B431" s="476"/>
      <c r="C431" s="476"/>
      <c r="D431" s="476"/>
      <c r="E431" s="476"/>
      <c r="F431" s="476"/>
      <c r="G431" s="476"/>
      <c r="H431" s="476"/>
      <c r="I431" s="476"/>
      <c r="J431" s="476"/>
      <c r="K431" s="476"/>
      <c r="L431" s="476"/>
      <c r="M431" s="476"/>
      <c r="N431" s="482"/>
    </row>
    <row r="432" spans="1:14" s="372" customFormat="1" ht="39">
      <c r="A432" s="472" t="s">
        <v>12</v>
      </c>
      <c r="B432" s="5" t="s">
        <v>24</v>
      </c>
      <c r="C432" s="62"/>
      <c r="D432" s="63"/>
      <c r="E432" s="62"/>
      <c r="F432" s="62"/>
      <c r="G432" s="62"/>
      <c r="H432" s="62"/>
      <c r="I432" s="62"/>
      <c r="J432" s="64"/>
      <c r="K432" s="65"/>
      <c r="L432" s="65"/>
      <c r="M432" s="65"/>
      <c r="N432" s="66"/>
    </row>
    <row r="433" spans="1:14" s="372" customFormat="1">
      <c r="A433" s="471"/>
      <c r="B433" s="305" t="s">
        <v>25</v>
      </c>
      <c r="C433" s="20"/>
      <c r="D433" s="282"/>
      <c r="E433" s="20"/>
      <c r="F433" s="20"/>
      <c r="G433" s="20"/>
      <c r="H433" s="20"/>
      <c r="I433" s="20"/>
      <c r="J433" s="29"/>
      <c r="K433" s="20"/>
      <c r="L433" s="20"/>
      <c r="M433" s="20"/>
      <c r="N433" s="21"/>
    </row>
    <row r="434" spans="1:14" s="372" customFormat="1" ht="19.5">
      <c r="A434" s="10"/>
      <c r="B434" s="11" t="s">
        <v>14</v>
      </c>
      <c r="C434" s="438" t="s">
        <v>15</v>
      </c>
      <c r="D434" s="439"/>
      <c r="E434" s="439"/>
      <c r="F434" s="439"/>
      <c r="G434" s="439"/>
      <c r="H434" s="439"/>
      <c r="I434" s="439"/>
      <c r="J434" s="439"/>
      <c r="K434" s="440"/>
      <c r="L434" s="440"/>
      <c r="M434" s="440"/>
      <c r="N434" s="441"/>
    </row>
    <row r="435" spans="1:14" s="372" customFormat="1" ht="22.5">
      <c r="A435" s="483" t="s">
        <v>16</v>
      </c>
      <c r="B435" s="430" t="s">
        <v>34</v>
      </c>
      <c r="C435" s="547"/>
      <c r="D435" s="391" t="s">
        <v>17</v>
      </c>
      <c r="E435" s="57">
        <f t="shared" ref="E435:I435" si="268">SUM(E436:E438)</f>
        <v>0</v>
      </c>
      <c r="F435" s="57">
        <f t="shared" si="268"/>
        <v>0</v>
      </c>
      <c r="G435" s="57">
        <f t="shared" si="268"/>
        <v>0</v>
      </c>
      <c r="H435" s="57">
        <f t="shared" si="268"/>
        <v>0</v>
      </c>
      <c r="I435" s="57">
        <f t="shared" si="268"/>
        <v>0</v>
      </c>
      <c r="J435" s="450"/>
      <c r="K435" s="57">
        <f t="shared" ref="K435:M435" si="269">SUM(K436:K438)</f>
        <v>0</v>
      </c>
      <c r="L435" s="57">
        <f t="shared" si="269"/>
        <v>0</v>
      </c>
      <c r="M435" s="57">
        <f t="shared" si="269"/>
        <v>0</v>
      </c>
      <c r="N435" s="67">
        <f>E435+H435+I435+K435+L435+M435</f>
        <v>0</v>
      </c>
    </row>
    <row r="436" spans="1:14" s="372" customFormat="1" ht="23.25">
      <c r="A436" s="448"/>
      <c r="B436" s="449"/>
      <c r="C436" s="548"/>
      <c r="D436" s="246" t="s">
        <v>18</v>
      </c>
      <c r="E436" s="198"/>
      <c r="F436" s="198"/>
      <c r="G436" s="198"/>
      <c r="H436" s="198"/>
      <c r="I436" s="198"/>
      <c r="J436" s="451"/>
      <c r="K436" s="199"/>
      <c r="L436" s="199"/>
      <c r="M436" s="199"/>
      <c r="N436" s="225">
        <f t="shared" ref="N436:N438" si="270">E436+H436+I436+K436+L436+M436</f>
        <v>0</v>
      </c>
    </row>
    <row r="437" spans="1:14" s="372" customFormat="1" ht="23.25">
      <c r="A437" s="448"/>
      <c r="B437" s="449"/>
      <c r="C437" s="548"/>
      <c r="D437" s="246" t="s">
        <v>10</v>
      </c>
      <c r="E437" s="198"/>
      <c r="F437" s="198"/>
      <c r="G437" s="198"/>
      <c r="H437" s="198"/>
      <c r="I437" s="198"/>
      <c r="J437" s="451"/>
      <c r="K437" s="199"/>
      <c r="L437" s="199"/>
      <c r="M437" s="199"/>
      <c r="N437" s="225">
        <f t="shared" si="270"/>
        <v>0</v>
      </c>
    </row>
    <row r="438" spans="1:14" s="372" customFormat="1" ht="22.5">
      <c r="A438" s="484"/>
      <c r="B438" s="473"/>
      <c r="C438" s="549"/>
      <c r="D438" s="312" t="s">
        <v>11</v>
      </c>
      <c r="E438" s="200"/>
      <c r="F438" s="200"/>
      <c r="G438" s="200"/>
      <c r="H438" s="200"/>
      <c r="I438" s="200"/>
      <c r="J438" s="452"/>
      <c r="K438" s="199"/>
      <c r="L438" s="199"/>
      <c r="M438" s="199"/>
      <c r="N438" s="67">
        <f t="shared" si="270"/>
        <v>0</v>
      </c>
    </row>
    <row r="439" spans="1:14" s="372" customFormat="1" ht="39">
      <c r="A439" s="470" t="s">
        <v>13</v>
      </c>
      <c r="B439" s="22" t="s">
        <v>24</v>
      </c>
      <c r="C439" s="31"/>
      <c r="D439" s="32"/>
      <c r="E439" s="201"/>
      <c r="F439" s="201"/>
      <c r="G439" s="201"/>
      <c r="H439" s="201"/>
      <c r="I439" s="201"/>
      <c r="J439" s="202"/>
      <c r="K439" s="199"/>
      <c r="L439" s="199"/>
      <c r="M439" s="199"/>
      <c r="N439" s="203"/>
    </row>
    <row r="440" spans="1:14" s="372" customFormat="1">
      <c r="A440" s="471"/>
      <c r="B440" s="305" t="s">
        <v>25</v>
      </c>
      <c r="C440" s="20"/>
      <c r="D440" s="282"/>
      <c r="E440" s="20"/>
      <c r="F440" s="20"/>
      <c r="G440" s="20"/>
      <c r="H440" s="20"/>
      <c r="I440" s="20"/>
      <c r="J440" s="29"/>
      <c r="K440" s="20"/>
      <c r="L440" s="20"/>
      <c r="M440" s="20"/>
      <c r="N440" s="21"/>
    </row>
    <row r="441" spans="1:14" s="372" customFormat="1" ht="40.5">
      <c r="A441" s="453">
        <v>1</v>
      </c>
      <c r="B441" s="56" t="s">
        <v>52</v>
      </c>
      <c r="C441" s="455"/>
      <c r="D441" s="388" t="s">
        <v>9</v>
      </c>
      <c r="E441" s="204">
        <f>E442+E443+E444</f>
        <v>0</v>
      </c>
      <c r="F441" s="204">
        <f t="shared" ref="F441:I441" si="271">F442+F443+F444</f>
        <v>0</v>
      </c>
      <c r="G441" s="204">
        <f t="shared" si="271"/>
        <v>0</v>
      </c>
      <c r="H441" s="204">
        <f t="shared" si="271"/>
        <v>0</v>
      </c>
      <c r="I441" s="204">
        <f t="shared" si="271"/>
        <v>0</v>
      </c>
      <c r="J441" s="556" t="s">
        <v>296</v>
      </c>
      <c r="K441" s="204">
        <f t="shared" ref="K441:N441" si="272">K442+K443+K444</f>
        <v>0</v>
      </c>
      <c r="L441" s="204">
        <f t="shared" si="272"/>
        <v>0</v>
      </c>
      <c r="M441" s="204">
        <f t="shared" si="272"/>
        <v>0</v>
      </c>
      <c r="N441" s="205">
        <f t="shared" si="272"/>
        <v>0</v>
      </c>
    </row>
    <row r="442" spans="1:14" s="372" customFormat="1">
      <c r="A442" s="453"/>
      <c r="B442" s="460" t="str">
        <f>F430</f>
        <v>ПРОИЗВОДИТЕЛЬНОСТЬ ТРУДА</v>
      </c>
      <c r="C442" s="455"/>
      <c r="D442" s="389" t="s">
        <v>18</v>
      </c>
      <c r="E442" s="206"/>
      <c r="F442" s="206"/>
      <c r="G442" s="206"/>
      <c r="H442" s="206"/>
      <c r="I442" s="206"/>
      <c r="J442" s="451"/>
      <c r="K442" s="207"/>
      <c r="L442" s="207"/>
      <c r="M442" s="207"/>
      <c r="N442" s="210">
        <f t="shared" ref="N442:N444" si="273">E442+H442+I442+K442+L442+M442</f>
        <v>0</v>
      </c>
    </row>
    <row r="443" spans="1:14" s="372" customFormat="1">
      <c r="A443" s="453"/>
      <c r="B443" s="461"/>
      <c r="C443" s="455"/>
      <c r="D443" s="389" t="s">
        <v>10</v>
      </c>
      <c r="E443" s="206"/>
      <c r="F443" s="206"/>
      <c r="G443" s="206"/>
      <c r="H443" s="206"/>
      <c r="I443" s="206"/>
      <c r="J443" s="451"/>
      <c r="K443" s="207"/>
      <c r="L443" s="207"/>
      <c r="M443" s="207"/>
      <c r="N443" s="210">
        <f t="shared" si="273"/>
        <v>0</v>
      </c>
    </row>
    <row r="444" spans="1:14" s="372" customFormat="1" ht="52.5" customHeight="1" thickBot="1">
      <c r="A444" s="454"/>
      <c r="B444" s="462"/>
      <c r="C444" s="456"/>
      <c r="D444" s="390" t="s">
        <v>11</v>
      </c>
      <c r="E444" s="208"/>
      <c r="F444" s="208"/>
      <c r="G444" s="208"/>
      <c r="H444" s="208"/>
      <c r="I444" s="208"/>
      <c r="J444" s="557"/>
      <c r="K444" s="209"/>
      <c r="L444" s="209"/>
      <c r="M444" s="209"/>
      <c r="N444" s="211">
        <f t="shared" si="273"/>
        <v>0</v>
      </c>
    </row>
    <row r="445" spans="1:14" s="372" customFormat="1" ht="48.75" customHeight="1" thickBot="1">
      <c r="A445" s="52"/>
      <c r="B445" s="53"/>
      <c r="C445" s="53"/>
      <c r="D445" s="53"/>
      <c r="E445" s="78" t="s">
        <v>90</v>
      </c>
      <c r="F445" s="77" t="s">
        <v>60</v>
      </c>
      <c r="G445" s="79"/>
      <c r="H445" s="53"/>
      <c r="I445" s="53"/>
      <c r="J445" s="53"/>
      <c r="K445" s="53"/>
      <c r="L445" s="53"/>
      <c r="M445" s="53"/>
      <c r="N445" s="54"/>
    </row>
    <row r="446" spans="1:14" s="372" customFormat="1" ht="21" customHeight="1" thickBot="1">
      <c r="A446" s="475" t="s">
        <v>32</v>
      </c>
      <c r="B446" s="476"/>
      <c r="C446" s="476"/>
      <c r="D446" s="476"/>
      <c r="E446" s="476"/>
      <c r="F446" s="476"/>
      <c r="G446" s="476"/>
      <c r="H446" s="476"/>
      <c r="I446" s="476"/>
      <c r="J446" s="476"/>
      <c r="K446" s="476"/>
      <c r="L446" s="476"/>
      <c r="M446" s="476"/>
      <c r="N446" s="482"/>
    </row>
    <row r="447" spans="1:14" s="372" customFormat="1" ht="39">
      <c r="A447" s="472" t="s">
        <v>12</v>
      </c>
      <c r="B447" s="5" t="s">
        <v>24</v>
      </c>
      <c r="C447" s="62"/>
      <c r="D447" s="63"/>
      <c r="E447" s="62"/>
      <c r="F447" s="62"/>
      <c r="G447" s="62"/>
      <c r="H447" s="62"/>
      <c r="I447" s="62"/>
      <c r="J447" s="64"/>
      <c r="K447" s="65"/>
      <c r="L447" s="65"/>
      <c r="M447" s="65"/>
      <c r="N447" s="66"/>
    </row>
    <row r="448" spans="1:14" s="372" customFormat="1">
      <c r="A448" s="471"/>
      <c r="B448" s="305" t="s">
        <v>25</v>
      </c>
      <c r="C448" s="20"/>
      <c r="D448" s="282"/>
      <c r="E448" s="20"/>
      <c r="F448" s="20"/>
      <c r="G448" s="20"/>
      <c r="H448" s="20"/>
      <c r="I448" s="20"/>
      <c r="J448" s="29"/>
      <c r="K448" s="20"/>
      <c r="L448" s="20"/>
      <c r="M448" s="20"/>
      <c r="N448" s="21"/>
    </row>
    <row r="449" spans="1:14" s="372" customFormat="1" ht="19.5">
      <c r="A449" s="10"/>
      <c r="B449" s="11" t="s">
        <v>14</v>
      </c>
      <c r="C449" s="438" t="s">
        <v>15</v>
      </c>
      <c r="D449" s="439"/>
      <c r="E449" s="439"/>
      <c r="F449" s="439"/>
      <c r="G449" s="439"/>
      <c r="H449" s="439"/>
      <c r="I449" s="439"/>
      <c r="J449" s="439"/>
      <c r="K449" s="440"/>
      <c r="L449" s="440"/>
      <c r="M449" s="440"/>
      <c r="N449" s="441"/>
    </row>
    <row r="450" spans="1:14" s="372" customFormat="1" ht="22.5" customHeight="1">
      <c r="A450" s="483" t="s">
        <v>16</v>
      </c>
      <c r="B450" s="430" t="s">
        <v>34</v>
      </c>
      <c r="C450" s="547"/>
      <c r="D450" s="391" t="s">
        <v>17</v>
      </c>
      <c r="E450" s="57">
        <f t="shared" ref="E450:I450" si="274">SUM(E451:E453)</f>
        <v>0</v>
      </c>
      <c r="F450" s="57">
        <f t="shared" si="274"/>
        <v>0</v>
      </c>
      <c r="G450" s="57">
        <f t="shared" si="274"/>
        <v>0</v>
      </c>
      <c r="H450" s="57">
        <f t="shared" si="274"/>
        <v>0</v>
      </c>
      <c r="I450" s="57">
        <f t="shared" si="274"/>
        <v>0</v>
      </c>
      <c r="J450" s="450"/>
      <c r="K450" s="57">
        <f t="shared" ref="K450:M450" si="275">SUM(K451:K453)</f>
        <v>0</v>
      </c>
      <c r="L450" s="57">
        <f t="shared" si="275"/>
        <v>0</v>
      </c>
      <c r="M450" s="57">
        <f t="shared" si="275"/>
        <v>0</v>
      </c>
      <c r="N450" s="67">
        <f>E450+H450+I450+K450+L450+M450</f>
        <v>0</v>
      </c>
    </row>
    <row r="451" spans="1:14" s="372" customFormat="1" ht="23.25">
      <c r="A451" s="448"/>
      <c r="B451" s="449"/>
      <c r="C451" s="548"/>
      <c r="D451" s="246" t="s">
        <v>18</v>
      </c>
      <c r="E451" s="198"/>
      <c r="F451" s="198"/>
      <c r="G451" s="198"/>
      <c r="H451" s="198"/>
      <c r="I451" s="198"/>
      <c r="J451" s="451"/>
      <c r="K451" s="199"/>
      <c r="L451" s="199"/>
      <c r="M451" s="199"/>
      <c r="N451" s="225">
        <f t="shared" ref="N451:N453" si="276">E451+H451+I451+K451+L451+M451</f>
        <v>0</v>
      </c>
    </row>
    <row r="452" spans="1:14" s="372" customFormat="1" ht="23.25">
      <c r="A452" s="448"/>
      <c r="B452" s="449"/>
      <c r="C452" s="548"/>
      <c r="D452" s="246" t="s">
        <v>10</v>
      </c>
      <c r="E452" s="198"/>
      <c r="F452" s="198"/>
      <c r="G452" s="198"/>
      <c r="H452" s="198"/>
      <c r="I452" s="198"/>
      <c r="J452" s="451"/>
      <c r="K452" s="199"/>
      <c r="L452" s="199"/>
      <c r="M452" s="199"/>
      <c r="N452" s="225">
        <f t="shared" si="276"/>
        <v>0</v>
      </c>
    </row>
    <row r="453" spans="1:14" s="372" customFormat="1" ht="22.5">
      <c r="A453" s="484"/>
      <c r="B453" s="473"/>
      <c r="C453" s="549"/>
      <c r="D453" s="312" t="s">
        <v>11</v>
      </c>
      <c r="E453" s="200"/>
      <c r="F453" s="200"/>
      <c r="G453" s="200"/>
      <c r="H453" s="200"/>
      <c r="I453" s="200"/>
      <c r="J453" s="452"/>
      <c r="K453" s="199"/>
      <c r="L453" s="199"/>
      <c r="M453" s="199"/>
      <c r="N453" s="67">
        <f t="shared" si="276"/>
        <v>0</v>
      </c>
    </row>
    <row r="454" spans="1:14" s="372" customFormat="1" ht="40.5">
      <c r="A454" s="453">
        <v>1</v>
      </c>
      <c r="B454" s="56" t="s">
        <v>52</v>
      </c>
      <c r="C454" s="455"/>
      <c r="D454" s="388" t="s">
        <v>9</v>
      </c>
      <c r="E454" s="204">
        <f>E455+E456+E457</f>
        <v>0</v>
      </c>
      <c r="F454" s="204">
        <f t="shared" ref="F454:I454" si="277">F455+F456+F457</f>
        <v>0</v>
      </c>
      <c r="G454" s="204">
        <f t="shared" si="277"/>
        <v>0</v>
      </c>
      <c r="H454" s="204">
        <f t="shared" si="277"/>
        <v>0</v>
      </c>
      <c r="I454" s="204">
        <f t="shared" si="277"/>
        <v>0</v>
      </c>
      <c r="J454" s="556" t="s">
        <v>297</v>
      </c>
      <c r="K454" s="204">
        <f t="shared" ref="K454:N454" si="278">K455+K456+K457</f>
        <v>0</v>
      </c>
      <c r="L454" s="204">
        <f t="shared" si="278"/>
        <v>0</v>
      </c>
      <c r="M454" s="204">
        <f t="shared" si="278"/>
        <v>0</v>
      </c>
      <c r="N454" s="205">
        <f t="shared" si="278"/>
        <v>0</v>
      </c>
    </row>
    <row r="455" spans="1:14" s="372" customFormat="1" ht="20.25" customHeight="1">
      <c r="A455" s="453"/>
      <c r="B455" s="460" t="str">
        <f>F445</f>
        <v>НАУКА</v>
      </c>
      <c r="C455" s="455"/>
      <c r="D455" s="389" t="s">
        <v>18</v>
      </c>
      <c r="E455" s="206"/>
      <c r="F455" s="206"/>
      <c r="G455" s="206"/>
      <c r="H455" s="206"/>
      <c r="I455" s="206"/>
      <c r="J455" s="451"/>
      <c r="K455" s="207"/>
      <c r="L455" s="207"/>
      <c r="M455" s="207"/>
      <c r="N455" s="210">
        <f t="shared" ref="N455:N457" si="279">E455+H455+I455+K455+L455+M455</f>
        <v>0</v>
      </c>
    </row>
    <row r="456" spans="1:14" s="372" customFormat="1" ht="20.25" customHeight="1">
      <c r="A456" s="453"/>
      <c r="B456" s="461"/>
      <c r="C456" s="455"/>
      <c r="D456" s="389" t="s">
        <v>10</v>
      </c>
      <c r="E456" s="206"/>
      <c r="F456" s="206"/>
      <c r="G456" s="206"/>
      <c r="H456" s="206"/>
      <c r="I456" s="206"/>
      <c r="J456" s="451"/>
      <c r="K456" s="207"/>
      <c r="L456" s="207"/>
      <c r="M456" s="207"/>
      <c r="N456" s="210">
        <f t="shared" si="279"/>
        <v>0</v>
      </c>
    </row>
    <row r="457" spans="1:14" s="372" customFormat="1" ht="27" customHeight="1" thickBot="1">
      <c r="A457" s="454"/>
      <c r="B457" s="462"/>
      <c r="C457" s="456"/>
      <c r="D457" s="390" t="s">
        <v>11</v>
      </c>
      <c r="E457" s="208"/>
      <c r="F457" s="208"/>
      <c r="G457" s="208"/>
      <c r="H457" s="208"/>
      <c r="I457" s="208"/>
      <c r="J457" s="557"/>
      <c r="K457" s="209"/>
      <c r="L457" s="209"/>
      <c r="M457" s="209"/>
      <c r="N457" s="211">
        <f t="shared" si="279"/>
        <v>0</v>
      </c>
    </row>
    <row r="458" spans="1:14" s="372" customFormat="1" ht="48.75" customHeight="1" thickBot="1">
      <c r="A458" s="52"/>
      <c r="B458" s="53"/>
      <c r="C458" s="53"/>
      <c r="D458" s="53"/>
      <c r="E458" s="78" t="s">
        <v>91</v>
      </c>
      <c r="F458" s="77" t="s">
        <v>61</v>
      </c>
      <c r="G458" s="79"/>
      <c r="H458" s="53"/>
      <c r="I458" s="53"/>
      <c r="J458" s="53"/>
      <c r="K458" s="53"/>
      <c r="L458" s="53"/>
      <c r="M458" s="53"/>
      <c r="N458" s="54"/>
    </row>
    <row r="459" spans="1:14" s="372" customFormat="1" ht="21" customHeight="1" thickBot="1">
      <c r="A459" s="479" t="s">
        <v>248</v>
      </c>
      <c r="B459" s="480"/>
      <c r="C459" s="480"/>
      <c r="D459" s="480"/>
      <c r="E459" s="480"/>
      <c r="F459" s="480"/>
      <c r="G459" s="480"/>
      <c r="H459" s="480"/>
      <c r="I459" s="480"/>
      <c r="J459" s="480"/>
      <c r="K459" s="480"/>
      <c r="L459" s="480"/>
      <c r="M459" s="480"/>
      <c r="N459" s="481"/>
    </row>
    <row r="460" spans="1:14" s="372" customFormat="1" ht="136.5">
      <c r="A460" s="419" t="s">
        <v>12</v>
      </c>
      <c r="B460" s="22" t="s">
        <v>249</v>
      </c>
      <c r="C460" s="31"/>
      <c r="D460" s="32"/>
      <c r="E460" s="31"/>
      <c r="F460" s="31"/>
      <c r="G460" s="31"/>
      <c r="H460" s="31"/>
      <c r="I460" s="31"/>
      <c r="J460" s="279"/>
      <c r="K460" s="280"/>
      <c r="L460" s="280"/>
      <c r="M460" s="280"/>
      <c r="N460" s="281"/>
    </row>
    <row r="461" spans="1:14" s="372" customFormat="1">
      <c r="A461" s="419"/>
      <c r="B461" s="305" t="s">
        <v>96</v>
      </c>
      <c r="C461" s="20">
        <v>100</v>
      </c>
      <c r="D461" s="282">
        <v>43465</v>
      </c>
      <c r="E461" s="903">
        <v>100</v>
      </c>
      <c r="F461" s="903"/>
      <c r="G461" s="904">
        <v>100</v>
      </c>
      <c r="H461" s="20">
        <v>100</v>
      </c>
      <c r="I461" s="20">
        <v>100</v>
      </c>
      <c r="J461" s="905"/>
      <c r="K461" s="20">
        <v>100</v>
      </c>
      <c r="L461" s="20">
        <v>100</v>
      </c>
      <c r="M461" s="20">
        <v>100</v>
      </c>
      <c r="N461" s="21">
        <v>100</v>
      </c>
    </row>
    <row r="462" spans="1:14" s="372" customFormat="1" ht="97.5">
      <c r="A462" s="419"/>
      <c r="B462" s="22" t="s">
        <v>250</v>
      </c>
      <c r="C462" s="906"/>
      <c r="D462" s="907"/>
      <c r="E462" s="908"/>
      <c r="F462" s="908"/>
      <c r="G462" s="908"/>
      <c r="H462" s="906"/>
      <c r="I462" s="906"/>
      <c r="J462" s="906"/>
      <c r="K462" s="906"/>
      <c r="L462" s="906"/>
      <c r="M462" s="906"/>
      <c r="N462" s="906"/>
    </row>
    <row r="463" spans="1:14" s="372" customFormat="1">
      <c r="A463" s="419"/>
      <c r="B463" s="305" t="s">
        <v>96</v>
      </c>
      <c r="C463" s="20">
        <v>100</v>
      </c>
      <c r="D463" s="282">
        <v>43465</v>
      </c>
      <c r="E463" s="903">
        <v>100</v>
      </c>
      <c r="F463" s="903"/>
      <c r="G463" s="904">
        <v>100</v>
      </c>
      <c r="H463" s="20">
        <v>100</v>
      </c>
      <c r="I463" s="20">
        <v>100</v>
      </c>
      <c r="J463" s="905"/>
      <c r="K463" s="20">
        <v>100</v>
      </c>
      <c r="L463" s="20">
        <v>100</v>
      </c>
      <c r="M463" s="20">
        <v>100</v>
      </c>
      <c r="N463" s="21">
        <v>100</v>
      </c>
    </row>
    <row r="464" spans="1:14" s="372" customFormat="1" ht="19.5">
      <c r="A464" s="10"/>
      <c r="B464" s="11" t="s">
        <v>14</v>
      </c>
      <c r="C464" s="438" t="s">
        <v>15</v>
      </c>
      <c r="D464" s="439"/>
      <c r="E464" s="439"/>
      <c r="F464" s="439"/>
      <c r="G464" s="439"/>
      <c r="H464" s="439"/>
      <c r="I464" s="439"/>
      <c r="J464" s="439"/>
      <c r="K464" s="440"/>
      <c r="L464" s="440"/>
      <c r="M464" s="440"/>
      <c r="N464" s="441"/>
    </row>
    <row r="465" spans="1:14" s="372" customFormat="1" ht="22.5" customHeight="1">
      <c r="A465" s="483" t="s">
        <v>16</v>
      </c>
      <c r="B465" s="474" t="s">
        <v>251</v>
      </c>
      <c r="C465" s="547"/>
      <c r="D465" s="391" t="s">
        <v>17</v>
      </c>
      <c r="E465" s="321">
        <f t="shared" ref="E465:I465" si="280">SUM(E466:E468)</f>
        <v>0.05</v>
      </c>
      <c r="F465" s="321">
        <f t="shared" si="280"/>
        <v>0</v>
      </c>
      <c r="G465" s="321">
        <f t="shared" si="280"/>
        <v>0</v>
      </c>
      <c r="H465" s="321">
        <f t="shared" si="280"/>
        <v>0</v>
      </c>
      <c r="I465" s="321">
        <f t="shared" si="280"/>
        <v>0</v>
      </c>
      <c r="J465" s="450"/>
      <c r="K465" s="321">
        <f t="shared" ref="K465:M465" si="281">SUM(K466:K468)</f>
        <v>0</v>
      </c>
      <c r="L465" s="321">
        <f t="shared" si="281"/>
        <v>0</v>
      </c>
      <c r="M465" s="321">
        <f t="shared" si="281"/>
        <v>0</v>
      </c>
      <c r="N465" s="317">
        <f>E465+H465+I465+K465+L465+M465</f>
        <v>0.05</v>
      </c>
    </row>
    <row r="466" spans="1:14" s="372" customFormat="1" ht="23.25">
      <c r="A466" s="448"/>
      <c r="B466" s="703"/>
      <c r="C466" s="548"/>
      <c r="D466" s="246" t="s">
        <v>18</v>
      </c>
      <c r="E466" s="666">
        <v>0</v>
      </c>
      <c r="F466" s="298">
        <v>0</v>
      </c>
      <c r="G466" s="298">
        <v>0</v>
      </c>
      <c r="H466" s="298">
        <v>0</v>
      </c>
      <c r="I466" s="298">
        <v>0</v>
      </c>
      <c r="J466" s="451"/>
      <c r="K466" s="298">
        <v>0</v>
      </c>
      <c r="L466" s="298">
        <v>0</v>
      </c>
      <c r="M466" s="298">
        <v>0</v>
      </c>
      <c r="N466" s="316">
        <f t="shared" ref="N466:N468" si="282">E466+H466+I466+K466+L466+M466</f>
        <v>0</v>
      </c>
    </row>
    <row r="467" spans="1:14" s="372" customFormat="1" ht="23.25">
      <c r="A467" s="448"/>
      <c r="B467" s="703"/>
      <c r="C467" s="548"/>
      <c r="D467" s="246" t="s">
        <v>10</v>
      </c>
      <c r="E467" s="666">
        <v>0</v>
      </c>
      <c r="F467" s="298">
        <v>0</v>
      </c>
      <c r="G467" s="298">
        <v>0</v>
      </c>
      <c r="H467" s="298">
        <v>0</v>
      </c>
      <c r="I467" s="298">
        <v>0</v>
      </c>
      <c r="J467" s="451"/>
      <c r="K467" s="298">
        <v>0</v>
      </c>
      <c r="L467" s="298">
        <v>0</v>
      </c>
      <c r="M467" s="298">
        <v>0</v>
      </c>
      <c r="N467" s="316">
        <f t="shared" si="282"/>
        <v>0</v>
      </c>
    </row>
    <row r="468" spans="1:14" s="372" customFormat="1" ht="22.5">
      <c r="A468" s="484"/>
      <c r="B468" s="704"/>
      <c r="C468" s="549"/>
      <c r="D468" s="312" t="s">
        <v>11</v>
      </c>
      <c r="E468" s="332">
        <v>0.05</v>
      </c>
      <c r="F468" s="297">
        <v>0</v>
      </c>
      <c r="G468" s="297">
        <v>0</v>
      </c>
      <c r="H468" s="297">
        <v>0</v>
      </c>
      <c r="I468" s="297">
        <v>0</v>
      </c>
      <c r="J468" s="452"/>
      <c r="K468" s="297">
        <v>0</v>
      </c>
      <c r="L468" s="297">
        <v>0</v>
      </c>
      <c r="M468" s="297">
        <v>0</v>
      </c>
      <c r="N468" s="317">
        <f t="shared" si="282"/>
        <v>0.05</v>
      </c>
    </row>
    <row r="469" spans="1:14" s="372" customFormat="1" ht="123" customHeight="1">
      <c r="A469" s="470" t="s">
        <v>13</v>
      </c>
      <c r="B469" s="909" t="s">
        <v>252</v>
      </c>
      <c r="C469" s="647"/>
      <c r="D469" s="910"/>
      <c r="E469" s="647"/>
      <c r="F469" s="647"/>
      <c r="G469" s="647"/>
      <c r="H469" s="647"/>
      <c r="I469" s="647"/>
      <c r="J469" s="647"/>
      <c r="K469" s="647"/>
      <c r="L469" s="647"/>
      <c r="M469" s="647"/>
      <c r="N469" s="911"/>
    </row>
    <row r="470" spans="1:14" s="372" customFormat="1">
      <c r="A470" s="471"/>
      <c r="B470" s="305" t="s">
        <v>96</v>
      </c>
      <c r="C470" s="20"/>
      <c r="D470" s="282">
        <v>43465</v>
      </c>
      <c r="E470" s="20">
        <v>1</v>
      </c>
      <c r="F470" s="20"/>
      <c r="G470" s="651">
        <v>1</v>
      </c>
      <c r="H470" s="20">
        <v>1</v>
      </c>
      <c r="I470" s="20">
        <v>1</v>
      </c>
      <c r="J470" s="905"/>
      <c r="K470" s="20">
        <v>2</v>
      </c>
      <c r="L470" s="20">
        <v>2</v>
      </c>
      <c r="M470" s="20">
        <v>2</v>
      </c>
      <c r="N470" s="21"/>
    </row>
    <row r="471" spans="1:14" s="372" customFormat="1" ht="19.5">
      <c r="A471" s="10"/>
      <c r="B471" s="11" t="s">
        <v>14</v>
      </c>
      <c r="C471" s="438" t="s">
        <v>15</v>
      </c>
      <c r="D471" s="439"/>
      <c r="E471" s="439"/>
      <c r="F471" s="439"/>
      <c r="G471" s="439"/>
      <c r="H471" s="439"/>
      <c r="I471" s="439"/>
      <c r="J471" s="439"/>
      <c r="K471" s="440"/>
      <c r="L471" s="440"/>
      <c r="M471" s="440"/>
      <c r="N471" s="441"/>
    </row>
    <row r="472" spans="1:14" s="372" customFormat="1" ht="22.5" customHeight="1">
      <c r="A472" s="483" t="s">
        <v>29</v>
      </c>
      <c r="B472" s="474" t="s">
        <v>253</v>
      </c>
      <c r="C472" s="547"/>
      <c r="D472" s="391" t="s">
        <v>17</v>
      </c>
      <c r="E472" s="321">
        <f t="shared" ref="E472:I472" si="283">SUM(E473:E475)</f>
        <v>0.2</v>
      </c>
      <c r="F472" s="321">
        <f t="shared" si="283"/>
        <v>0.2</v>
      </c>
      <c r="G472" s="321">
        <f t="shared" si="283"/>
        <v>0.2</v>
      </c>
      <c r="H472" s="321">
        <f t="shared" si="283"/>
        <v>0</v>
      </c>
      <c r="I472" s="321">
        <f t="shared" si="283"/>
        <v>0</v>
      </c>
      <c r="J472" s="578" t="s">
        <v>308</v>
      </c>
      <c r="K472" s="321">
        <f t="shared" ref="K472:M472" si="284">SUM(K473:K475)</f>
        <v>0</v>
      </c>
      <c r="L472" s="321">
        <f t="shared" si="284"/>
        <v>0</v>
      </c>
      <c r="M472" s="321">
        <f t="shared" si="284"/>
        <v>0</v>
      </c>
      <c r="N472" s="317">
        <f>E472+H472+I472+K472+L472+M472</f>
        <v>0.2</v>
      </c>
    </row>
    <row r="473" spans="1:14" s="372" customFormat="1" ht="23.25">
      <c r="A473" s="448"/>
      <c r="B473" s="703"/>
      <c r="C473" s="548"/>
      <c r="D473" s="246" t="s">
        <v>18</v>
      </c>
      <c r="E473" s="666">
        <v>0</v>
      </c>
      <c r="F473" s="666">
        <v>0</v>
      </c>
      <c r="G473" s="666">
        <v>0</v>
      </c>
      <c r="H473" s="666">
        <v>0</v>
      </c>
      <c r="I473" s="666">
        <v>0</v>
      </c>
      <c r="J473" s="912"/>
      <c r="K473" s="666">
        <v>0</v>
      </c>
      <c r="L473" s="666">
        <v>0</v>
      </c>
      <c r="M473" s="666">
        <v>0</v>
      </c>
      <c r="N473" s="316">
        <f t="shared" ref="N473:N475" si="285">E473+H473+I473+K473+L473+M473</f>
        <v>0</v>
      </c>
    </row>
    <row r="474" spans="1:14" s="372" customFormat="1" ht="23.25">
      <c r="A474" s="448"/>
      <c r="B474" s="703"/>
      <c r="C474" s="548"/>
      <c r="D474" s="246" t="s">
        <v>10</v>
      </c>
      <c r="E474" s="666">
        <v>0</v>
      </c>
      <c r="F474" s="666">
        <v>0</v>
      </c>
      <c r="G474" s="666">
        <v>0</v>
      </c>
      <c r="H474" s="666">
        <v>0</v>
      </c>
      <c r="I474" s="666">
        <v>0</v>
      </c>
      <c r="J474" s="912"/>
      <c r="K474" s="666">
        <v>0</v>
      </c>
      <c r="L474" s="666">
        <v>0</v>
      </c>
      <c r="M474" s="666">
        <v>0</v>
      </c>
      <c r="N474" s="316">
        <f t="shared" si="285"/>
        <v>0</v>
      </c>
    </row>
    <row r="475" spans="1:14" s="372" customFormat="1" ht="111" customHeight="1">
      <c r="A475" s="448"/>
      <c r="B475" s="704"/>
      <c r="C475" s="548"/>
      <c r="D475" s="247" t="s">
        <v>11</v>
      </c>
      <c r="E475" s="332">
        <v>0.2</v>
      </c>
      <c r="F475" s="332">
        <v>0.2</v>
      </c>
      <c r="G475" s="332">
        <v>0.2</v>
      </c>
      <c r="H475" s="332">
        <v>0</v>
      </c>
      <c r="I475" s="332">
        <v>0</v>
      </c>
      <c r="J475" s="913"/>
      <c r="K475" s="914">
        <v>0</v>
      </c>
      <c r="L475" s="914">
        <v>0</v>
      </c>
      <c r="M475" s="914">
        <v>0</v>
      </c>
      <c r="N475" s="317">
        <f t="shared" si="285"/>
        <v>0.2</v>
      </c>
    </row>
    <row r="476" spans="1:14" s="372" customFormat="1" ht="39.75" thickBot="1">
      <c r="A476" s="705" t="s">
        <v>28</v>
      </c>
      <c r="B476" s="706" t="s">
        <v>30</v>
      </c>
      <c r="C476" s="707"/>
      <c r="D476" s="708"/>
      <c r="E476" s="915"/>
      <c r="F476" s="915"/>
      <c r="G476" s="915"/>
      <c r="H476" s="915"/>
      <c r="I476" s="915"/>
      <c r="J476" s="711"/>
      <c r="K476" s="712"/>
      <c r="L476" s="712"/>
      <c r="M476" s="712"/>
      <c r="N476" s="713"/>
    </row>
    <row r="477" spans="1:14" s="372" customFormat="1" ht="21" customHeight="1" thickBot="1">
      <c r="A477" s="916" t="s">
        <v>254</v>
      </c>
      <c r="B477" s="917"/>
      <c r="C477" s="917"/>
      <c r="D477" s="917"/>
      <c r="E477" s="917"/>
      <c r="F477" s="917"/>
      <c r="G477" s="917"/>
      <c r="H477" s="917"/>
      <c r="I477" s="917"/>
      <c r="J477" s="917"/>
      <c r="K477" s="917"/>
      <c r="L477" s="917"/>
      <c r="M477" s="917"/>
      <c r="N477" s="918"/>
    </row>
    <row r="478" spans="1:14" s="372" customFormat="1" ht="136.5">
      <c r="A478" s="472" t="s">
        <v>12</v>
      </c>
      <c r="B478" s="919" t="s">
        <v>255</v>
      </c>
      <c r="C478" s="920"/>
      <c r="D478" s="920"/>
      <c r="E478" s="920"/>
      <c r="F478" s="920"/>
      <c r="G478" s="920"/>
      <c r="H478" s="920"/>
      <c r="I478" s="920"/>
      <c r="J478" s="920"/>
      <c r="K478" s="920"/>
      <c r="L478" s="920"/>
      <c r="M478" s="920"/>
      <c r="N478" s="920"/>
    </row>
    <row r="479" spans="1:14" s="372" customFormat="1">
      <c r="A479" s="470"/>
      <c r="B479" s="305" t="s">
        <v>96</v>
      </c>
      <c r="C479" s="676" t="s">
        <v>256</v>
      </c>
      <c r="D479" s="676" t="s">
        <v>256</v>
      </c>
      <c r="E479" s="676">
        <v>10</v>
      </c>
      <c r="F479" s="676"/>
      <c r="G479" s="676">
        <v>10</v>
      </c>
      <c r="H479" s="676">
        <v>20</v>
      </c>
      <c r="I479" s="676">
        <v>25</v>
      </c>
      <c r="J479" s="676"/>
      <c r="K479" s="676">
        <v>30</v>
      </c>
      <c r="L479" s="676">
        <v>35</v>
      </c>
      <c r="M479" s="676">
        <v>40</v>
      </c>
      <c r="N479" s="676"/>
    </row>
    <row r="480" spans="1:14" s="372" customFormat="1" ht="19.5">
      <c r="A480" s="12"/>
      <c r="B480" s="13" t="s">
        <v>14</v>
      </c>
      <c r="C480" s="447" t="s">
        <v>15</v>
      </c>
      <c r="D480" s="447"/>
      <c r="E480" s="447"/>
      <c r="F480" s="447"/>
      <c r="G480" s="447"/>
      <c r="H480" s="447"/>
      <c r="I480" s="447"/>
      <c r="J480" s="447"/>
      <c r="K480" s="440"/>
      <c r="L480" s="440"/>
      <c r="M480" s="440"/>
      <c r="N480" s="441"/>
    </row>
    <row r="481" spans="1:14" s="372" customFormat="1" ht="22.5" customHeight="1">
      <c r="A481" s="768" t="s">
        <v>16</v>
      </c>
      <c r="B481" s="474" t="s">
        <v>257</v>
      </c>
      <c r="C481" s="409"/>
      <c r="D481" s="245" t="s">
        <v>17</v>
      </c>
      <c r="E481" s="321">
        <f>SUM(E482:E484)</f>
        <v>0</v>
      </c>
      <c r="F481" s="321">
        <f>SUM(F482:F484)</f>
        <v>0</v>
      </c>
      <c r="G481" s="321">
        <f>SUM(G482:G484)</f>
        <v>0</v>
      </c>
      <c r="H481" s="321">
        <f>SUM(H482:H484)</f>
        <v>0</v>
      </c>
      <c r="I481" s="321">
        <f>SUM(I482:I484)</f>
        <v>0</v>
      </c>
      <c r="J481" s="578" t="s">
        <v>258</v>
      </c>
      <c r="K481" s="321">
        <f>SUM(K482:K484)</f>
        <v>0</v>
      </c>
      <c r="L481" s="321">
        <f>SUM(L482:L484)</f>
        <v>0</v>
      </c>
      <c r="M481" s="321">
        <f>SUM(M482:M484)</f>
        <v>0</v>
      </c>
      <c r="N481" s="317">
        <f>E481+H481+I481+K481+L481+M481</f>
        <v>0</v>
      </c>
    </row>
    <row r="482" spans="1:14" s="372" customFormat="1" ht="23.25">
      <c r="A482" s="768"/>
      <c r="B482" s="703"/>
      <c r="C482" s="392"/>
      <c r="D482" s="246" t="s">
        <v>18</v>
      </c>
      <c r="E482" s="298">
        <v>0</v>
      </c>
      <c r="F482" s="298">
        <v>0</v>
      </c>
      <c r="G482" s="298">
        <v>0</v>
      </c>
      <c r="H482" s="298">
        <v>0</v>
      </c>
      <c r="I482" s="298">
        <v>0</v>
      </c>
      <c r="J482" s="912"/>
      <c r="K482" s="298">
        <v>0</v>
      </c>
      <c r="L482" s="298">
        <v>0</v>
      </c>
      <c r="M482" s="298">
        <v>0</v>
      </c>
      <c r="N482" s="316">
        <f t="shared" ref="N482:N484" si="286">E482+H482+I482+K482+L482+M482</f>
        <v>0</v>
      </c>
    </row>
    <row r="483" spans="1:14" s="372" customFormat="1" ht="23.25">
      <c r="A483" s="768"/>
      <c r="B483" s="703"/>
      <c r="C483" s="392"/>
      <c r="D483" s="246" t="s">
        <v>10</v>
      </c>
      <c r="E483" s="298">
        <v>0</v>
      </c>
      <c r="F483" s="298">
        <v>0</v>
      </c>
      <c r="G483" s="298">
        <v>0</v>
      </c>
      <c r="H483" s="298">
        <v>0</v>
      </c>
      <c r="I483" s="298">
        <v>0</v>
      </c>
      <c r="J483" s="912"/>
      <c r="K483" s="298">
        <v>0</v>
      </c>
      <c r="L483" s="298">
        <v>0</v>
      </c>
      <c r="M483" s="298">
        <v>0</v>
      </c>
      <c r="N483" s="316">
        <f t="shared" si="286"/>
        <v>0</v>
      </c>
    </row>
    <row r="484" spans="1:14" s="372" customFormat="1" ht="130.5" customHeight="1">
      <c r="A484" s="768"/>
      <c r="B484" s="704"/>
      <c r="C484" s="412"/>
      <c r="D484" s="247" t="s">
        <v>11</v>
      </c>
      <c r="E484" s="297">
        <v>0</v>
      </c>
      <c r="F484" s="297">
        <v>0</v>
      </c>
      <c r="G484" s="297">
        <v>0</v>
      </c>
      <c r="H484" s="297">
        <v>0</v>
      </c>
      <c r="I484" s="297">
        <v>0</v>
      </c>
      <c r="J484" s="913"/>
      <c r="K484" s="297">
        <v>0</v>
      </c>
      <c r="L484" s="297">
        <v>0</v>
      </c>
      <c r="M484" s="297">
        <v>0</v>
      </c>
      <c r="N484" s="317">
        <f t="shared" si="286"/>
        <v>0</v>
      </c>
    </row>
    <row r="485" spans="1:14" s="372" customFormat="1" ht="118.5" customHeight="1">
      <c r="A485" s="771"/>
      <c r="B485" s="919" t="s">
        <v>259</v>
      </c>
      <c r="C485" s="920"/>
      <c r="D485" s="920"/>
      <c r="E485" s="920"/>
      <c r="F485" s="920"/>
      <c r="G485" s="920"/>
      <c r="H485" s="920"/>
      <c r="I485" s="920"/>
      <c r="J485" s="920"/>
      <c r="K485" s="920"/>
      <c r="L485" s="920"/>
      <c r="M485" s="920"/>
      <c r="N485" s="920"/>
    </row>
    <row r="486" spans="1:14" s="372" customFormat="1" ht="30" customHeight="1">
      <c r="A486" s="771"/>
      <c r="B486" s="305" t="s">
        <v>96</v>
      </c>
      <c r="C486" s="676" t="s">
        <v>256</v>
      </c>
      <c r="D486" s="676" t="s">
        <v>256</v>
      </c>
      <c r="E486" s="676">
        <v>30</v>
      </c>
      <c r="F486" s="676"/>
      <c r="G486" s="676">
        <v>30</v>
      </c>
      <c r="H486" s="676">
        <v>35</v>
      </c>
      <c r="I486" s="676">
        <v>45</v>
      </c>
      <c r="J486" s="676"/>
      <c r="K486" s="676">
        <v>55</v>
      </c>
      <c r="L486" s="921" t="s">
        <v>260</v>
      </c>
      <c r="M486" s="676">
        <v>70</v>
      </c>
      <c r="N486" s="922"/>
    </row>
    <row r="487" spans="1:14" s="372" customFormat="1" ht="40.5">
      <c r="A487" s="453">
        <v>1</v>
      </c>
      <c r="B487" s="56" t="s">
        <v>52</v>
      </c>
      <c r="C487" s="455"/>
      <c r="D487" s="388" t="s">
        <v>9</v>
      </c>
      <c r="E487" s="204">
        <f>E488+E489+E490</f>
        <v>0.25</v>
      </c>
      <c r="F487" s="204">
        <f t="shared" ref="F487:I487" si="287">F488+F489+F490</f>
        <v>0.2</v>
      </c>
      <c r="G487" s="204">
        <f t="shared" si="287"/>
        <v>0.2</v>
      </c>
      <c r="H487" s="204">
        <f t="shared" si="287"/>
        <v>0</v>
      </c>
      <c r="I487" s="204">
        <f t="shared" si="287"/>
        <v>0</v>
      </c>
      <c r="J487" s="457"/>
      <c r="K487" s="204">
        <f t="shared" ref="K487:N487" si="288">K488+K489+K490</f>
        <v>0</v>
      </c>
      <c r="L487" s="204">
        <f t="shared" si="288"/>
        <v>0</v>
      </c>
      <c r="M487" s="204">
        <f t="shared" si="288"/>
        <v>0</v>
      </c>
      <c r="N487" s="205">
        <f t="shared" si="288"/>
        <v>0.25</v>
      </c>
    </row>
    <row r="488" spans="1:14" s="372" customFormat="1">
      <c r="A488" s="453"/>
      <c r="B488" s="460" t="str">
        <f>F458</f>
        <v>ЦИФРОВАЯ ЭКОНОМИКА</v>
      </c>
      <c r="C488" s="455"/>
      <c r="D488" s="389" t="s">
        <v>18</v>
      </c>
      <c r="E488" s="206">
        <f>E466+E473+E482</f>
        <v>0</v>
      </c>
      <c r="F488" s="206">
        <f t="shared" ref="F488:I488" si="289">F466+F473+F482</f>
        <v>0</v>
      </c>
      <c r="G488" s="206">
        <f t="shared" si="289"/>
        <v>0</v>
      </c>
      <c r="H488" s="206">
        <f t="shared" si="289"/>
        <v>0</v>
      </c>
      <c r="I488" s="206">
        <f t="shared" si="289"/>
        <v>0</v>
      </c>
      <c r="J488" s="458"/>
      <c r="K488" s="206">
        <f>K466+K473+K482</f>
        <v>0</v>
      </c>
      <c r="L488" s="206">
        <f t="shared" ref="L488:M488" si="290">L466+L473+L482</f>
        <v>0</v>
      </c>
      <c r="M488" s="206">
        <f t="shared" si="290"/>
        <v>0</v>
      </c>
      <c r="N488" s="210">
        <f t="shared" ref="N488:N490" si="291">E488+H488+I488+K488+L488+M488</f>
        <v>0</v>
      </c>
    </row>
    <row r="489" spans="1:14" s="372" customFormat="1">
      <c r="A489" s="453"/>
      <c r="B489" s="461"/>
      <c r="C489" s="455"/>
      <c r="D489" s="389" t="s">
        <v>10</v>
      </c>
      <c r="E489" s="206">
        <f t="shared" ref="E489:M490" si="292">E467+E474+E483</f>
        <v>0</v>
      </c>
      <c r="F489" s="206">
        <f t="shared" si="292"/>
        <v>0</v>
      </c>
      <c r="G489" s="206">
        <f t="shared" si="292"/>
        <v>0</v>
      </c>
      <c r="H489" s="206">
        <f t="shared" si="292"/>
        <v>0</v>
      </c>
      <c r="I489" s="206">
        <f t="shared" si="292"/>
        <v>0</v>
      </c>
      <c r="J489" s="458"/>
      <c r="K489" s="206">
        <f t="shared" si="292"/>
        <v>0</v>
      </c>
      <c r="L489" s="206">
        <f t="shared" si="292"/>
        <v>0</v>
      </c>
      <c r="M489" s="206">
        <f t="shared" si="292"/>
        <v>0</v>
      </c>
      <c r="N489" s="210">
        <f t="shared" si="291"/>
        <v>0</v>
      </c>
    </row>
    <row r="490" spans="1:14" s="372" customFormat="1" ht="21" thickBot="1">
      <c r="A490" s="454"/>
      <c r="B490" s="462"/>
      <c r="C490" s="456"/>
      <c r="D490" s="390" t="s">
        <v>11</v>
      </c>
      <c r="E490" s="206">
        <f t="shared" si="292"/>
        <v>0.25</v>
      </c>
      <c r="F490" s="206">
        <f t="shared" si="292"/>
        <v>0.2</v>
      </c>
      <c r="G490" s="206">
        <f t="shared" si="292"/>
        <v>0.2</v>
      </c>
      <c r="H490" s="206">
        <f t="shared" si="292"/>
        <v>0</v>
      </c>
      <c r="I490" s="206">
        <f t="shared" si="292"/>
        <v>0</v>
      </c>
      <c r="J490" s="459"/>
      <c r="K490" s="206">
        <f t="shared" si="292"/>
        <v>0</v>
      </c>
      <c r="L490" s="206">
        <f t="shared" si="292"/>
        <v>0</v>
      </c>
      <c r="M490" s="206">
        <f t="shared" si="292"/>
        <v>0</v>
      </c>
      <c r="N490" s="211">
        <f t="shared" si="291"/>
        <v>0.25</v>
      </c>
    </row>
    <row r="491" spans="1:14" s="372" customFormat="1" ht="62.25" customHeight="1" thickBot="1">
      <c r="A491" s="52"/>
      <c r="B491" s="53"/>
      <c r="C491" s="53"/>
      <c r="D491" s="53"/>
      <c r="E491" s="78" t="s">
        <v>92</v>
      </c>
      <c r="F491" s="77" t="s">
        <v>62</v>
      </c>
      <c r="G491" s="79"/>
      <c r="H491" s="53"/>
      <c r="I491" s="53"/>
      <c r="J491" s="53"/>
      <c r="K491" s="53"/>
      <c r="L491" s="53"/>
      <c r="M491" s="53"/>
      <c r="N491" s="54"/>
    </row>
    <row r="492" spans="1:14" s="372" customFormat="1" ht="21" customHeight="1" thickBot="1">
      <c r="A492" s="518" t="s">
        <v>261</v>
      </c>
      <c r="B492" s="480"/>
      <c r="C492" s="480"/>
      <c r="D492" s="480"/>
      <c r="E492" s="480"/>
      <c r="F492" s="480"/>
      <c r="G492" s="480"/>
      <c r="H492" s="480"/>
      <c r="I492" s="480"/>
      <c r="J492" s="480"/>
      <c r="K492" s="480"/>
      <c r="L492" s="480"/>
      <c r="M492" s="480"/>
      <c r="N492" s="481"/>
    </row>
    <row r="493" spans="1:14" s="372" customFormat="1" ht="58.5">
      <c r="A493" s="472" t="s">
        <v>12</v>
      </c>
      <c r="B493" s="22" t="s">
        <v>262</v>
      </c>
      <c r="C493" s="31"/>
      <c r="D493" s="32"/>
      <c r="E493" s="31"/>
      <c r="F493" s="31"/>
      <c r="G493" s="31"/>
      <c r="H493" s="31"/>
      <c r="I493" s="31"/>
      <c r="J493" s="279"/>
      <c r="K493" s="280"/>
      <c r="L493" s="280"/>
      <c r="M493" s="280"/>
      <c r="N493" s="281"/>
    </row>
    <row r="494" spans="1:14" s="372" customFormat="1">
      <c r="A494" s="471"/>
      <c r="B494" s="305" t="s">
        <v>96</v>
      </c>
      <c r="C494" s="20">
        <v>1</v>
      </c>
      <c r="D494" s="306" t="s">
        <v>263</v>
      </c>
      <c r="E494" s="20">
        <v>1</v>
      </c>
      <c r="F494" s="20">
        <v>1</v>
      </c>
      <c r="G494" s="20">
        <v>1</v>
      </c>
      <c r="H494" s="20">
        <v>1</v>
      </c>
      <c r="I494" s="20">
        <v>1</v>
      </c>
      <c r="J494" s="307"/>
      <c r="K494" s="20">
        <v>1</v>
      </c>
      <c r="L494" s="20">
        <v>1</v>
      </c>
      <c r="M494" s="20">
        <v>1</v>
      </c>
      <c r="N494" s="21"/>
    </row>
    <row r="495" spans="1:14" s="372" customFormat="1" ht="19.5">
      <c r="A495" s="10"/>
      <c r="B495" s="11" t="s">
        <v>14</v>
      </c>
      <c r="C495" s="438" t="s">
        <v>15</v>
      </c>
      <c r="D495" s="439"/>
      <c r="E495" s="439"/>
      <c r="F495" s="439"/>
      <c r="G495" s="439"/>
      <c r="H495" s="439"/>
      <c r="I495" s="439"/>
      <c r="J495" s="439"/>
      <c r="K495" s="440"/>
      <c r="L495" s="440"/>
      <c r="M495" s="440"/>
      <c r="N495" s="441"/>
    </row>
    <row r="496" spans="1:14" s="372" customFormat="1" ht="22.5" customHeight="1">
      <c r="A496" s="483" t="s">
        <v>16</v>
      </c>
      <c r="B496" s="430" t="s">
        <v>264</v>
      </c>
      <c r="C496" s="547"/>
      <c r="D496" s="391" t="s">
        <v>17</v>
      </c>
      <c r="E496" s="321">
        <f>SUM(E497:E499)</f>
        <v>3.7220000000000004</v>
      </c>
      <c r="F496" s="321">
        <f t="shared" ref="F496:G496" si="293">SUM(F497:F499)</f>
        <v>3.73</v>
      </c>
      <c r="G496" s="321">
        <f t="shared" si="293"/>
        <v>3.7310000000000003</v>
      </c>
      <c r="H496" s="321">
        <f t="shared" ref="H496:I496" si="294">SUM(H497:H499)</f>
        <v>0</v>
      </c>
      <c r="I496" s="321">
        <f t="shared" si="294"/>
        <v>0</v>
      </c>
      <c r="J496" s="923" t="s">
        <v>323</v>
      </c>
      <c r="K496" s="321">
        <f t="shared" ref="K496:M496" si="295">SUM(K497:K499)</f>
        <v>0</v>
      </c>
      <c r="L496" s="321">
        <f t="shared" si="295"/>
        <v>0</v>
      </c>
      <c r="M496" s="321">
        <f t="shared" si="295"/>
        <v>0</v>
      </c>
      <c r="N496" s="317">
        <f>E496+H496+I496+K496+L496+M496</f>
        <v>3.7220000000000004</v>
      </c>
    </row>
    <row r="497" spans="1:14" s="372" customFormat="1" ht="23.25">
      <c r="A497" s="448"/>
      <c r="B497" s="449"/>
      <c r="C497" s="548"/>
      <c r="D497" s="246" t="s">
        <v>18</v>
      </c>
      <c r="E497" s="666">
        <v>3.4460000000000002</v>
      </c>
      <c r="F497" s="298">
        <v>3.4460000000000002</v>
      </c>
      <c r="G497" s="666">
        <v>3.4460000000000002</v>
      </c>
      <c r="H497" s="666">
        <v>0</v>
      </c>
      <c r="I497" s="666">
        <v>0</v>
      </c>
      <c r="J497" s="924"/>
      <c r="K497" s="4">
        <v>0</v>
      </c>
      <c r="L497" s="4">
        <v>0</v>
      </c>
      <c r="M497" s="4">
        <v>0</v>
      </c>
      <c r="N497" s="316">
        <f t="shared" ref="N497:N499" si="296">E497+H497+I497+K497+L497+M497</f>
        <v>3.4460000000000002</v>
      </c>
    </row>
    <row r="498" spans="1:14" s="372" customFormat="1" ht="23.25">
      <c r="A498" s="448"/>
      <c r="B498" s="449"/>
      <c r="C498" s="548"/>
      <c r="D498" s="246" t="s">
        <v>10</v>
      </c>
      <c r="E498" s="666">
        <v>0.27600000000000002</v>
      </c>
      <c r="F498" s="298">
        <v>0.27500000000000002</v>
      </c>
      <c r="G498" s="666">
        <v>0.27600000000000002</v>
      </c>
      <c r="H498" s="666">
        <v>0</v>
      </c>
      <c r="I498" s="666">
        <v>0</v>
      </c>
      <c r="J498" s="924"/>
      <c r="K498" s="4">
        <v>0</v>
      </c>
      <c r="L498" s="4">
        <v>0</v>
      </c>
      <c r="M498" s="4">
        <v>0</v>
      </c>
      <c r="N498" s="316">
        <f t="shared" si="296"/>
        <v>0.27600000000000002</v>
      </c>
    </row>
    <row r="499" spans="1:14" s="372" customFormat="1" ht="409.6" customHeight="1" thickBot="1">
      <c r="A499" s="484"/>
      <c r="B499" s="473"/>
      <c r="C499" s="549"/>
      <c r="D499" s="312" t="s">
        <v>11</v>
      </c>
      <c r="E499" s="332" t="s">
        <v>265</v>
      </c>
      <c r="F499" s="297">
        <v>8.9999999999999993E-3</v>
      </c>
      <c r="G499" s="332">
        <v>8.9999999999999993E-3</v>
      </c>
      <c r="H499" s="332">
        <v>0</v>
      </c>
      <c r="I499" s="332">
        <v>0</v>
      </c>
      <c r="J499" s="925"/>
      <c r="K499" s="914">
        <v>0</v>
      </c>
      <c r="L499" s="914">
        <v>0</v>
      </c>
      <c r="M499" s="914">
        <v>0</v>
      </c>
      <c r="N499" s="317">
        <f t="shared" si="296"/>
        <v>8.0000000000000002E-3</v>
      </c>
    </row>
    <row r="500" spans="1:14" s="372" customFormat="1" ht="21" customHeight="1" thickBot="1">
      <c r="A500" s="518" t="s">
        <v>266</v>
      </c>
      <c r="B500" s="480"/>
      <c r="C500" s="480"/>
      <c r="D500" s="480"/>
      <c r="E500" s="480"/>
      <c r="F500" s="480"/>
      <c r="G500" s="480"/>
      <c r="H500" s="480"/>
      <c r="I500" s="480"/>
      <c r="J500" s="480"/>
      <c r="K500" s="480"/>
      <c r="L500" s="480"/>
      <c r="M500" s="480"/>
      <c r="N500" s="481"/>
    </row>
    <row r="501" spans="1:14" s="372" customFormat="1" ht="78">
      <c r="A501" s="472" t="s">
        <v>12</v>
      </c>
      <c r="B501" s="5" t="s">
        <v>267</v>
      </c>
      <c r="C501" s="23"/>
      <c r="D501" s="308"/>
      <c r="E501" s="23"/>
      <c r="F501" s="23"/>
      <c r="G501" s="23"/>
      <c r="H501" s="23"/>
      <c r="I501" s="23"/>
      <c r="J501" s="30"/>
      <c r="K501" s="4"/>
      <c r="L501" s="4"/>
      <c r="M501" s="4"/>
      <c r="N501" s="26"/>
    </row>
    <row r="502" spans="1:14" s="372" customFormat="1">
      <c r="A502" s="470"/>
      <c r="B502" s="309" t="s">
        <v>96</v>
      </c>
      <c r="C502" s="9">
        <v>0</v>
      </c>
      <c r="D502" s="310"/>
      <c r="E502" s="9">
        <v>0</v>
      </c>
      <c r="F502" s="9"/>
      <c r="G502" s="9"/>
      <c r="H502" s="9">
        <v>4</v>
      </c>
      <c r="I502" s="9">
        <v>8</v>
      </c>
      <c r="J502" s="33"/>
      <c r="K502" s="7">
        <v>12</v>
      </c>
      <c r="L502" s="7">
        <v>16</v>
      </c>
      <c r="M502" s="7">
        <v>20</v>
      </c>
      <c r="N502" s="8"/>
    </row>
    <row r="503" spans="1:14" s="372" customFormat="1" ht="40.5">
      <c r="A503" s="453">
        <v>1</v>
      </c>
      <c r="B503" s="56" t="s">
        <v>52</v>
      </c>
      <c r="C503" s="455"/>
      <c r="D503" s="388" t="s">
        <v>9</v>
      </c>
      <c r="E503" s="204">
        <f>E504+E505+E506</f>
        <v>3.7300000000000004</v>
      </c>
      <c r="F503" s="204">
        <f t="shared" ref="F503:I503" si="297">F504+F505+F506</f>
        <v>3.73</v>
      </c>
      <c r="G503" s="204">
        <f t="shared" si="297"/>
        <v>3.7310000000000003</v>
      </c>
      <c r="H503" s="204">
        <f t="shared" si="297"/>
        <v>0</v>
      </c>
      <c r="I503" s="204">
        <f t="shared" si="297"/>
        <v>0</v>
      </c>
      <c r="J503" s="457"/>
      <c r="K503" s="204">
        <f t="shared" ref="K503:N503" si="298">K504+K505+K506</f>
        <v>0</v>
      </c>
      <c r="L503" s="204">
        <f t="shared" si="298"/>
        <v>0</v>
      </c>
      <c r="M503" s="204">
        <f t="shared" si="298"/>
        <v>0</v>
      </c>
      <c r="N503" s="205">
        <f t="shared" si="298"/>
        <v>3.7300000000000004</v>
      </c>
    </row>
    <row r="504" spans="1:14" s="372" customFormat="1">
      <c r="A504" s="453"/>
      <c r="B504" s="460" t="str">
        <f>F491</f>
        <v>КУЛЬТУРА</v>
      </c>
      <c r="C504" s="455"/>
      <c r="D504" s="389" t="s">
        <v>18</v>
      </c>
      <c r="E504" s="206">
        <f>E497</f>
        <v>3.4460000000000002</v>
      </c>
      <c r="F504" s="206">
        <f t="shared" ref="F504:I504" si="299">F497</f>
        <v>3.4460000000000002</v>
      </c>
      <c r="G504" s="206">
        <f t="shared" si="299"/>
        <v>3.4460000000000002</v>
      </c>
      <c r="H504" s="206">
        <f t="shared" si="299"/>
        <v>0</v>
      </c>
      <c r="I504" s="206">
        <f t="shared" si="299"/>
        <v>0</v>
      </c>
      <c r="J504" s="458"/>
      <c r="K504" s="206">
        <f>K497</f>
        <v>0</v>
      </c>
      <c r="L504" s="206">
        <f t="shared" ref="L504:M504" si="300">L497</f>
        <v>0</v>
      </c>
      <c r="M504" s="206">
        <f t="shared" si="300"/>
        <v>0</v>
      </c>
      <c r="N504" s="210">
        <f>E504+H504+I504+K504+L504+M504</f>
        <v>3.4460000000000002</v>
      </c>
    </row>
    <row r="505" spans="1:14" s="372" customFormat="1">
      <c r="A505" s="453"/>
      <c r="B505" s="461"/>
      <c r="C505" s="455"/>
      <c r="D505" s="389" t="s">
        <v>10</v>
      </c>
      <c r="E505" s="206">
        <f t="shared" ref="E505:M506" si="301">E498</f>
        <v>0.27600000000000002</v>
      </c>
      <c r="F505" s="926">
        <f t="shared" si="301"/>
        <v>0.27500000000000002</v>
      </c>
      <c r="G505" s="926">
        <f t="shared" si="301"/>
        <v>0.27600000000000002</v>
      </c>
      <c r="H505" s="206">
        <f t="shared" si="301"/>
        <v>0</v>
      </c>
      <c r="I505" s="206">
        <f t="shared" si="301"/>
        <v>0</v>
      </c>
      <c r="J505" s="458"/>
      <c r="K505" s="206">
        <f t="shared" si="301"/>
        <v>0</v>
      </c>
      <c r="L505" s="206">
        <f t="shared" si="301"/>
        <v>0</v>
      </c>
      <c r="M505" s="206">
        <f t="shared" si="301"/>
        <v>0</v>
      </c>
      <c r="N505" s="210">
        <f t="shared" ref="N505" si="302">E505+H505+I505+K505+L505+M505</f>
        <v>0.27600000000000002</v>
      </c>
    </row>
    <row r="506" spans="1:14" s="372" customFormat="1" ht="21" thickBot="1">
      <c r="A506" s="454"/>
      <c r="B506" s="462"/>
      <c r="C506" s="456"/>
      <c r="D506" s="390" t="s">
        <v>11</v>
      </c>
      <c r="E506" s="206" t="str">
        <f t="shared" si="301"/>
        <v>0,008</v>
      </c>
      <c r="F506" s="206">
        <f t="shared" si="301"/>
        <v>8.9999999999999993E-3</v>
      </c>
      <c r="G506" s="206">
        <f t="shared" si="301"/>
        <v>8.9999999999999993E-3</v>
      </c>
      <c r="H506" s="206">
        <f t="shared" si="301"/>
        <v>0</v>
      </c>
      <c r="I506" s="206">
        <f t="shared" si="301"/>
        <v>0</v>
      </c>
      <c r="J506" s="459"/>
      <c r="K506" s="206">
        <f t="shared" si="301"/>
        <v>0</v>
      </c>
      <c r="L506" s="206">
        <f t="shared" si="301"/>
        <v>0</v>
      </c>
      <c r="M506" s="206">
        <f t="shared" si="301"/>
        <v>0</v>
      </c>
      <c r="N506" s="211">
        <f>E506+H506+I506+K506+L506+M506</f>
        <v>8.0000000000000002E-3</v>
      </c>
    </row>
    <row r="507" spans="1:14" s="372" customFormat="1" ht="48.75" customHeight="1" thickBot="1">
      <c r="A507" s="52"/>
      <c r="B507" s="53"/>
      <c r="C507" s="53"/>
      <c r="D507" s="53"/>
      <c r="E507" s="78" t="s">
        <v>93</v>
      </c>
      <c r="F507" s="77" t="s">
        <v>63</v>
      </c>
      <c r="G507" s="79"/>
      <c r="H507" s="53"/>
      <c r="I507" s="53"/>
      <c r="J507" s="53"/>
      <c r="K507" s="53"/>
      <c r="L507" s="53"/>
      <c r="M507" s="53"/>
      <c r="N507" s="54"/>
    </row>
    <row r="508" spans="1:14" s="372" customFormat="1" ht="21" thickBot="1">
      <c r="A508" s="475" t="s">
        <v>32</v>
      </c>
      <c r="B508" s="476"/>
      <c r="C508" s="476"/>
      <c r="D508" s="476"/>
      <c r="E508" s="476"/>
      <c r="F508" s="476"/>
      <c r="G508" s="476"/>
      <c r="H508" s="476"/>
      <c r="I508" s="476"/>
      <c r="J508" s="476"/>
      <c r="K508" s="476"/>
      <c r="L508" s="476"/>
      <c r="M508" s="476"/>
      <c r="N508" s="482"/>
    </row>
    <row r="509" spans="1:14" s="372" customFormat="1" ht="39">
      <c r="A509" s="472" t="s">
        <v>12</v>
      </c>
      <c r="B509" s="927" t="s">
        <v>268</v>
      </c>
      <c r="C509" s="294"/>
      <c r="D509" s="928"/>
      <c r="E509" s="929"/>
      <c r="F509" s="930"/>
      <c r="G509" s="931"/>
      <c r="H509" s="929"/>
      <c r="I509" s="929"/>
      <c r="J509" s="930"/>
      <c r="K509" s="929"/>
      <c r="L509" s="929"/>
      <c r="M509" s="929"/>
      <c r="N509" s="929"/>
    </row>
    <row r="510" spans="1:14" s="372" customFormat="1" ht="40.5">
      <c r="A510" s="471"/>
      <c r="B510" s="305" t="s">
        <v>96</v>
      </c>
      <c r="C510" s="20"/>
      <c r="D510" s="282"/>
      <c r="E510" s="932" t="s">
        <v>269</v>
      </c>
      <c r="F510" s="933"/>
      <c r="G510" s="934">
        <v>2.9</v>
      </c>
      <c r="H510" s="932" t="s">
        <v>269</v>
      </c>
      <c r="I510" s="932" t="s">
        <v>269</v>
      </c>
      <c r="J510" s="933"/>
      <c r="K510" s="932" t="s">
        <v>269</v>
      </c>
      <c r="L510" s="932" t="s">
        <v>269</v>
      </c>
      <c r="M510" s="932" t="s">
        <v>269</v>
      </c>
      <c r="N510" s="932" t="s">
        <v>269</v>
      </c>
    </row>
    <row r="511" spans="1:14" s="372" customFormat="1" ht="78.75" thickBot="1">
      <c r="A511" s="411"/>
      <c r="B511" s="935" t="s">
        <v>270</v>
      </c>
      <c r="C511" s="647"/>
      <c r="D511" s="910"/>
      <c r="E511" s="936"/>
      <c r="F511" s="937"/>
      <c r="G511" s="938"/>
      <c r="H511" s="936"/>
      <c r="I511" s="936"/>
      <c r="J511" s="937"/>
      <c r="K511" s="936"/>
      <c r="L511" s="936"/>
      <c r="M511" s="936"/>
      <c r="N511" s="939"/>
    </row>
    <row r="512" spans="1:14" s="372" customFormat="1" ht="40.5">
      <c r="A512" s="411"/>
      <c r="B512" s="305" t="s">
        <v>96</v>
      </c>
      <c r="C512" s="311"/>
      <c r="D512" s="940"/>
      <c r="E512" s="932" t="s">
        <v>271</v>
      </c>
      <c r="F512" s="311"/>
      <c r="G512" s="941">
        <v>3</v>
      </c>
      <c r="H512" s="932" t="s">
        <v>271</v>
      </c>
      <c r="I512" s="932" t="s">
        <v>271</v>
      </c>
      <c r="J512" s="311"/>
      <c r="K512" s="932" t="s">
        <v>271</v>
      </c>
      <c r="L512" s="932" t="s">
        <v>271</v>
      </c>
      <c r="M512" s="932" t="s">
        <v>271</v>
      </c>
      <c r="N512" s="932" t="s">
        <v>271</v>
      </c>
    </row>
    <row r="513" spans="1:14" s="372" customFormat="1" ht="19.5">
      <c r="A513" s="10"/>
      <c r="B513" s="11" t="s">
        <v>14</v>
      </c>
      <c r="C513" s="438" t="s">
        <v>15</v>
      </c>
      <c r="D513" s="439"/>
      <c r="E513" s="439"/>
      <c r="F513" s="439"/>
      <c r="G513" s="439"/>
      <c r="H513" s="439"/>
      <c r="I513" s="439"/>
      <c r="J513" s="439"/>
      <c r="K513" s="440"/>
      <c r="L513" s="440"/>
      <c r="M513" s="440"/>
      <c r="N513" s="441"/>
    </row>
    <row r="514" spans="1:14" s="372" customFormat="1" ht="22.5">
      <c r="A514" s="483" t="s">
        <v>16</v>
      </c>
      <c r="B514" s="430" t="s">
        <v>34</v>
      </c>
      <c r="C514" s="547"/>
      <c r="D514" s="391" t="s">
        <v>17</v>
      </c>
      <c r="E514" s="57">
        <f t="shared" ref="E514:I514" si="303">SUM(E515:E517)</f>
        <v>0</v>
      </c>
      <c r="F514" s="57">
        <f t="shared" si="303"/>
        <v>0</v>
      </c>
      <c r="G514" s="57">
        <f t="shared" si="303"/>
        <v>0</v>
      </c>
      <c r="H514" s="57">
        <f t="shared" si="303"/>
        <v>0</v>
      </c>
      <c r="I514" s="57">
        <f t="shared" si="303"/>
        <v>0</v>
      </c>
      <c r="J514" s="450"/>
      <c r="K514" s="57">
        <f t="shared" ref="K514:M514" si="304">SUM(K515:K517)</f>
        <v>0</v>
      </c>
      <c r="L514" s="57">
        <f t="shared" si="304"/>
        <v>0</v>
      </c>
      <c r="M514" s="57">
        <f t="shared" si="304"/>
        <v>0</v>
      </c>
      <c r="N514" s="67">
        <f>E514+H514+I514+K514+L514+M514</f>
        <v>0</v>
      </c>
    </row>
    <row r="515" spans="1:14" s="372" customFormat="1" ht="23.25">
      <c r="A515" s="448"/>
      <c r="B515" s="449"/>
      <c r="C515" s="548"/>
      <c r="D515" s="246" t="s">
        <v>18</v>
      </c>
      <c r="E515" s="198"/>
      <c r="F515" s="198"/>
      <c r="G515" s="198"/>
      <c r="H515" s="198"/>
      <c r="I515" s="198"/>
      <c r="J515" s="451"/>
      <c r="K515" s="199"/>
      <c r="L515" s="199"/>
      <c r="M515" s="199"/>
      <c r="N515" s="225">
        <f t="shared" ref="N515:N517" si="305">E515+H515+I515+K515+L515+M515</f>
        <v>0</v>
      </c>
    </row>
    <row r="516" spans="1:14" s="372" customFormat="1" ht="23.25">
      <c r="A516" s="448"/>
      <c r="B516" s="449"/>
      <c r="C516" s="548"/>
      <c r="D516" s="246" t="s">
        <v>10</v>
      </c>
      <c r="E516" s="198"/>
      <c r="F516" s="198"/>
      <c r="G516" s="198"/>
      <c r="H516" s="198"/>
      <c r="I516" s="198"/>
      <c r="J516" s="451"/>
      <c r="K516" s="199"/>
      <c r="L516" s="199"/>
      <c r="M516" s="199"/>
      <c r="N516" s="225">
        <f t="shared" si="305"/>
        <v>0</v>
      </c>
    </row>
    <row r="517" spans="1:14" s="372" customFormat="1" ht="22.5">
      <c r="A517" s="484"/>
      <c r="B517" s="473"/>
      <c r="C517" s="549"/>
      <c r="D517" s="312" t="s">
        <v>11</v>
      </c>
      <c r="E517" s="200"/>
      <c r="F517" s="200"/>
      <c r="G517" s="200"/>
      <c r="H517" s="200"/>
      <c r="I517" s="200"/>
      <c r="J517" s="452"/>
      <c r="K517" s="199"/>
      <c r="L517" s="199"/>
      <c r="M517" s="199"/>
      <c r="N517" s="67">
        <f t="shared" si="305"/>
        <v>0</v>
      </c>
    </row>
    <row r="518" spans="1:14" s="372" customFormat="1" ht="40.5">
      <c r="A518" s="453">
        <v>1</v>
      </c>
      <c r="B518" s="56" t="s">
        <v>52</v>
      </c>
      <c r="C518" s="455"/>
      <c r="D518" s="388" t="s">
        <v>9</v>
      </c>
      <c r="E518" s="204">
        <f>E519+E520+E521</f>
        <v>0</v>
      </c>
      <c r="F518" s="204">
        <f t="shared" ref="F518:I518" si="306">F519+F520+F521</f>
        <v>0</v>
      </c>
      <c r="G518" s="204">
        <f t="shared" si="306"/>
        <v>0</v>
      </c>
      <c r="H518" s="204">
        <f t="shared" si="306"/>
        <v>0</v>
      </c>
      <c r="I518" s="204">
        <f t="shared" si="306"/>
        <v>0</v>
      </c>
      <c r="J518" s="556" t="s">
        <v>306</v>
      </c>
      <c r="K518" s="204">
        <f t="shared" ref="K518:N518" si="307">K519+K520+K521</f>
        <v>0</v>
      </c>
      <c r="L518" s="204">
        <f t="shared" si="307"/>
        <v>0</v>
      </c>
      <c r="M518" s="204">
        <f t="shared" si="307"/>
        <v>0</v>
      </c>
      <c r="N518" s="205">
        <f t="shared" si="307"/>
        <v>0</v>
      </c>
    </row>
    <row r="519" spans="1:14" s="372" customFormat="1">
      <c r="A519" s="453"/>
      <c r="B519" s="460" t="str">
        <f>F507</f>
        <v>МАЛОЕ И СРЕДНЕЕ ПРЕДПРИНИМАТЕЛЬСТВО</v>
      </c>
      <c r="C519" s="455"/>
      <c r="D519" s="389" t="s">
        <v>18</v>
      </c>
      <c r="E519" s="206"/>
      <c r="F519" s="206"/>
      <c r="G519" s="206"/>
      <c r="H519" s="206"/>
      <c r="I519" s="206"/>
      <c r="J519" s="451"/>
      <c r="K519" s="207"/>
      <c r="L519" s="207"/>
      <c r="M519" s="207"/>
      <c r="N519" s="210">
        <f t="shared" ref="N519:N521" si="308">E519+H519+I519+K519+L519+M519</f>
        <v>0</v>
      </c>
    </row>
    <row r="520" spans="1:14" s="372" customFormat="1">
      <c r="A520" s="453"/>
      <c r="B520" s="461"/>
      <c r="C520" s="455"/>
      <c r="D520" s="389" t="s">
        <v>10</v>
      </c>
      <c r="E520" s="206"/>
      <c r="F520" s="206"/>
      <c r="G520" s="206"/>
      <c r="H520" s="206"/>
      <c r="I520" s="206"/>
      <c r="J520" s="451"/>
      <c r="K520" s="207"/>
      <c r="L520" s="207"/>
      <c r="M520" s="207"/>
      <c r="N520" s="210">
        <f t="shared" si="308"/>
        <v>0</v>
      </c>
    </row>
    <row r="521" spans="1:14" s="372" customFormat="1" ht="36" customHeight="1" thickBot="1">
      <c r="A521" s="454"/>
      <c r="B521" s="462"/>
      <c r="C521" s="456"/>
      <c r="D521" s="390" t="s">
        <v>11</v>
      </c>
      <c r="E521" s="208"/>
      <c r="F521" s="208"/>
      <c r="G521" s="208"/>
      <c r="H521" s="208"/>
      <c r="I521" s="208"/>
      <c r="J521" s="557"/>
      <c r="K521" s="209"/>
      <c r="L521" s="209"/>
      <c r="M521" s="209"/>
      <c r="N521" s="211">
        <f t="shared" si="308"/>
        <v>0</v>
      </c>
    </row>
    <row r="522" spans="1:14" s="372" customFormat="1" ht="44.25" customHeight="1" thickBot="1">
      <c r="A522" s="52"/>
      <c r="B522" s="53"/>
      <c r="C522" s="53"/>
      <c r="D522" s="53"/>
      <c r="E522" s="78" t="s">
        <v>94</v>
      </c>
      <c r="F522" s="77" t="s">
        <v>64</v>
      </c>
      <c r="G522" s="79"/>
      <c r="H522" s="53"/>
      <c r="I522" s="53"/>
      <c r="J522" s="53"/>
      <c r="K522" s="53"/>
      <c r="L522" s="53"/>
      <c r="M522" s="53"/>
      <c r="N522" s="54"/>
    </row>
    <row r="523" spans="1:14" s="372" customFormat="1" ht="21" customHeight="1" thickBot="1">
      <c r="A523" s="475" t="s">
        <v>32</v>
      </c>
      <c r="B523" s="476"/>
      <c r="C523" s="476"/>
      <c r="D523" s="476"/>
      <c r="E523" s="476"/>
      <c r="F523" s="476"/>
      <c r="G523" s="476"/>
      <c r="H523" s="476"/>
      <c r="I523" s="476"/>
      <c r="J523" s="476"/>
      <c r="K523" s="476"/>
      <c r="L523" s="476"/>
      <c r="M523" s="476"/>
      <c r="N523" s="482"/>
    </row>
    <row r="524" spans="1:14" s="372" customFormat="1" ht="39">
      <c r="A524" s="472" t="s">
        <v>12</v>
      </c>
      <c r="B524" s="5" t="s">
        <v>24</v>
      </c>
      <c r="C524" s="62"/>
      <c r="D524" s="63"/>
      <c r="E524" s="62"/>
      <c r="F524" s="62"/>
      <c r="G524" s="62"/>
      <c r="H524" s="62"/>
      <c r="I524" s="62"/>
      <c r="J524" s="64"/>
      <c r="K524" s="65"/>
      <c r="L524" s="65"/>
      <c r="M524" s="65"/>
      <c r="N524" s="66"/>
    </row>
    <row r="525" spans="1:14" s="372" customFormat="1">
      <c r="A525" s="471"/>
      <c r="B525" s="305" t="s">
        <v>25</v>
      </c>
      <c r="C525" s="20"/>
      <c r="D525" s="282"/>
      <c r="E525" s="20"/>
      <c r="F525" s="20"/>
      <c r="G525" s="20"/>
      <c r="H525" s="20"/>
      <c r="I525" s="20"/>
      <c r="J525" s="29"/>
      <c r="K525" s="20"/>
      <c r="L525" s="20"/>
      <c r="M525" s="20"/>
      <c r="N525" s="21"/>
    </row>
    <row r="526" spans="1:14" s="372" customFormat="1" ht="19.5">
      <c r="A526" s="10"/>
      <c r="B526" s="11" t="s">
        <v>14</v>
      </c>
      <c r="C526" s="438" t="s">
        <v>15</v>
      </c>
      <c r="D526" s="439"/>
      <c r="E526" s="439"/>
      <c r="F526" s="439"/>
      <c r="G526" s="439"/>
      <c r="H526" s="439"/>
      <c r="I526" s="439"/>
      <c r="J526" s="439"/>
      <c r="K526" s="440"/>
      <c r="L526" s="440"/>
      <c r="M526" s="440"/>
      <c r="N526" s="441"/>
    </row>
    <row r="527" spans="1:14" s="372" customFormat="1" ht="22.5" customHeight="1">
      <c r="A527" s="483" t="s">
        <v>16</v>
      </c>
      <c r="B527" s="430" t="s">
        <v>34</v>
      </c>
      <c r="C527" s="547"/>
      <c r="D527" s="391" t="s">
        <v>17</v>
      </c>
      <c r="E527" s="57">
        <f t="shared" ref="E527:I527" si="309">SUM(E528:E530)</f>
        <v>0</v>
      </c>
      <c r="F527" s="57">
        <f t="shared" si="309"/>
        <v>0</v>
      </c>
      <c r="G527" s="57">
        <f t="shared" si="309"/>
        <v>0</v>
      </c>
      <c r="H527" s="57">
        <f t="shared" si="309"/>
        <v>0</v>
      </c>
      <c r="I527" s="57">
        <f t="shared" si="309"/>
        <v>0</v>
      </c>
      <c r="J527" s="450"/>
      <c r="K527" s="57">
        <f t="shared" ref="K527:M527" si="310">SUM(K528:K530)</f>
        <v>0</v>
      </c>
      <c r="L527" s="57">
        <f t="shared" si="310"/>
        <v>0</v>
      </c>
      <c r="M527" s="57">
        <f t="shared" si="310"/>
        <v>0</v>
      </c>
      <c r="N527" s="67">
        <f>E527+H527+I527+K527+L527+M527</f>
        <v>0</v>
      </c>
    </row>
    <row r="528" spans="1:14" s="372" customFormat="1" ht="23.25">
      <c r="A528" s="448"/>
      <c r="B528" s="449"/>
      <c r="C528" s="548"/>
      <c r="D528" s="246" t="s">
        <v>18</v>
      </c>
      <c r="E528" s="198"/>
      <c r="F528" s="198"/>
      <c r="G528" s="198"/>
      <c r="H528" s="198"/>
      <c r="I528" s="198"/>
      <c r="J528" s="451"/>
      <c r="K528" s="199"/>
      <c r="L528" s="199"/>
      <c r="M528" s="199"/>
      <c r="N528" s="225">
        <f t="shared" ref="N528:N530" si="311">E528+H528+I528+K528+L528+M528</f>
        <v>0</v>
      </c>
    </row>
    <row r="529" spans="1:14" s="372" customFormat="1" ht="23.25">
      <c r="A529" s="448"/>
      <c r="B529" s="449"/>
      <c r="C529" s="548"/>
      <c r="D529" s="246" t="s">
        <v>10</v>
      </c>
      <c r="E529" s="198"/>
      <c r="F529" s="198"/>
      <c r="G529" s="198"/>
      <c r="H529" s="198"/>
      <c r="I529" s="198"/>
      <c r="J529" s="451"/>
      <c r="K529" s="199"/>
      <c r="L529" s="199"/>
      <c r="M529" s="199"/>
      <c r="N529" s="225">
        <f t="shared" si="311"/>
        <v>0</v>
      </c>
    </row>
    <row r="530" spans="1:14" s="372" customFormat="1" ht="22.5">
      <c r="A530" s="484"/>
      <c r="B530" s="473"/>
      <c r="C530" s="549"/>
      <c r="D530" s="312" t="s">
        <v>11</v>
      </c>
      <c r="E530" s="200"/>
      <c r="F530" s="200"/>
      <c r="G530" s="200"/>
      <c r="H530" s="200"/>
      <c r="I530" s="200"/>
      <c r="J530" s="452"/>
      <c r="K530" s="199"/>
      <c r="L530" s="199"/>
      <c r="M530" s="199"/>
      <c r="N530" s="67">
        <f t="shared" si="311"/>
        <v>0</v>
      </c>
    </row>
    <row r="531" spans="1:14" s="372" customFormat="1" ht="40.5">
      <c r="A531" s="453">
        <v>1</v>
      </c>
      <c r="B531" s="56" t="s">
        <v>52</v>
      </c>
      <c r="C531" s="455"/>
      <c r="D531" s="388" t="s">
        <v>9</v>
      </c>
      <c r="E531" s="204">
        <f>E532+E533+E534</f>
        <v>0</v>
      </c>
      <c r="F531" s="204">
        <f t="shared" ref="F531:I531" si="312">F532+F533+F534</f>
        <v>0</v>
      </c>
      <c r="G531" s="204">
        <f t="shared" si="312"/>
        <v>0</v>
      </c>
      <c r="H531" s="204">
        <f t="shared" si="312"/>
        <v>0</v>
      </c>
      <c r="I531" s="204">
        <f t="shared" si="312"/>
        <v>0</v>
      </c>
      <c r="J531" s="556" t="s">
        <v>298</v>
      </c>
      <c r="K531" s="204">
        <f t="shared" ref="K531:N531" si="313">K532+K533+K534</f>
        <v>0</v>
      </c>
      <c r="L531" s="204">
        <f t="shared" si="313"/>
        <v>0</v>
      </c>
      <c r="M531" s="204">
        <f t="shared" si="313"/>
        <v>0</v>
      </c>
      <c r="N531" s="205">
        <f t="shared" si="313"/>
        <v>0</v>
      </c>
    </row>
    <row r="532" spans="1:14" s="372" customFormat="1" ht="20.25" customHeight="1">
      <c r="A532" s="453"/>
      <c r="B532" s="460" t="str">
        <f>F522</f>
        <v>МЕЖДУНАРОДНАЯ КООПЕРАЦИЯ И ЭКСПОРТ</v>
      </c>
      <c r="C532" s="455"/>
      <c r="D532" s="389" t="s">
        <v>18</v>
      </c>
      <c r="E532" s="206"/>
      <c r="F532" s="206"/>
      <c r="G532" s="206"/>
      <c r="H532" s="206"/>
      <c r="I532" s="206"/>
      <c r="J532" s="451"/>
      <c r="K532" s="207"/>
      <c r="L532" s="207"/>
      <c r="M532" s="207"/>
      <c r="N532" s="210">
        <f t="shared" ref="N532:N534" si="314">E532+H532+I532+K532+L532+M532</f>
        <v>0</v>
      </c>
    </row>
    <row r="533" spans="1:14" s="372" customFormat="1" ht="20.25" customHeight="1">
      <c r="A533" s="453"/>
      <c r="B533" s="461"/>
      <c r="C533" s="455"/>
      <c r="D533" s="389" t="s">
        <v>10</v>
      </c>
      <c r="E533" s="206"/>
      <c r="F533" s="206"/>
      <c r="G533" s="206"/>
      <c r="H533" s="206"/>
      <c r="I533" s="206"/>
      <c r="J533" s="451"/>
      <c r="K533" s="207"/>
      <c r="L533" s="207"/>
      <c r="M533" s="207"/>
      <c r="N533" s="210">
        <f t="shared" si="314"/>
        <v>0</v>
      </c>
    </row>
    <row r="534" spans="1:14" s="372" customFormat="1" ht="48" customHeight="1" thickBot="1">
      <c r="A534" s="454"/>
      <c r="B534" s="462"/>
      <c r="C534" s="456"/>
      <c r="D534" s="390" t="s">
        <v>11</v>
      </c>
      <c r="E534" s="208"/>
      <c r="F534" s="208"/>
      <c r="G534" s="208"/>
      <c r="H534" s="208"/>
      <c r="I534" s="208"/>
      <c r="J534" s="557"/>
      <c r="K534" s="209"/>
      <c r="L534" s="209"/>
      <c r="M534" s="209"/>
      <c r="N534" s="211">
        <f t="shared" si="314"/>
        <v>0</v>
      </c>
    </row>
    <row r="535" spans="1:14" s="372" customFormat="1" ht="15"/>
    <row r="536" spans="1:14" s="372" customFormat="1" ht="15.75" thickBot="1"/>
    <row r="537" spans="1:14" s="372" customFormat="1" ht="15"/>
    <row r="538" spans="1:14" s="372" customFormat="1" ht="18" customHeight="1" thickBot="1"/>
    <row r="539" spans="1:14" ht="49.5" customHeight="1" thickBot="1">
      <c r="A539" s="442" t="s">
        <v>65</v>
      </c>
      <c r="B539" s="443"/>
      <c r="C539" s="443"/>
      <c r="D539" s="443"/>
      <c r="E539" s="443"/>
      <c r="F539" s="443"/>
      <c r="G539" s="443"/>
      <c r="H539" s="443"/>
      <c r="I539" s="443"/>
      <c r="J539" s="443"/>
      <c r="K539" s="443"/>
      <c r="L539" s="443"/>
      <c r="M539" s="443"/>
      <c r="N539" s="444"/>
    </row>
    <row r="540" spans="1:14" s="383" customFormat="1" ht="7.5" customHeight="1" thickBot="1">
      <c r="A540" s="394"/>
      <c r="B540" s="394"/>
      <c r="C540" s="394"/>
      <c r="D540" s="394"/>
      <c r="E540" s="394"/>
      <c r="F540" s="394"/>
      <c r="G540" s="394"/>
      <c r="H540" s="394"/>
      <c r="I540" s="394"/>
      <c r="J540" s="394"/>
      <c r="K540" s="394"/>
      <c r="L540" s="394"/>
      <c r="M540" s="394"/>
      <c r="N540" s="394"/>
    </row>
    <row r="541" spans="1:14" s="395" customFormat="1" ht="22.5" customHeight="1">
      <c r="A541" s="526"/>
      <c r="B541" s="529" t="s">
        <v>50</v>
      </c>
      <c r="C541" s="532"/>
      <c r="D541" s="418" t="s">
        <v>9</v>
      </c>
      <c r="E541" s="60">
        <f t="shared" ref="E541:K541" si="315">SUM(E542:E544)</f>
        <v>57.907000000000004</v>
      </c>
      <c r="F541" s="60">
        <f t="shared" si="315"/>
        <v>57.908000000000001</v>
      </c>
      <c r="G541" s="60">
        <f t="shared" si="315"/>
        <v>46.938000000000002</v>
      </c>
      <c r="H541" s="60">
        <f t="shared" si="315"/>
        <v>56.6</v>
      </c>
      <c r="I541" s="60">
        <f t="shared" si="315"/>
        <v>56.6</v>
      </c>
      <c r="J541" s="435"/>
      <c r="K541" s="60">
        <f t="shared" si="315"/>
        <v>67.099999999999994</v>
      </c>
      <c r="L541" s="60">
        <f t="shared" ref="L541" si="316">SUM(L542:L544)</f>
        <v>77.3</v>
      </c>
      <c r="M541" s="60">
        <f t="shared" ref="M541" si="317">SUM(M542:M544)</f>
        <v>87.7</v>
      </c>
      <c r="N541" s="61">
        <f t="shared" ref="N541" si="318">SUM(N542:N544)</f>
        <v>403.20699999999999</v>
      </c>
    </row>
    <row r="542" spans="1:14" s="395" customFormat="1" ht="22.5" customHeight="1">
      <c r="A542" s="527"/>
      <c r="B542" s="530"/>
      <c r="C542" s="533"/>
      <c r="D542" s="396" t="s">
        <v>18</v>
      </c>
      <c r="E542" s="71">
        <f>E617+E633</f>
        <v>0</v>
      </c>
      <c r="F542" s="71">
        <f t="shared" ref="F542:I542" si="319">F617+F633</f>
        <v>0</v>
      </c>
      <c r="G542" s="71">
        <f t="shared" si="319"/>
        <v>0</v>
      </c>
      <c r="H542" s="71">
        <f t="shared" si="319"/>
        <v>0</v>
      </c>
      <c r="I542" s="71">
        <f t="shared" si="319"/>
        <v>0</v>
      </c>
      <c r="J542" s="436"/>
      <c r="K542" s="71">
        <f>K617+K633</f>
        <v>0</v>
      </c>
      <c r="L542" s="71">
        <f t="shared" ref="L542:M542" si="320">L617+L633</f>
        <v>0</v>
      </c>
      <c r="M542" s="71">
        <f t="shared" si="320"/>
        <v>0</v>
      </c>
      <c r="N542" s="88">
        <f t="shared" ref="N542:N544" si="321">E542+H542+I542+K542+L542+M542</f>
        <v>0</v>
      </c>
    </row>
    <row r="543" spans="1:14" s="395" customFormat="1" ht="22.5" customHeight="1">
      <c r="A543" s="527"/>
      <c r="B543" s="530"/>
      <c r="C543" s="533"/>
      <c r="D543" s="396" t="s">
        <v>10</v>
      </c>
      <c r="E543" s="71">
        <f t="shared" ref="E543:M544" si="322">E618+E634</f>
        <v>55.855000000000004</v>
      </c>
      <c r="F543" s="71">
        <f t="shared" si="322"/>
        <v>55.850999999999999</v>
      </c>
      <c r="G543" s="71">
        <f t="shared" si="322"/>
        <v>45.43</v>
      </c>
      <c r="H543" s="71">
        <f t="shared" si="322"/>
        <v>54</v>
      </c>
      <c r="I543" s="71">
        <f t="shared" si="322"/>
        <v>54</v>
      </c>
      <c r="J543" s="436"/>
      <c r="K543" s="71">
        <f t="shared" si="322"/>
        <v>64</v>
      </c>
      <c r="L543" s="71">
        <f t="shared" si="322"/>
        <v>74</v>
      </c>
      <c r="M543" s="71">
        <f t="shared" si="322"/>
        <v>84</v>
      </c>
      <c r="N543" s="88">
        <f t="shared" si="321"/>
        <v>385.85500000000002</v>
      </c>
    </row>
    <row r="544" spans="1:14" s="395" customFormat="1" ht="22.5" customHeight="1" thickBot="1">
      <c r="A544" s="528"/>
      <c r="B544" s="531"/>
      <c r="C544" s="534"/>
      <c r="D544" s="379" t="s">
        <v>11</v>
      </c>
      <c r="E544" s="71">
        <f t="shared" si="322"/>
        <v>2.052</v>
      </c>
      <c r="F544" s="71">
        <f t="shared" si="322"/>
        <v>2.0569999999999999</v>
      </c>
      <c r="G544" s="71">
        <f t="shared" si="322"/>
        <v>1.508</v>
      </c>
      <c r="H544" s="71">
        <f t="shared" si="322"/>
        <v>2.6</v>
      </c>
      <c r="I544" s="71">
        <f t="shared" si="322"/>
        <v>2.6</v>
      </c>
      <c r="J544" s="437"/>
      <c r="K544" s="71">
        <f t="shared" si="322"/>
        <v>3.1</v>
      </c>
      <c r="L544" s="71">
        <f t="shared" si="322"/>
        <v>3.3</v>
      </c>
      <c r="M544" s="71">
        <f t="shared" si="322"/>
        <v>3.7</v>
      </c>
      <c r="N544" s="70">
        <f t="shared" si="321"/>
        <v>17.352</v>
      </c>
    </row>
    <row r="545" spans="1:19" ht="29.25" thickBot="1">
      <c r="A545" s="397">
        <v>1</v>
      </c>
      <c r="B545" s="535" t="s">
        <v>35</v>
      </c>
      <c r="C545" s="536"/>
      <c r="D545" s="536"/>
      <c r="E545" s="536"/>
      <c r="F545" s="536"/>
      <c r="G545" s="536"/>
      <c r="H545" s="536"/>
      <c r="I545" s="536"/>
      <c r="J545" s="536"/>
      <c r="K545" s="536"/>
      <c r="L545" s="536"/>
      <c r="M545" s="536"/>
      <c r="N545" s="537"/>
      <c r="S545" s="398"/>
    </row>
    <row r="546" spans="1:19" ht="22.5">
      <c r="A546" s="540" t="s">
        <v>37</v>
      </c>
      <c r="B546" s="538" t="s">
        <v>36</v>
      </c>
      <c r="C546" s="539"/>
      <c r="D546" s="399" t="s">
        <v>17</v>
      </c>
      <c r="E546" s="57">
        <f t="shared" ref="E546:I546" si="323">SUM(E547:E549)</f>
        <v>0</v>
      </c>
      <c r="F546" s="57">
        <f t="shared" si="323"/>
        <v>0</v>
      </c>
      <c r="G546" s="57">
        <f t="shared" si="323"/>
        <v>0</v>
      </c>
      <c r="H546" s="57">
        <f t="shared" si="323"/>
        <v>0</v>
      </c>
      <c r="I546" s="57">
        <f t="shared" si="323"/>
        <v>0</v>
      </c>
      <c r="J546" s="450"/>
      <c r="K546" s="57">
        <f t="shared" ref="K546:M546" si="324">SUM(K547:K549)</f>
        <v>0</v>
      </c>
      <c r="L546" s="57">
        <f t="shared" si="324"/>
        <v>0</v>
      </c>
      <c r="M546" s="57">
        <f t="shared" si="324"/>
        <v>0</v>
      </c>
      <c r="N546" s="67">
        <f>E546+H546+I546+K546+L546+M546</f>
        <v>0</v>
      </c>
    </row>
    <row r="547" spans="1:19" ht="23.25">
      <c r="A547" s="541"/>
      <c r="B547" s="449"/>
      <c r="C547" s="427"/>
      <c r="D547" s="246" t="s">
        <v>18</v>
      </c>
      <c r="E547" s="198"/>
      <c r="F547" s="198"/>
      <c r="G547" s="198"/>
      <c r="H547" s="198"/>
      <c r="I547" s="198"/>
      <c r="J547" s="451"/>
      <c r="K547" s="199"/>
      <c r="L547" s="199"/>
      <c r="M547" s="199"/>
      <c r="N547" s="225">
        <f t="shared" ref="N547:N549" si="325">E547+H547+I547+K547+L547+M547</f>
        <v>0</v>
      </c>
    </row>
    <row r="548" spans="1:19" ht="23.25">
      <c r="A548" s="541"/>
      <c r="B548" s="449"/>
      <c r="C548" s="427"/>
      <c r="D548" s="246" t="s">
        <v>10</v>
      </c>
      <c r="E548" s="198"/>
      <c r="F548" s="198"/>
      <c r="G548" s="198"/>
      <c r="H548" s="198"/>
      <c r="I548" s="198"/>
      <c r="J548" s="451"/>
      <c r="K548" s="199"/>
      <c r="L548" s="199"/>
      <c r="M548" s="199"/>
      <c r="N548" s="225">
        <f t="shared" si="325"/>
        <v>0</v>
      </c>
    </row>
    <row r="549" spans="1:19" ht="22.5">
      <c r="A549" s="542"/>
      <c r="B549" s="473"/>
      <c r="C549" s="428"/>
      <c r="D549" s="312" t="s">
        <v>11</v>
      </c>
      <c r="E549" s="200"/>
      <c r="F549" s="200"/>
      <c r="G549" s="200"/>
      <c r="H549" s="200"/>
      <c r="I549" s="200"/>
      <c r="J549" s="452"/>
      <c r="K549" s="199"/>
      <c r="L549" s="199"/>
      <c r="M549" s="199"/>
      <c r="N549" s="67">
        <f t="shared" si="325"/>
        <v>0</v>
      </c>
    </row>
    <row r="550" spans="1:19" ht="22.5">
      <c r="A550" s="543" t="s">
        <v>39</v>
      </c>
      <c r="B550" s="430" t="s">
        <v>36</v>
      </c>
      <c r="C550" s="426"/>
      <c r="D550" s="313" t="s">
        <v>17</v>
      </c>
      <c r="E550" s="57">
        <f t="shared" ref="E550:I550" si="326">SUM(E551:E553)</f>
        <v>0</v>
      </c>
      <c r="F550" s="57">
        <f t="shared" si="326"/>
        <v>0</v>
      </c>
      <c r="G550" s="57">
        <f t="shared" si="326"/>
        <v>0</v>
      </c>
      <c r="H550" s="57">
        <f t="shared" si="326"/>
        <v>0</v>
      </c>
      <c r="I550" s="57">
        <f t="shared" si="326"/>
        <v>0</v>
      </c>
      <c r="J550" s="450"/>
      <c r="K550" s="57">
        <f t="shared" ref="K550:M550" si="327">SUM(K551:K553)</f>
        <v>0</v>
      </c>
      <c r="L550" s="57">
        <f t="shared" si="327"/>
        <v>0</v>
      </c>
      <c r="M550" s="57">
        <f t="shared" si="327"/>
        <v>0</v>
      </c>
      <c r="N550" s="67">
        <f>E550+H550+I550+K550+L550+M550</f>
        <v>0</v>
      </c>
    </row>
    <row r="551" spans="1:19" ht="23.25">
      <c r="A551" s="541"/>
      <c r="B551" s="449"/>
      <c r="C551" s="427"/>
      <c r="D551" s="246" t="s">
        <v>18</v>
      </c>
      <c r="E551" s="198"/>
      <c r="F551" s="198"/>
      <c r="G551" s="198"/>
      <c r="H551" s="198"/>
      <c r="I551" s="198"/>
      <c r="J551" s="451"/>
      <c r="K551" s="199"/>
      <c r="L551" s="199"/>
      <c r="M551" s="199"/>
      <c r="N551" s="225">
        <f t="shared" ref="N551:N553" si="328">E551+H551+I551+K551+L551+M551</f>
        <v>0</v>
      </c>
    </row>
    <row r="552" spans="1:19" ht="23.25">
      <c r="A552" s="541"/>
      <c r="B552" s="449"/>
      <c r="C552" s="427"/>
      <c r="D552" s="246" t="s">
        <v>10</v>
      </c>
      <c r="E552" s="198"/>
      <c r="F552" s="198"/>
      <c r="G552" s="198"/>
      <c r="H552" s="198"/>
      <c r="I552" s="198"/>
      <c r="J552" s="451"/>
      <c r="K552" s="199"/>
      <c r="L552" s="199"/>
      <c r="M552" s="199"/>
      <c r="N552" s="225">
        <f t="shared" si="328"/>
        <v>0</v>
      </c>
    </row>
    <row r="553" spans="1:19" ht="22.5">
      <c r="A553" s="542"/>
      <c r="B553" s="473"/>
      <c r="C553" s="428"/>
      <c r="D553" s="247" t="s">
        <v>11</v>
      </c>
      <c r="E553" s="200"/>
      <c r="F553" s="200"/>
      <c r="G553" s="200"/>
      <c r="H553" s="200"/>
      <c r="I553" s="200"/>
      <c r="J553" s="452"/>
      <c r="K553" s="199"/>
      <c r="L553" s="199"/>
      <c r="M553" s="199"/>
      <c r="N553" s="67">
        <f t="shared" si="328"/>
        <v>0</v>
      </c>
    </row>
    <row r="554" spans="1:19">
      <c r="A554" s="417" t="s">
        <v>28</v>
      </c>
      <c r="B554" s="413"/>
      <c r="C554" s="409"/>
      <c r="D554" s="247"/>
      <c r="E554" s="400"/>
      <c r="F554" s="400"/>
      <c r="G554" s="400"/>
      <c r="H554" s="400"/>
      <c r="I554" s="400"/>
      <c r="J554" s="400"/>
      <c r="K554" s="400"/>
      <c r="L554" s="400"/>
      <c r="M554" s="400"/>
      <c r="N554" s="400"/>
    </row>
    <row r="555" spans="1:19">
      <c r="A555" s="401">
        <v>2</v>
      </c>
      <c r="B555" s="521" t="s">
        <v>49</v>
      </c>
      <c r="C555" s="522"/>
      <c r="D555" s="522"/>
      <c r="E555" s="522"/>
      <c r="F555" s="522"/>
      <c r="G555" s="522"/>
      <c r="H555" s="522"/>
      <c r="I555" s="522"/>
      <c r="J555" s="522"/>
      <c r="K555" s="522"/>
      <c r="L555" s="522"/>
      <c r="M555" s="522"/>
      <c r="N555" s="523"/>
    </row>
    <row r="556" spans="1:19" ht="22.5" customHeight="1">
      <c r="A556" s="543" t="s">
        <v>38</v>
      </c>
      <c r="B556" s="430" t="s">
        <v>272</v>
      </c>
      <c r="C556" s="426"/>
      <c r="D556" s="408" t="s">
        <v>17</v>
      </c>
      <c r="E556" s="321">
        <f t="shared" ref="E556:I556" si="329">SUM(E557:E559)</f>
        <v>1.488</v>
      </c>
      <c r="F556" s="321">
        <f t="shared" si="329"/>
        <v>1.488</v>
      </c>
      <c r="G556" s="321">
        <f t="shared" si="329"/>
        <v>1.488</v>
      </c>
      <c r="H556" s="321">
        <f t="shared" si="329"/>
        <v>0</v>
      </c>
      <c r="I556" s="321">
        <f t="shared" si="329"/>
        <v>0</v>
      </c>
      <c r="J556" s="942" t="s">
        <v>273</v>
      </c>
      <c r="K556" s="321">
        <f t="shared" ref="K556:M556" si="330">SUM(K557:K559)</f>
        <v>0</v>
      </c>
      <c r="L556" s="321">
        <f t="shared" si="330"/>
        <v>0</v>
      </c>
      <c r="M556" s="321">
        <f t="shared" si="330"/>
        <v>0</v>
      </c>
      <c r="N556" s="317">
        <f>E556+H556+I556+K556+L556+M556</f>
        <v>1.488</v>
      </c>
    </row>
    <row r="557" spans="1:19" ht="23.25">
      <c r="A557" s="541"/>
      <c r="B557" s="449"/>
      <c r="C557" s="427"/>
      <c r="D557" s="403" t="s">
        <v>18</v>
      </c>
      <c r="E557" s="823">
        <v>0</v>
      </c>
      <c r="F557" s="823">
        <v>0</v>
      </c>
      <c r="G557" s="880">
        <v>0</v>
      </c>
      <c r="H557" s="823">
        <v>0</v>
      </c>
      <c r="I557" s="823">
        <v>0</v>
      </c>
      <c r="J557" s="943"/>
      <c r="K557" s="666">
        <v>0</v>
      </c>
      <c r="L557" s="666">
        <v>0</v>
      </c>
      <c r="M557" s="666">
        <v>0</v>
      </c>
      <c r="N557" s="316">
        <f t="shared" ref="N557:N615" si="331">E557+H557+I557+K557+L557+M557</f>
        <v>0</v>
      </c>
    </row>
    <row r="558" spans="1:19" ht="23.25">
      <c r="A558" s="541"/>
      <c r="B558" s="449"/>
      <c r="C558" s="427"/>
      <c r="D558" s="403" t="s">
        <v>10</v>
      </c>
      <c r="E558" s="823">
        <v>1.444</v>
      </c>
      <c r="F558" s="823">
        <v>1.444</v>
      </c>
      <c r="G558" s="823">
        <v>1.444</v>
      </c>
      <c r="H558" s="823">
        <v>0</v>
      </c>
      <c r="I558" s="823">
        <v>0</v>
      </c>
      <c r="J558" s="943"/>
      <c r="K558" s="666">
        <v>0</v>
      </c>
      <c r="L558" s="666">
        <v>0</v>
      </c>
      <c r="M558" s="666">
        <v>0</v>
      </c>
      <c r="N558" s="316">
        <f t="shared" si="331"/>
        <v>1.444</v>
      </c>
    </row>
    <row r="559" spans="1:19" ht="22.5">
      <c r="A559" s="542"/>
      <c r="B559" s="473"/>
      <c r="C559" s="428"/>
      <c r="D559" s="724" t="s">
        <v>11</v>
      </c>
      <c r="E559" s="944">
        <v>4.3999999999999997E-2</v>
      </c>
      <c r="F559" s="944">
        <v>4.3999999999999997E-2</v>
      </c>
      <c r="G559" s="944">
        <v>4.3999999999999997E-2</v>
      </c>
      <c r="H559" s="944">
        <v>0</v>
      </c>
      <c r="I559" s="944">
        <v>0</v>
      </c>
      <c r="J559" s="945"/>
      <c r="K559" s="666">
        <v>0</v>
      </c>
      <c r="L559" s="666">
        <v>0</v>
      </c>
      <c r="M559" s="666">
        <v>0</v>
      </c>
      <c r="N559" s="317">
        <f t="shared" si="331"/>
        <v>4.3999999999999997E-2</v>
      </c>
    </row>
    <row r="560" spans="1:19" ht="22.5">
      <c r="A560" s="416"/>
      <c r="B560" s="430" t="s">
        <v>274</v>
      </c>
      <c r="C560" s="426"/>
      <c r="D560" s="408" t="s">
        <v>17</v>
      </c>
      <c r="E560" s="321">
        <f t="shared" ref="E560:I560" si="332">SUM(E561:E563)</f>
        <v>1.0619999999999998</v>
      </c>
      <c r="F560" s="321">
        <f t="shared" si="332"/>
        <v>1.0619999999999998</v>
      </c>
      <c r="G560" s="321">
        <f t="shared" si="332"/>
        <v>1.0619999999999998</v>
      </c>
      <c r="H560" s="321">
        <f t="shared" si="332"/>
        <v>0</v>
      </c>
      <c r="I560" s="321">
        <f t="shared" si="332"/>
        <v>0</v>
      </c>
      <c r="J560" s="942" t="s">
        <v>311</v>
      </c>
      <c r="K560" s="321">
        <f t="shared" ref="K560:M560" si="333">SUM(K561:K563)</f>
        <v>0</v>
      </c>
      <c r="L560" s="321">
        <f t="shared" si="333"/>
        <v>0</v>
      </c>
      <c r="M560" s="321">
        <f t="shared" si="333"/>
        <v>0</v>
      </c>
      <c r="N560" s="317">
        <f t="shared" si="331"/>
        <v>1.0619999999999998</v>
      </c>
    </row>
    <row r="561" spans="1:14" ht="23.25">
      <c r="A561" s="416"/>
      <c r="B561" s="449"/>
      <c r="C561" s="427"/>
      <c r="D561" s="403" t="s">
        <v>18</v>
      </c>
      <c r="E561" s="823">
        <v>0</v>
      </c>
      <c r="F561" s="823">
        <v>0</v>
      </c>
      <c r="G561" s="880">
        <v>0</v>
      </c>
      <c r="H561" s="823">
        <v>0</v>
      </c>
      <c r="I561" s="823">
        <v>0</v>
      </c>
      <c r="J561" s="943"/>
      <c r="K561" s="666">
        <v>0</v>
      </c>
      <c r="L561" s="666">
        <v>0</v>
      </c>
      <c r="M561" s="666">
        <v>0</v>
      </c>
      <c r="N561" s="316">
        <f t="shared" si="331"/>
        <v>0</v>
      </c>
    </row>
    <row r="562" spans="1:14" ht="23.25">
      <c r="A562" s="416"/>
      <c r="B562" s="449"/>
      <c r="C562" s="427"/>
      <c r="D562" s="403" t="s">
        <v>10</v>
      </c>
      <c r="E562" s="823">
        <v>1.0309999999999999</v>
      </c>
      <c r="F562" s="823">
        <v>1.0309999999999999</v>
      </c>
      <c r="G562" s="823">
        <v>1.0309999999999999</v>
      </c>
      <c r="H562" s="823">
        <v>0</v>
      </c>
      <c r="I562" s="823">
        <v>0</v>
      </c>
      <c r="J562" s="943"/>
      <c r="K562" s="666">
        <v>0</v>
      </c>
      <c r="L562" s="666">
        <v>0</v>
      </c>
      <c r="M562" s="666">
        <v>0</v>
      </c>
      <c r="N562" s="316">
        <f t="shared" si="331"/>
        <v>1.0309999999999999</v>
      </c>
    </row>
    <row r="563" spans="1:14" ht="22.5">
      <c r="A563" s="416"/>
      <c r="B563" s="473"/>
      <c r="C563" s="428"/>
      <c r="D563" s="724" t="s">
        <v>11</v>
      </c>
      <c r="E563" s="823">
        <v>3.1E-2</v>
      </c>
      <c r="F563" s="823">
        <v>3.1E-2</v>
      </c>
      <c r="G563" s="823">
        <v>3.1E-2</v>
      </c>
      <c r="H563" s="823">
        <v>0</v>
      </c>
      <c r="I563" s="823">
        <v>0</v>
      </c>
      <c r="J563" s="945"/>
      <c r="K563" s="666">
        <v>0</v>
      </c>
      <c r="L563" s="666">
        <v>0</v>
      </c>
      <c r="M563" s="666">
        <v>0</v>
      </c>
      <c r="N563" s="317">
        <f t="shared" si="331"/>
        <v>3.1E-2</v>
      </c>
    </row>
    <row r="564" spans="1:14" ht="22.5">
      <c r="A564" s="416"/>
      <c r="B564" s="946" t="s">
        <v>275</v>
      </c>
      <c r="C564" s="569"/>
      <c r="D564" s="408" t="s">
        <v>17</v>
      </c>
      <c r="E564" s="321">
        <f t="shared" ref="E564:I564" si="334">SUM(E565:E567)</f>
        <v>1.1599999999999999</v>
      </c>
      <c r="F564" s="321">
        <f t="shared" si="334"/>
        <v>1.1609999999999998</v>
      </c>
      <c r="G564" s="321">
        <f t="shared" si="334"/>
        <v>1.1609999999999998</v>
      </c>
      <c r="H564" s="321">
        <f t="shared" si="334"/>
        <v>0</v>
      </c>
      <c r="I564" s="321">
        <f t="shared" si="334"/>
        <v>0</v>
      </c>
      <c r="J564" s="942" t="s">
        <v>312</v>
      </c>
      <c r="K564" s="321">
        <f t="shared" ref="K564:M564" si="335">SUM(K565:K567)</f>
        <v>0</v>
      </c>
      <c r="L564" s="321">
        <f t="shared" si="335"/>
        <v>0</v>
      </c>
      <c r="M564" s="321">
        <f t="shared" si="335"/>
        <v>0</v>
      </c>
      <c r="N564" s="317">
        <f t="shared" si="331"/>
        <v>1.1599999999999999</v>
      </c>
    </row>
    <row r="565" spans="1:14" ht="23.25">
      <c r="A565" s="416"/>
      <c r="B565" s="947"/>
      <c r="C565" s="898"/>
      <c r="D565" s="403" t="s">
        <v>18</v>
      </c>
      <c r="E565" s="823">
        <v>0</v>
      </c>
      <c r="F565" s="823">
        <v>0</v>
      </c>
      <c r="G565" s="880">
        <v>0</v>
      </c>
      <c r="H565" s="823">
        <v>0</v>
      </c>
      <c r="I565" s="823">
        <v>0</v>
      </c>
      <c r="J565" s="943"/>
      <c r="K565" s="666">
        <v>0</v>
      </c>
      <c r="L565" s="666">
        <v>0</v>
      </c>
      <c r="M565" s="666">
        <v>0</v>
      </c>
      <c r="N565" s="316">
        <f t="shared" si="331"/>
        <v>0</v>
      </c>
    </row>
    <row r="566" spans="1:14" ht="23.25">
      <c r="A566" s="416"/>
      <c r="B566" s="947"/>
      <c r="C566" s="898"/>
      <c r="D566" s="403" t="s">
        <v>10</v>
      </c>
      <c r="E566" s="823">
        <v>1.1259999999999999</v>
      </c>
      <c r="F566" s="823">
        <v>1.1259999999999999</v>
      </c>
      <c r="G566" s="880">
        <v>1.1259999999999999</v>
      </c>
      <c r="H566" s="823">
        <v>0</v>
      </c>
      <c r="I566" s="823">
        <v>0</v>
      </c>
      <c r="J566" s="943"/>
      <c r="K566" s="666">
        <v>0</v>
      </c>
      <c r="L566" s="666">
        <v>0</v>
      </c>
      <c r="M566" s="666">
        <v>0</v>
      </c>
      <c r="N566" s="316">
        <f t="shared" si="331"/>
        <v>1.1259999999999999</v>
      </c>
    </row>
    <row r="567" spans="1:14" ht="22.5">
      <c r="A567" s="416"/>
      <c r="B567" s="948"/>
      <c r="C567" s="949"/>
      <c r="D567" s="724" t="s">
        <v>11</v>
      </c>
      <c r="E567" s="823">
        <v>3.4000000000000002E-2</v>
      </c>
      <c r="F567" s="823">
        <v>3.5000000000000003E-2</v>
      </c>
      <c r="G567" s="880">
        <v>3.5000000000000003E-2</v>
      </c>
      <c r="H567" s="823">
        <v>0</v>
      </c>
      <c r="I567" s="823">
        <v>0</v>
      </c>
      <c r="J567" s="945"/>
      <c r="K567" s="666">
        <v>0</v>
      </c>
      <c r="L567" s="666">
        <v>0</v>
      </c>
      <c r="M567" s="666">
        <v>0</v>
      </c>
      <c r="N567" s="317">
        <f t="shared" si="331"/>
        <v>3.4000000000000002E-2</v>
      </c>
    </row>
    <row r="568" spans="1:14" ht="22.5">
      <c r="A568" s="416"/>
      <c r="B568" s="946" t="s">
        <v>276</v>
      </c>
      <c r="C568" s="426"/>
      <c r="D568" s="408" t="s">
        <v>17</v>
      </c>
      <c r="E568" s="321">
        <f t="shared" ref="E568:I568" si="336">SUM(E569:E571)</f>
        <v>1.2310000000000001</v>
      </c>
      <c r="F568" s="321">
        <f t="shared" si="336"/>
        <v>1.2270000000000001</v>
      </c>
      <c r="G568" s="321">
        <f t="shared" si="336"/>
        <v>1.2270000000000001</v>
      </c>
      <c r="H568" s="321">
        <f t="shared" si="336"/>
        <v>0</v>
      </c>
      <c r="I568" s="321">
        <f t="shared" si="336"/>
        <v>0</v>
      </c>
      <c r="J568" s="942" t="s">
        <v>277</v>
      </c>
      <c r="K568" s="321">
        <f t="shared" ref="K568:M568" si="337">SUM(K569:K571)</f>
        <v>0</v>
      </c>
      <c r="L568" s="321">
        <f t="shared" si="337"/>
        <v>0</v>
      </c>
      <c r="M568" s="321">
        <f t="shared" si="337"/>
        <v>0</v>
      </c>
      <c r="N568" s="317">
        <f t="shared" si="331"/>
        <v>1.2310000000000001</v>
      </c>
    </row>
    <row r="569" spans="1:14" ht="23.25">
      <c r="A569" s="416"/>
      <c r="B569" s="947"/>
      <c r="C569" s="427"/>
      <c r="D569" s="403" t="s">
        <v>18</v>
      </c>
      <c r="E569" s="823">
        <v>0</v>
      </c>
      <c r="F569" s="823">
        <v>0</v>
      </c>
      <c r="G569" s="880">
        <v>0</v>
      </c>
      <c r="H569" s="823">
        <v>0</v>
      </c>
      <c r="I569" s="823">
        <v>0</v>
      </c>
      <c r="J569" s="943"/>
      <c r="K569" s="666">
        <v>0</v>
      </c>
      <c r="L569" s="666">
        <v>0</v>
      </c>
      <c r="M569" s="666">
        <v>0</v>
      </c>
      <c r="N569" s="316">
        <f t="shared" si="331"/>
        <v>0</v>
      </c>
    </row>
    <row r="570" spans="1:14" ht="23.25">
      <c r="A570" s="416"/>
      <c r="B570" s="947"/>
      <c r="C570" s="427"/>
      <c r="D570" s="403" t="s">
        <v>10</v>
      </c>
      <c r="E570" s="823">
        <v>1.1950000000000001</v>
      </c>
      <c r="F570" s="823">
        <v>1.1910000000000001</v>
      </c>
      <c r="G570" s="880">
        <v>1.1910000000000001</v>
      </c>
      <c r="H570" s="823">
        <v>0</v>
      </c>
      <c r="I570" s="823">
        <v>0</v>
      </c>
      <c r="J570" s="943"/>
      <c r="K570" s="666">
        <v>0</v>
      </c>
      <c r="L570" s="666">
        <v>0</v>
      </c>
      <c r="M570" s="666">
        <v>0</v>
      </c>
      <c r="N570" s="316">
        <f t="shared" si="331"/>
        <v>1.1950000000000001</v>
      </c>
    </row>
    <row r="571" spans="1:14" ht="22.5">
      <c r="A571" s="416"/>
      <c r="B571" s="948"/>
      <c r="C571" s="428"/>
      <c r="D571" s="724" t="s">
        <v>11</v>
      </c>
      <c r="E571" s="823">
        <v>3.5999999999999997E-2</v>
      </c>
      <c r="F571" s="823">
        <v>3.5999999999999997E-2</v>
      </c>
      <c r="G571" s="880">
        <v>3.5999999999999997E-2</v>
      </c>
      <c r="H571" s="823">
        <v>0</v>
      </c>
      <c r="I571" s="823">
        <v>0</v>
      </c>
      <c r="J571" s="945"/>
      <c r="K571" s="666">
        <v>0</v>
      </c>
      <c r="L571" s="666">
        <v>0</v>
      </c>
      <c r="M571" s="666">
        <v>0</v>
      </c>
      <c r="N571" s="317">
        <f t="shared" si="331"/>
        <v>3.5999999999999997E-2</v>
      </c>
    </row>
    <row r="572" spans="1:14" ht="22.5">
      <c r="A572" s="416"/>
      <c r="B572" s="430" t="s">
        <v>278</v>
      </c>
      <c r="C572" s="569"/>
      <c r="D572" s="245" t="s">
        <v>17</v>
      </c>
      <c r="E572" s="321">
        <f t="shared" ref="E572:I572" si="338">SUM(E573:E575)</f>
        <v>0.54800000000000004</v>
      </c>
      <c r="F572" s="321">
        <f t="shared" si="338"/>
        <v>0.54900000000000004</v>
      </c>
      <c r="G572" s="321">
        <f t="shared" si="338"/>
        <v>0.54900000000000004</v>
      </c>
      <c r="H572" s="321">
        <f t="shared" si="338"/>
        <v>0</v>
      </c>
      <c r="I572" s="321">
        <f t="shared" si="338"/>
        <v>0</v>
      </c>
      <c r="J572" s="950" t="s">
        <v>313</v>
      </c>
      <c r="K572" s="321">
        <f t="shared" ref="K572:M572" si="339">SUM(K573:K575)</f>
        <v>0</v>
      </c>
      <c r="L572" s="321">
        <f t="shared" si="339"/>
        <v>0</v>
      </c>
      <c r="M572" s="321">
        <f t="shared" si="339"/>
        <v>0</v>
      </c>
      <c r="N572" s="317">
        <f t="shared" si="331"/>
        <v>0.54800000000000004</v>
      </c>
    </row>
    <row r="573" spans="1:14" ht="23.25">
      <c r="A573" s="416"/>
      <c r="B573" s="449"/>
      <c r="C573" s="898"/>
      <c r="D573" s="246" t="s">
        <v>18</v>
      </c>
      <c r="E573" s="823">
        <v>0</v>
      </c>
      <c r="F573" s="823">
        <v>0</v>
      </c>
      <c r="G573" s="823">
        <v>0</v>
      </c>
      <c r="H573" s="823">
        <v>0</v>
      </c>
      <c r="I573" s="823">
        <v>0</v>
      </c>
      <c r="J573" s="951"/>
      <c r="K573" s="666">
        <v>0</v>
      </c>
      <c r="L573" s="666">
        <v>0</v>
      </c>
      <c r="M573" s="666">
        <v>0</v>
      </c>
      <c r="N573" s="316">
        <f t="shared" si="331"/>
        <v>0</v>
      </c>
    </row>
    <row r="574" spans="1:14" ht="23.25">
      <c r="A574" s="416"/>
      <c r="B574" s="449"/>
      <c r="C574" s="898"/>
      <c r="D574" s="246" t="s">
        <v>10</v>
      </c>
      <c r="E574" s="880">
        <v>0.53200000000000003</v>
      </c>
      <c r="F574" s="880">
        <v>0.53200000000000003</v>
      </c>
      <c r="G574" s="823">
        <v>0.53200000000000003</v>
      </c>
      <c r="H574" s="823">
        <v>0</v>
      </c>
      <c r="I574" s="823">
        <v>0</v>
      </c>
      <c r="J574" s="951"/>
      <c r="K574" s="666">
        <v>0</v>
      </c>
      <c r="L574" s="666">
        <v>0</v>
      </c>
      <c r="M574" s="666">
        <v>0</v>
      </c>
      <c r="N574" s="316">
        <f t="shared" si="331"/>
        <v>0.53200000000000003</v>
      </c>
    </row>
    <row r="575" spans="1:14" ht="22.5">
      <c r="A575" s="416"/>
      <c r="B575" s="473"/>
      <c r="C575" s="949"/>
      <c r="D575" s="312" t="s">
        <v>11</v>
      </c>
      <c r="E575" s="880">
        <v>1.6E-2</v>
      </c>
      <c r="F575" s="880">
        <v>1.7000000000000001E-2</v>
      </c>
      <c r="G575" s="823">
        <v>1.7000000000000001E-2</v>
      </c>
      <c r="H575" s="823">
        <v>0</v>
      </c>
      <c r="I575" s="823">
        <v>0</v>
      </c>
      <c r="J575" s="952"/>
      <c r="K575" s="666">
        <v>0</v>
      </c>
      <c r="L575" s="666">
        <v>0</v>
      </c>
      <c r="M575" s="666">
        <v>0</v>
      </c>
      <c r="N575" s="317">
        <f t="shared" si="331"/>
        <v>1.6E-2</v>
      </c>
    </row>
    <row r="576" spans="1:14" ht="22.5">
      <c r="A576" s="416"/>
      <c r="B576" s="430" t="s">
        <v>279</v>
      </c>
      <c r="C576" s="569"/>
      <c r="D576" s="245" t="s">
        <v>17</v>
      </c>
      <c r="E576" s="321">
        <f t="shared" ref="E576:I576" si="340">SUM(E577:E579)</f>
        <v>1.4060000000000001</v>
      </c>
      <c r="F576" s="321">
        <f t="shared" si="340"/>
        <v>1.4060000000000001</v>
      </c>
      <c r="G576" s="321">
        <f t="shared" si="340"/>
        <v>0</v>
      </c>
      <c r="H576" s="321">
        <f t="shared" si="340"/>
        <v>0</v>
      </c>
      <c r="I576" s="321">
        <f t="shared" si="340"/>
        <v>0</v>
      </c>
      <c r="J576" s="950" t="s">
        <v>280</v>
      </c>
      <c r="K576" s="321">
        <f t="shared" ref="K576:M576" si="341">SUM(K577:K579)</f>
        <v>0</v>
      </c>
      <c r="L576" s="321">
        <f t="shared" si="341"/>
        <v>0</v>
      </c>
      <c r="M576" s="321">
        <f t="shared" si="341"/>
        <v>0</v>
      </c>
      <c r="N576" s="317">
        <f t="shared" si="331"/>
        <v>1.4060000000000001</v>
      </c>
    </row>
    <row r="577" spans="1:14" ht="23.25">
      <c r="A577" s="416"/>
      <c r="B577" s="449"/>
      <c r="C577" s="898"/>
      <c r="D577" s="246" t="s">
        <v>18</v>
      </c>
      <c r="E577" s="823">
        <v>0</v>
      </c>
      <c r="F577" s="823">
        <v>0</v>
      </c>
      <c r="G577" s="823">
        <v>0</v>
      </c>
      <c r="H577" s="823">
        <v>0</v>
      </c>
      <c r="I577" s="823">
        <v>0</v>
      </c>
      <c r="J577" s="951"/>
      <c r="K577" s="666">
        <v>0</v>
      </c>
      <c r="L577" s="666">
        <v>0</v>
      </c>
      <c r="M577" s="666">
        <v>0</v>
      </c>
      <c r="N577" s="316">
        <f t="shared" si="331"/>
        <v>0</v>
      </c>
    </row>
    <row r="578" spans="1:14" ht="23.25">
      <c r="A578" s="416"/>
      <c r="B578" s="449"/>
      <c r="C578" s="898"/>
      <c r="D578" s="246" t="s">
        <v>10</v>
      </c>
      <c r="E578" s="880">
        <v>1.3640000000000001</v>
      </c>
      <c r="F578" s="880">
        <v>1.3640000000000001</v>
      </c>
      <c r="G578" s="823">
        <v>0</v>
      </c>
      <c r="H578" s="823">
        <v>0</v>
      </c>
      <c r="I578" s="823">
        <v>0</v>
      </c>
      <c r="J578" s="951"/>
      <c r="K578" s="666">
        <v>0</v>
      </c>
      <c r="L578" s="666">
        <v>0</v>
      </c>
      <c r="M578" s="666">
        <v>0</v>
      </c>
      <c r="N578" s="316">
        <f t="shared" si="331"/>
        <v>1.3640000000000001</v>
      </c>
    </row>
    <row r="579" spans="1:14" ht="22.5">
      <c r="A579" s="416"/>
      <c r="B579" s="473"/>
      <c r="C579" s="949"/>
      <c r="D579" s="312" t="s">
        <v>11</v>
      </c>
      <c r="E579" s="880">
        <v>4.2000000000000003E-2</v>
      </c>
      <c r="F579" s="880">
        <v>4.2000000000000003E-2</v>
      </c>
      <c r="G579" s="823">
        <v>0</v>
      </c>
      <c r="H579" s="823">
        <v>0</v>
      </c>
      <c r="I579" s="823">
        <v>0</v>
      </c>
      <c r="J579" s="952"/>
      <c r="K579" s="666">
        <v>0</v>
      </c>
      <c r="L579" s="666">
        <v>0</v>
      </c>
      <c r="M579" s="666">
        <v>0</v>
      </c>
      <c r="N579" s="317">
        <f t="shared" si="331"/>
        <v>4.2000000000000003E-2</v>
      </c>
    </row>
    <row r="580" spans="1:14" ht="22.5">
      <c r="A580" s="416"/>
      <c r="B580" s="430" t="s">
        <v>281</v>
      </c>
      <c r="C580" s="569"/>
      <c r="D580" s="245" t="s">
        <v>17</v>
      </c>
      <c r="E580" s="321">
        <f t="shared" ref="E580:I580" si="342">SUM(E581:E583)</f>
        <v>1.268</v>
      </c>
      <c r="F580" s="321">
        <f t="shared" si="342"/>
        <v>1.268</v>
      </c>
      <c r="G580" s="321">
        <f t="shared" si="342"/>
        <v>1.268</v>
      </c>
      <c r="H580" s="321">
        <f t="shared" si="342"/>
        <v>0</v>
      </c>
      <c r="I580" s="321">
        <f t="shared" si="342"/>
        <v>0</v>
      </c>
      <c r="J580" s="950" t="s">
        <v>314</v>
      </c>
      <c r="K580" s="321">
        <f t="shared" ref="K580:M580" si="343">SUM(K581:K583)</f>
        <v>0</v>
      </c>
      <c r="L580" s="321">
        <f t="shared" si="343"/>
        <v>0</v>
      </c>
      <c r="M580" s="321">
        <f t="shared" si="343"/>
        <v>0</v>
      </c>
      <c r="N580" s="317">
        <f t="shared" si="331"/>
        <v>1.268</v>
      </c>
    </row>
    <row r="581" spans="1:14" ht="23.25">
      <c r="A581" s="416"/>
      <c r="B581" s="449"/>
      <c r="C581" s="898"/>
      <c r="D581" s="246" t="s">
        <v>18</v>
      </c>
      <c r="E581" s="823">
        <v>0</v>
      </c>
      <c r="F581" s="823">
        <v>0</v>
      </c>
      <c r="G581" s="823">
        <v>0</v>
      </c>
      <c r="H581" s="823">
        <v>0</v>
      </c>
      <c r="I581" s="823">
        <v>0</v>
      </c>
      <c r="J581" s="951"/>
      <c r="K581" s="666">
        <v>0</v>
      </c>
      <c r="L581" s="666">
        <v>0</v>
      </c>
      <c r="M581" s="666">
        <v>0</v>
      </c>
      <c r="N581" s="316">
        <f t="shared" si="331"/>
        <v>0</v>
      </c>
    </row>
    <row r="582" spans="1:14" ht="23.25">
      <c r="A582" s="416"/>
      <c r="B582" s="449"/>
      <c r="C582" s="898"/>
      <c r="D582" s="246" t="s">
        <v>10</v>
      </c>
      <c r="E582" s="880">
        <v>1.23</v>
      </c>
      <c r="F582" s="880">
        <v>1.23</v>
      </c>
      <c r="G582" s="880">
        <v>1.23</v>
      </c>
      <c r="H582" s="823">
        <v>0</v>
      </c>
      <c r="I582" s="823">
        <v>0</v>
      </c>
      <c r="J582" s="951"/>
      <c r="K582" s="666">
        <v>0</v>
      </c>
      <c r="L582" s="666">
        <v>0</v>
      </c>
      <c r="M582" s="666">
        <v>0</v>
      </c>
      <c r="N582" s="316">
        <f t="shared" si="331"/>
        <v>1.23</v>
      </c>
    </row>
    <row r="583" spans="1:14" ht="22.5">
      <c r="A583" s="416"/>
      <c r="B583" s="473"/>
      <c r="C583" s="949"/>
      <c r="D583" s="312" t="s">
        <v>11</v>
      </c>
      <c r="E583" s="880">
        <v>3.7999999999999999E-2</v>
      </c>
      <c r="F583" s="880">
        <v>3.7999999999999999E-2</v>
      </c>
      <c r="G583" s="880">
        <v>3.7999999999999999E-2</v>
      </c>
      <c r="H583" s="823">
        <v>0</v>
      </c>
      <c r="I583" s="823">
        <v>0</v>
      </c>
      <c r="J583" s="952"/>
      <c r="K583" s="666">
        <v>0</v>
      </c>
      <c r="L583" s="666">
        <v>0</v>
      </c>
      <c r="M583" s="666">
        <v>0</v>
      </c>
      <c r="N583" s="317">
        <f t="shared" si="331"/>
        <v>3.7999999999999999E-2</v>
      </c>
    </row>
    <row r="584" spans="1:14" ht="22.5">
      <c r="A584" s="416"/>
      <c r="B584" s="430" t="s">
        <v>282</v>
      </c>
      <c r="C584" s="569"/>
      <c r="D584" s="245" t="s">
        <v>17</v>
      </c>
      <c r="E584" s="321">
        <f t="shared" ref="E584:I584" si="344">SUM(E585:E587)</f>
        <v>1.153</v>
      </c>
      <c r="F584" s="321">
        <f t="shared" si="344"/>
        <v>1.153</v>
      </c>
      <c r="G584" s="321">
        <f t="shared" si="344"/>
        <v>1.153</v>
      </c>
      <c r="H584" s="321">
        <f t="shared" si="344"/>
        <v>0</v>
      </c>
      <c r="I584" s="321">
        <f t="shared" si="344"/>
        <v>0</v>
      </c>
      <c r="J584" s="950" t="s">
        <v>315</v>
      </c>
      <c r="K584" s="321">
        <f t="shared" ref="K584:M584" si="345">SUM(K585:K587)</f>
        <v>0</v>
      </c>
      <c r="L584" s="321">
        <f t="shared" si="345"/>
        <v>0</v>
      </c>
      <c r="M584" s="321">
        <f t="shared" si="345"/>
        <v>0</v>
      </c>
      <c r="N584" s="317">
        <f t="shared" si="331"/>
        <v>1.153</v>
      </c>
    </row>
    <row r="585" spans="1:14" ht="23.25">
      <c r="A585" s="416"/>
      <c r="B585" s="449"/>
      <c r="C585" s="898"/>
      <c r="D585" s="246" t="s">
        <v>18</v>
      </c>
      <c r="E585" s="823">
        <v>0</v>
      </c>
      <c r="F585" s="823">
        <v>0</v>
      </c>
      <c r="G585" s="823">
        <v>0</v>
      </c>
      <c r="H585" s="823">
        <v>0</v>
      </c>
      <c r="I585" s="823">
        <v>0</v>
      </c>
      <c r="J585" s="951"/>
      <c r="K585" s="666">
        <v>0</v>
      </c>
      <c r="L585" s="666">
        <v>0</v>
      </c>
      <c r="M585" s="666">
        <v>0</v>
      </c>
      <c r="N585" s="316">
        <f t="shared" si="331"/>
        <v>0</v>
      </c>
    </row>
    <row r="586" spans="1:14" ht="23.25">
      <c r="A586" s="416"/>
      <c r="B586" s="449"/>
      <c r="C586" s="898"/>
      <c r="D586" s="246" t="s">
        <v>10</v>
      </c>
      <c r="E586" s="880">
        <v>1.1180000000000001</v>
      </c>
      <c r="F586" s="880">
        <v>1.1180000000000001</v>
      </c>
      <c r="G586" s="880">
        <v>1.1180000000000001</v>
      </c>
      <c r="H586" s="823">
        <v>0</v>
      </c>
      <c r="I586" s="823">
        <v>0</v>
      </c>
      <c r="J586" s="951"/>
      <c r="K586" s="666">
        <v>0</v>
      </c>
      <c r="L586" s="666">
        <v>0</v>
      </c>
      <c r="M586" s="666">
        <v>0</v>
      </c>
      <c r="N586" s="316">
        <f t="shared" si="331"/>
        <v>1.1180000000000001</v>
      </c>
    </row>
    <row r="587" spans="1:14" ht="22.5">
      <c r="A587" s="416"/>
      <c r="B587" s="473"/>
      <c r="C587" s="949"/>
      <c r="D587" s="312" t="s">
        <v>11</v>
      </c>
      <c r="E587" s="880">
        <v>3.5000000000000003E-2</v>
      </c>
      <c r="F587" s="880">
        <v>3.5000000000000003E-2</v>
      </c>
      <c r="G587" s="880">
        <v>3.5000000000000003E-2</v>
      </c>
      <c r="H587" s="823">
        <v>0</v>
      </c>
      <c r="I587" s="823">
        <v>0</v>
      </c>
      <c r="J587" s="952"/>
      <c r="K587" s="666">
        <v>0</v>
      </c>
      <c r="L587" s="666">
        <v>0</v>
      </c>
      <c r="M587" s="666">
        <v>0</v>
      </c>
      <c r="N587" s="317">
        <f t="shared" si="331"/>
        <v>3.5000000000000003E-2</v>
      </c>
    </row>
    <row r="588" spans="1:14" ht="22.5">
      <c r="A588" s="416"/>
      <c r="B588" s="430" t="s">
        <v>283</v>
      </c>
      <c r="C588" s="569"/>
      <c r="D588" s="245" t="s">
        <v>17</v>
      </c>
      <c r="E588" s="321">
        <f t="shared" ref="E588:I588" si="346">SUM(E589:E591)</f>
        <v>0.83100000000000007</v>
      </c>
      <c r="F588" s="321">
        <f t="shared" si="346"/>
        <v>0.83200000000000007</v>
      </c>
      <c r="G588" s="321">
        <f t="shared" si="346"/>
        <v>0.83200000000000007</v>
      </c>
      <c r="H588" s="321">
        <f t="shared" si="346"/>
        <v>0</v>
      </c>
      <c r="I588" s="321">
        <f t="shared" si="346"/>
        <v>0</v>
      </c>
      <c r="J588" s="950" t="s">
        <v>284</v>
      </c>
      <c r="K588" s="321">
        <f t="shared" ref="K588:M588" si="347">SUM(K589:K591)</f>
        <v>0</v>
      </c>
      <c r="L588" s="321">
        <f t="shared" si="347"/>
        <v>0</v>
      </c>
      <c r="M588" s="321">
        <f t="shared" si="347"/>
        <v>0</v>
      </c>
      <c r="N588" s="317">
        <f t="shared" si="331"/>
        <v>0.83100000000000007</v>
      </c>
    </row>
    <row r="589" spans="1:14" ht="23.25">
      <c r="A589" s="416"/>
      <c r="B589" s="449"/>
      <c r="C589" s="898"/>
      <c r="D589" s="246" t="s">
        <v>18</v>
      </c>
      <c r="E589" s="823">
        <v>0</v>
      </c>
      <c r="F589" s="823">
        <v>0</v>
      </c>
      <c r="G589" s="823">
        <v>0</v>
      </c>
      <c r="H589" s="823">
        <v>0</v>
      </c>
      <c r="I589" s="823">
        <v>0</v>
      </c>
      <c r="J589" s="951"/>
      <c r="K589" s="666">
        <v>0</v>
      </c>
      <c r="L589" s="666">
        <v>0</v>
      </c>
      <c r="M589" s="666">
        <v>0</v>
      </c>
      <c r="N589" s="316">
        <f t="shared" si="331"/>
        <v>0</v>
      </c>
    </row>
    <row r="590" spans="1:14" ht="23.25">
      <c r="A590" s="416"/>
      <c r="B590" s="449"/>
      <c r="C590" s="898"/>
      <c r="D590" s="246" t="s">
        <v>10</v>
      </c>
      <c r="E590" s="880">
        <v>0.80700000000000005</v>
      </c>
      <c r="F590" s="880">
        <v>0.80700000000000005</v>
      </c>
      <c r="G590" s="823">
        <v>0.80700000000000005</v>
      </c>
      <c r="H590" s="823">
        <v>0</v>
      </c>
      <c r="I590" s="823">
        <v>0</v>
      </c>
      <c r="J590" s="951"/>
      <c r="K590" s="666">
        <v>0</v>
      </c>
      <c r="L590" s="666">
        <v>0</v>
      </c>
      <c r="M590" s="666">
        <v>0</v>
      </c>
      <c r="N590" s="316">
        <f t="shared" si="331"/>
        <v>0.80700000000000005</v>
      </c>
    </row>
    <row r="591" spans="1:14" ht="22.5">
      <c r="A591" s="416"/>
      <c r="B591" s="473"/>
      <c r="C591" s="949"/>
      <c r="D591" s="312" t="s">
        <v>11</v>
      </c>
      <c r="E591" s="880">
        <v>2.4E-2</v>
      </c>
      <c r="F591" s="880">
        <v>2.5000000000000001E-2</v>
      </c>
      <c r="G591" s="823">
        <v>2.5000000000000001E-2</v>
      </c>
      <c r="H591" s="823">
        <v>0</v>
      </c>
      <c r="I591" s="823">
        <v>0</v>
      </c>
      <c r="J591" s="952"/>
      <c r="K591" s="666">
        <v>0</v>
      </c>
      <c r="L591" s="666">
        <v>0</v>
      </c>
      <c r="M591" s="666">
        <v>0</v>
      </c>
      <c r="N591" s="317">
        <f t="shared" si="331"/>
        <v>2.4E-2</v>
      </c>
    </row>
    <row r="592" spans="1:14" ht="22.5">
      <c r="A592" s="416"/>
      <c r="B592" s="430" t="s">
        <v>285</v>
      </c>
      <c r="C592" s="569"/>
      <c r="D592" s="245" t="s">
        <v>17</v>
      </c>
      <c r="E592" s="321">
        <f t="shared" ref="E592:I592" si="348">SUM(E593:E595)</f>
        <v>1.643</v>
      </c>
      <c r="F592" s="321">
        <f t="shared" si="348"/>
        <v>1.643</v>
      </c>
      <c r="G592" s="321">
        <f t="shared" si="348"/>
        <v>1.643</v>
      </c>
      <c r="H592" s="321">
        <f t="shared" si="348"/>
        <v>0</v>
      </c>
      <c r="I592" s="321">
        <f t="shared" si="348"/>
        <v>0</v>
      </c>
      <c r="J592" s="950" t="s">
        <v>316</v>
      </c>
      <c r="K592" s="321">
        <f t="shared" ref="K592:M592" si="349">SUM(K593:K595)</f>
        <v>0</v>
      </c>
      <c r="L592" s="321">
        <f t="shared" si="349"/>
        <v>0</v>
      </c>
      <c r="M592" s="321">
        <f t="shared" si="349"/>
        <v>0</v>
      </c>
      <c r="N592" s="317">
        <f t="shared" si="331"/>
        <v>1.643</v>
      </c>
    </row>
    <row r="593" spans="1:14" ht="23.25">
      <c r="A593" s="416"/>
      <c r="B593" s="449"/>
      <c r="C593" s="898"/>
      <c r="D593" s="246" t="s">
        <v>18</v>
      </c>
      <c r="E593" s="823">
        <v>0</v>
      </c>
      <c r="F593" s="823">
        <v>0</v>
      </c>
      <c r="G593" s="823">
        <v>0</v>
      </c>
      <c r="H593" s="823">
        <v>0</v>
      </c>
      <c r="I593" s="823">
        <v>0</v>
      </c>
      <c r="J593" s="951"/>
      <c r="K593" s="666">
        <v>0</v>
      </c>
      <c r="L593" s="666">
        <v>0</v>
      </c>
      <c r="M593" s="666">
        <v>0</v>
      </c>
      <c r="N593" s="316">
        <f t="shared" si="331"/>
        <v>0</v>
      </c>
    </row>
    <row r="594" spans="1:14" ht="23.25">
      <c r="A594" s="416"/>
      <c r="B594" s="449"/>
      <c r="C594" s="898"/>
      <c r="D594" s="246" t="s">
        <v>10</v>
      </c>
      <c r="E594" s="880">
        <v>1.5940000000000001</v>
      </c>
      <c r="F594" s="880">
        <v>1.5940000000000001</v>
      </c>
      <c r="G594" s="880">
        <v>1.5940000000000001</v>
      </c>
      <c r="H594" s="823">
        <v>0</v>
      </c>
      <c r="I594" s="823">
        <v>0</v>
      </c>
      <c r="J594" s="951"/>
      <c r="K594" s="666">
        <v>0</v>
      </c>
      <c r="L594" s="666">
        <v>0</v>
      </c>
      <c r="M594" s="666">
        <v>0</v>
      </c>
      <c r="N594" s="316">
        <f t="shared" si="331"/>
        <v>1.5940000000000001</v>
      </c>
    </row>
    <row r="595" spans="1:14" ht="22.5">
      <c r="A595" s="416"/>
      <c r="B595" s="473"/>
      <c r="C595" s="949"/>
      <c r="D595" s="312" t="s">
        <v>11</v>
      </c>
      <c r="E595" s="880">
        <v>4.9000000000000002E-2</v>
      </c>
      <c r="F595" s="880">
        <v>4.9000000000000002E-2</v>
      </c>
      <c r="G595" s="880">
        <v>4.9000000000000002E-2</v>
      </c>
      <c r="H595" s="823">
        <v>0</v>
      </c>
      <c r="I595" s="823">
        <v>0</v>
      </c>
      <c r="J595" s="952"/>
      <c r="K595" s="666">
        <v>0</v>
      </c>
      <c r="L595" s="666">
        <v>0</v>
      </c>
      <c r="M595" s="666">
        <v>0</v>
      </c>
      <c r="N595" s="317">
        <f t="shared" si="331"/>
        <v>4.9000000000000002E-2</v>
      </c>
    </row>
    <row r="596" spans="1:14" ht="22.5">
      <c r="A596" s="416"/>
      <c r="B596" s="430" t="s">
        <v>286</v>
      </c>
      <c r="C596" s="569"/>
      <c r="D596" s="245" t="s">
        <v>17</v>
      </c>
      <c r="E596" s="321">
        <f t="shared" ref="E596:I596" si="350">SUM(E597:E599)</f>
        <v>0.88800000000000001</v>
      </c>
      <c r="F596" s="321">
        <f t="shared" si="350"/>
        <v>0.88900000000000001</v>
      </c>
      <c r="G596" s="321">
        <f t="shared" si="350"/>
        <v>0.88900000000000001</v>
      </c>
      <c r="H596" s="321">
        <f t="shared" si="350"/>
        <v>0</v>
      </c>
      <c r="I596" s="321">
        <f t="shared" si="350"/>
        <v>0</v>
      </c>
      <c r="J596" s="950" t="s">
        <v>317</v>
      </c>
      <c r="K596" s="321">
        <f t="shared" ref="K596:M596" si="351">SUM(K597:K599)</f>
        <v>0</v>
      </c>
      <c r="L596" s="321">
        <f t="shared" si="351"/>
        <v>0</v>
      </c>
      <c r="M596" s="321">
        <f t="shared" si="351"/>
        <v>0</v>
      </c>
      <c r="N596" s="317">
        <f t="shared" si="331"/>
        <v>0.88800000000000001</v>
      </c>
    </row>
    <row r="597" spans="1:14" ht="23.25">
      <c r="A597" s="416"/>
      <c r="B597" s="449"/>
      <c r="C597" s="898"/>
      <c r="D597" s="246" t="s">
        <v>18</v>
      </c>
      <c r="E597" s="823">
        <v>0</v>
      </c>
      <c r="F597" s="823">
        <v>0</v>
      </c>
      <c r="G597" s="823">
        <v>0</v>
      </c>
      <c r="H597" s="823">
        <v>0</v>
      </c>
      <c r="I597" s="823">
        <v>0</v>
      </c>
      <c r="J597" s="951"/>
      <c r="K597" s="666">
        <v>0</v>
      </c>
      <c r="L597" s="666">
        <v>0</v>
      </c>
      <c r="M597" s="666">
        <v>0</v>
      </c>
      <c r="N597" s="316">
        <f t="shared" si="331"/>
        <v>0</v>
      </c>
    </row>
    <row r="598" spans="1:14" ht="23.25">
      <c r="A598" s="416"/>
      <c r="B598" s="449"/>
      <c r="C598" s="898"/>
      <c r="D598" s="246" t="s">
        <v>10</v>
      </c>
      <c r="E598" s="880">
        <v>0.86199999999999999</v>
      </c>
      <c r="F598" s="880">
        <v>0.86199999999999999</v>
      </c>
      <c r="G598" s="823">
        <v>0.86199999999999999</v>
      </c>
      <c r="H598" s="823">
        <v>0</v>
      </c>
      <c r="I598" s="823">
        <v>0</v>
      </c>
      <c r="J598" s="951"/>
      <c r="K598" s="666">
        <v>0</v>
      </c>
      <c r="L598" s="666">
        <v>0</v>
      </c>
      <c r="M598" s="666">
        <v>0</v>
      </c>
      <c r="N598" s="316">
        <f t="shared" si="331"/>
        <v>0.86199999999999999</v>
      </c>
    </row>
    <row r="599" spans="1:14" ht="22.5">
      <c r="A599" s="416"/>
      <c r="B599" s="473"/>
      <c r="C599" s="949"/>
      <c r="D599" s="312" t="s">
        <v>11</v>
      </c>
      <c r="E599" s="880">
        <v>2.5999999999999999E-2</v>
      </c>
      <c r="F599" s="880">
        <v>2.7E-2</v>
      </c>
      <c r="G599" s="823">
        <v>2.7E-2</v>
      </c>
      <c r="H599" s="823">
        <v>0</v>
      </c>
      <c r="I599" s="823">
        <v>0</v>
      </c>
      <c r="J599" s="952"/>
      <c r="K599" s="666">
        <v>0</v>
      </c>
      <c r="L599" s="666">
        <v>0</v>
      </c>
      <c r="M599" s="666">
        <v>0</v>
      </c>
      <c r="N599" s="317">
        <f t="shared" si="331"/>
        <v>2.5999999999999999E-2</v>
      </c>
    </row>
    <row r="600" spans="1:14" ht="22.5">
      <c r="A600" s="416"/>
      <c r="B600" s="430" t="s">
        <v>287</v>
      </c>
      <c r="C600" s="569"/>
      <c r="D600" s="245" t="s">
        <v>17</v>
      </c>
      <c r="E600" s="321">
        <f t="shared" ref="E600:I600" si="352">SUM(E601:E603)</f>
        <v>5.15</v>
      </c>
      <c r="F600" s="321">
        <f t="shared" si="352"/>
        <v>5.1510000000000007</v>
      </c>
      <c r="G600" s="321">
        <f t="shared" si="352"/>
        <v>5.1510000000000007</v>
      </c>
      <c r="H600" s="321">
        <f t="shared" si="352"/>
        <v>0</v>
      </c>
      <c r="I600" s="321">
        <f t="shared" si="352"/>
        <v>0</v>
      </c>
      <c r="J600" s="950" t="s">
        <v>288</v>
      </c>
      <c r="K600" s="321">
        <f t="shared" ref="K600:M600" si="353">SUM(K601:K603)</f>
        <v>0</v>
      </c>
      <c r="L600" s="321">
        <f t="shared" si="353"/>
        <v>0</v>
      </c>
      <c r="M600" s="321">
        <f t="shared" si="353"/>
        <v>0</v>
      </c>
      <c r="N600" s="317">
        <f t="shared" si="331"/>
        <v>5.15</v>
      </c>
    </row>
    <row r="601" spans="1:14" ht="23.25">
      <c r="A601" s="416"/>
      <c r="B601" s="449"/>
      <c r="C601" s="898"/>
      <c r="D601" s="246" t="s">
        <v>18</v>
      </c>
      <c r="E601" s="823">
        <v>0</v>
      </c>
      <c r="F601" s="823">
        <v>0</v>
      </c>
      <c r="G601" s="823">
        <v>0</v>
      </c>
      <c r="H601" s="823">
        <v>0</v>
      </c>
      <c r="I601" s="823">
        <v>0</v>
      </c>
      <c r="J601" s="951"/>
      <c r="K601" s="666">
        <v>0</v>
      </c>
      <c r="L601" s="666">
        <v>0</v>
      </c>
      <c r="M601" s="666">
        <v>0</v>
      </c>
      <c r="N601" s="316">
        <f t="shared" si="331"/>
        <v>0</v>
      </c>
    </row>
    <row r="602" spans="1:14" ht="23.25">
      <c r="A602" s="416"/>
      <c r="B602" s="449"/>
      <c r="C602" s="898"/>
      <c r="D602" s="246" t="s">
        <v>10</v>
      </c>
      <c r="E602" s="880">
        <v>4.9960000000000004</v>
      </c>
      <c r="F602" s="880">
        <v>4.9960000000000004</v>
      </c>
      <c r="G602" s="823">
        <v>4.9960000000000004</v>
      </c>
      <c r="H602" s="823">
        <v>0</v>
      </c>
      <c r="I602" s="823">
        <v>0</v>
      </c>
      <c r="J602" s="951"/>
      <c r="K602" s="666">
        <v>0</v>
      </c>
      <c r="L602" s="666">
        <v>0</v>
      </c>
      <c r="M602" s="666">
        <v>0</v>
      </c>
      <c r="N602" s="316">
        <f t="shared" si="331"/>
        <v>4.9960000000000004</v>
      </c>
    </row>
    <row r="603" spans="1:14" ht="22.5">
      <c r="A603" s="416"/>
      <c r="B603" s="473"/>
      <c r="C603" s="949"/>
      <c r="D603" s="312" t="s">
        <v>11</v>
      </c>
      <c r="E603" s="880">
        <v>0.154</v>
      </c>
      <c r="F603" s="880">
        <v>0.155</v>
      </c>
      <c r="G603" s="823">
        <v>0.155</v>
      </c>
      <c r="H603" s="823">
        <v>0</v>
      </c>
      <c r="I603" s="823">
        <v>0</v>
      </c>
      <c r="J603" s="952"/>
      <c r="K603" s="666">
        <v>0</v>
      </c>
      <c r="L603" s="666">
        <v>0</v>
      </c>
      <c r="M603" s="666">
        <v>0</v>
      </c>
      <c r="N603" s="317">
        <f t="shared" si="331"/>
        <v>0.154</v>
      </c>
    </row>
    <row r="604" spans="1:14" ht="22.5">
      <c r="A604" s="416"/>
      <c r="B604" s="430" t="s">
        <v>289</v>
      </c>
      <c r="C604" s="426"/>
      <c r="D604" s="245" t="s">
        <v>17</v>
      </c>
      <c r="E604" s="321">
        <f t="shared" ref="E604:I604" si="354">SUM(E605:E607)</f>
        <v>6.2779999999999996</v>
      </c>
      <c r="F604" s="321">
        <f t="shared" si="354"/>
        <v>6.2779999999999996</v>
      </c>
      <c r="G604" s="321">
        <f t="shared" si="354"/>
        <v>6.2779999999999996</v>
      </c>
      <c r="H604" s="321">
        <f t="shared" si="354"/>
        <v>0</v>
      </c>
      <c r="I604" s="321">
        <f t="shared" si="354"/>
        <v>0</v>
      </c>
      <c r="J604" s="950" t="s">
        <v>318</v>
      </c>
      <c r="K604" s="321">
        <f t="shared" ref="K604:M604" si="355">SUM(K605:K607)</f>
        <v>0</v>
      </c>
      <c r="L604" s="321">
        <f t="shared" si="355"/>
        <v>0</v>
      </c>
      <c r="M604" s="321">
        <f t="shared" si="355"/>
        <v>0</v>
      </c>
      <c r="N604" s="317">
        <f t="shared" si="331"/>
        <v>6.2779999999999996</v>
      </c>
    </row>
    <row r="605" spans="1:14" ht="23.25">
      <c r="A605" s="416"/>
      <c r="B605" s="449"/>
      <c r="C605" s="427"/>
      <c r="D605" s="246" t="s">
        <v>18</v>
      </c>
      <c r="E605" s="823">
        <v>0</v>
      </c>
      <c r="F605" s="823">
        <v>0</v>
      </c>
      <c r="G605" s="823">
        <v>0</v>
      </c>
      <c r="H605" s="823">
        <v>0</v>
      </c>
      <c r="I605" s="823">
        <v>0</v>
      </c>
      <c r="J605" s="951"/>
      <c r="K605" s="666">
        <v>0</v>
      </c>
      <c r="L605" s="666">
        <v>0</v>
      </c>
      <c r="M605" s="666">
        <v>0</v>
      </c>
      <c r="N605" s="316">
        <f t="shared" si="331"/>
        <v>0</v>
      </c>
    </row>
    <row r="606" spans="1:14" ht="23.25">
      <c r="A606" s="416"/>
      <c r="B606" s="449"/>
      <c r="C606" s="427"/>
      <c r="D606" s="246" t="s">
        <v>10</v>
      </c>
      <c r="E606" s="880">
        <v>6.09</v>
      </c>
      <c r="F606" s="880">
        <v>6.09</v>
      </c>
      <c r="G606" s="823">
        <v>6.09</v>
      </c>
      <c r="H606" s="823">
        <v>0</v>
      </c>
      <c r="I606" s="823">
        <v>0</v>
      </c>
      <c r="J606" s="951"/>
      <c r="K606" s="666">
        <v>0</v>
      </c>
      <c r="L606" s="666">
        <v>0</v>
      </c>
      <c r="M606" s="666">
        <v>0</v>
      </c>
      <c r="N606" s="316">
        <f t="shared" si="331"/>
        <v>6.09</v>
      </c>
    </row>
    <row r="607" spans="1:14" ht="22.5">
      <c r="A607" s="416"/>
      <c r="B607" s="473"/>
      <c r="C607" s="428"/>
      <c r="D607" s="312" t="s">
        <v>11</v>
      </c>
      <c r="E607" s="880">
        <v>0.188</v>
      </c>
      <c r="F607" s="880">
        <v>0.188</v>
      </c>
      <c r="G607" s="823">
        <v>0.188</v>
      </c>
      <c r="H607" s="823">
        <v>0</v>
      </c>
      <c r="I607" s="823">
        <v>0</v>
      </c>
      <c r="J607" s="952"/>
      <c r="K607" s="666">
        <v>0</v>
      </c>
      <c r="L607" s="666">
        <v>0</v>
      </c>
      <c r="M607" s="666">
        <v>0</v>
      </c>
      <c r="N607" s="317">
        <f t="shared" si="331"/>
        <v>0.188</v>
      </c>
    </row>
    <row r="608" spans="1:14" ht="22.5">
      <c r="A608" s="416"/>
      <c r="B608" s="430" t="s">
        <v>290</v>
      </c>
      <c r="C608" s="569"/>
      <c r="D608" s="245" t="s">
        <v>17</v>
      </c>
      <c r="E608" s="321">
        <f>SUM(E609:E611)</f>
        <v>0.28000000000000003</v>
      </c>
      <c r="F608" s="321">
        <f t="shared" ref="F608:I608" si="356">SUM(F609:F611)</f>
        <v>0.28000000000000003</v>
      </c>
      <c r="G608" s="321">
        <f t="shared" si="356"/>
        <v>0.28000000000000003</v>
      </c>
      <c r="H608" s="321">
        <f t="shared" si="356"/>
        <v>0</v>
      </c>
      <c r="I608" s="321">
        <f t="shared" si="356"/>
        <v>0</v>
      </c>
      <c r="J608" s="950" t="s">
        <v>319</v>
      </c>
      <c r="K608" s="321">
        <f t="shared" ref="K608:M608" si="357">SUM(K609:K611)</f>
        <v>0</v>
      </c>
      <c r="L608" s="321">
        <f t="shared" si="357"/>
        <v>0</v>
      </c>
      <c r="M608" s="321">
        <f t="shared" si="357"/>
        <v>0</v>
      </c>
      <c r="N608" s="317">
        <f t="shared" si="331"/>
        <v>0.28000000000000003</v>
      </c>
    </row>
    <row r="609" spans="1:14" ht="23.25">
      <c r="A609" s="416"/>
      <c r="B609" s="449"/>
      <c r="C609" s="898"/>
      <c r="D609" s="246" t="s">
        <v>18</v>
      </c>
      <c r="E609" s="823">
        <v>0</v>
      </c>
      <c r="F609" s="823">
        <v>0</v>
      </c>
      <c r="G609" s="823">
        <v>0</v>
      </c>
      <c r="H609" s="823">
        <v>0</v>
      </c>
      <c r="I609" s="823">
        <v>0</v>
      </c>
      <c r="J609" s="951"/>
      <c r="K609" s="666">
        <v>0</v>
      </c>
      <c r="L609" s="666">
        <v>0</v>
      </c>
      <c r="M609" s="666">
        <v>0</v>
      </c>
      <c r="N609" s="316">
        <f t="shared" si="331"/>
        <v>0</v>
      </c>
    </row>
    <row r="610" spans="1:14" ht="23.25">
      <c r="A610" s="416"/>
      <c r="B610" s="449"/>
      <c r="C610" s="898"/>
      <c r="D610" s="246" t="s">
        <v>10</v>
      </c>
      <c r="E610" s="880">
        <v>0.27200000000000002</v>
      </c>
      <c r="F610" s="880">
        <v>0.27200000000000002</v>
      </c>
      <c r="G610" s="880">
        <v>0.27200000000000002</v>
      </c>
      <c r="H610" s="823">
        <v>0</v>
      </c>
      <c r="I610" s="823">
        <v>0</v>
      </c>
      <c r="J610" s="951"/>
      <c r="K610" s="666">
        <v>0</v>
      </c>
      <c r="L610" s="666">
        <v>0</v>
      </c>
      <c r="M610" s="666">
        <v>0</v>
      </c>
      <c r="N610" s="316">
        <f t="shared" si="331"/>
        <v>0.27200000000000002</v>
      </c>
    </row>
    <row r="611" spans="1:14" ht="22.5">
      <c r="A611" s="416"/>
      <c r="B611" s="473"/>
      <c r="C611" s="949"/>
      <c r="D611" s="312" t="s">
        <v>11</v>
      </c>
      <c r="E611" s="880">
        <v>8.0000000000000002E-3</v>
      </c>
      <c r="F611" s="880">
        <v>8.0000000000000002E-3</v>
      </c>
      <c r="G611" s="880">
        <v>8.0000000000000002E-3</v>
      </c>
      <c r="H611" s="823">
        <v>0</v>
      </c>
      <c r="I611" s="823">
        <v>0</v>
      </c>
      <c r="J611" s="952"/>
      <c r="K611" s="666">
        <v>0</v>
      </c>
      <c r="L611" s="666">
        <v>0</v>
      </c>
      <c r="M611" s="666">
        <v>0</v>
      </c>
      <c r="N611" s="317">
        <f t="shared" si="331"/>
        <v>8.0000000000000002E-3</v>
      </c>
    </row>
    <row r="612" spans="1:14" ht="22.5">
      <c r="A612" s="416"/>
      <c r="B612" s="430" t="s">
        <v>291</v>
      </c>
      <c r="C612" s="426"/>
      <c r="D612" s="953" t="s">
        <v>17</v>
      </c>
      <c r="E612" s="321">
        <f t="shared" ref="E612:I612" si="358">SUM(E613:E615)</f>
        <v>1.571</v>
      </c>
      <c r="F612" s="321">
        <f t="shared" si="358"/>
        <v>1.571</v>
      </c>
      <c r="G612" s="321">
        <f t="shared" si="358"/>
        <v>0</v>
      </c>
      <c r="H612" s="321">
        <f t="shared" si="358"/>
        <v>0</v>
      </c>
      <c r="I612" s="321">
        <f t="shared" si="358"/>
        <v>0</v>
      </c>
      <c r="J612" s="950" t="s">
        <v>320</v>
      </c>
      <c r="K612" s="321">
        <f t="shared" ref="K612:M612" si="359">SUM(K613:K615)</f>
        <v>0</v>
      </c>
      <c r="L612" s="321">
        <f t="shared" si="359"/>
        <v>0</v>
      </c>
      <c r="M612" s="321">
        <f t="shared" si="359"/>
        <v>0</v>
      </c>
      <c r="N612" s="317">
        <f t="shared" si="331"/>
        <v>1.571</v>
      </c>
    </row>
    <row r="613" spans="1:14" ht="23.25">
      <c r="A613" s="416"/>
      <c r="B613" s="449"/>
      <c r="C613" s="427"/>
      <c r="D613" s="246" t="s">
        <v>18</v>
      </c>
      <c r="E613" s="823">
        <v>0</v>
      </c>
      <c r="F613" s="823">
        <v>0</v>
      </c>
      <c r="G613" s="823">
        <v>0</v>
      </c>
      <c r="H613" s="823">
        <v>0</v>
      </c>
      <c r="I613" s="823">
        <v>0</v>
      </c>
      <c r="J613" s="951"/>
      <c r="K613" s="666">
        <v>0</v>
      </c>
      <c r="L613" s="666">
        <v>0</v>
      </c>
      <c r="M613" s="666">
        <v>0</v>
      </c>
      <c r="N613" s="316">
        <f t="shared" si="331"/>
        <v>0</v>
      </c>
    </row>
    <row r="614" spans="1:14" ht="23.25">
      <c r="A614" s="416"/>
      <c r="B614" s="449"/>
      <c r="C614" s="427"/>
      <c r="D614" s="246" t="s">
        <v>10</v>
      </c>
      <c r="E614" s="880">
        <v>1.524</v>
      </c>
      <c r="F614" s="880">
        <v>1.524</v>
      </c>
      <c r="G614" s="823">
        <v>0</v>
      </c>
      <c r="H614" s="823">
        <v>0</v>
      </c>
      <c r="I614" s="823">
        <v>0</v>
      </c>
      <c r="J614" s="951"/>
      <c r="K614" s="666">
        <v>0</v>
      </c>
      <c r="L614" s="666">
        <v>0</v>
      </c>
      <c r="M614" s="666">
        <v>0</v>
      </c>
      <c r="N614" s="316">
        <f t="shared" si="331"/>
        <v>1.524</v>
      </c>
    </row>
    <row r="615" spans="1:14" ht="22.5">
      <c r="A615" s="416"/>
      <c r="B615" s="473"/>
      <c r="C615" s="428"/>
      <c r="D615" s="312" t="s">
        <v>11</v>
      </c>
      <c r="E615" s="880">
        <v>4.7E-2</v>
      </c>
      <c r="F615" s="880">
        <v>4.7E-2</v>
      </c>
      <c r="G615" s="823">
        <v>0</v>
      </c>
      <c r="H615" s="823">
        <v>0</v>
      </c>
      <c r="I615" s="823">
        <v>0</v>
      </c>
      <c r="J615" s="952"/>
      <c r="K615" s="666">
        <v>0</v>
      </c>
      <c r="L615" s="666">
        <v>0</v>
      </c>
      <c r="M615" s="666">
        <v>0</v>
      </c>
      <c r="N615" s="317">
        <f t="shared" si="331"/>
        <v>4.7E-2</v>
      </c>
    </row>
    <row r="616" spans="1:14" ht="22.5" customHeight="1">
      <c r="A616" s="543" t="s">
        <v>38</v>
      </c>
      <c r="B616" s="954" t="s">
        <v>292</v>
      </c>
      <c r="C616" s="409"/>
      <c r="D616" s="313" t="s">
        <v>17</v>
      </c>
      <c r="E616" s="321">
        <f t="shared" ref="E616:N616" si="360">SUM(E617:E619)</f>
        <v>25.956999999999997</v>
      </c>
      <c r="F616" s="321">
        <f t="shared" si="360"/>
        <v>25.958000000000002</v>
      </c>
      <c r="G616" s="321">
        <f t="shared" si="360"/>
        <v>22.980999999999998</v>
      </c>
      <c r="H616" s="321">
        <f t="shared" si="360"/>
        <v>0</v>
      </c>
      <c r="I616" s="321">
        <f t="shared" si="360"/>
        <v>0</v>
      </c>
      <c r="J616" s="955"/>
      <c r="K616" s="321">
        <f t="shared" si="360"/>
        <v>0</v>
      </c>
      <c r="L616" s="321">
        <f t="shared" si="360"/>
        <v>0</v>
      </c>
      <c r="M616" s="321">
        <f t="shared" si="360"/>
        <v>0</v>
      </c>
      <c r="N616" s="321">
        <f t="shared" si="360"/>
        <v>25.956999999999997</v>
      </c>
    </row>
    <row r="617" spans="1:14" ht="19.5">
      <c r="A617" s="541"/>
      <c r="B617" s="512"/>
      <c r="C617" s="274"/>
      <c r="D617" s="246" t="s">
        <v>18</v>
      </c>
      <c r="E617" s="956">
        <f>E557+E561+E565+E569+E573+E577+E581+E585+E589+E593+E597+E601+E605+E609+E613</f>
        <v>0</v>
      </c>
      <c r="F617" s="956">
        <f t="shared" ref="F617:G617" si="361">F557+F561+F565+F569+F573+F577+F581+F585+F589+F593+F597+F601+F605+F609+F613</f>
        <v>0</v>
      </c>
      <c r="G617" s="956">
        <f t="shared" si="361"/>
        <v>0</v>
      </c>
      <c r="H617" s="823">
        <v>0</v>
      </c>
      <c r="I617" s="823">
        <v>0</v>
      </c>
      <c r="J617" s="955"/>
      <c r="K617" s="956">
        <f t="shared" ref="K617:N619" si="362">K557+K561+K565+K569+K573+K577+K581+K585+K589+K593+K597+K601+K605+K609+K613</f>
        <v>0</v>
      </c>
      <c r="L617" s="956">
        <f t="shared" si="362"/>
        <v>0</v>
      </c>
      <c r="M617" s="956">
        <f t="shared" si="362"/>
        <v>0</v>
      </c>
      <c r="N617" s="956">
        <f t="shared" si="362"/>
        <v>0</v>
      </c>
    </row>
    <row r="618" spans="1:14" ht="19.5">
      <c r="A618" s="541"/>
      <c r="B618" s="512"/>
      <c r="C618" s="274"/>
      <c r="D618" s="246" t="s">
        <v>10</v>
      </c>
      <c r="E618" s="956">
        <f t="shared" ref="E618:G619" si="363">E558+E562+E566+E570+E574+E578+E582+E586+E590+E594+E598+E602+E606+E610+E614</f>
        <v>25.184999999999999</v>
      </c>
      <c r="F618" s="956">
        <f t="shared" si="363"/>
        <v>25.181000000000001</v>
      </c>
      <c r="G618" s="956">
        <f t="shared" si="363"/>
        <v>22.292999999999999</v>
      </c>
      <c r="H618" s="823">
        <v>0</v>
      </c>
      <c r="I618" s="823">
        <v>0</v>
      </c>
      <c r="J618" s="955"/>
      <c r="K618" s="956">
        <f t="shared" si="362"/>
        <v>0</v>
      </c>
      <c r="L618" s="956">
        <f t="shared" si="362"/>
        <v>0</v>
      </c>
      <c r="M618" s="956">
        <f t="shared" si="362"/>
        <v>0</v>
      </c>
      <c r="N618" s="956">
        <f t="shared" si="362"/>
        <v>25.184999999999999</v>
      </c>
    </row>
    <row r="619" spans="1:14" ht="19.5">
      <c r="A619" s="542"/>
      <c r="B619" s="957"/>
      <c r="C619" s="274"/>
      <c r="D619" s="247" t="s">
        <v>11</v>
      </c>
      <c r="E619" s="956">
        <f t="shared" si="363"/>
        <v>0.77200000000000013</v>
      </c>
      <c r="F619" s="956">
        <f t="shared" si="363"/>
        <v>0.77700000000000002</v>
      </c>
      <c r="G619" s="956">
        <f t="shared" si="363"/>
        <v>0.68799999999999994</v>
      </c>
      <c r="H619" s="823">
        <v>0</v>
      </c>
      <c r="I619" s="823">
        <v>0</v>
      </c>
      <c r="J619" s="955"/>
      <c r="K619" s="956">
        <f t="shared" si="362"/>
        <v>0</v>
      </c>
      <c r="L619" s="956">
        <f t="shared" si="362"/>
        <v>0</v>
      </c>
      <c r="M619" s="956">
        <f t="shared" si="362"/>
        <v>0</v>
      </c>
      <c r="N619" s="956">
        <f t="shared" si="362"/>
        <v>0.77200000000000013</v>
      </c>
    </row>
    <row r="620" spans="1:14" ht="20.25" customHeight="1">
      <c r="A620" s="417" t="s">
        <v>48</v>
      </c>
      <c r="B620" s="413"/>
      <c r="C620" s="409"/>
      <c r="D620" s="247"/>
      <c r="E620" s="880"/>
      <c r="F620" s="880"/>
      <c r="G620" s="880"/>
      <c r="H620" s="880"/>
      <c r="I620" s="880"/>
      <c r="J620" s="958"/>
      <c r="K620" s="959"/>
      <c r="L620" s="959"/>
      <c r="M620" s="959"/>
      <c r="N620" s="960"/>
    </row>
    <row r="621" spans="1:14">
      <c r="A621" s="401">
        <v>3</v>
      </c>
      <c r="B621" s="521" t="s">
        <v>41</v>
      </c>
      <c r="C621" s="522"/>
      <c r="D621" s="522"/>
      <c r="E621" s="522"/>
      <c r="F621" s="522"/>
      <c r="G621" s="522"/>
      <c r="H621" s="522"/>
      <c r="I621" s="522"/>
      <c r="J621" s="522"/>
      <c r="K621" s="522"/>
      <c r="L621" s="522"/>
      <c r="M621" s="522"/>
      <c r="N621" s="523"/>
    </row>
    <row r="622" spans="1:14" s="383" customFormat="1" ht="22.5" customHeight="1">
      <c r="A622" s="543" t="s">
        <v>43</v>
      </c>
      <c r="B622" s="430" t="s">
        <v>36</v>
      </c>
      <c r="C622" s="426"/>
      <c r="D622" s="245" t="s">
        <v>17</v>
      </c>
      <c r="E622" s="57">
        <f t="shared" ref="E622:I622" si="364">SUM(E623:E625)</f>
        <v>0</v>
      </c>
      <c r="F622" s="57">
        <f t="shared" si="364"/>
        <v>0</v>
      </c>
      <c r="G622" s="57">
        <f t="shared" si="364"/>
        <v>0</v>
      </c>
      <c r="H622" s="57">
        <f t="shared" si="364"/>
        <v>0</v>
      </c>
      <c r="I622" s="57">
        <f t="shared" si="364"/>
        <v>0</v>
      </c>
      <c r="J622" s="450"/>
      <c r="K622" s="57">
        <f t="shared" ref="K622:M622" si="365">SUM(K623:K625)</f>
        <v>0</v>
      </c>
      <c r="L622" s="57">
        <f t="shared" si="365"/>
        <v>0</v>
      </c>
      <c r="M622" s="57">
        <f t="shared" si="365"/>
        <v>0</v>
      </c>
      <c r="N622" s="67">
        <f>E622+H622+I622+K622+L622+M622</f>
        <v>0</v>
      </c>
    </row>
    <row r="623" spans="1:14" s="383" customFormat="1" ht="23.25">
      <c r="A623" s="541"/>
      <c r="B623" s="449"/>
      <c r="C623" s="427"/>
      <c r="D623" s="246" t="s">
        <v>18</v>
      </c>
      <c r="E623" s="198"/>
      <c r="F623" s="198"/>
      <c r="G623" s="198"/>
      <c r="H623" s="198"/>
      <c r="I623" s="198"/>
      <c r="J623" s="524"/>
      <c r="K623" s="199"/>
      <c r="L623" s="199"/>
      <c r="M623" s="199"/>
      <c r="N623" s="225">
        <f t="shared" ref="N623:N625" si="366">E623+H623+I623+K623+L623+M623</f>
        <v>0</v>
      </c>
    </row>
    <row r="624" spans="1:14" s="383" customFormat="1" ht="20.25" customHeight="1">
      <c r="A624" s="541"/>
      <c r="B624" s="449"/>
      <c r="C624" s="427"/>
      <c r="D624" s="246" t="s">
        <v>10</v>
      </c>
      <c r="E624" s="198"/>
      <c r="F624" s="198"/>
      <c r="G624" s="198"/>
      <c r="H624" s="198"/>
      <c r="I624" s="198"/>
      <c r="J624" s="524"/>
      <c r="K624" s="199"/>
      <c r="L624" s="199"/>
      <c r="M624" s="199"/>
      <c r="N624" s="225">
        <f t="shared" si="366"/>
        <v>0</v>
      </c>
    </row>
    <row r="625" spans="1:14" s="383" customFormat="1" ht="22.5">
      <c r="A625" s="542"/>
      <c r="B625" s="473"/>
      <c r="C625" s="428"/>
      <c r="D625" s="247" t="s">
        <v>11</v>
      </c>
      <c r="E625" s="200"/>
      <c r="F625" s="200"/>
      <c r="G625" s="200"/>
      <c r="H625" s="200"/>
      <c r="I625" s="200"/>
      <c r="J625" s="525"/>
      <c r="K625" s="199"/>
      <c r="L625" s="199"/>
      <c r="M625" s="199"/>
      <c r="N625" s="67">
        <f t="shared" si="366"/>
        <v>0</v>
      </c>
    </row>
    <row r="626" spans="1:14" ht="22.5" customHeight="1">
      <c r="A626" s="543" t="s">
        <v>46</v>
      </c>
      <c r="B626" s="430" t="s">
        <v>36</v>
      </c>
      <c r="C626" s="426"/>
      <c r="D626" s="313" t="s">
        <v>17</v>
      </c>
      <c r="E626" s="57">
        <f t="shared" ref="E626:I626" si="367">SUM(E627:E629)</f>
        <v>0</v>
      </c>
      <c r="F626" s="57">
        <f t="shared" si="367"/>
        <v>0</v>
      </c>
      <c r="G626" s="57">
        <f t="shared" si="367"/>
        <v>0</v>
      </c>
      <c r="H626" s="57">
        <f t="shared" si="367"/>
        <v>0</v>
      </c>
      <c r="I626" s="57">
        <f t="shared" si="367"/>
        <v>0</v>
      </c>
      <c r="J626" s="450"/>
      <c r="K626" s="57">
        <f t="shared" ref="K626:M626" si="368">SUM(K627:K629)</f>
        <v>0</v>
      </c>
      <c r="L626" s="57">
        <f t="shared" si="368"/>
        <v>0</v>
      </c>
      <c r="M626" s="57">
        <f t="shared" si="368"/>
        <v>0</v>
      </c>
      <c r="N626" s="67">
        <f>E626+H626+I626+K626+L626+M626</f>
        <v>0</v>
      </c>
    </row>
    <row r="627" spans="1:14" ht="23.25">
      <c r="A627" s="541"/>
      <c r="B627" s="449"/>
      <c r="C627" s="427"/>
      <c r="D627" s="246" t="s">
        <v>18</v>
      </c>
      <c r="E627" s="198"/>
      <c r="F627" s="198"/>
      <c r="G627" s="198"/>
      <c r="H627" s="198"/>
      <c r="I627" s="198"/>
      <c r="J627" s="524"/>
      <c r="K627" s="199"/>
      <c r="L627" s="199"/>
      <c r="M627" s="199"/>
      <c r="N627" s="225">
        <f t="shared" ref="N627:N629" si="369">E627+H627+I627+K627+L627+M627</f>
        <v>0</v>
      </c>
    </row>
    <row r="628" spans="1:14" ht="20.25" customHeight="1">
      <c r="A628" s="541"/>
      <c r="B628" s="449"/>
      <c r="C628" s="427"/>
      <c r="D628" s="246" t="s">
        <v>10</v>
      </c>
      <c r="E628" s="198"/>
      <c r="F628" s="198"/>
      <c r="G628" s="198"/>
      <c r="H628" s="198"/>
      <c r="I628" s="198"/>
      <c r="J628" s="524"/>
      <c r="K628" s="199"/>
      <c r="L628" s="199"/>
      <c r="M628" s="199"/>
      <c r="N628" s="225">
        <f t="shared" si="369"/>
        <v>0</v>
      </c>
    </row>
    <row r="629" spans="1:14" ht="22.5">
      <c r="A629" s="542"/>
      <c r="B629" s="473"/>
      <c r="C629" s="428"/>
      <c r="D629" s="247" t="s">
        <v>11</v>
      </c>
      <c r="E629" s="200"/>
      <c r="F629" s="200"/>
      <c r="G629" s="200"/>
      <c r="H629" s="200"/>
      <c r="I629" s="200"/>
      <c r="J629" s="525"/>
      <c r="K629" s="199"/>
      <c r="L629" s="199"/>
      <c r="M629" s="199"/>
      <c r="N629" s="67">
        <f t="shared" si="369"/>
        <v>0</v>
      </c>
    </row>
    <row r="630" spans="1:14">
      <c r="A630" s="417" t="s">
        <v>48</v>
      </c>
      <c r="B630" s="413"/>
      <c r="C630" s="409"/>
      <c r="D630" s="247"/>
      <c r="E630" s="400"/>
      <c r="F630" s="400"/>
      <c r="G630" s="400"/>
      <c r="H630" s="400"/>
      <c r="I630" s="400"/>
      <c r="J630" s="400"/>
      <c r="K630" s="400"/>
      <c r="L630" s="400"/>
      <c r="M630" s="400"/>
      <c r="N630" s="400"/>
    </row>
    <row r="631" spans="1:14" s="372" customFormat="1">
      <c r="A631" s="401">
        <v>4</v>
      </c>
      <c r="B631" s="521" t="s">
        <v>42</v>
      </c>
      <c r="C631" s="522"/>
      <c r="D631" s="522"/>
      <c r="E631" s="522"/>
      <c r="F631" s="522"/>
      <c r="G631" s="522"/>
      <c r="H631" s="522"/>
      <c r="I631" s="522"/>
      <c r="J631" s="522"/>
      <c r="K631" s="522"/>
      <c r="L631" s="522"/>
      <c r="M631" s="522"/>
      <c r="N631" s="523"/>
    </row>
    <row r="632" spans="1:14" ht="22.5" customHeight="1">
      <c r="A632" s="543" t="s">
        <v>44</v>
      </c>
      <c r="B632" s="429" t="s">
        <v>293</v>
      </c>
      <c r="C632" s="426"/>
      <c r="D632" s="245" t="s">
        <v>17</v>
      </c>
      <c r="E632" s="321">
        <f t="shared" ref="E632:I632" si="370">SUM(E633:E635)</f>
        <v>31.950000000000003</v>
      </c>
      <c r="F632" s="321">
        <f t="shared" si="370"/>
        <v>31.950000000000003</v>
      </c>
      <c r="G632" s="321">
        <f t="shared" si="370"/>
        <v>23.957000000000001</v>
      </c>
      <c r="H632" s="321">
        <f t="shared" si="370"/>
        <v>56.6</v>
      </c>
      <c r="I632" s="321">
        <f t="shared" si="370"/>
        <v>56.6</v>
      </c>
      <c r="J632" s="961" t="s">
        <v>330</v>
      </c>
      <c r="K632" s="321">
        <f t="shared" ref="K632:M632" si="371">SUM(K633:K635)</f>
        <v>67.099999999999994</v>
      </c>
      <c r="L632" s="321">
        <f t="shared" si="371"/>
        <v>77.3</v>
      </c>
      <c r="M632" s="321">
        <f t="shared" si="371"/>
        <v>87.7</v>
      </c>
      <c r="N632" s="317">
        <f>E632+H632+I632+K632+L632+M632</f>
        <v>377.25</v>
      </c>
    </row>
    <row r="633" spans="1:14" ht="23.25">
      <c r="A633" s="541"/>
      <c r="B633" s="429"/>
      <c r="C633" s="427"/>
      <c r="D633" s="246" t="s">
        <v>18</v>
      </c>
      <c r="E633" s="666">
        <v>0</v>
      </c>
      <c r="F633" s="666">
        <v>0</v>
      </c>
      <c r="G633" s="666">
        <v>0</v>
      </c>
      <c r="H633" s="666">
        <v>0</v>
      </c>
      <c r="I633" s="666">
        <v>0</v>
      </c>
      <c r="J633" s="962"/>
      <c r="K633" s="314">
        <v>0</v>
      </c>
      <c r="L633" s="314">
        <v>0</v>
      </c>
      <c r="M633" s="314">
        <v>0</v>
      </c>
      <c r="N633" s="316">
        <v>0</v>
      </c>
    </row>
    <row r="634" spans="1:14" ht="23.25">
      <c r="A634" s="541"/>
      <c r="B634" s="429"/>
      <c r="C634" s="427"/>
      <c r="D634" s="246" t="s">
        <v>10</v>
      </c>
      <c r="E634" s="666">
        <v>30.67</v>
      </c>
      <c r="F634" s="666">
        <v>30.67</v>
      </c>
      <c r="G634" s="666">
        <v>23.137</v>
      </c>
      <c r="H634" s="666">
        <v>54</v>
      </c>
      <c r="I634" s="666">
        <v>54</v>
      </c>
      <c r="J634" s="962"/>
      <c r="K634" s="314">
        <v>64</v>
      </c>
      <c r="L634" s="314">
        <v>74</v>
      </c>
      <c r="M634" s="314">
        <v>84</v>
      </c>
      <c r="N634" s="316">
        <f>E634+H634+I634+K634+L634+M634</f>
        <v>360.67</v>
      </c>
    </row>
    <row r="635" spans="1:14" ht="409.5" customHeight="1">
      <c r="A635" s="542"/>
      <c r="B635" s="429"/>
      <c r="C635" s="428"/>
      <c r="D635" s="312" t="s">
        <v>11</v>
      </c>
      <c r="E635" s="669">
        <v>1.28</v>
      </c>
      <c r="F635" s="669">
        <v>1.28</v>
      </c>
      <c r="G635" s="669">
        <v>0.82</v>
      </c>
      <c r="H635" s="669">
        <v>2.6</v>
      </c>
      <c r="I635" s="669">
        <v>2.6</v>
      </c>
      <c r="J635" s="963"/>
      <c r="K635" s="315">
        <v>3.1</v>
      </c>
      <c r="L635" s="315">
        <v>3.3</v>
      </c>
      <c r="M635" s="315">
        <v>3.7</v>
      </c>
      <c r="N635" s="317">
        <v>20.9</v>
      </c>
    </row>
    <row r="636" spans="1:14" ht="22.5" customHeight="1">
      <c r="A636" s="543" t="s">
        <v>47</v>
      </c>
      <c r="B636" s="430" t="s">
        <v>36</v>
      </c>
      <c r="C636" s="426"/>
      <c r="D636" s="245" t="s">
        <v>17</v>
      </c>
      <c r="E636" s="57">
        <f t="shared" ref="E636:I636" si="372">SUM(E637:E639)</f>
        <v>0</v>
      </c>
      <c r="F636" s="57">
        <f t="shared" si="372"/>
        <v>0</v>
      </c>
      <c r="G636" s="57">
        <f t="shared" si="372"/>
        <v>0</v>
      </c>
      <c r="H636" s="57">
        <f t="shared" si="372"/>
        <v>0</v>
      </c>
      <c r="I636" s="57">
        <f t="shared" si="372"/>
        <v>0</v>
      </c>
      <c r="J636" s="450"/>
      <c r="K636" s="57">
        <f t="shared" ref="K636:M636" si="373">SUM(K637:K639)</f>
        <v>0</v>
      </c>
      <c r="L636" s="57">
        <f t="shared" si="373"/>
        <v>0</v>
      </c>
      <c r="M636" s="57">
        <f t="shared" si="373"/>
        <v>0</v>
      </c>
      <c r="N636" s="67">
        <f>E636+H636+I636+K636+L636+M636</f>
        <v>0</v>
      </c>
    </row>
    <row r="637" spans="1:14" ht="23.25">
      <c r="A637" s="541"/>
      <c r="B637" s="449"/>
      <c r="C637" s="427"/>
      <c r="D637" s="246" t="s">
        <v>18</v>
      </c>
      <c r="E637" s="198"/>
      <c r="F637" s="198"/>
      <c r="G637" s="198"/>
      <c r="H637" s="198"/>
      <c r="I637" s="198"/>
      <c r="J637" s="524"/>
      <c r="K637" s="199"/>
      <c r="L637" s="199"/>
      <c r="M637" s="199"/>
      <c r="N637" s="225">
        <f t="shared" ref="N637:N639" si="374">E637+H637+I637+K637+L637+M637</f>
        <v>0</v>
      </c>
    </row>
    <row r="638" spans="1:14" ht="23.25">
      <c r="A638" s="541"/>
      <c r="B638" s="449"/>
      <c r="C638" s="427"/>
      <c r="D638" s="246" t="s">
        <v>10</v>
      </c>
      <c r="E638" s="198"/>
      <c r="F638" s="198"/>
      <c r="G638" s="198"/>
      <c r="H638" s="198"/>
      <c r="I638" s="198"/>
      <c r="J638" s="524"/>
      <c r="K638" s="199"/>
      <c r="L638" s="199"/>
      <c r="M638" s="199"/>
      <c r="N638" s="225">
        <f t="shared" si="374"/>
        <v>0</v>
      </c>
    </row>
    <row r="639" spans="1:14" ht="22.5">
      <c r="A639" s="542"/>
      <c r="B639" s="473"/>
      <c r="C639" s="428"/>
      <c r="D639" s="247" t="s">
        <v>11</v>
      </c>
      <c r="E639" s="200"/>
      <c r="F639" s="200"/>
      <c r="G639" s="200"/>
      <c r="H639" s="200"/>
      <c r="I639" s="200"/>
      <c r="J639" s="525"/>
      <c r="K639" s="199"/>
      <c r="L639" s="199"/>
      <c r="M639" s="199"/>
      <c r="N639" s="67">
        <f t="shared" si="374"/>
        <v>0</v>
      </c>
    </row>
    <row r="640" spans="1:14" ht="20.25" customHeight="1">
      <c r="A640" s="417" t="s">
        <v>48</v>
      </c>
      <c r="B640" s="413"/>
      <c r="C640" s="409"/>
      <c r="D640" s="247"/>
      <c r="E640" s="400"/>
      <c r="F640" s="400"/>
      <c r="G640" s="400"/>
      <c r="H640" s="400"/>
      <c r="I640" s="400"/>
      <c r="J640" s="400"/>
      <c r="K640" s="400"/>
      <c r="L640" s="400"/>
      <c r="M640" s="400"/>
      <c r="N640" s="400"/>
    </row>
    <row r="641" spans="1:14">
      <c r="A641" s="401">
        <v>5</v>
      </c>
      <c r="B641" s="521" t="s">
        <v>45</v>
      </c>
      <c r="C641" s="522"/>
      <c r="D641" s="522"/>
      <c r="E641" s="522"/>
      <c r="F641" s="522"/>
      <c r="G641" s="522"/>
      <c r="H641" s="522"/>
      <c r="I641" s="522"/>
      <c r="J641" s="522"/>
      <c r="K641" s="522"/>
      <c r="L641" s="522"/>
      <c r="M641" s="522"/>
      <c r="N641" s="523"/>
    </row>
    <row r="642" spans="1:14" ht="22.5" customHeight="1">
      <c r="A642" s="543" t="s">
        <v>44</v>
      </c>
      <c r="B642" s="430" t="s">
        <v>36</v>
      </c>
      <c r="C642" s="426"/>
      <c r="D642" s="245" t="s">
        <v>17</v>
      </c>
      <c r="E642" s="57">
        <f t="shared" ref="E642:I642" si="375">SUM(E643:E645)</f>
        <v>0</v>
      </c>
      <c r="F642" s="57">
        <f t="shared" si="375"/>
        <v>0</v>
      </c>
      <c r="G642" s="57">
        <f t="shared" si="375"/>
        <v>0</v>
      </c>
      <c r="H642" s="57">
        <f t="shared" si="375"/>
        <v>0</v>
      </c>
      <c r="I642" s="57">
        <f t="shared" si="375"/>
        <v>0</v>
      </c>
      <c r="J642" s="450"/>
      <c r="K642" s="57">
        <f t="shared" ref="K642:M642" si="376">SUM(K643:K645)</f>
        <v>0</v>
      </c>
      <c r="L642" s="57">
        <f t="shared" si="376"/>
        <v>0</v>
      </c>
      <c r="M642" s="57">
        <f t="shared" si="376"/>
        <v>0</v>
      </c>
      <c r="N642" s="67">
        <f>E642+H642+I642+K642+L642+M642</f>
        <v>0</v>
      </c>
    </row>
    <row r="643" spans="1:14" ht="23.25">
      <c r="A643" s="541"/>
      <c r="B643" s="449"/>
      <c r="C643" s="427"/>
      <c r="D643" s="246" t="s">
        <v>18</v>
      </c>
      <c r="E643" s="198"/>
      <c r="F643" s="198"/>
      <c r="G643" s="198"/>
      <c r="H643" s="198"/>
      <c r="I643" s="198"/>
      <c r="J643" s="524"/>
      <c r="K643" s="199"/>
      <c r="L643" s="199"/>
      <c r="M643" s="199"/>
      <c r="N643" s="225">
        <f t="shared" ref="N643:N645" si="377">E643+H643+I643+K643+L643+M643</f>
        <v>0</v>
      </c>
    </row>
    <row r="644" spans="1:14" ht="20.25" customHeight="1">
      <c r="A644" s="541"/>
      <c r="B644" s="449"/>
      <c r="C644" s="427"/>
      <c r="D644" s="246" t="s">
        <v>10</v>
      </c>
      <c r="E644" s="198"/>
      <c r="F644" s="198"/>
      <c r="G644" s="198"/>
      <c r="H644" s="198"/>
      <c r="I644" s="198"/>
      <c r="J644" s="524"/>
      <c r="K644" s="199"/>
      <c r="L644" s="199"/>
      <c r="M644" s="199"/>
      <c r="N644" s="225">
        <f t="shared" si="377"/>
        <v>0</v>
      </c>
    </row>
    <row r="645" spans="1:14" ht="22.5">
      <c r="A645" s="542"/>
      <c r="B645" s="473"/>
      <c r="C645" s="428"/>
      <c r="D645" s="312" t="s">
        <v>11</v>
      </c>
      <c r="E645" s="200"/>
      <c r="F645" s="200"/>
      <c r="G645" s="200"/>
      <c r="H645" s="200"/>
      <c r="I645" s="200"/>
      <c r="J645" s="525"/>
      <c r="K645" s="199"/>
      <c r="L645" s="199"/>
      <c r="M645" s="199"/>
      <c r="N645" s="67">
        <f t="shared" si="377"/>
        <v>0</v>
      </c>
    </row>
    <row r="646" spans="1:14">
      <c r="A646" s="295" t="s">
        <v>48</v>
      </c>
      <c r="B646" s="294"/>
      <c r="C646" s="294"/>
      <c r="D646" s="402"/>
      <c r="E646" s="400"/>
      <c r="F646" s="400"/>
      <c r="G646" s="400"/>
      <c r="H646" s="400"/>
      <c r="I646" s="400"/>
      <c r="J646" s="400"/>
      <c r="K646" s="400"/>
      <c r="L646" s="400"/>
      <c r="M646" s="400"/>
      <c r="N646" s="400"/>
    </row>
    <row r="647" spans="1:14" s="395" customFormat="1" ht="21" customHeight="1"/>
    <row r="648" spans="1:14" s="395" customFormat="1" ht="21" customHeight="1"/>
    <row r="649" spans="1:14" s="395" customFormat="1" ht="21" customHeight="1"/>
    <row r="650" spans="1:14" s="395" customFormat="1" ht="21" customHeight="1"/>
  </sheetData>
  <mergeCells count="516">
    <mergeCell ref="B139:B142"/>
    <mergeCell ref="C139:C142"/>
    <mergeCell ref="J135:J138"/>
    <mergeCell ref="B145:B148"/>
    <mergeCell ref="C145:C148"/>
    <mergeCell ref="B149:B152"/>
    <mergeCell ref="C149:C152"/>
    <mergeCell ref="B153:B156"/>
    <mergeCell ref="C153:C156"/>
    <mergeCell ref="B119:B122"/>
    <mergeCell ref="C119:C122"/>
    <mergeCell ref="B123:B126"/>
    <mergeCell ref="C123:C126"/>
    <mergeCell ref="B127:B130"/>
    <mergeCell ref="C127:C130"/>
    <mergeCell ref="B131:B134"/>
    <mergeCell ref="C131:C134"/>
    <mergeCell ref="B135:B138"/>
    <mergeCell ref="C135:C138"/>
    <mergeCell ref="C104:J104"/>
    <mergeCell ref="K104:N104"/>
    <mergeCell ref="B105:B108"/>
    <mergeCell ref="C105:C108"/>
    <mergeCell ref="B109:B112"/>
    <mergeCell ref="C109:C112"/>
    <mergeCell ref="A113:A114"/>
    <mergeCell ref="B115:B118"/>
    <mergeCell ref="C115:C118"/>
    <mergeCell ref="J105:J108"/>
    <mergeCell ref="J109:J112"/>
    <mergeCell ref="C93:J93"/>
    <mergeCell ref="K93:N93"/>
    <mergeCell ref="A94:A97"/>
    <mergeCell ref="B94:B97"/>
    <mergeCell ref="C94:C97"/>
    <mergeCell ref="A98:A101"/>
    <mergeCell ref="B98:B101"/>
    <mergeCell ref="C98:C101"/>
    <mergeCell ref="J94:J97"/>
    <mergeCell ref="J98:J101"/>
    <mergeCell ref="A163:A164"/>
    <mergeCell ref="A165:A166"/>
    <mergeCell ref="A167:A168"/>
    <mergeCell ref="A169:A170"/>
    <mergeCell ref="A162:N162"/>
    <mergeCell ref="A531:A534"/>
    <mergeCell ref="C531:C534"/>
    <mergeCell ref="J531:J534"/>
    <mergeCell ref="B532:B534"/>
    <mergeCell ref="A524:A525"/>
    <mergeCell ref="A204:A207"/>
    <mergeCell ref="B204:B207"/>
    <mergeCell ref="C204:C207"/>
    <mergeCell ref="J204:J207"/>
    <mergeCell ref="A208:A211"/>
    <mergeCell ref="B208:B211"/>
    <mergeCell ref="C208:C211"/>
    <mergeCell ref="J208:J211"/>
    <mergeCell ref="A212:A215"/>
    <mergeCell ref="B212:B215"/>
    <mergeCell ref="C212:C215"/>
    <mergeCell ref="J212:J215"/>
    <mergeCell ref="C237:J237"/>
    <mergeCell ref="K237:N237"/>
    <mergeCell ref="C526:J526"/>
    <mergeCell ref="K526:N526"/>
    <mergeCell ref="A527:A530"/>
    <mergeCell ref="B527:B530"/>
    <mergeCell ref="C527:C530"/>
    <mergeCell ref="J527:J530"/>
    <mergeCell ref="A518:A521"/>
    <mergeCell ref="C518:C521"/>
    <mergeCell ref="J518:J521"/>
    <mergeCell ref="B519:B521"/>
    <mergeCell ref="A523:N523"/>
    <mergeCell ref="A500:N500"/>
    <mergeCell ref="A501:A502"/>
    <mergeCell ref="A509:A510"/>
    <mergeCell ref="C513:J513"/>
    <mergeCell ref="K513:N513"/>
    <mergeCell ref="A514:A517"/>
    <mergeCell ref="B514:B517"/>
    <mergeCell ref="C514:C517"/>
    <mergeCell ref="J514:J517"/>
    <mergeCell ref="A503:A506"/>
    <mergeCell ref="C503:C506"/>
    <mergeCell ref="J503:J506"/>
    <mergeCell ref="B504:B506"/>
    <mergeCell ref="A508:N508"/>
    <mergeCell ref="A493:A494"/>
    <mergeCell ref="C495:J495"/>
    <mergeCell ref="K495:N495"/>
    <mergeCell ref="A496:A499"/>
    <mergeCell ref="B496:B499"/>
    <mergeCell ref="C496:C499"/>
    <mergeCell ref="J496:J499"/>
    <mergeCell ref="A487:A490"/>
    <mergeCell ref="C487:C490"/>
    <mergeCell ref="J487:J490"/>
    <mergeCell ref="B488:B490"/>
    <mergeCell ref="A492:N492"/>
    <mergeCell ref="A477:N477"/>
    <mergeCell ref="A478:A479"/>
    <mergeCell ref="C480:J480"/>
    <mergeCell ref="K480:N480"/>
    <mergeCell ref="A481:A484"/>
    <mergeCell ref="B481:B484"/>
    <mergeCell ref="J481:J484"/>
    <mergeCell ref="A469:A470"/>
    <mergeCell ref="C471:J471"/>
    <mergeCell ref="K471:N471"/>
    <mergeCell ref="A472:A475"/>
    <mergeCell ref="B472:B475"/>
    <mergeCell ref="C472:C475"/>
    <mergeCell ref="J472:J475"/>
    <mergeCell ref="C464:J464"/>
    <mergeCell ref="K464:N464"/>
    <mergeCell ref="A465:A468"/>
    <mergeCell ref="B465:B468"/>
    <mergeCell ref="C465:C468"/>
    <mergeCell ref="J465:J468"/>
    <mergeCell ref="A454:A457"/>
    <mergeCell ref="C454:C457"/>
    <mergeCell ref="J454:J457"/>
    <mergeCell ref="B455:B457"/>
    <mergeCell ref="A459:N459"/>
    <mergeCell ref="A439:A440"/>
    <mergeCell ref="A447:A448"/>
    <mergeCell ref="C449:J449"/>
    <mergeCell ref="K449:N449"/>
    <mergeCell ref="A450:A453"/>
    <mergeCell ref="B450:B453"/>
    <mergeCell ref="C450:C453"/>
    <mergeCell ref="J450:J453"/>
    <mergeCell ref="A441:A444"/>
    <mergeCell ref="C441:C444"/>
    <mergeCell ref="J441:J444"/>
    <mergeCell ref="B442:B444"/>
    <mergeCell ref="A446:N446"/>
    <mergeCell ref="A432:A433"/>
    <mergeCell ref="C434:J434"/>
    <mergeCell ref="K434:N434"/>
    <mergeCell ref="A435:A438"/>
    <mergeCell ref="B435:B438"/>
    <mergeCell ref="C435:C438"/>
    <mergeCell ref="J435:J438"/>
    <mergeCell ref="A426:A429"/>
    <mergeCell ref="C426:C429"/>
    <mergeCell ref="J426:J429"/>
    <mergeCell ref="B427:B429"/>
    <mergeCell ref="A431:N431"/>
    <mergeCell ref="A419:A420"/>
    <mergeCell ref="C421:J421"/>
    <mergeCell ref="K421:N421"/>
    <mergeCell ref="A422:A425"/>
    <mergeCell ref="B422:B425"/>
    <mergeCell ref="C422:C425"/>
    <mergeCell ref="J422:J425"/>
    <mergeCell ref="A418:N418"/>
    <mergeCell ref="A413:A416"/>
    <mergeCell ref="B414:B416"/>
    <mergeCell ref="C413:C416"/>
    <mergeCell ref="J413:J416"/>
    <mergeCell ref="B401:B404"/>
    <mergeCell ref="C401:C404"/>
    <mergeCell ref="J401:J404"/>
    <mergeCell ref="A405:A408"/>
    <mergeCell ref="B405:B408"/>
    <mergeCell ref="C405:C408"/>
    <mergeCell ref="J405:J408"/>
    <mergeCell ref="A409:A412"/>
    <mergeCell ref="B409:B412"/>
    <mergeCell ref="C409:C412"/>
    <mergeCell ref="J409:J412"/>
    <mergeCell ref="A642:A645"/>
    <mergeCell ref="B642:B645"/>
    <mergeCell ref="C642:C645"/>
    <mergeCell ref="A622:A625"/>
    <mergeCell ref="B622:B625"/>
    <mergeCell ref="C622:C625"/>
    <mergeCell ref="B641:N641"/>
    <mergeCell ref="A626:A629"/>
    <mergeCell ref="B626:B629"/>
    <mergeCell ref="C626:C629"/>
    <mergeCell ref="A632:A635"/>
    <mergeCell ref="B632:B635"/>
    <mergeCell ref="C632:C635"/>
    <mergeCell ref="J642:J645"/>
    <mergeCell ref="J622:J625"/>
    <mergeCell ref="A636:A639"/>
    <mergeCell ref="B636:B639"/>
    <mergeCell ref="C636:C639"/>
    <mergeCell ref="A157:A160"/>
    <mergeCell ref="C157:C160"/>
    <mergeCell ref="B10:B13"/>
    <mergeCell ref="C10:C13"/>
    <mergeCell ref="A10:A13"/>
    <mergeCell ref="C541:C544"/>
    <mergeCell ref="A556:A559"/>
    <mergeCell ref="B556:B559"/>
    <mergeCell ref="C556:C559"/>
    <mergeCell ref="B545:N545"/>
    <mergeCell ref="B555:N555"/>
    <mergeCell ref="B541:B544"/>
    <mergeCell ref="B546:B549"/>
    <mergeCell ref="C546:C549"/>
    <mergeCell ref="A546:A549"/>
    <mergeCell ref="A550:A553"/>
    <mergeCell ref="B550:B553"/>
    <mergeCell ref="C550:C553"/>
    <mergeCell ref="K181:N181"/>
    <mergeCell ref="A182:A185"/>
    <mergeCell ref="J546:J549"/>
    <mergeCell ref="J550:J553"/>
    <mergeCell ref="B182:B185"/>
    <mergeCell ref="C182:C185"/>
    <mergeCell ref="B616:B619"/>
    <mergeCell ref="A188:A189"/>
    <mergeCell ref="C190:J190"/>
    <mergeCell ref="K190:N190"/>
    <mergeCell ref="A191:A194"/>
    <mergeCell ref="B191:B194"/>
    <mergeCell ref="J191:J194"/>
    <mergeCell ref="B246:B249"/>
    <mergeCell ref="J246:J249"/>
    <mergeCell ref="C231:C234"/>
    <mergeCell ref="J231:J234"/>
    <mergeCell ref="J556:J559"/>
    <mergeCell ref="A195:A198"/>
    <mergeCell ref="A541:A544"/>
    <mergeCell ref="C203:J203"/>
    <mergeCell ref="K203:N203"/>
    <mergeCell ref="A224:A227"/>
    <mergeCell ref="B224:B227"/>
    <mergeCell ref="C224:C227"/>
    <mergeCell ref="J224:J227"/>
    <mergeCell ref="A242:N242"/>
    <mergeCell ref="A243:A244"/>
    <mergeCell ref="C245:J245"/>
    <mergeCell ref="A401:A404"/>
    <mergeCell ref="B275:B278"/>
    <mergeCell ref="B621:N621"/>
    <mergeCell ref="B631:N631"/>
    <mergeCell ref="J626:J629"/>
    <mergeCell ref="J632:J635"/>
    <mergeCell ref="J636:J639"/>
    <mergeCell ref="J157:J160"/>
    <mergeCell ref="B158:B160"/>
    <mergeCell ref="J182:J185"/>
    <mergeCell ref="A187:N187"/>
    <mergeCell ref="K245:N245"/>
    <mergeCell ref="A238:A241"/>
    <mergeCell ref="B238:B241"/>
    <mergeCell ref="C238:C241"/>
    <mergeCell ref="J238:J241"/>
    <mergeCell ref="A216:A219"/>
    <mergeCell ref="B216:B219"/>
    <mergeCell ref="C216:C219"/>
    <mergeCell ref="J216:J219"/>
    <mergeCell ref="A220:A223"/>
    <mergeCell ref="B220:B223"/>
    <mergeCell ref="C220:C223"/>
    <mergeCell ref="J220:J223"/>
    <mergeCell ref="A616:A619"/>
    <mergeCell ref="B196:B198"/>
    <mergeCell ref="A200:N200"/>
    <mergeCell ref="A228:A229"/>
    <mergeCell ref="C230:J230"/>
    <mergeCell ref="K230:N230"/>
    <mergeCell ref="A231:A234"/>
    <mergeCell ref="B231:B234"/>
    <mergeCell ref="A201:A202"/>
    <mergeCell ref="K274:N274"/>
    <mergeCell ref="B267:B270"/>
    <mergeCell ref="C267:C270"/>
    <mergeCell ref="A271:N271"/>
    <mergeCell ref="C266:J266"/>
    <mergeCell ref="K266:N266"/>
    <mergeCell ref="A235:A236"/>
    <mergeCell ref="A246:A249"/>
    <mergeCell ref="K252:N252"/>
    <mergeCell ref="A253:A256"/>
    <mergeCell ref="J253:J256"/>
    <mergeCell ref="A376:A379"/>
    <mergeCell ref="B376:B379"/>
    <mergeCell ref="C376:C379"/>
    <mergeCell ref="J376:J379"/>
    <mergeCell ref="A367:A370"/>
    <mergeCell ref="C195:C198"/>
    <mergeCell ref="J195:J198"/>
    <mergeCell ref="B253:B256"/>
    <mergeCell ref="C253:C256"/>
    <mergeCell ref="C252:J252"/>
    <mergeCell ref="C274:J274"/>
    <mergeCell ref="C367:C370"/>
    <mergeCell ref="J367:J370"/>
    <mergeCell ref="B368:B370"/>
    <mergeCell ref="A372:N372"/>
    <mergeCell ref="A373:A374"/>
    <mergeCell ref="C275:C278"/>
    <mergeCell ref="C281:J281"/>
    <mergeCell ref="K281:N281"/>
    <mergeCell ref="C282:C285"/>
    <mergeCell ref="B282:B285"/>
    <mergeCell ref="A286:N286"/>
    <mergeCell ref="C289:J289"/>
    <mergeCell ref="K289:N289"/>
    <mergeCell ref="K2:N2"/>
    <mergeCell ref="K35:N35"/>
    <mergeCell ref="A26:N26"/>
    <mergeCell ref="K21:N21"/>
    <mergeCell ref="A16:N16"/>
    <mergeCell ref="A22:A25"/>
    <mergeCell ref="C22:C25"/>
    <mergeCell ref="C21:J21"/>
    <mergeCell ref="C35:J35"/>
    <mergeCell ref="A2:J2"/>
    <mergeCell ref="C3:D3"/>
    <mergeCell ref="E3:I3"/>
    <mergeCell ref="J3:J4"/>
    <mergeCell ref="J5:J8"/>
    <mergeCell ref="K3:M3"/>
    <mergeCell ref="N3:N4"/>
    <mergeCell ref="A5:A8"/>
    <mergeCell ref="B5:B8"/>
    <mergeCell ref="C5:C8"/>
    <mergeCell ref="A27:A28"/>
    <mergeCell ref="A33:A34"/>
    <mergeCell ref="A29:A30"/>
    <mergeCell ref="A31:A32"/>
    <mergeCell ref="J10:J13"/>
    <mergeCell ref="A19:A20"/>
    <mergeCell ref="B22:B25"/>
    <mergeCell ref="A87:A90"/>
    <mergeCell ref="J22:J25"/>
    <mergeCell ref="B87:B90"/>
    <mergeCell ref="A43:N43"/>
    <mergeCell ref="C46:J46"/>
    <mergeCell ref="K46:N46"/>
    <mergeCell ref="A47:A50"/>
    <mergeCell ref="B47:B50"/>
    <mergeCell ref="C47:C50"/>
    <mergeCell ref="J47:J50"/>
    <mergeCell ref="A36:A39"/>
    <mergeCell ref="B36:B39"/>
    <mergeCell ref="J36:J39"/>
    <mergeCell ref="A51:A54"/>
    <mergeCell ref="B51:B54"/>
    <mergeCell ref="C51:C54"/>
    <mergeCell ref="A55:A58"/>
    <mergeCell ref="B55:B58"/>
    <mergeCell ref="C55:C58"/>
    <mergeCell ref="A59:A62"/>
    <mergeCell ref="B63:B66"/>
    <mergeCell ref="C63:C66"/>
    <mergeCell ref="A67:A70"/>
    <mergeCell ref="B67:B70"/>
    <mergeCell ref="C67:C70"/>
    <mergeCell ref="A71:A74"/>
    <mergeCell ref="B71:B74"/>
    <mergeCell ref="C71:C74"/>
    <mergeCell ref="C36:C39"/>
    <mergeCell ref="A40:N40"/>
    <mergeCell ref="J290:J293"/>
    <mergeCell ref="A171:N171"/>
    <mergeCell ref="A172:A173"/>
    <mergeCell ref="C174:J174"/>
    <mergeCell ref="K174:N174"/>
    <mergeCell ref="A175:A178"/>
    <mergeCell ref="B175:B178"/>
    <mergeCell ref="C175:C178"/>
    <mergeCell ref="J175:J178"/>
    <mergeCell ref="A179:A180"/>
    <mergeCell ref="C181:J181"/>
    <mergeCell ref="C259:J259"/>
    <mergeCell ref="K259:N259"/>
    <mergeCell ref="A260:A263"/>
    <mergeCell ref="B260:B263"/>
    <mergeCell ref="C260:C263"/>
    <mergeCell ref="C296:J296"/>
    <mergeCell ref="K296:N296"/>
    <mergeCell ref="B297:B300"/>
    <mergeCell ref="C297:C300"/>
    <mergeCell ref="C303:J303"/>
    <mergeCell ref="K303:N303"/>
    <mergeCell ref="B304:B307"/>
    <mergeCell ref="C304:C307"/>
    <mergeCell ref="B290:B293"/>
    <mergeCell ref="C290:C293"/>
    <mergeCell ref="C310:J310"/>
    <mergeCell ref="K310:N310"/>
    <mergeCell ref="B311:B314"/>
    <mergeCell ref="C311:C314"/>
    <mergeCell ref="J311:J314"/>
    <mergeCell ref="B318:B321"/>
    <mergeCell ref="C318:C321"/>
    <mergeCell ref="C317:J317"/>
    <mergeCell ref="K317:N317"/>
    <mergeCell ref="J344:J347"/>
    <mergeCell ref="J351:J354"/>
    <mergeCell ref="B351:B354"/>
    <mergeCell ref="C351:C354"/>
    <mergeCell ref="J318:J321"/>
    <mergeCell ref="B333:B336"/>
    <mergeCell ref="C333:C336"/>
    <mergeCell ref="C332:J332"/>
    <mergeCell ref="K332:N332"/>
    <mergeCell ref="J333:J336"/>
    <mergeCell ref="B393:B395"/>
    <mergeCell ref="A397:N397"/>
    <mergeCell ref="C400:J400"/>
    <mergeCell ref="K400:N400"/>
    <mergeCell ref="C350:J350"/>
    <mergeCell ref="K350:N350"/>
    <mergeCell ref="A322:N322"/>
    <mergeCell ref="C325:J325"/>
    <mergeCell ref="K325:N325"/>
    <mergeCell ref="B326:B329"/>
    <mergeCell ref="C326:C329"/>
    <mergeCell ref="J326:J329"/>
    <mergeCell ref="B363:B366"/>
    <mergeCell ref="C363:C366"/>
    <mergeCell ref="C357:J357"/>
    <mergeCell ref="K357:N357"/>
    <mergeCell ref="J363:J366"/>
    <mergeCell ref="J358:J361"/>
    <mergeCell ref="A337:N337"/>
    <mergeCell ref="A340:N340"/>
    <mergeCell ref="C343:J343"/>
    <mergeCell ref="K343:N343"/>
    <mergeCell ref="B344:B347"/>
    <mergeCell ref="C344:C347"/>
    <mergeCell ref="B358:B361"/>
    <mergeCell ref="C358:C361"/>
    <mergeCell ref="C362:J362"/>
    <mergeCell ref="K362:N362"/>
    <mergeCell ref="B584:B587"/>
    <mergeCell ref="C584:C587"/>
    <mergeCell ref="J584:J587"/>
    <mergeCell ref="B588:B591"/>
    <mergeCell ref="C588:C591"/>
    <mergeCell ref="J588:J591"/>
    <mergeCell ref="J541:J544"/>
    <mergeCell ref="C375:J375"/>
    <mergeCell ref="K375:N375"/>
    <mergeCell ref="A539:N539"/>
    <mergeCell ref="A382:N382"/>
    <mergeCell ref="C387:J387"/>
    <mergeCell ref="K387:N387"/>
    <mergeCell ref="A388:A391"/>
    <mergeCell ref="B388:B391"/>
    <mergeCell ref="J388:J391"/>
    <mergeCell ref="A380:A381"/>
    <mergeCell ref="A392:A395"/>
    <mergeCell ref="C392:C395"/>
    <mergeCell ref="J392:J395"/>
    <mergeCell ref="B592:B595"/>
    <mergeCell ref="C592:C595"/>
    <mergeCell ref="J592:J595"/>
    <mergeCell ref="B596:B599"/>
    <mergeCell ref="C596:C599"/>
    <mergeCell ref="J596:J599"/>
    <mergeCell ref="B600:B603"/>
    <mergeCell ref="C600:C603"/>
    <mergeCell ref="J600:J603"/>
    <mergeCell ref="B604:B607"/>
    <mergeCell ref="C604:C607"/>
    <mergeCell ref="J604:J607"/>
    <mergeCell ref="B608:B611"/>
    <mergeCell ref="C608:C611"/>
    <mergeCell ref="J608:J611"/>
    <mergeCell ref="B612:B615"/>
    <mergeCell ref="C612:C615"/>
    <mergeCell ref="J612:J615"/>
    <mergeCell ref="B580:B583"/>
    <mergeCell ref="C580:C583"/>
    <mergeCell ref="J580:J583"/>
    <mergeCell ref="B560:B563"/>
    <mergeCell ref="C560:C563"/>
    <mergeCell ref="J560:J563"/>
    <mergeCell ref="B564:B567"/>
    <mergeCell ref="C564:C567"/>
    <mergeCell ref="J564:J567"/>
    <mergeCell ref="B568:B571"/>
    <mergeCell ref="C568:C571"/>
    <mergeCell ref="J568:J571"/>
    <mergeCell ref="B576:B579"/>
    <mergeCell ref="J576:J579"/>
    <mergeCell ref="B572:B575"/>
    <mergeCell ref="C572:C575"/>
    <mergeCell ref="J572:J575"/>
    <mergeCell ref="C576:C579"/>
    <mergeCell ref="A17:A18"/>
    <mergeCell ref="J87:J90"/>
    <mergeCell ref="J51:J54"/>
    <mergeCell ref="J55:J58"/>
    <mergeCell ref="J59:J62"/>
    <mergeCell ref="J63:J66"/>
    <mergeCell ref="J67:J70"/>
    <mergeCell ref="J71:J74"/>
    <mergeCell ref="J75:J78"/>
    <mergeCell ref="J79:J82"/>
    <mergeCell ref="J83:J86"/>
    <mergeCell ref="C87:C90"/>
    <mergeCell ref="A75:A78"/>
    <mergeCell ref="B75:B78"/>
    <mergeCell ref="C75:C78"/>
    <mergeCell ref="A79:A82"/>
    <mergeCell ref="B79:B82"/>
    <mergeCell ref="C79:C82"/>
    <mergeCell ref="A83:A86"/>
    <mergeCell ref="B83:B86"/>
    <mergeCell ref="C83:C86"/>
    <mergeCell ref="B59:B62"/>
    <mergeCell ref="C59:C62"/>
    <mergeCell ref="A63:A66"/>
  </mergeCells>
  <pageMargins left="0.19685039370078741" right="0.19685039370078741" top="0.19685039370078741" bottom="0.19685039370078741" header="0.15748031496062992" footer="0.15748031496062992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7"/>
  <sheetViews>
    <sheetView zoomScale="50" zoomScaleNormal="50" zoomScaleSheetLayoutView="50" workbookViewId="0">
      <pane xSplit="3" ySplit="4" topLeftCell="R5" activePane="bottomRight" state="frozen"/>
      <selection pane="topRight" activeCell="D1" sqref="D1"/>
      <selection pane="bottomLeft" activeCell="A5" sqref="A5"/>
      <selection pane="bottomRight" activeCell="T68" sqref="T68:T75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3" width="14.140625" style="2" customWidth="1"/>
    <col min="14" max="14" width="18.5703125" style="2" customWidth="1"/>
    <col min="15" max="15" width="3.7109375" style="135" customWidth="1"/>
    <col min="16" max="16" width="14.7109375" style="218" customWidth="1"/>
    <col min="17" max="17" width="9.140625" style="136"/>
    <col min="18" max="18" width="55.140625" style="136" customWidth="1"/>
    <col min="19" max="19" width="28.85546875" style="130" customWidth="1"/>
    <col min="20" max="20" width="36" style="130" customWidth="1"/>
    <col min="21" max="21" width="34" style="130" customWidth="1"/>
    <col min="22" max="22" width="30.28515625" style="130" customWidth="1"/>
    <col min="23" max="23" width="32" style="136" customWidth="1"/>
    <col min="24" max="24" width="28" style="136" customWidth="1"/>
    <col min="25" max="26" width="9.140625" style="136"/>
    <col min="27" max="27" width="55.140625" style="136" customWidth="1"/>
    <col min="28" max="28" width="28.85546875" style="130" customWidth="1"/>
    <col min="29" max="29" width="36" style="130" customWidth="1"/>
    <col min="30" max="30" width="34" style="130" customWidth="1"/>
    <col min="31" max="31" width="30.28515625" style="130" customWidth="1"/>
    <col min="32" max="32" width="32" style="136" customWidth="1"/>
    <col min="33" max="33" width="28" style="136" customWidth="1"/>
    <col min="34" max="43" width="9.140625" style="136"/>
    <col min="44" max="52" width="9.140625" style="135"/>
  </cols>
  <sheetData>
    <row r="1" spans="1:52" ht="25.5">
      <c r="B1" s="231" t="s">
        <v>73</v>
      </c>
      <c r="N1" s="34" t="s">
        <v>67</v>
      </c>
    </row>
    <row r="2" spans="1:52" ht="90" customHeight="1" thickBot="1">
      <c r="A2" s="488" t="str">
        <f>'Приложение 1 (ОТЧЕТНЫЙ ПЕРИОД)'!A2:J2</f>
        <v xml:space="preserve">ИНФОРМАЦИЯ
 по показателям и мероприятиям дорожных карт по достижению показателей
 Указа Президента Российской Федерации от 07.05.2018 № 204
городской округ Спасск-Дальний </v>
      </c>
      <c r="B2" s="488"/>
      <c r="C2" s="488"/>
      <c r="D2" s="488"/>
      <c r="E2" s="488"/>
      <c r="F2" s="488"/>
      <c r="G2" s="488"/>
      <c r="H2" s="488"/>
      <c r="I2" s="488"/>
      <c r="J2" s="488"/>
      <c r="K2" s="478" t="s">
        <v>31</v>
      </c>
      <c r="L2" s="478"/>
      <c r="M2" s="478"/>
      <c r="N2" s="478"/>
      <c r="X2" s="129" t="s">
        <v>82</v>
      </c>
    </row>
    <row r="3" spans="1:52" ht="44.25" customHeight="1" thickBot="1">
      <c r="A3" s="14" t="s">
        <v>0</v>
      </c>
      <c r="B3" s="15" t="s">
        <v>1</v>
      </c>
      <c r="C3" s="489" t="s">
        <v>2</v>
      </c>
      <c r="D3" s="490"/>
      <c r="E3" s="491" t="s">
        <v>3</v>
      </c>
      <c r="F3" s="492"/>
      <c r="G3" s="492"/>
      <c r="H3" s="492"/>
      <c r="I3" s="492"/>
      <c r="J3" s="493" t="s">
        <v>20</v>
      </c>
      <c r="K3" s="581" t="s">
        <v>3</v>
      </c>
      <c r="L3" s="581"/>
      <c r="M3" s="582"/>
      <c r="N3" s="583" t="s">
        <v>26</v>
      </c>
      <c r="R3" s="181" t="s">
        <v>70</v>
      </c>
      <c r="W3" s="137"/>
      <c r="X3" s="137"/>
      <c r="Y3" s="137"/>
      <c r="Z3" s="137"/>
      <c r="AH3" s="137"/>
      <c r="AI3" s="137"/>
      <c r="AJ3" s="137"/>
      <c r="AK3" s="137"/>
      <c r="AL3" s="137"/>
      <c r="AM3" s="137"/>
      <c r="AN3" s="137"/>
      <c r="AO3" s="137"/>
      <c r="AP3" s="137"/>
    </row>
    <row r="4" spans="1:52" ht="193.5" customHeight="1" thickBot="1">
      <c r="A4" s="14"/>
      <c r="B4" s="128" t="str">
        <f>'Приложение 1 (ОТЧЕТНЫЙ ПЕРИОД)'!B4</f>
        <v>городской округ Спасск-Дальний</v>
      </c>
      <c r="C4" s="16" t="s">
        <v>4</v>
      </c>
      <c r="D4" s="17" t="s">
        <v>5</v>
      </c>
      <c r="E4" s="40" t="s">
        <v>21</v>
      </c>
      <c r="F4" s="17" t="s">
        <v>19</v>
      </c>
      <c r="G4" s="72" t="str">
        <f>'Приложение 1 (ОТЧЕТНЫЙ ПЕРИОД)'!G4</f>
        <v>профинанси-ровано (кассовый расход) /исполнение 
на 16.12.2019</v>
      </c>
      <c r="H4" s="19" t="s">
        <v>23</v>
      </c>
      <c r="I4" s="41" t="s">
        <v>22</v>
      </c>
      <c r="J4" s="494"/>
      <c r="K4" s="39" t="s">
        <v>6</v>
      </c>
      <c r="L4" s="18" t="s">
        <v>7</v>
      </c>
      <c r="M4" s="25" t="s">
        <v>8</v>
      </c>
      <c r="N4" s="584"/>
      <c r="P4" s="224" t="s">
        <v>66</v>
      </c>
      <c r="R4" s="150" t="str">
        <f>B4</f>
        <v>городской округ Спасск-Дальний</v>
      </c>
      <c r="S4" s="151" t="s">
        <v>71</v>
      </c>
      <c r="T4" s="151" t="s">
        <v>72</v>
      </c>
      <c r="U4" s="151" t="s">
        <v>74</v>
      </c>
      <c r="V4" s="197" t="str">
        <f>G4</f>
        <v>профинанси-ровано (кассовый расход) /исполнение 
на 16.12.2019</v>
      </c>
      <c r="W4" s="151" t="s">
        <v>69</v>
      </c>
      <c r="X4" s="152" t="s">
        <v>68</v>
      </c>
      <c r="Y4" s="137"/>
      <c r="Z4" s="137"/>
      <c r="AH4" s="137"/>
      <c r="AI4" s="137"/>
      <c r="AJ4" s="137"/>
      <c r="AK4" s="137"/>
      <c r="AL4" s="137"/>
      <c r="AM4" s="137"/>
      <c r="AN4" s="137"/>
      <c r="AO4" s="137"/>
      <c r="AP4" s="137"/>
    </row>
    <row r="5" spans="1:52" s="28" customFormat="1" ht="24.75" customHeight="1" thickBot="1">
      <c r="A5" s="502"/>
      <c r="B5" s="592" t="s">
        <v>51</v>
      </c>
      <c r="C5" s="594"/>
      <c r="D5" s="58" t="s">
        <v>9</v>
      </c>
      <c r="E5" s="161">
        <f t="shared" ref="E5:N5" si="0">E6+E7+E8</f>
        <v>215.62900000000002</v>
      </c>
      <c r="F5" s="161">
        <f t="shared" si="0"/>
        <v>210.40860000000004</v>
      </c>
      <c r="G5" s="161">
        <f t="shared" si="0"/>
        <v>173.95539000000002</v>
      </c>
      <c r="H5" s="161">
        <f t="shared" si="0"/>
        <v>292.28111000000001</v>
      </c>
      <c r="I5" s="161">
        <f t="shared" si="0"/>
        <v>359.63616400000001</v>
      </c>
      <c r="J5" s="596"/>
      <c r="K5" s="161">
        <f t="shared" si="0"/>
        <v>294.50636399999996</v>
      </c>
      <c r="L5" s="161">
        <f t="shared" si="0"/>
        <v>327.87124299999999</v>
      </c>
      <c r="M5" s="161">
        <f t="shared" si="0"/>
        <v>339.04941400000001</v>
      </c>
      <c r="N5" s="161">
        <f t="shared" si="0"/>
        <v>1828.9732949999998</v>
      </c>
      <c r="O5" s="138"/>
      <c r="P5" s="219"/>
      <c r="Q5" s="139"/>
      <c r="R5" s="592" t="str">
        <f>B5</f>
        <v xml:space="preserve">ВСЕГО </v>
      </c>
      <c r="S5" s="58" t="str">
        <f>D5</f>
        <v>Всего</v>
      </c>
      <c r="T5" s="58">
        <f>E5</f>
        <v>215.62900000000002</v>
      </c>
      <c r="U5" s="58">
        <f t="shared" ref="U5:V5" si="1">F5</f>
        <v>210.40860000000004</v>
      </c>
      <c r="V5" s="58">
        <f t="shared" si="1"/>
        <v>173.95539000000002</v>
      </c>
      <c r="W5" s="58">
        <f>F5/E5%</f>
        <v>97.578989839029077</v>
      </c>
      <c r="X5" s="58">
        <f>G5/F5%</f>
        <v>82.67503799749629</v>
      </c>
      <c r="Y5" s="139"/>
      <c r="Z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8"/>
      <c r="AS5" s="138"/>
      <c r="AT5" s="138"/>
      <c r="AU5" s="138"/>
      <c r="AV5" s="138"/>
      <c r="AW5" s="138"/>
      <c r="AX5" s="138"/>
      <c r="AY5" s="138"/>
      <c r="AZ5" s="138"/>
    </row>
    <row r="6" spans="1:52" s="28" customFormat="1" ht="24.75" customHeight="1" thickBot="1">
      <c r="A6" s="503"/>
      <c r="B6" s="593"/>
      <c r="C6" s="595"/>
      <c r="D6" s="58" t="s">
        <v>18</v>
      </c>
      <c r="E6" s="161">
        <f t="shared" ref="E6:I8" si="2">E19+E135</f>
        <v>30.746000000000002</v>
      </c>
      <c r="F6" s="161">
        <f t="shared" si="2"/>
        <v>27.816200000000002</v>
      </c>
      <c r="G6" s="161">
        <f t="shared" si="2"/>
        <v>27.816200000000002</v>
      </c>
      <c r="H6" s="161">
        <f t="shared" si="2"/>
        <v>34.833039999999997</v>
      </c>
      <c r="I6" s="161">
        <f t="shared" si="2"/>
        <v>50.658743000000001</v>
      </c>
      <c r="J6" s="597"/>
      <c r="K6" s="161">
        <f t="shared" ref="K6:M8" si="3">K19+K135</f>
        <v>47.598742999999999</v>
      </c>
      <c r="L6" s="161">
        <f t="shared" si="3"/>
        <v>74.575828999999999</v>
      </c>
      <c r="M6" s="161">
        <f t="shared" si="3"/>
        <v>79.510000000000005</v>
      </c>
      <c r="N6" s="161">
        <f t="shared" ref="N6" si="4">N19+N135</f>
        <v>317.92235499999998</v>
      </c>
      <c r="O6" s="138"/>
      <c r="P6" s="219"/>
      <c r="Q6" s="139"/>
      <c r="R6" s="593"/>
      <c r="S6" s="157"/>
      <c r="T6" s="157"/>
      <c r="U6" s="157"/>
      <c r="V6" s="157"/>
      <c r="W6" s="153"/>
      <c r="X6" s="154"/>
      <c r="Y6" s="139"/>
      <c r="Z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8"/>
      <c r="AS6" s="138"/>
      <c r="AT6" s="138"/>
      <c r="AU6" s="138"/>
      <c r="AV6" s="138"/>
      <c r="AW6" s="138"/>
      <c r="AX6" s="138"/>
      <c r="AY6" s="138"/>
      <c r="AZ6" s="138"/>
    </row>
    <row r="7" spans="1:52" s="28" customFormat="1" ht="24.75" customHeight="1" thickBot="1">
      <c r="A7" s="503"/>
      <c r="B7" s="593"/>
      <c r="C7" s="595"/>
      <c r="D7" s="58" t="s">
        <v>10</v>
      </c>
      <c r="E7" s="161">
        <f t="shared" si="2"/>
        <v>123.4085</v>
      </c>
      <c r="F7" s="161">
        <f t="shared" si="2"/>
        <v>125.7928</v>
      </c>
      <c r="G7" s="161">
        <f t="shared" si="2"/>
        <v>92.761300000000006</v>
      </c>
      <c r="H7" s="161">
        <f t="shared" si="2"/>
        <v>165.25657000000001</v>
      </c>
      <c r="I7" s="161">
        <f t="shared" si="2"/>
        <v>211.14862099999999</v>
      </c>
      <c r="J7" s="597"/>
      <c r="K7" s="161">
        <f t="shared" si="3"/>
        <v>146.82662099999999</v>
      </c>
      <c r="L7" s="161">
        <f t="shared" si="3"/>
        <v>151.74441400000001</v>
      </c>
      <c r="M7" s="161">
        <f t="shared" si="3"/>
        <v>156.63841400000001</v>
      </c>
      <c r="N7" s="161">
        <f t="shared" ref="N7" si="5">N20+N136</f>
        <v>955.02314000000001</v>
      </c>
      <c r="O7" s="138"/>
      <c r="P7" s="219"/>
      <c r="Q7" s="139"/>
      <c r="R7" s="593"/>
      <c r="S7" s="157"/>
      <c r="T7" s="157"/>
      <c r="U7" s="157"/>
      <c r="V7" s="157"/>
      <c r="W7" s="153"/>
      <c r="X7" s="154"/>
      <c r="Y7" s="139"/>
      <c r="Z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8"/>
      <c r="AS7" s="138"/>
      <c r="AT7" s="138"/>
      <c r="AU7" s="138"/>
      <c r="AV7" s="138"/>
      <c r="AW7" s="138"/>
      <c r="AX7" s="138"/>
      <c r="AY7" s="138"/>
      <c r="AZ7" s="138"/>
    </row>
    <row r="8" spans="1:52" s="28" customFormat="1" ht="24.75" customHeight="1" thickBot="1">
      <c r="A8" s="503"/>
      <c r="B8" s="593"/>
      <c r="C8" s="595"/>
      <c r="D8" s="175" t="s">
        <v>11</v>
      </c>
      <c r="E8" s="182">
        <f t="shared" si="2"/>
        <v>61.474500000000013</v>
      </c>
      <c r="F8" s="182">
        <f t="shared" si="2"/>
        <v>56.799600000000012</v>
      </c>
      <c r="G8" s="182">
        <f t="shared" si="2"/>
        <v>53.377890000000008</v>
      </c>
      <c r="H8" s="182">
        <f t="shared" si="2"/>
        <v>92.191499999999991</v>
      </c>
      <c r="I8" s="182">
        <f t="shared" si="2"/>
        <v>97.828799999999987</v>
      </c>
      <c r="J8" s="597"/>
      <c r="K8" s="182">
        <f t="shared" si="3"/>
        <v>100.08099999999999</v>
      </c>
      <c r="L8" s="182">
        <f t="shared" si="3"/>
        <v>101.55099999999999</v>
      </c>
      <c r="M8" s="182">
        <f t="shared" si="3"/>
        <v>102.901</v>
      </c>
      <c r="N8" s="182">
        <f t="shared" ref="N8" si="6">N21+N137</f>
        <v>556.02779999999996</v>
      </c>
      <c r="O8" s="138"/>
      <c r="P8" s="219"/>
      <c r="Q8" s="139"/>
      <c r="R8" s="616"/>
      <c r="S8" s="158"/>
      <c r="T8" s="158"/>
      <c r="U8" s="158"/>
      <c r="V8" s="158"/>
      <c r="W8" s="155"/>
      <c r="X8" s="156"/>
      <c r="Y8" s="139"/>
      <c r="Z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8"/>
      <c r="AS8" s="138"/>
      <c r="AT8" s="138"/>
      <c r="AU8" s="138"/>
      <c r="AV8" s="138"/>
      <c r="AW8" s="138"/>
      <c r="AX8" s="138"/>
      <c r="AY8" s="138"/>
      <c r="AZ8" s="138"/>
    </row>
    <row r="9" spans="1:52" s="27" customFormat="1" ht="11.25" customHeight="1">
      <c r="A9" s="183"/>
      <c r="B9" s="176"/>
      <c r="C9" s="177"/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80"/>
      <c r="O9" s="140"/>
      <c r="P9" s="220"/>
      <c r="Q9" s="141"/>
      <c r="R9" s="141"/>
      <c r="S9" s="132"/>
      <c r="T9" s="132"/>
      <c r="U9" s="132"/>
      <c r="V9" s="132"/>
      <c r="W9" s="141"/>
      <c r="X9" s="141"/>
      <c r="Y9" s="141"/>
      <c r="Z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0"/>
      <c r="AS9" s="140"/>
      <c r="AT9" s="140"/>
      <c r="AU9" s="140"/>
      <c r="AV9" s="140"/>
      <c r="AW9" s="140"/>
      <c r="AX9" s="140"/>
      <c r="AY9" s="140"/>
      <c r="AZ9" s="140"/>
    </row>
    <row r="10" spans="1:52" s="27" customFormat="1" ht="11.25" customHeight="1">
      <c r="A10" s="184"/>
      <c r="B10" s="119"/>
      <c r="C10" s="43"/>
      <c r="D10" s="47"/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140"/>
      <c r="P10" s="220"/>
      <c r="Q10" s="141"/>
      <c r="R10" s="141"/>
      <c r="S10" s="132"/>
      <c r="T10" s="132"/>
      <c r="U10" s="132"/>
      <c r="V10" s="132"/>
      <c r="W10" s="141"/>
      <c r="X10" s="141"/>
      <c r="Y10" s="141"/>
      <c r="Z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0"/>
      <c r="AS10" s="140"/>
      <c r="AT10" s="140"/>
      <c r="AU10" s="140"/>
      <c r="AV10" s="140"/>
      <c r="AW10" s="140"/>
      <c r="AX10" s="140"/>
      <c r="AY10" s="140"/>
      <c r="AZ10" s="140"/>
    </row>
    <row r="11" spans="1:52" s="27" customFormat="1" ht="17.25" customHeight="1">
      <c r="A11" s="184"/>
      <c r="B11" s="120" t="s">
        <v>66</v>
      </c>
      <c r="C11" s="102"/>
      <c r="D11" s="107" t="s">
        <v>9</v>
      </c>
      <c r="E11" s="121">
        <f>E5-'Приложение 1 (ОТЧЕТНЫЙ ПЕРИОД)'!E5</f>
        <v>0</v>
      </c>
      <c r="F11" s="121">
        <f>F5-'Приложение 1 (ОТЧЕТНЫЙ ПЕРИОД)'!F5</f>
        <v>0</v>
      </c>
      <c r="G11" s="121">
        <f>G5-'Приложение 1 (ОТЧЕТНЫЙ ПЕРИОД)'!G5</f>
        <v>0</v>
      </c>
      <c r="H11" s="121">
        <f>H5-'Приложение 1 (ОТЧЕТНЫЙ ПЕРИОД)'!H5</f>
        <v>0</v>
      </c>
      <c r="I11" s="121">
        <f>I5-'Приложение 1 (ОТЧЕТНЫЙ ПЕРИОД)'!I5</f>
        <v>0</v>
      </c>
      <c r="J11" s="121"/>
      <c r="K11" s="121">
        <f>K5-'Приложение 1 (ОТЧЕТНЫЙ ПЕРИОД)'!K5</f>
        <v>0</v>
      </c>
      <c r="L11" s="121">
        <f>L5-'Приложение 1 (ОТЧЕТНЫЙ ПЕРИОД)'!L5</f>
        <v>0</v>
      </c>
      <c r="M11" s="121">
        <f>M5-'Приложение 1 (ОТЧЕТНЫЙ ПЕРИОД)'!M5</f>
        <v>0</v>
      </c>
      <c r="N11" s="122">
        <f>N5-'Приложение 1 (ОТЧЕТНЫЙ ПЕРИОД)'!N5</f>
        <v>0</v>
      </c>
      <c r="O11" s="142"/>
      <c r="P11" s="221">
        <f>SUM(E11:O11)</f>
        <v>0</v>
      </c>
      <c r="Q11" s="141"/>
      <c r="R11" s="141"/>
      <c r="S11" s="132"/>
      <c r="T11" s="132"/>
      <c r="U11" s="132"/>
      <c r="V11" s="132"/>
      <c r="W11" s="141"/>
      <c r="X11" s="141"/>
      <c r="Y11" s="141"/>
      <c r="Z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0"/>
      <c r="AS11" s="140"/>
      <c r="AT11" s="140"/>
      <c r="AU11" s="140"/>
      <c r="AV11" s="140"/>
      <c r="AW11" s="140"/>
      <c r="AX11" s="140"/>
      <c r="AY11" s="140"/>
      <c r="AZ11" s="140"/>
    </row>
    <row r="12" spans="1:52" s="27" customFormat="1" ht="22.5" customHeight="1">
      <c r="A12" s="184"/>
      <c r="B12" s="120" t="s">
        <v>66</v>
      </c>
      <c r="C12" s="102"/>
      <c r="D12" s="107" t="s">
        <v>18</v>
      </c>
      <c r="E12" s="121">
        <f>E6-'Приложение 1 (ОТЧЕТНЫЙ ПЕРИОД)'!E6</f>
        <v>0</v>
      </c>
      <c r="F12" s="121">
        <f>F6-'Приложение 1 (ОТЧЕТНЫЙ ПЕРИОД)'!F6</f>
        <v>0</v>
      </c>
      <c r="G12" s="121">
        <f>G6-'Приложение 1 (ОТЧЕТНЫЙ ПЕРИОД)'!G6</f>
        <v>0</v>
      </c>
      <c r="H12" s="121">
        <f>H6-'Приложение 1 (ОТЧЕТНЫЙ ПЕРИОД)'!H6</f>
        <v>0</v>
      </c>
      <c r="I12" s="121">
        <f>I6-'Приложение 1 (ОТЧЕТНЫЙ ПЕРИОД)'!I6</f>
        <v>0</v>
      </c>
      <c r="J12" s="121"/>
      <c r="K12" s="121">
        <f>K6-'Приложение 1 (ОТЧЕТНЫЙ ПЕРИОД)'!K6</f>
        <v>0</v>
      </c>
      <c r="L12" s="121">
        <f>L6-'Приложение 1 (ОТЧЕТНЫЙ ПЕРИОД)'!L6</f>
        <v>0</v>
      </c>
      <c r="M12" s="121">
        <f>M6-'Приложение 1 (ОТЧЕТНЫЙ ПЕРИОД)'!M6</f>
        <v>0</v>
      </c>
      <c r="N12" s="122">
        <f>N6-'Приложение 1 (ОТЧЕТНЫЙ ПЕРИОД)'!N6</f>
        <v>0</v>
      </c>
      <c r="O12" s="142"/>
      <c r="P12" s="221">
        <f t="shared" ref="P12:P14" si="7">SUM(E12:O12)</f>
        <v>0</v>
      </c>
      <c r="Q12" s="141"/>
      <c r="R12" s="141"/>
      <c r="S12" s="132"/>
      <c r="T12" s="132"/>
      <c r="U12" s="132"/>
      <c r="V12" s="132"/>
      <c r="W12" s="141"/>
      <c r="X12" s="141"/>
      <c r="Y12" s="141"/>
      <c r="Z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0"/>
      <c r="AS12" s="140"/>
      <c r="AT12" s="140"/>
      <c r="AU12" s="140"/>
      <c r="AV12" s="140"/>
      <c r="AW12" s="140"/>
      <c r="AX12" s="140"/>
      <c r="AY12" s="140"/>
      <c r="AZ12" s="140"/>
    </row>
    <row r="13" spans="1:52" s="27" customFormat="1" ht="21" customHeight="1">
      <c r="A13" s="184"/>
      <c r="B13" s="120" t="s">
        <v>66</v>
      </c>
      <c r="C13" s="102"/>
      <c r="D13" s="107" t="s">
        <v>10</v>
      </c>
      <c r="E13" s="121">
        <f>E7-'Приложение 1 (ОТЧЕТНЫЙ ПЕРИОД)'!E7</f>
        <v>0</v>
      </c>
      <c r="F13" s="121">
        <f>F7-'Приложение 1 (ОТЧЕТНЫЙ ПЕРИОД)'!F7</f>
        <v>0</v>
      </c>
      <c r="G13" s="121">
        <f>G7-'Приложение 1 (ОТЧЕТНЫЙ ПЕРИОД)'!G7</f>
        <v>0</v>
      </c>
      <c r="H13" s="121">
        <f>H7-'Приложение 1 (ОТЧЕТНЫЙ ПЕРИОД)'!H7</f>
        <v>0</v>
      </c>
      <c r="I13" s="121">
        <f>I7-'Приложение 1 (ОТЧЕТНЫЙ ПЕРИОД)'!I7</f>
        <v>0</v>
      </c>
      <c r="J13" s="121"/>
      <c r="K13" s="121">
        <f>K7-'Приложение 1 (ОТЧЕТНЫЙ ПЕРИОД)'!K7</f>
        <v>0</v>
      </c>
      <c r="L13" s="121">
        <f>L7-'Приложение 1 (ОТЧЕТНЫЙ ПЕРИОД)'!L7</f>
        <v>0</v>
      </c>
      <c r="M13" s="121">
        <f>M7-'Приложение 1 (ОТЧЕТНЫЙ ПЕРИОД)'!M7</f>
        <v>0</v>
      </c>
      <c r="N13" s="122">
        <f>N7-'Приложение 1 (ОТЧЕТНЫЙ ПЕРИОД)'!N7</f>
        <v>0</v>
      </c>
      <c r="O13" s="142"/>
      <c r="P13" s="221">
        <f t="shared" si="7"/>
        <v>0</v>
      </c>
      <c r="Q13" s="141"/>
      <c r="R13" s="141"/>
      <c r="S13" s="132"/>
      <c r="T13" s="132"/>
      <c r="U13" s="132"/>
      <c r="V13" s="132"/>
      <c r="W13" s="141"/>
      <c r="X13" s="141"/>
      <c r="Y13" s="141"/>
      <c r="Z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0"/>
      <c r="AS13" s="140"/>
      <c r="AT13" s="140"/>
      <c r="AU13" s="140"/>
      <c r="AV13" s="140"/>
      <c r="AW13" s="140"/>
      <c r="AX13" s="140"/>
      <c r="AY13" s="140"/>
      <c r="AZ13" s="140"/>
    </row>
    <row r="14" spans="1:52" s="27" customFormat="1" ht="22.5" customHeight="1">
      <c r="A14" s="184"/>
      <c r="B14" s="120" t="s">
        <v>66</v>
      </c>
      <c r="C14" s="102"/>
      <c r="D14" s="107" t="s">
        <v>11</v>
      </c>
      <c r="E14" s="121">
        <f>E8-'Приложение 1 (ОТЧЕТНЫЙ ПЕРИОД)'!E8</f>
        <v>0</v>
      </c>
      <c r="F14" s="121">
        <f>F8-'Приложение 1 (ОТЧЕТНЫЙ ПЕРИОД)'!F8</f>
        <v>0</v>
      </c>
      <c r="G14" s="121">
        <f>G8-'Приложение 1 (ОТЧЕТНЫЙ ПЕРИОД)'!G8</f>
        <v>0</v>
      </c>
      <c r="H14" s="121">
        <f>H8-'Приложение 1 (ОТЧЕТНЫЙ ПЕРИОД)'!H8</f>
        <v>0</v>
      </c>
      <c r="I14" s="121">
        <f>I8-'Приложение 1 (ОТЧЕТНЫЙ ПЕРИОД)'!I8</f>
        <v>0</v>
      </c>
      <c r="J14" s="121"/>
      <c r="K14" s="121">
        <f>K8-'Приложение 1 (ОТЧЕТНЫЙ ПЕРИОД)'!K8</f>
        <v>0</v>
      </c>
      <c r="L14" s="121">
        <f>L8-'Приложение 1 (ОТЧЕТНЫЙ ПЕРИОД)'!L8</f>
        <v>0</v>
      </c>
      <c r="M14" s="121">
        <f>M8-'Приложение 1 (ОТЧЕТНЫЙ ПЕРИОД)'!M8</f>
        <v>0</v>
      </c>
      <c r="N14" s="122">
        <f>N8-'Приложение 1 (ОТЧЕТНЫЙ ПЕРИОД)'!N8</f>
        <v>0</v>
      </c>
      <c r="O14" s="142"/>
      <c r="P14" s="221">
        <f t="shared" si="7"/>
        <v>0</v>
      </c>
      <c r="Q14" s="141"/>
      <c r="R14" s="141"/>
      <c r="S14" s="132"/>
      <c r="T14" s="132"/>
      <c r="U14" s="132"/>
      <c r="V14" s="132"/>
      <c r="W14" s="141"/>
      <c r="X14" s="141"/>
      <c r="Y14" s="141"/>
      <c r="Z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0"/>
      <c r="AS14" s="140"/>
      <c r="AT14" s="140"/>
      <c r="AU14" s="140"/>
      <c r="AV14" s="140"/>
      <c r="AW14" s="140"/>
      <c r="AX14" s="140"/>
      <c r="AY14" s="140"/>
      <c r="AZ14" s="140"/>
    </row>
    <row r="15" spans="1:52" s="27" customFormat="1" ht="7.5" customHeight="1">
      <c r="A15" s="184"/>
      <c r="B15" s="120"/>
      <c r="C15" s="102"/>
      <c r="D15" s="107"/>
      <c r="E15" s="121"/>
      <c r="F15" s="121"/>
      <c r="G15" s="121"/>
      <c r="H15" s="121"/>
      <c r="I15" s="121"/>
      <c r="J15" s="121"/>
      <c r="K15" s="121"/>
      <c r="L15" s="121"/>
      <c r="M15" s="121"/>
      <c r="N15" s="122"/>
      <c r="O15" s="142"/>
      <c r="P15" s="221"/>
      <c r="Q15" s="141"/>
      <c r="R15" s="141"/>
      <c r="S15" s="132"/>
      <c r="T15" s="132"/>
      <c r="U15" s="132"/>
      <c r="V15" s="132"/>
      <c r="W15" s="141"/>
      <c r="X15" s="141"/>
      <c r="Y15" s="141"/>
      <c r="Z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0"/>
      <c r="AS15" s="140"/>
      <c r="AT15" s="140"/>
      <c r="AU15" s="140"/>
      <c r="AV15" s="140"/>
      <c r="AW15" s="140"/>
      <c r="AX15" s="140"/>
      <c r="AY15" s="140"/>
      <c r="AZ15" s="140"/>
    </row>
    <row r="16" spans="1:52" s="27" customFormat="1" ht="11.25" customHeight="1">
      <c r="A16" s="42"/>
      <c r="B16" s="46"/>
      <c r="C16" s="43"/>
      <c r="D16" s="47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140"/>
      <c r="P16" s="220"/>
      <c r="Q16" s="141"/>
      <c r="R16" s="141"/>
      <c r="S16" s="132"/>
      <c r="T16" s="132"/>
      <c r="U16" s="132"/>
      <c r="V16" s="132"/>
      <c r="W16" s="141"/>
      <c r="X16" s="141"/>
      <c r="Y16" s="141"/>
      <c r="Z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0"/>
      <c r="AS16" s="140"/>
      <c r="AT16" s="140"/>
      <c r="AU16" s="140"/>
      <c r="AV16" s="140"/>
      <c r="AW16" s="140"/>
      <c r="AX16" s="140"/>
      <c r="AY16" s="140"/>
      <c r="AZ16" s="140"/>
    </row>
    <row r="17" spans="1:52" s="27" customFormat="1" ht="11.25" customHeight="1" thickBot="1">
      <c r="A17" s="212"/>
      <c r="B17" s="213"/>
      <c r="C17" s="214"/>
      <c r="D17" s="215"/>
      <c r="E17" s="216"/>
      <c r="F17" s="216"/>
      <c r="G17" s="216"/>
      <c r="H17" s="216"/>
      <c r="I17" s="216"/>
      <c r="J17" s="216"/>
      <c r="K17" s="216"/>
      <c r="L17" s="216"/>
      <c r="M17" s="216"/>
      <c r="N17" s="217"/>
      <c r="O17" s="140"/>
      <c r="P17" s="220"/>
      <c r="Q17" s="141"/>
      <c r="R17" s="141"/>
      <c r="S17" s="132"/>
      <c r="T17" s="132"/>
      <c r="U17" s="132"/>
      <c r="V17" s="132"/>
      <c r="W17" s="141"/>
      <c r="X17" s="141"/>
      <c r="Y17" s="141"/>
      <c r="Z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0"/>
      <c r="AS17" s="140"/>
      <c r="AT17" s="140"/>
      <c r="AU17" s="140"/>
      <c r="AV17" s="140"/>
      <c r="AW17" s="140"/>
      <c r="AX17" s="140"/>
      <c r="AY17" s="140"/>
      <c r="AZ17" s="140"/>
    </row>
    <row r="18" spans="1:52" s="28" customFormat="1" ht="24.75" customHeight="1">
      <c r="A18" s="526"/>
      <c r="B18" s="598" t="s">
        <v>40</v>
      </c>
      <c r="C18" s="601"/>
      <c r="D18" s="59" t="s">
        <v>9</v>
      </c>
      <c r="E18" s="60">
        <f>'Приложение 1 (ОТЧЕТНЫЙ ПЕРИОД)'!E10</f>
        <v>157.72200000000001</v>
      </c>
      <c r="F18" s="60">
        <f>'Приложение 1 (ОТЧЕТНЫЙ ПЕРИОД)'!F10</f>
        <v>152.50060000000002</v>
      </c>
      <c r="G18" s="60">
        <f>'Приложение 1 (ОТЧЕТНЫЙ ПЕРИОД)'!G10</f>
        <v>127.01739000000001</v>
      </c>
      <c r="H18" s="60">
        <f>'Приложение 1 (ОТЧЕТНЫЙ ПЕРИОД)'!H10</f>
        <v>235.68110999999999</v>
      </c>
      <c r="I18" s="60">
        <f>'Приложение 1 (ОТЧЕТНЫЙ ПЕРИОД)'!I10</f>
        <v>303.03616399999999</v>
      </c>
      <c r="J18" s="604"/>
      <c r="K18" s="60">
        <f>'Приложение 1 (ОТЧЕТНЫЙ ПЕРИОД)'!K10</f>
        <v>227.406364</v>
      </c>
      <c r="L18" s="60">
        <f>'Приложение 1 (ОТЧЕТНЫЙ ПЕРИОД)'!L10</f>
        <v>250.57124299999998</v>
      </c>
      <c r="M18" s="60">
        <f>'Приложение 1 (ОТЧЕТНЫЙ ПЕРИОД)'!M10</f>
        <v>251.349414</v>
      </c>
      <c r="N18" s="61">
        <f>'Приложение 1 (ОТЧЕТНЫЙ ПЕРИОД)'!N10</f>
        <v>1425.7662949999999</v>
      </c>
      <c r="O18" s="138"/>
      <c r="P18" s="219"/>
      <c r="Q18" s="139"/>
      <c r="R18" s="139"/>
      <c r="S18" s="58" t="str">
        <f>D18</f>
        <v>Всего</v>
      </c>
      <c r="T18" s="58">
        <f>E18</f>
        <v>157.72200000000001</v>
      </c>
      <c r="U18" s="58">
        <f t="shared" ref="U18" si="8">F18</f>
        <v>152.50060000000002</v>
      </c>
      <c r="V18" s="58">
        <f t="shared" ref="V18" si="9">G18</f>
        <v>127.01739000000001</v>
      </c>
      <c r="W18" s="58">
        <f>F18/E18%</f>
        <v>96.689491637184418</v>
      </c>
      <c r="X18" s="58">
        <f>G18/F18%</f>
        <v>83.289764105846132</v>
      </c>
      <c r="Y18" s="139"/>
      <c r="Z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8"/>
      <c r="AS18" s="138"/>
      <c r="AT18" s="138"/>
      <c r="AU18" s="138"/>
      <c r="AV18" s="138"/>
      <c r="AW18" s="138"/>
      <c r="AX18" s="138"/>
      <c r="AY18" s="138"/>
      <c r="AZ18" s="138"/>
    </row>
    <row r="19" spans="1:52" s="28" customFormat="1" ht="24.75" customHeight="1">
      <c r="A19" s="527"/>
      <c r="B19" s="599"/>
      <c r="C19" s="602"/>
      <c r="D19" s="48" t="s">
        <v>18</v>
      </c>
      <c r="E19" s="71">
        <f>'Приложение 1 (ОТЧЕТНЫЙ ПЕРИОД)'!E11</f>
        <v>30.746000000000002</v>
      </c>
      <c r="F19" s="71">
        <f>'Приложение 1 (ОТЧЕТНЫЙ ПЕРИОД)'!F11</f>
        <v>27.816200000000002</v>
      </c>
      <c r="G19" s="71">
        <f>'Приложение 1 (ОТЧЕТНЫЙ ПЕРИОД)'!G11</f>
        <v>27.816200000000002</v>
      </c>
      <c r="H19" s="71">
        <f>'Приложение 1 (ОТЧЕТНЫЙ ПЕРИОД)'!H11</f>
        <v>34.833039999999997</v>
      </c>
      <c r="I19" s="71">
        <f>'Приложение 1 (ОТЧЕТНЫЙ ПЕРИОД)'!I11</f>
        <v>50.658743000000001</v>
      </c>
      <c r="J19" s="605"/>
      <c r="K19" s="71">
        <f>'Приложение 1 (ОТЧЕТНЫЙ ПЕРИОД)'!K11</f>
        <v>47.598742999999999</v>
      </c>
      <c r="L19" s="71">
        <f>'Приложение 1 (ОТЧЕТНЫЙ ПЕРИОД)'!L11</f>
        <v>74.575828999999999</v>
      </c>
      <c r="M19" s="71">
        <f>'Приложение 1 (ОТЧЕТНЫЙ ПЕРИОД)'!M11</f>
        <v>79.510000000000005</v>
      </c>
      <c r="N19" s="88">
        <f>'Приложение 1 (ОТЧЕТНЫЙ ПЕРИОД)'!N11</f>
        <v>317.92235499999998</v>
      </c>
      <c r="O19" s="138"/>
      <c r="P19" s="219"/>
      <c r="Q19" s="139"/>
      <c r="R19" s="139"/>
      <c r="S19" s="131"/>
      <c r="T19" s="131"/>
      <c r="U19" s="131"/>
      <c r="V19" s="131"/>
      <c r="W19" s="139"/>
      <c r="X19" s="139"/>
      <c r="Y19" s="139"/>
      <c r="Z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8"/>
      <c r="AS19" s="138"/>
      <c r="AT19" s="138"/>
      <c r="AU19" s="138"/>
      <c r="AV19" s="138"/>
      <c r="AW19" s="138"/>
      <c r="AX19" s="138"/>
      <c r="AY19" s="138"/>
      <c r="AZ19" s="138"/>
    </row>
    <row r="20" spans="1:52" s="28" customFormat="1" ht="24.75" customHeight="1">
      <c r="A20" s="527"/>
      <c r="B20" s="599"/>
      <c r="C20" s="602"/>
      <c r="D20" s="48" t="s">
        <v>10</v>
      </c>
      <c r="E20" s="71">
        <f>'Приложение 1 (ОТЧЕТНЫЙ ПЕРИОД)'!E12</f>
        <v>67.5535</v>
      </c>
      <c r="F20" s="71">
        <f>'Приложение 1 (ОТЧЕТНЫЙ ПЕРИОД)'!F12</f>
        <v>69.941800000000001</v>
      </c>
      <c r="G20" s="71">
        <f>'Приложение 1 (ОТЧЕТНЫЙ ПЕРИОД)'!G12</f>
        <v>47.331300000000006</v>
      </c>
      <c r="H20" s="71">
        <f>'Приложение 1 (ОТЧЕТНЫЙ ПЕРИОД)'!H12</f>
        <v>111.25657</v>
      </c>
      <c r="I20" s="71">
        <f>'Приложение 1 (ОТЧЕТНЫЙ ПЕРИОД)'!I12</f>
        <v>157.14862099999999</v>
      </c>
      <c r="J20" s="605"/>
      <c r="K20" s="71">
        <f>'Приложение 1 (ОТЧЕТНЫЙ ПЕРИОД)'!K12</f>
        <v>82.826620999999989</v>
      </c>
      <c r="L20" s="71">
        <f>'Приложение 1 (ОТЧЕТНЫЙ ПЕРИОД)'!L12</f>
        <v>77.744414000000006</v>
      </c>
      <c r="M20" s="71">
        <f>'Приложение 1 (ОТЧЕТНЫЙ ПЕРИОД)'!M12</f>
        <v>72.638414000000012</v>
      </c>
      <c r="N20" s="88">
        <f>'Приложение 1 (ОТЧЕТНЫЙ ПЕРИОД)'!N12</f>
        <v>569.16813999999999</v>
      </c>
      <c r="O20" s="138"/>
      <c r="P20" s="219"/>
      <c r="Q20" s="139"/>
      <c r="R20" s="139"/>
      <c r="S20" s="131"/>
      <c r="T20" s="131"/>
      <c r="U20" s="131"/>
      <c r="V20" s="131"/>
      <c r="W20" s="139"/>
      <c r="X20" s="139"/>
      <c r="Y20" s="139"/>
      <c r="Z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8"/>
      <c r="AS20" s="138"/>
      <c r="AT20" s="138"/>
      <c r="AU20" s="138"/>
      <c r="AV20" s="138"/>
      <c r="AW20" s="138"/>
      <c r="AX20" s="138"/>
      <c r="AY20" s="138"/>
      <c r="AZ20" s="138"/>
    </row>
    <row r="21" spans="1:52" s="28" customFormat="1" ht="24.75" customHeight="1" thickBot="1">
      <c r="A21" s="528"/>
      <c r="B21" s="600"/>
      <c r="C21" s="603"/>
      <c r="D21" s="49" t="s">
        <v>11</v>
      </c>
      <c r="E21" s="69">
        <f>'Приложение 1 (ОТЧЕТНЫЙ ПЕРИОД)'!E13</f>
        <v>59.422500000000014</v>
      </c>
      <c r="F21" s="69">
        <f>'Приложение 1 (ОТЧЕТНЫЙ ПЕРИОД)'!F13</f>
        <v>54.74260000000001</v>
      </c>
      <c r="G21" s="69">
        <f>'Приложение 1 (ОТЧЕТНЫЙ ПЕРИОД)'!G13</f>
        <v>51.869890000000005</v>
      </c>
      <c r="H21" s="69">
        <f>'Приложение 1 (ОТЧЕТНЫЙ ПЕРИОД)'!H13</f>
        <v>89.591499999999996</v>
      </c>
      <c r="I21" s="69">
        <f>'Приложение 1 (ОТЧЕТНЫЙ ПЕРИОД)'!I13</f>
        <v>95.228799999999993</v>
      </c>
      <c r="J21" s="606"/>
      <c r="K21" s="69">
        <f>'Приложение 1 (ОТЧЕТНЫЙ ПЕРИОД)'!K13</f>
        <v>96.980999999999995</v>
      </c>
      <c r="L21" s="69">
        <f>'Приложение 1 (ОТЧЕТНЫЙ ПЕРИОД)'!L13</f>
        <v>98.250999999999991</v>
      </c>
      <c r="M21" s="69">
        <f>'Приложение 1 (ОТЧЕТНЫЙ ПЕРИОД)'!M13</f>
        <v>99.200999999999993</v>
      </c>
      <c r="N21" s="70">
        <f>'Приложение 1 (ОТЧЕТНЫЙ ПЕРИОД)'!N13</f>
        <v>538.67579999999998</v>
      </c>
      <c r="O21" s="138"/>
      <c r="P21" s="219"/>
      <c r="Q21" s="139"/>
      <c r="R21" s="139"/>
      <c r="S21" s="131"/>
      <c r="T21" s="131"/>
      <c r="U21" s="131"/>
      <c r="V21" s="131"/>
      <c r="W21" s="139"/>
      <c r="X21" s="139"/>
      <c r="Y21" s="139"/>
      <c r="Z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8"/>
      <c r="AS21" s="138"/>
      <c r="AT21" s="138"/>
      <c r="AU21" s="138"/>
      <c r="AV21" s="138"/>
      <c r="AW21" s="138"/>
      <c r="AX21" s="138"/>
      <c r="AY21" s="138"/>
      <c r="AZ21" s="138"/>
    </row>
    <row r="22" spans="1:52" s="28" customFormat="1" ht="24.75" customHeight="1">
      <c r="A22" s="116"/>
      <c r="B22" s="115"/>
      <c r="C22" s="103"/>
      <c r="D22" s="104" t="s">
        <v>66</v>
      </c>
      <c r="E22" s="105">
        <f>E19+E20+E21</f>
        <v>157.72200000000001</v>
      </c>
      <c r="F22" s="105">
        <f>F19+F20+F21</f>
        <v>152.50060000000002</v>
      </c>
      <c r="G22" s="105">
        <f>G19+G20+G21</f>
        <v>127.01739000000001</v>
      </c>
      <c r="H22" s="105">
        <f>H19+H20+H21</f>
        <v>235.68110999999999</v>
      </c>
      <c r="I22" s="105">
        <f>I19+I20+I21</f>
        <v>303.03616399999999</v>
      </c>
      <c r="J22" s="105"/>
      <c r="K22" s="105">
        <f>K19+K20+K21</f>
        <v>227.406364</v>
      </c>
      <c r="L22" s="105">
        <f>L19+L20+L21</f>
        <v>250.57124299999998</v>
      </c>
      <c r="M22" s="105">
        <f>M19+M20+M21</f>
        <v>251.349414</v>
      </c>
      <c r="N22" s="106">
        <f>N19+N20+N21</f>
        <v>1425.7662949999999</v>
      </c>
      <c r="O22" s="143"/>
      <c r="P22" s="222">
        <f>SUM(E22:O22)</f>
        <v>3131.0505800000001</v>
      </c>
      <c r="Q22" s="139"/>
      <c r="R22" s="139"/>
      <c r="S22" s="131"/>
      <c r="T22" s="131"/>
      <c r="U22" s="131"/>
      <c r="V22" s="131"/>
      <c r="W22" s="139"/>
      <c r="X22" s="139"/>
      <c r="Y22" s="139"/>
      <c r="Z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8"/>
      <c r="AS22" s="138"/>
      <c r="AT22" s="138"/>
      <c r="AU22" s="138"/>
      <c r="AV22" s="138"/>
      <c r="AW22" s="138"/>
      <c r="AX22" s="138"/>
      <c r="AY22" s="138"/>
      <c r="AZ22" s="138"/>
    </row>
    <row r="23" spans="1:52" s="28" customFormat="1" ht="24.75" customHeight="1">
      <c r="A23" s="116"/>
      <c r="B23" s="115"/>
      <c r="C23" s="102"/>
      <c r="D23" s="124" t="s">
        <v>66</v>
      </c>
      <c r="E23" s="125">
        <f>E22-E18</f>
        <v>0</v>
      </c>
      <c r="F23" s="125">
        <f>F22-F18</f>
        <v>0</v>
      </c>
      <c r="G23" s="125">
        <f>G22-G18</f>
        <v>0</v>
      </c>
      <c r="H23" s="125">
        <f>H22-H18</f>
        <v>0</v>
      </c>
      <c r="I23" s="125">
        <f>I22-I18</f>
        <v>0</v>
      </c>
      <c r="J23" s="125"/>
      <c r="K23" s="125">
        <f>K22-K18</f>
        <v>0</v>
      </c>
      <c r="L23" s="125">
        <f>L22-L18</f>
        <v>0</v>
      </c>
      <c r="M23" s="125">
        <f>M22-M18</f>
        <v>0</v>
      </c>
      <c r="N23" s="126">
        <f>N22-N18</f>
        <v>0</v>
      </c>
      <c r="O23" s="138"/>
      <c r="P23" s="221">
        <f>SUM(E23:O23)</f>
        <v>0</v>
      </c>
      <c r="Q23" s="139"/>
      <c r="R23" s="139"/>
      <c r="S23" s="131"/>
      <c r="T23" s="131"/>
      <c r="U23" s="131"/>
      <c r="V23" s="131"/>
      <c r="W23" s="139"/>
      <c r="X23" s="139"/>
      <c r="Y23" s="139"/>
      <c r="Z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8"/>
      <c r="AS23" s="138"/>
      <c r="AT23" s="138"/>
      <c r="AU23" s="138"/>
      <c r="AV23" s="138"/>
      <c r="AW23" s="138"/>
      <c r="AX23" s="138"/>
      <c r="AY23" s="138"/>
      <c r="AZ23" s="138"/>
    </row>
    <row r="24" spans="1:52" s="28" customFormat="1" ht="24.75" customHeight="1">
      <c r="A24" s="127"/>
      <c r="B24" s="115" t="s">
        <v>66</v>
      </c>
      <c r="C24" s="102"/>
      <c r="D24" s="107" t="s">
        <v>9</v>
      </c>
      <c r="E24" s="108">
        <f t="shared" ref="E24:N24" si="10">E25+E26+E27</f>
        <v>157.72200000000001</v>
      </c>
      <c r="F24" s="108">
        <f t="shared" si="10"/>
        <v>152.50060000000002</v>
      </c>
      <c r="G24" s="108">
        <f t="shared" si="10"/>
        <v>127.01739000000001</v>
      </c>
      <c r="H24" s="108">
        <f t="shared" si="10"/>
        <v>235.68110999999999</v>
      </c>
      <c r="I24" s="108">
        <f t="shared" si="10"/>
        <v>303.03616399999999</v>
      </c>
      <c r="J24" s="108"/>
      <c r="K24" s="108">
        <f t="shared" si="10"/>
        <v>227.406364</v>
      </c>
      <c r="L24" s="108">
        <f t="shared" si="10"/>
        <v>250.57124299999998</v>
      </c>
      <c r="M24" s="108">
        <f t="shared" si="10"/>
        <v>251.349414</v>
      </c>
      <c r="N24" s="108">
        <f t="shared" si="10"/>
        <v>1425.7662949999999</v>
      </c>
      <c r="O24" s="138"/>
      <c r="P24" s="221">
        <f>SUM(E24:O24)</f>
        <v>3131.0505800000001</v>
      </c>
      <c r="Q24" s="139"/>
      <c r="R24" s="139"/>
      <c r="S24" s="131"/>
      <c r="T24" s="131"/>
      <c r="U24" s="131"/>
      <c r="V24" s="131"/>
      <c r="W24" s="139"/>
      <c r="X24" s="139"/>
      <c r="Y24" s="139"/>
      <c r="Z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8"/>
      <c r="AS24" s="138"/>
      <c r="AT24" s="138"/>
      <c r="AU24" s="138"/>
      <c r="AV24" s="138"/>
      <c r="AW24" s="138"/>
      <c r="AX24" s="138"/>
      <c r="AY24" s="138"/>
      <c r="AZ24" s="138"/>
    </row>
    <row r="25" spans="1:52" s="28" customFormat="1" ht="24.75" customHeight="1">
      <c r="A25" s="127"/>
      <c r="B25" s="115" t="s">
        <v>66</v>
      </c>
      <c r="C25" s="102"/>
      <c r="D25" s="107" t="s">
        <v>18</v>
      </c>
      <c r="E25" s="123">
        <f>E37+E44+E62+E69+E76+E83+E90+E97+E104+E111+E118+E125</f>
        <v>30.746000000000002</v>
      </c>
      <c r="F25" s="123">
        <f t="shared" ref="F25:N25" si="11">F37+F44+F62+F69+F76+F83+F90+F97+F104+F111+F118+F125</f>
        <v>27.816200000000002</v>
      </c>
      <c r="G25" s="123">
        <f t="shared" si="11"/>
        <v>27.816200000000002</v>
      </c>
      <c r="H25" s="123">
        <f t="shared" si="11"/>
        <v>34.833039999999997</v>
      </c>
      <c r="I25" s="123">
        <f t="shared" si="11"/>
        <v>50.658743000000001</v>
      </c>
      <c r="J25" s="108"/>
      <c r="K25" s="123">
        <f t="shared" si="11"/>
        <v>47.598742999999999</v>
      </c>
      <c r="L25" s="123">
        <f t="shared" si="11"/>
        <v>74.575828999999999</v>
      </c>
      <c r="M25" s="123">
        <f t="shared" si="11"/>
        <v>79.510000000000005</v>
      </c>
      <c r="N25" s="123">
        <f t="shared" si="11"/>
        <v>317.92235500000004</v>
      </c>
      <c r="O25" s="108"/>
      <c r="P25" s="221">
        <f t="shared" ref="P25:P27" si="12">SUM(E25:O25)</f>
        <v>691.47711000000004</v>
      </c>
      <c r="Q25" s="139"/>
      <c r="R25" s="139"/>
      <c r="S25" s="131"/>
      <c r="T25" s="131"/>
      <c r="U25" s="131"/>
      <c r="V25" s="131"/>
      <c r="W25" s="139"/>
      <c r="X25" s="139"/>
      <c r="Y25" s="139"/>
      <c r="Z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8"/>
      <c r="AS25" s="138"/>
      <c r="AT25" s="138"/>
      <c r="AU25" s="138"/>
      <c r="AV25" s="138"/>
      <c r="AW25" s="138"/>
      <c r="AX25" s="138"/>
      <c r="AY25" s="138"/>
      <c r="AZ25" s="138"/>
    </row>
    <row r="26" spans="1:52" s="28" customFormat="1" ht="24.75" customHeight="1">
      <c r="A26" s="127"/>
      <c r="B26" s="115" t="s">
        <v>66</v>
      </c>
      <c r="C26" s="102"/>
      <c r="D26" s="107" t="s">
        <v>10</v>
      </c>
      <c r="E26" s="123">
        <f>E38+E45+E63+E70+E77+E84+E91+E98+E105+E112+E119+E126</f>
        <v>67.5535</v>
      </c>
      <c r="F26" s="123">
        <f t="shared" ref="F26:N26" si="13">F38+F45+F63+F70+F77+F84+F91+F98+F105+F112+F119+F126</f>
        <v>69.941800000000001</v>
      </c>
      <c r="G26" s="123">
        <f t="shared" si="13"/>
        <v>47.331300000000006</v>
      </c>
      <c r="H26" s="123">
        <f t="shared" si="13"/>
        <v>111.25657</v>
      </c>
      <c r="I26" s="123">
        <f t="shared" si="13"/>
        <v>157.14862099999999</v>
      </c>
      <c r="J26" s="108"/>
      <c r="K26" s="123">
        <f t="shared" si="13"/>
        <v>82.826620999999989</v>
      </c>
      <c r="L26" s="123">
        <f t="shared" si="13"/>
        <v>77.744414000000006</v>
      </c>
      <c r="M26" s="123">
        <f t="shared" si="13"/>
        <v>72.638414000000012</v>
      </c>
      <c r="N26" s="123">
        <f t="shared" si="13"/>
        <v>569.16813999999988</v>
      </c>
      <c r="O26" s="138"/>
      <c r="P26" s="221">
        <f t="shared" si="12"/>
        <v>1255.6093799999999</v>
      </c>
      <c r="Q26" s="139"/>
      <c r="R26" s="139"/>
      <c r="S26" s="131"/>
      <c r="T26" s="131"/>
      <c r="U26" s="131"/>
      <c r="V26" s="131"/>
      <c r="W26" s="139"/>
      <c r="X26" s="139"/>
      <c r="Y26" s="139"/>
      <c r="Z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8"/>
      <c r="AS26" s="138"/>
      <c r="AT26" s="138"/>
      <c r="AU26" s="138"/>
      <c r="AV26" s="138"/>
      <c r="AW26" s="138"/>
      <c r="AX26" s="138"/>
      <c r="AY26" s="138"/>
      <c r="AZ26" s="138"/>
    </row>
    <row r="27" spans="1:52" s="28" customFormat="1" ht="24.75" customHeight="1">
      <c r="A27" s="127"/>
      <c r="B27" s="115" t="s">
        <v>66</v>
      </c>
      <c r="C27" s="102"/>
      <c r="D27" s="107" t="s">
        <v>11</v>
      </c>
      <c r="E27" s="123">
        <f>E39+E46+E64+E71+E78+E85+E92+E99+E106+E113+E120+E127</f>
        <v>59.422500000000014</v>
      </c>
      <c r="F27" s="123">
        <f t="shared" ref="F27:N27" si="14">F39+F46+F64+F71+F78+F85+F92+F99+F106+F113+F120+F127</f>
        <v>54.74260000000001</v>
      </c>
      <c r="G27" s="123">
        <f t="shared" si="14"/>
        <v>51.869890000000005</v>
      </c>
      <c r="H27" s="123">
        <f t="shared" si="14"/>
        <v>89.591499999999996</v>
      </c>
      <c r="I27" s="123">
        <f t="shared" si="14"/>
        <v>95.228799999999993</v>
      </c>
      <c r="J27" s="108"/>
      <c r="K27" s="123">
        <f t="shared" si="14"/>
        <v>96.980999999999995</v>
      </c>
      <c r="L27" s="123">
        <f t="shared" si="14"/>
        <v>98.250999999999991</v>
      </c>
      <c r="M27" s="123">
        <f t="shared" si="14"/>
        <v>99.200999999999993</v>
      </c>
      <c r="N27" s="123">
        <f t="shared" si="14"/>
        <v>538.67580000000009</v>
      </c>
      <c r="O27" s="138"/>
      <c r="P27" s="221">
        <f t="shared" si="12"/>
        <v>1183.9640900000002</v>
      </c>
      <c r="Q27" s="139"/>
      <c r="R27" s="139"/>
      <c r="S27" s="131"/>
      <c r="T27" s="131"/>
      <c r="U27" s="131"/>
      <c r="V27" s="131"/>
      <c r="W27" s="139"/>
      <c r="X27" s="139"/>
      <c r="Y27" s="139"/>
      <c r="Z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8"/>
      <c r="AS27" s="138"/>
      <c r="AT27" s="138"/>
      <c r="AU27" s="138"/>
      <c r="AV27" s="138"/>
      <c r="AW27" s="138"/>
      <c r="AX27" s="138"/>
      <c r="AY27" s="138"/>
      <c r="AZ27" s="138"/>
    </row>
    <row r="28" spans="1:52" s="100" customFormat="1" ht="20.25" customHeight="1">
      <c r="A28" s="116"/>
      <c r="B28" s="115"/>
      <c r="C28" s="97"/>
      <c r="D28" s="96"/>
      <c r="E28" s="98"/>
      <c r="F28" s="98"/>
      <c r="G28" s="98"/>
      <c r="H28" s="98"/>
      <c r="I28" s="98"/>
      <c r="J28" s="98"/>
      <c r="K28" s="98"/>
      <c r="L28" s="98"/>
      <c r="M28" s="98"/>
      <c r="N28" s="99"/>
      <c r="O28" s="144"/>
      <c r="P28" s="223"/>
      <c r="Q28" s="145"/>
      <c r="R28" s="145"/>
      <c r="S28" s="133"/>
      <c r="T28" s="133"/>
      <c r="U28" s="133"/>
      <c r="V28" s="133"/>
      <c r="W28" s="145"/>
      <c r="X28" s="145"/>
      <c r="Y28" s="145"/>
      <c r="Z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4"/>
      <c r="AS28" s="144"/>
      <c r="AT28" s="144"/>
      <c r="AU28" s="144"/>
      <c r="AV28" s="144"/>
      <c r="AW28" s="144"/>
      <c r="AX28" s="144"/>
      <c r="AY28" s="144"/>
      <c r="AZ28" s="144"/>
    </row>
    <row r="29" spans="1:52" s="100" customFormat="1" ht="18.75" customHeight="1">
      <c r="A29" s="116"/>
      <c r="B29" s="115" t="s">
        <v>66</v>
      </c>
      <c r="C29" s="97"/>
      <c r="D29" s="107" t="s">
        <v>9</v>
      </c>
      <c r="E29" s="101">
        <f>E24-E18</f>
        <v>0</v>
      </c>
      <c r="F29" s="101">
        <f t="shared" ref="F29:I29" si="15">F24-F18</f>
        <v>0</v>
      </c>
      <c r="G29" s="101">
        <f t="shared" si="15"/>
        <v>0</v>
      </c>
      <c r="H29" s="101">
        <f t="shared" si="15"/>
        <v>0</v>
      </c>
      <c r="I29" s="101">
        <f t="shared" si="15"/>
        <v>0</v>
      </c>
      <c r="J29" s="98"/>
      <c r="K29" s="101">
        <f t="shared" ref="K29:N29" si="16">K24-K18</f>
        <v>0</v>
      </c>
      <c r="L29" s="101">
        <f t="shared" si="16"/>
        <v>0</v>
      </c>
      <c r="M29" s="101">
        <f t="shared" si="16"/>
        <v>0</v>
      </c>
      <c r="N29" s="109">
        <f t="shared" si="16"/>
        <v>0</v>
      </c>
      <c r="O29" s="144"/>
      <c r="P29" s="221">
        <f>SUM(E29:O29)</f>
        <v>0</v>
      </c>
      <c r="Q29" s="145"/>
      <c r="R29" s="145"/>
      <c r="S29" s="133"/>
      <c r="T29" s="133"/>
      <c r="U29" s="133"/>
      <c r="V29" s="133"/>
      <c r="W29" s="145"/>
      <c r="X29" s="145"/>
      <c r="Y29" s="145"/>
      <c r="Z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4"/>
      <c r="AS29" s="144"/>
      <c r="AT29" s="144"/>
      <c r="AU29" s="144"/>
      <c r="AV29" s="144"/>
      <c r="AW29" s="144"/>
      <c r="AX29" s="144"/>
      <c r="AY29" s="144"/>
      <c r="AZ29" s="144"/>
    </row>
    <row r="30" spans="1:52" s="100" customFormat="1" ht="27.75" customHeight="1">
      <c r="A30" s="116"/>
      <c r="B30" s="115" t="s">
        <v>66</v>
      </c>
      <c r="C30" s="97"/>
      <c r="D30" s="107" t="s">
        <v>18</v>
      </c>
      <c r="E30" s="101">
        <f t="shared" ref="E30:I30" si="17">E25-E19</f>
        <v>0</v>
      </c>
      <c r="F30" s="101">
        <f t="shared" si="17"/>
        <v>0</v>
      </c>
      <c r="G30" s="101">
        <f t="shared" si="17"/>
        <v>0</v>
      </c>
      <c r="H30" s="101">
        <f t="shared" si="17"/>
        <v>0</v>
      </c>
      <c r="I30" s="101">
        <f t="shared" si="17"/>
        <v>0</v>
      </c>
      <c r="J30" s="98"/>
      <c r="K30" s="101">
        <f t="shared" ref="K30:N30" si="18">K25-K19</f>
        <v>0</v>
      </c>
      <c r="L30" s="101">
        <f t="shared" si="18"/>
        <v>0</v>
      </c>
      <c r="M30" s="101">
        <f t="shared" si="18"/>
        <v>0</v>
      </c>
      <c r="N30" s="109">
        <f t="shared" si="18"/>
        <v>0</v>
      </c>
      <c r="O30" s="144"/>
      <c r="P30" s="221">
        <f>SUM(E30:O30)</f>
        <v>0</v>
      </c>
      <c r="Q30" s="145"/>
      <c r="R30" s="145"/>
      <c r="S30" s="133"/>
      <c r="T30" s="133"/>
      <c r="U30" s="133"/>
      <c r="V30" s="133"/>
      <c r="W30" s="145"/>
      <c r="X30" s="145"/>
      <c r="Y30" s="145"/>
      <c r="Z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4"/>
      <c r="AS30" s="144"/>
      <c r="AT30" s="144"/>
      <c r="AU30" s="144"/>
      <c r="AV30" s="144"/>
      <c r="AW30" s="144"/>
      <c r="AX30" s="144"/>
      <c r="AY30" s="144"/>
      <c r="AZ30" s="144"/>
    </row>
    <row r="31" spans="1:52" s="100" customFormat="1" ht="24" customHeight="1">
      <c r="A31" s="116"/>
      <c r="B31" s="115" t="s">
        <v>66</v>
      </c>
      <c r="C31" s="97"/>
      <c r="D31" s="107" t="s">
        <v>10</v>
      </c>
      <c r="E31" s="101">
        <f t="shared" ref="E31:I31" si="19">E26-E20</f>
        <v>0</v>
      </c>
      <c r="F31" s="101">
        <f t="shared" si="19"/>
        <v>0</v>
      </c>
      <c r="G31" s="101">
        <f t="shared" si="19"/>
        <v>0</v>
      </c>
      <c r="H31" s="101">
        <f t="shared" si="19"/>
        <v>0</v>
      </c>
      <c r="I31" s="101">
        <f t="shared" si="19"/>
        <v>0</v>
      </c>
      <c r="J31" s="98"/>
      <c r="K31" s="101">
        <f t="shared" ref="K31:N31" si="20">K26-K20</f>
        <v>0</v>
      </c>
      <c r="L31" s="101">
        <f t="shared" si="20"/>
        <v>0</v>
      </c>
      <c r="M31" s="101">
        <f t="shared" si="20"/>
        <v>0</v>
      </c>
      <c r="N31" s="109">
        <f t="shared" si="20"/>
        <v>0</v>
      </c>
      <c r="O31" s="144"/>
      <c r="P31" s="221">
        <f>SUM(E31:O31)</f>
        <v>0</v>
      </c>
      <c r="Q31" s="145"/>
      <c r="R31" s="145"/>
      <c r="S31" s="133"/>
      <c r="T31" s="133"/>
      <c r="U31" s="133"/>
      <c r="V31" s="133"/>
      <c r="W31" s="145"/>
      <c r="X31" s="145"/>
      <c r="Y31" s="145"/>
      <c r="Z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4"/>
      <c r="AS31" s="144"/>
      <c r="AT31" s="144"/>
      <c r="AU31" s="144"/>
      <c r="AV31" s="144"/>
      <c r="AW31" s="144"/>
      <c r="AX31" s="144"/>
      <c r="AY31" s="144"/>
      <c r="AZ31" s="144"/>
    </row>
    <row r="32" spans="1:52" s="100" customFormat="1" ht="20.25" customHeight="1" thickBot="1">
      <c r="A32" s="117"/>
      <c r="B32" s="118" t="s">
        <v>66</v>
      </c>
      <c r="C32" s="111"/>
      <c r="D32" s="110" t="s">
        <v>11</v>
      </c>
      <c r="E32" s="112">
        <f t="shared" ref="E32:I32" si="21">E27-E21</f>
        <v>0</v>
      </c>
      <c r="F32" s="112">
        <f t="shared" si="21"/>
        <v>0</v>
      </c>
      <c r="G32" s="112">
        <f t="shared" si="21"/>
        <v>0</v>
      </c>
      <c r="H32" s="112">
        <f t="shared" si="21"/>
        <v>0</v>
      </c>
      <c r="I32" s="112">
        <f t="shared" si="21"/>
        <v>0</v>
      </c>
      <c r="J32" s="113"/>
      <c r="K32" s="112">
        <f t="shared" ref="K32:N32" si="22">K27-K21</f>
        <v>0</v>
      </c>
      <c r="L32" s="112">
        <f t="shared" si="22"/>
        <v>0</v>
      </c>
      <c r="M32" s="112">
        <f t="shared" si="22"/>
        <v>0</v>
      </c>
      <c r="N32" s="114">
        <f t="shared" si="22"/>
        <v>0</v>
      </c>
      <c r="O32" s="144"/>
      <c r="P32" s="221">
        <f>SUM(E32:O32)</f>
        <v>0</v>
      </c>
      <c r="Q32" s="145"/>
      <c r="R32" s="145"/>
      <c r="S32" s="133"/>
      <c r="T32" s="133"/>
      <c r="U32" s="133"/>
      <c r="V32" s="133"/>
      <c r="W32" s="145"/>
      <c r="X32" s="145"/>
      <c r="Y32" s="145"/>
      <c r="Z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4"/>
      <c r="AS32" s="144"/>
      <c r="AT32" s="144"/>
      <c r="AU32" s="144"/>
      <c r="AV32" s="144"/>
      <c r="AW32" s="144"/>
      <c r="AX32" s="144"/>
      <c r="AY32" s="144"/>
      <c r="AZ32" s="144"/>
    </row>
    <row r="33" spans="1:52" s="100" customFormat="1" ht="11.25" customHeight="1">
      <c r="A33" s="95"/>
      <c r="B33" s="96"/>
      <c r="C33" s="97"/>
      <c r="D33" s="96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144"/>
      <c r="P33" s="223"/>
      <c r="Q33" s="145"/>
      <c r="R33" s="145"/>
      <c r="S33" s="133"/>
      <c r="T33" s="133"/>
      <c r="U33" s="133"/>
      <c r="V33" s="133"/>
      <c r="W33" s="145"/>
      <c r="X33" s="145"/>
      <c r="Y33" s="145"/>
      <c r="Z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4"/>
      <c r="AS33" s="144"/>
      <c r="AT33" s="144"/>
      <c r="AU33" s="144"/>
      <c r="AV33" s="144"/>
      <c r="AW33" s="144"/>
      <c r="AX33" s="144"/>
      <c r="AY33" s="144"/>
      <c r="AZ33" s="144"/>
    </row>
    <row r="34" spans="1:52" s="27" customFormat="1" ht="11.25" customHeight="1" thickBot="1">
      <c r="A34" s="74"/>
      <c r="B34" s="47"/>
      <c r="C34" s="43"/>
      <c r="D34" s="47"/>
      <c r="E34" s="75"/>
      <c r="F34" s="75"/>
      <c r="G34" s="75"/>
      <c r="H34" s="75"/>
      <c r="I34" s="75"/>
      <c r="J34" s="75"/>
      <c r="K34" s="75"/>
      <c r="L34" s="75"/>
      <c r="M34" s="75"/>
      <c r="N34" s="76"/>
      <c r="O34" s="140"/>
      <c r="P34" s="220"/>
      <c r="Q34" s="141"/>
      <c r="R34" s="141"/>
      <c r="S34" s="132"/>
      <c r="T34" s="132"/>
      <c r="U34" s="132"/>
      <c r="V34" s="132"/>
      <c r="W34" s="141"/>
      <c r="X34" s="141"/>
      <c r="Y34" s="141"/>
      <c r="Z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0"/>
      <c r="AS34" s="140"/>
      <c r="AT34" s="140"/>
      <c r="AU34" s="140"/>
      <c r="AV34" s="140"/>
      <c r="AW34" s="140"/>
      <c r="AX34" s="140"/>
      <c r="AY34" s="140"/>
      <c r="AZ34" s="140"/>
    </row>
    <row r="35" spans="1:52" ht="48.75" customHeight="1" thickBot="1">
      <c r="A35" s="52"/>
      <c r="B35" s="53"/>
      <c r="C35" s="53"/>
      <c r="D35" s="53"/>
      <c r="E35" s="78" t="s">
        <v>83</v>
      </c>
      <c r="F35" s="77" t="s">
        <v>53</v>
      </c>
      <c r="G35" s="79"/>
      <c r="H35" s="53"/>
      <c r="I35" s="53"/>
      <c r="J35" s="53"/>
      <c r="K35" s="53"/>
      <c r="L35" s="53"/>
      <c r="M35" s="53"/>
      <c r="N35" s="54"/>
    </row>
    <row r="36" spans="1:52" s="28" customFormat="1" ht="40.5">
      <c r="A36" s="585" t="str">
        <f>E35</f>
        <v>I.</v>
      </c>
      <c r="B36" s="81" t="s">
        <v>52</v>
      </c>
      <c r="C36" s="591"/>
      <c r="D36" s="82" t="s">
        <v>9</v>
      </c>
      <c r="E36" s="83">
        <f>'Приложение 1 (ОТЧЕТНЫЙ ПЕРИОД)'!E157</f>
        <v>58.650000000000006</v>
      </c>
      <c r="F36" s="83">
        <f>'Приложение 1 (ОТЧЕТНЫЙ ПЕРИОД)'!F157</f>
        <v>58.341999999999999</v>
      </c>
      <c r="G36" s="83">
        <f>'Приложение 1 (ОТЧЕТНЫЙ ПЕРИОД)'!G157</f>
        <v>37.813500000000005</v>
      </c>
      <c r="H36" s="83">
        <f>'Приложение 1 (ОТЧЕТНЫЙ ПЕРИОД)'!H157</f>
        <v>91.34999999999998</v>
      </c>
      <c r="I36" s="83">
        <f>'Приложение 1 (ОТЧЕТНЫЙ ПЕРИОД)'!I157</f>
        <v>103.89999999999999</v>
      </c>
      <c r="J36" s="586"/>
      <c r="K36" s="83">
        <f>'Приложение 1 (ОТЧЕТНЫЙ ПЕРИОД)'!K157</f>
        <v>37.9</v>
      </c>
      <c r="L36" s="83">
        <f>'Приложение 1 (ОТЧЕТНЫЙ ПЕРИОД)'!L157</f>
        <v>73.06</v>
      </c>
      <c r="M36" s="83">
        <f>'Приложение 1 (ОТЧЕТНЫЙ ПЕРИОД)'!M157</f>
        <v>67.06</v>
      </c>
      <c r="N36" s="84">
        <f>'Приложение 1 (ОТЧЕТНЫЙ ПЕРИОД)'!N157</f>
        <v>431.91999999999996</v>
      </c>
      <c r="O36" s="138"/>
      <c r="P36" s="218"/>
      <c r="Q36" s="139"/>
      <c r="R36" s="617" t="str">
        <f>B37</f>
        <v>ДЕМОГРАФИЯ</v>
      </c>
      <c r="S36" s="159" t="str">
        <f>D36</f>
        <v>Всего</v>
      </c>
      <c r="T36" s="159">
        <f>E36</f>
        <v>58.650000000000006</v>
      </c>
      <c r="U36" s="346">
        <f t="shared" ref="U36:V36" si="23">F36</f>
        <v>58.341999999999999</v>
      </c>
      <c r="V36" s="346">
        <f t="shared" si="23"/>
        <v>37.813500000000005</v>
      </c>
      <c r="W36" s="346">
        <f>F36/E36%</f>
        <v>99.474850809889162</v>
      </c>
      <c r="X36" s="342">
        <f>G36/F36%</f>
        <v>64.813513420863202</v>
      </c>
      <c r="Y36" s="139"/>
      <c r="Z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8"/>
      <c r="AS36" s="138"/>
      <c r="AT36" s="138"/>
      <c r="AU36" s="138"/>
      <c r="AV36" s="138"/>
      <c r="AW36" s="138"/>
      <c r="AX36" s="138"/>
      <c r="AY36" s="138"/>
      <c r="AZ36" s="138"/>
    </row>
    <row r="37" spans="1:52" s="35" customFormat="1" ht="23.25">
      <c r="A37" s="453"/>
      <c r="B37" s="460" t="str">
        <f>F35</f>
        <v>ДЕМОГРАФИЯ</v>
      </c>
      <c r="C37" s="455"/>
      <c r="D37" s="38" t="s">
        <v>18</v>
      </c>
      <c r="E37" s="80">
        <f>'Приложение 1 (ОТЧЕТНЫЙ ПЕРИОД)'!E158</f>
        <v>0</v>
      </c>
      <c r="F37" s="80">
        <f>'Приложение 1 (ОТЧЕТНЫЙ ПЕРИОД)'!F158</f>
        <v>0</v>
      </c>
      <c r="G37" s="80">
        <f>'Приложение 1 (ОТЧЕТНЫЙ ПЕРИОД)'!G158</f>
        <v>0</v>
      </c>
      <c r="H37" s="80">
        <f>'Приложение 1 (ОТЧЕТНЫЙ ПЕРИОД)'!H158</f>
        <v>0</v>
      </c>
      <c r="I37" s="80">
        <f>'Приложение 1 (ОТЧЕТНЫЙ ПЕРИОД)'!I158</f>
        <v>0</v>
      </c>
      <c r="J37" s="587"/>
      <c r="K37" s="80">
        <f>'Приложение 1 (ОТЧЕТНЫЙ ПЕРИОД)'!K158</f>
        <v>0</v>
      </c>
      <c r="L37" s="80">
        <f>'Приложение 1 (ОТЧЕТНЫЙ ПЕРИОД)'!L158</f>
        <v>39.450000000000003</v>
      </c>
      <c r="M37" s="80">
        <f>'Приложение 1 (ОТЧЕТНЫЙ ПЕРИОД)'!M158</f>
        <v>39.450000000000003</v>
      </c>
      <c r="N37" s="85">
        <f>'Приложение 1 (ОТЧЕТНЫЙ ПЕРИОД)'!N158</f>
        <v>78.900000000000006</v>
      </c>
      <c r="O37" s="135"/>
      <c r="P37" s="218"/>
      <c r="Q37" s="136"/>
      <c r="R37" s="618"/>
      <c r="S37" s="157"/>
      <c r="T37" s="157"/>
      <c r="U37" s="350"/>
      <c r="V37" s="350"/>
      <c r="W37" s="347"/>
      <c r="X37" s="343"/>
      <c r="Y37" s="136"/>
      <c r="Z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1:52" s="35" customFormat="1" ht="28.5" customHeight="1">
      <c r="A38" s="453"/>
      <c r="B38" s="589"/>
      <c r="C38" s="455"/>
      <c r="D38" s="38" t="s">
        <v>10</v>
      </c>
      <c r="E38" s="80">
        <f>'Приложение 1 (ОТЧЕТНЫЙ ПЕРИОД)'!E159</f>
        <v>54.856500000000004</v>
      </c>
      <c r="F38" s="80">
        <f>'Приложение 1 (ОТЧЕТНЫЙ ПЕРИОД)'!F159</f>
        <v>54.625500000000002</v>
      </c>
      <c r="G38" s="80">
        <f>'Приложение 1 (ОТЧЕТНЫЙ ПЕРИОД)'!G159</f>
        <v>36.950000000000003</v>
      </c>
      <c r="H38" s="80">
        <f>'Приложение 1 (ОТЧЕТНЫЙ ПЕРИОД)'!H159</f>
        <v>90.336499999999987</v>
      </c>
      <c r="I38" s="80">
        <f>'Приложение 1 (ОТЧЕТНЫЙ ПЕРИОД)'!I159</f>
        <v>102.77</v>
      </c>
      <c r="J38" s="587"/>
      <c r="K38" s="80">
        <f>'Приложение 1 (ОТЧЕТНЫЙ ПЕРИОД)'!K159</f>
        <v>37.01</v>
      </c>
      <c r="L38" s="80">
        <f>'Приложение 1 (ОТЧЕТНЫЙ ПЕРИОД)'!L159</f>
        <v>31.95</v>
      </c>
      <c r="M38" s="80">
        <f>'Приложение 1 (ОТЧЕТНЫЙ ПЕРИОД)'!M159</f>
        <v>26</v>
      </c>
      <c r="N38" s="85">
        <f>'Приложение 1 (ОТЧЕТНЫЙ ПЕРИОД)'!N159</f>
        <v>342.92299999999994</v>
      </c>
      <c r="O38" s="135"/>
      <c r="P38" s="218"/>
      <c r="Q38" s="136"/>
      <c r="R38" s="618"/>
      <c r="S38" s="157"/>
      <c r="T38" s="157"/>
      <c r="U38" s="350"/>
      <c r="V38" s="350"/>
      <c r="W38" s="347"/>
      <c r="X38" s="343"/>
      <c r="Y38" s="136"/>
      <c r="Z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1:52" s="28" customFormat="1" ht="23.25" thickBot="1">
      <c r="A39" s="454"/>
      <c r="B39" s="590"/>
      <c r="C39" s="456"/>
      <c r="D39" s="73" t="s">
        <v>11</v>
      </c>
      <c r="E39" s="86">
        <f>'Приложение 1 (ОТЧЕТНЫЙ ПЕРИОД)'!E160</f>
        <v>3.7934999999999999</v>
      </c>
      <c r="F39" s="86">
        <f>'Приложение 1 (ОТЧЕТНЫЙ ПЕРИОД)'!F160</f>
        <v>3.7164999999999999</v>
      </c>
      <c r="G39" s="86">
        <f>'Приложение 1 (ОТЧЕТНЫЙ ПЕРИОД)'!G160</f>
        <v>0.86350000000000005</v>
      </c>
      <c r="H39" s="86">
        <f>'Приложение 1 (ОТЧЕТНЫЙ ПЕРИОД)'!H160</f>
        <v>1.0134999999999998</v>
      </c>
      <c r="I39" s="86">
        <f>'Приложение 1 (ОТЧЕТНЫЙ ПЕРИОД)'!I160</f>
        <v>1.1300000000000001</v>
      </c>
      <c r="J39" s="588"/>
      <c r="K39" s="86">
        <f>'Приложение 1 (ОТЧЕТНЫЙ ПЕРИОД)'!K160</f>
        <v>0.89000000000000012</v>
      </c>
      <c r="L39" s="86">
        <f>'Приложение 1 (ОТЧЕТНЫЙ ПЕРИОД)'!L160</f>
        <v>1.66</v>
      </c>
      <c r="M39" s="86">
        <f>'Приложение 1 (ОТЧЕТНЫЙ ПЕРИОД)'!M160</f>
        <v>1.6099999999999999</v>
      </c>
      <c r="N39" s="87">
        <f>'Приложение 1 (ОТЧЕТНЫЙ ПЕРИОД)'!N160</f>
        <v>10.097</v>
      </c>
      <c r="O39" s="138"/>
      <c r="P39" s="218"/>
      <c r="Q39" s="139"/>
      <c r="R39" s="619"/>
      <c r="S39" s="158"/>
      <c r="T39" s="158"/>
      <c r="U39" s="351"/>
      <c r="V39" s="351"/>
      <c r="W39" s="348"/>
      <c r="X39" s="344"/>
      <c r="Y39" s="139"/>
      <c r="Z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8"/>
      <c r="AS39" s="138"/>
      <c r="AT39" s="138"/>
      <c r="AU39" s="138"/>
      <c r="AV39" s="138"/>
      <c r="AW39" s="138"/>
      <c r="AX39" s="138"/>
      <c r="AY39" s="138"/>
      <c r="AZ39" s="138"/>
    </row>
    <row r="40" spans="1:52" s="28" customFormat="1" ht="23.25">
      <c r="A40"/>
      <c r="B40"/>
      <c r="C40" s="91"/>
      <c r="D40" s="92" t="s">
        <v>66</v>
      </c>
      <c r="E40" s="93">
        <f>E37+E38+E39</f>
        <v>58.650000000000006</v>
      </c>
      <c r="F40" s="93">
        <f>F37+F38+F39</f>
        <v>58.341999999999999</v>
      </c>
      <c r="G40" s="93">
        <f>G37+G38+G39</f>
        <v>37.813500000000005</v>
      </c>
      <c r="H40" s="93">
        <f>H37+H38+H39</f>
        <v>91.34999999999998</v>
      </c>
      <c r="I40" s="93">
        <f>I37+I38+I39</f>
        <v>103.89999999999999</v>
      </c>
      <c r="J40" s="93"/>
      <c r="K40" s="93">
        <f>K37+K38+K39</f>
        <v>37.9</v>
      </c>
      <c r="L40" s="93">
        <f>L37+L38+L39</f>
        <v>73.06</v>
      </c>
      <c r="M40" s="93">
        <f>M37+M38+M39</f>
        <v>67.06</v>
      </c>
      <c r="N40" s="93">
        <f>N37+N38+N39</f>
        <v>431.91999999999996</v>
      </c>
      <c r="O40" s="143"/>
      <c r="P40" s="222">
        <f>SUM(E40:O40)</f>
        <v>959.99549999999988</v>
      </c>
      <c r="Q40" s="139"/>
      <c r="R40" s="139"/>
      <c r="S40" s="131"/>
      <c r="T40" s="131"/>
      <c r="U40" s="352"/>
      <c r="V40" s="352"/>
      <c r="W40" s="345"/>
      <c r="X40" s="345"/>
      <c r="Y40" s="139"/>
      <c r="Z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8"/>
      <c r="AS40" s="138"/>
      <c r="AT40" s="138"/>
      <c r="AU40" s="138"/>
      <c r="AV40" s="138"/>
      <c r="AW40" s="138"/>
      <c r="AX40" s="138"/>
      <c r="AY40" s="138"/>
      <c r="AZ40" s="138"/>
    </row>
    <row r="41" spans="1:52" s="28" customFormat="1" ht="24" thickBot="1">
      <c r="A41"/>
      <c r="B41"/>
      <c r="C41"/>
      <c r="D41" s="90" t="s">
        <v>66</v>
      </c>
      <c r="E41" s="89">
        <f>E40-E36</f>
        <v>0</v>
      </c>
      <c r="F41" s="89">
        <f>F40-F36</f>
        <v>0</v>
      </c>
      <c r="G41" s="89">
        <f>G40-G36</f>
        <v>0</v>
      </c>
      <c r="H41" s="89">
        <f>H40-H36</f>
        <v>0</v>
      </c>
      <c r="I41" s="89">
        <f>I40-I36</f>
        <v>0</v>
      </c>
      <c r="J41" s="89"/>
      <c r="K41" s="89">
        <f>K40-K36</f>
        <v>0</v>
      </c>
      <c r="L41" s="89">
        <f>L40-L36</f>
        <v>0</v>
      </c>
      <c r="M41" s="89">
        <f>M40-M36</f>
        <v>0</v>
      </c>
      <c r="N41" s="89">
        <f>N40-N36</f>
        <v>0</v>
      </c>
      <c r="O41" s="135"/>
      <c r="P41" s="221">
        <f>SUM(E41:O41)</f>
        <v>0</v>
      </c>
      <c r="Q41" s="139"/>
      <c r="R41" s="139"/>
      <c r="S41" s="131"/>
      <c r="T41" s="131"/>
      <c r="U41" s="352"/>
      <c r="V41" s="352"/>
      <c r="W41" s="345"/>
      <c r="X41" s="345"/>
      <c r="Y41" s="139"/>
      <c r="Z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8"/>
      <c r="AS41" s="138"/>
      <c r="AT41" s="138"/>
      <c r="AU41" s="138"/>
      <c r="AV41" s="138"/>
      <c r="AW41" s="138"/>
      <c r="AX41" s="138"/>
      <c r="AY41" s="138"/>
      <c r="AZ41" s="138"/>
    </row>
    <row r="42" spans="1:52" s="28" customFormat="1" ht="53.25" customHeight="1" thickBot="1">
      <c r="A42" s="52"/>
      <c r="B42" s="53"/>
      <c r="C42" s="53"/>
      <c r="D42" s="53"/>
      <c r="E42" s="78" t="s">
        <v>84</v>
      </c>
      <c r="F42" s="77" t="s">
        <v>54</v>
      </c>
      <c r="G42" s="79"/>
      <c r="H42" s="53"/>
      <c r="I42" s="53"/>
      <c r="J42" s="53"/>
      <c r="K42" s="53"/>
      <c r="L42" s="53"/>
      <c r="M42" s="53"/>
      <c r="N42" s="54"/>
      <c r="O42" s="138"/>
      <c r="P42" s="218"/>
      <c r="Q42" s="139"/>
      <c r="R42" s="139"/>
      <c r="S42" s="131"/>
      <c r="T42" s="131"/>
      <c r="U42" s="352"/>
      <c r="V42" s="352"/>
      <c r="W42" s="345"/>
      <c r="X42" s="345"/>
      <c r="Y42" s="139"/>
      <c r="Z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8"/>
      <c r="AS42" s="138"/>
      <c r="AT42" s="138"/>
      <c r="AU42" s="138"/>
      <c r="AV42" s="138"/>
      <c r="AW42" s="138"/>
      <c r="AX42" s="138"/>
      <c r="AY42" s="138"/>
      <c r="AZ42" s="138"/>
    </row>
    <row r="43" spans="1:52" s="28" customFormat="1" ht="40.5">
      <c r="A43" s="585" t="str">
        <f>E42</f>
        <v>II.</v>
      </c>
      <c r="B43" s="56" t="s">
        <v>52</v>
      </c>
      <c r="C43" s="455"/>
      <c r="D43" s="37" t="s">
        <v>9</v>
      </c>
      <c r="E43" s="83">
        <f>'Приложение 1 (ОТЧЕТНЫЙ ПЕРИОД)'!E195</f>
        <v>1.0149999999999999</v>
      </c>
      <c r="F43" s="83">
        <f>'Приложение 1 (ОТЧЕТНЫЙ ПЕРИОД)'!F195</f>
        <v>1.0149999999999999</v>
      </c>
      <c r="G43" s="83">
        <f>'Приложение 1 (ОТЧЕТНЫЙ ПЕРИОД)'!G195</f>
        <v>1.0149999999999999</v>
      </c>
      <c r="H43" s="83">
        <f>'Приложение 1 (ОТЧЕТНЫЙ ПЕРИОД)'!H195</f>
        <v>1</v>
      </c>
      <c r="I43" s="83">
        <f>'Приложение 1 (ОТЧЕТНЫЙ ПЕРИОД)'!I195</f>
        <v>0</v>
      </c>
      <c r="J43" s="586"/>
      <c r="K43" s="83">
        <f>'Приложение 1 (ОТЧЕТНЫЙ ПЕРИОД)'!K195</f>
        <v>1</v>
      </c>
      <c r="L43" s="83">
        <f>'Приложение 1 (ОТЧЕТНЫЙ ПЕРИОД)'!L195</f>
        <v>0</v>
      </c>
      <c r="M43" s="83">
        <f>'Приложение 1 (ОТЧЕТНЫЙ ПЕРИОД)'!M195</f>
        <v>0</v>
      </c>
      <c r="N43" s="84">
        <f>'Приложение 1 (ОТЧЕТНЫЙ ПЕРИОД)'!N195</f>
        <v>3.0150000000000001</v>
      </c>
      <c r="O43" s="138"/>
      <c r="P43" s="218"/>
      <c r="Q43" s="139"/>
      <c r="R43" s="617" t="str">
        <f>B44</f>
        <v>ЗДРАВООХРАНЕНИЕ</v>
      </c>
      <c r="S43" s="159" t="str">
        <f>D43</f>
        <v>Всего</v>
      </c>
      <c r="T43" s="159">
        <f>E43</f>
        <v>1.0149999999999999</v>
      </c>
      <c r="U43" s="346">
        <f t="shared" ref="U43:V43" si="24">F43</f>
        <v>1.0149999999999999</v>
      </c>
      <c r="V43" s="346">
        <f t="shared" si="24"/>
        <v>1.0149999999999999</v>
      </c>
      <c r="W43" s="346">
        <f>F43/E43%</f>
        <v>100</v>
      </c>
      <c r="X43" s="342">
        <f>G43/F43%</f>
        <v>100</v>
      </c>
      <c r="Y43" s="139"/>
      <c r="Z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8"/>
      <c r="AS43" s="138"/>
      <c r="AT43" s="138"/>
      <c r="AU43" s="138"/>
      <c r="AV43" s="138"/>
      <c r="AW43" s="138"/>
      <c r="AX43" s="138"/>
      <c r="AY43" s="138"/>
      <c r="AZ43" s="138"/>
    </row>
    <row r="44" spans="1:52" s="28" customFormat="1" ht="23.25" customHeight="1">
      <c r="A44" s="453"/>
      <c r="B44" s="460" t="str">
        <f>F42</f>
        <v>ЗДРАВООХРАНЕНИЕ</v>
      </c>
      <c r="C44" s="455"/>
      <c r="D44" s="38" t="s">
        <v>18</v>
      </c>
      <c r="E44" s="80">
        <f>'Приложение 1 (ОТЧЕТНЫЙ ПЕРИОД)'!E196</f>
        <v>1</v>
      </c>
      <c r="F44" s="80">
        <f>'Приложение 1 (ОТЧЕТНЫЙ ПЕРИОД)'!F196</f>
        <v>1</v>
      </c>
      <c r="G44" s="80">
        <f>'Приложение 1 (ОТЧЕТНЫЙ ПЕРИОД)'!G196</f>
        <v>1</v>
      </c>
      <c r="H44" s="80">
        <f>'Приложение 1 (ОТЧЕТНЫЙ ПЕРИОД)'!H196</f>
        <v>1</v>
      </c>
      <c r="I44" s="80">
        <f>'Приложение 1 (ОТЧЕТНЫЙ ПЕРИОД)'!I196</f>
        <v>0</v>
      </c>
      <c r="J44" s="587"/>
      <c r="K44" s="80">
        <f>'Приложение 1 (ОТЧЕТНЫЙ ПЕРИОД)'!K196</f>
        <v>1</v>
      </c>
      <c r="L44" s="80">
        <f>'Приложение 1 (ОТЧЕТНЫЙ ПЕРИОД)'!L196</f>
        <v>0</v>
      </c>
      <c r="M44" s="80">
        <f>'Приложение 1 (ОТЧЕТНЫЙ ПЕРИОД)'!M196</f>
        <v>0</v>
      </c>
      <c r="N44" s="85">
        <f>'Приложение 1 (ОТЧЕТНЫЙ ПЕРИОД)'!N196</f>
        <v>3</v>
      </c>
      <c r="O44" s="138"/>
      <c r="P44" s="218"/>
      <c r="Q44" s="139"/>
      <c r="R44" s="618"/>
      <c r="S44" s="157"/>
      <c r="T44" s="157"/>
      <c r="U44" s="350"/>
      <c r="V44" s="350"/>
      <c r="W44" s="347"/>
      <c r="X44" s="343"/>
      <c r="Y44" s="139"/>
      <c r="Z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8"/>
      <c r="AS44" s="138"/>
      <c r="AT44" s="138"/>
      <c r="AU44" s="138"/>
      <c r="AV44" s="138"/>
      <c r="AW44" s="138"/>
      <c r="AX44" s="138"/>
      <c r="AY44" s="138"/>
      <c r="AZ44" s="138"/>
    </row>
    <row r="45" spans="1:52" s="28" customFormat="1" ht="23.25" customHeight="1">
      <c r="A45" s="453"/>
      <c r="B45" s="589"/>
      <c r="C45" s="455"/>
      <c r="D45" s="38" t="s">
        <v>10</v>
      </c>
      <c r="E45" s="80">
        <f>'Приложение 1 (ОТЧЕТНЫЙ ПЕРИОД)'!E197</f>
        <v>1.4999999999999999E-2</v>
      </c>
      <c r="F45" s="80">
        <f>'Приложение 1 (ОТЧЕТНЫЙ ПЕРИОД)'!F197</f>
        <v>1.4999999999999999E-2</v>
      </c>
      <c r="G45" s="80">
        <f>'Приложение 1 (ОТЧЕТНЫЙ ПЕРИОД)'!G197</f>
        <v>1.4999999999999999E-2</v>
      </c>
      <c r="H45" s="80">
        <f>'Приложение 1 (ОТЧЕТНЫЙ ПЕРИОД)'!H197</f>
        <v>0</v>
      </c>
      <c r="I45" s="80">
        <f>'Приложение 1 (ОТЧЕТНЫЙ ПЕРИОД)'!I197</f>
        <v>0</v>
      </c>
      <c r="J45" s="587"/>
      <c r="K45" s="80">
        <f>'Приложение 1 (ОТЧЕТНЫЙ ПЕРИОД)'!K197</f>
        <v>0</v>
      </c>
      <c r="L45" s="80">
        <f>'Приложение 1 (ОТЧЕТНЫЙ ПЕРИОД)'!L197</f>
        <v>0</v>
      </c>
      <c r="M45" s="80">
        <f>'Приложение 1 (ОТЧЕТНЫЙ ПЕРИОД)'!M197</f>
        <v>0</v>
      </c>
      <c r="N45" s="85">
        <f>'Приложение 1 (ОТЧЕТНЫЙ ПЕРИОД)'!N197</f>
        <v>1.4999999999999999E-2</v>
      </c>
      <c r="O45" s="138"/>
      <c r="P45" s="218"/>
      <c r="Q45" s="139"/>
      <c r="R45" s="618"/>
      <c r="S45" s="157"/>
      <c r="T45" s="157"/>
      <c r="U45" s="350"/>
      <c r="V45" s="350"/>
      <c r="W45" s="347"/>
      <c r="X45" s="343"/>
      <c r="Y45" s="139"/>
      <c r="Z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8"/>
      <c r="AS45" s="138"/>
      <c r="AT45" s="138"/>
      <c r="AU45" s="138"/>
      <c r="AV45" s="138"/>
      <c r="AW45" s="138"/>
      <c r="AX45" s="138"/>
      <c r="AY45" s="138"/>
      <c r="AZ45" s="138"/>
    </row>
    <row r="46" spans="1:52" s="28" customFormat="1" ht="23.25" customHeight="1" thickBot="1">
      <c r="A46" s="454"/>
      <c r="B46" s="590"/>
      <c r="C46" s="456"/>
      <c r="D46" s="73" t="s">
        <v>11</v>
      </c>
      <c r="E46" s="86">
        <f>'Приложение 1 (ОТЧЕТНЫЙ ПЕРИОД)'!E198</f>
        <v>0</v>
      </c>
      <c r="F46" s="86">
        <f>'Приложение 1 (ОТЧЕТНЫЙ ПЕРИОД)'!F198</f>
        <v>0</v>
      </c>
      <c r="G46" s="86">
        <f>'Приложение 1 (ОТЧЕТНЫЙ ПЕРИОД)'!G198</f>
        <v>0</v>
      </c>
      <c r="H46" s="86">
        <f>'Приложение 1 (ОТЧЕТНЫЙ ПЕРИОД)'!H198</f>
        <v>0</v>
      </c>
      <c r="I46" s="86">
        <f>'Приложение 1 (ОТЧЕТНЫЙ ПЕРИОД)'!I198</f>
        <v>0</v>
      </c>
      <c r="J46" s="588"/>
      <c r="K46" s="86">
        <f>'Приложение 1 (ОТЧЕТНЫЙ ПЕРИОД)'!K198</f>
        <v>0</v>
      </c>
      <c r="L46" s="86">
        <f>'Приложение 1 (ОТЧЕТНЫЙ ПЕРИОД)'!L198</f>
        <v>0</v>
      </c>
      <c r="M46" s="86">
        <f>'Приложение 1 (ОТЧЕТНЫЙ ПЕРИОД)'!M198</f>
        <v>0</v>
      </c>
      <c r="N46" s="87">
        <f>'Приложение 1 (ОТЧЕТНЫЙ ПЕРИОД)'!N198</f>
        <v>0</v>
      </c>
      <c r="O46" s="138"/>
      <c r="P46" s="218"/>
      <c r="Q46" s="139"/>
      <c r="R46" s="619"/>
      <c r="S46" s="158"/>
      <c r="T46" s="158"/>
      <c r="U46" s="351"/>
      <c r="V46" s="351"/>
      <c r="W46" s="348"/>
      <c r="X46" s="344"/>
      <c r="Y46" s="139"/>
      <c r="Z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8"/>
      <c r="AS46" s="138"/>
      <c r="AT46" s="138"/>
      <c r="AU46" s="138"/>
      <c r="AV46" s="138"/>
      <c r="AW46" s="138"/>
      <c r="AX46" s="138"/>
      <c r="AY46" s="138"/>
      <c r="AZ46" s="138"/>
    </row>
    <row r="47" spans="1:52" s="28" customFormat="1" ht="23.25">
      <c r="A47"/>
      <c r="B47"/>
      <c r="C47" s="91"/>
      <c r="D47" s="92" t="s">
        <v>66</v>
      </c>
      <c r="E47" s="93">
        <f>E44+E45+E46</f>
        <v>1.0149999999999999</v>
      </c>
      <c r="F47" s="93">
        <f>F44+F45+F46</f>
        <v>1.0149999999999999</v>
      </c>
      <c r="G47" s="93">
        <f>G44+G45+G46</f>
        <v>1.0149999999999999</v>
      </c>
      <c r="H47" s="93">
        <f>H44+H45+H46</f>
        <v>1</v>
      </c>
      <c r="I47" s="93">
        <f>I44+I45+I46</f>
        <v>0</v>
      </c>
      <c r="J47" s="93"/>
      <c r="K47" s="93">
        <f>K44+K45+K46</f>
        <v>1</v>
      </c>
      <c r="L47" s="93">
        <f>L44+L45+L46</f>
        <v>0</v>
      </c>
      <c r="M47" s="93">
        <f>M44+M45+M46</f>
        <v>0</v>
      </c>
      <c r="N47" s="93">
        <f>N44+N45+N46</f>
        <v>3.0150000000000001</v>
      </c>
      <c r="O47" s="143"/>
      <c r="P47" s="222">
        <f>SUM(E47:O47)</f>
        <v>8.06</v>
      </c>
      <c r="Q47" s="139"/>
      <c r="R47" s="139"/>
      <c r="S47" s="131"/>
      <c r="T47" s="131"/>
      <c r="U47" s="352"/>
      <c r="V47" s="352"/>
      <c r="W47" s="345"/>
      <c r="X47" s="345"/>
      <c r="Y47" s="139"/>
      <c r="Z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8"/>
      <c r="AS47" s="138"/>
      <c r="AT47" s="138"/>
      <c r="AU47" s="138"/>
      <c r="AV47" s="138"/>
      <c r="AW47" s="138"/>
      <c r="AX47" s="138"/>
      <c r="AY47" s="138"/>
      <c r="AZ47" s="138"/>
    </row>
    <row r="48" spans="1:52" s="28" customFormat="1" ht="24" thickBot="1">
      <c r="A48"/>
      <c r="B48"/>
      <c r="C48"/>
      <c r="D48" s="90" t="s">
        <v>66</v>
      </c>
      <c r="E48" s="89">
        <f>E47-E43</f>
        <v>0</v>
      </c>
      <c r="F48" s="89">
        <f>F47-F43</f>
        <v>0</v>
      </c>
      <c r="G48" s="89">
        <f>G47-G43</f>
        <v>0</v>
      </c>
      <c r="H48" s="89">
        <f>H47-H43</f>
        <v>0</v>
      </c>
      <c r="I48" s="89">
        <f>I47-I43</f>
        <v>0</v>
      </c>
      <c r="J48" s="89"/>
      <c r="K48" s="89">
        <f>K47-K43</f>
        <v>0</v>
      </c>
      <c r="L48" s="89">
        <f>L47-L43</f>
        <v>0</v>
      </c>
      <c r="M48" s="89">
        <f>M47-M43</f>
        <v>0</v>
      </c>
      <c r="N48" s="89">
        <f>N47-N43</f>
        <v>0</v>
      </c>
      <c r="O48" s="135"/>
      <c r="P48" s="221">
        <f>SUM(E48:O48)</f>
        <v>0</v>
      </c>
      <c r="Q48" s="139"/>
      <c r="R48" s="139"/>
      <c r="S48" s="131"/>
      <c r="T48" s="131"/>
      <c r="U48" s="352"/>
      <c r="V48" s="352"/>
      <c r="W48" s="345"/>
      <c r="X48" s="345"/>
      <c r="Y48" s="139"/>
      <c r="Z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8"/>
      <c r="AS48" s="138"/>
      <c r="AT48" s="138"/>
      <c r="AU48" s="138"/>
      <c r="AV48" s="138"/>
      <c r="AW48" s="138"/>
      <c r="AX48" s="138"/>
      <c r="AY48" s="138"/>
      <c r="AZ48" s="138"/>
    </row>
    <row r="49" spans="1:52" s="28" customFormat="1" ht="26.25" customHeight="1" thickBot="1">
      <c r="A49" s="558" t="s">
        <v>75</v>
      </c>
      <c r="B49" s="559"/>
      <c r="C49" s="559"/>
      <c r="D49" s="559"/>
      <c r="E49" s="559"/>
      <c r="F49" s="559"/>
      <c r="G49" s="559"/>
      <c r="H49" s="559"/>
      <c r="I49" s="559"/>
      <c r="J49" s="559"/>
      <c r="K49" s="612"/>
      <c r="L49" s="612"/>
      <c r="M49" s="612"/>
      <c r="N49" s="613"/>
      <c r="O49" s="135"/>
      <c r="P49" s="221"/>
      <c r="Q49" s="139"/>
      <c r="R49" s="139"/>
      <c r="S49" s="131"/>
      <c r="T49" s="131"/>
      <c r="U49" s="352"/>
      <c r="V49" s="352"/>
      <c r="W49" s="345"/>
      <c r="X49" s="345"/>
      <c r="Y49" s="139"/>
      <c r="Z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8"/>
      <c r="AS49" s="138"/>
      <c r="AT49" s="138"/>
      <c r="AU49" s="138"/>
      <c r="AV49" s="138"/>
      <c r="AW49" s="138"/>
      <c r="AX49" s="138"/>
      <c r="AY49" s="138"/>
      <c r="AZ49" s="138"/>
    </row>
    <row r="50" spans="1:52" s="28" customFormat="1" ht="46.5">
      <c r="A50" s="614" t="s">
        <v>12</v>
      </c>
      <c r="B50" s="170" t="s">
        <v>76</v>
      </c>
      <c r="C50" s="171"/>
      <c r="D50" s="193"/>
      <c r="E50" s="172">
        <f>'Приложение 1 (ОТЧЕТНЫЙ ПЕРИОД)'!E163</f>
        <v>0</v>
      </c>
      <c r="F50" s="172">
        <f>'Приложение 1 (ОТЧЕТНЫЙ ПЕРИОД)'!F163</f>
        <v>0</v>
      </c>
      <c r="G50" s="172">
        <f>'Приложение 1 (ОТЧЕТНЫЙ ПЕРИОД)'!G163</f>
        <v>0</v>
      </c>
      <c r="H50" s="172">
        <f>'Приложение 1 (ОТЧЕТНЫЙ ПЕРИОД)'!H163</f>
        <v>0</v>
      </c>
      <c r="I50" s="172">
        <f>'Приложение 1 (ОТЧЕТНЫЙ ПЕРИОД)'!I163</f>
        <v>0</v>
      </c>
      <c r="J50" s="185"/>
      <c r="K50" s="172">
        <f>'Приложение 1 (ОТЧЕТНЫЙ ПЕРИОД)'!K163</f>
        <v>0</v>
      </c>
      <c r="L50" s="172">
        <f>'Приложение 1 (ОТЧЕТНЫЙ ПЕРИОД)'!L163</f>
        <v>0</v>
      </c>
      <c r="M50" s="172">
        <f>'Приложение 1 (ОТЧЕТНЫЙ ПЕРИОД)'!M163</f>
        <v>0</v>
      </c>
      <c r="N50" s="186">
        <f>'Приложение 1 (ОТЧЕТНЫЙ ПЕРИОД)'!N163</f>
        <v>0</v>
      </c>
      <c r="O50" s="135"/>
      <c r="P50" s="221"/>
      <c r="Q50" s="139"/>
      <c r="R50" s="139"/>
      <c r="S50" s="131"/>
      <c r="T50" s="131"/>
      <c r="U50" s="352"/>
      <c r="V50" s="352"/>
      <c r="W50" s="345"/>
      <c r="X50" s="345"/>
      <c r="Y50" s="139"/>
      <c r="Z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8"/>
      <c r="AS50" s="138"/>
      <c r="AT50" s="138"/>
      <c r="AU50" s="138"/>
      <c r="AV50" s="138"/>
      <c r="AW50" s="138"/>
      <c r="AX50" s="138"/>
      <c r="AY50" s="138"/>
      <c r="AZ50" s="138"/>
    </row>
    <row r="51" spans="1:52" s="28" customFormat="1" ht="22.5" customHeight="1">
      <c r="A51" s="615"/>
      <c r="B51" s="6" t="s">
        <v>25</v>
      </c>
      <c r="C51" s="162"/>
      <c r="D51" s="194"/>
      <c r="E51" s="173">
        <f>'Приложение 1 (ОТЧЕТНЫЙ ПЕРИОД)'!E164</f>
        <v>31</v>
      </c>
      <c r="F51" s="163">
        <f>'Приложение 1 (ОТЧЕТНЫЙ ПЕРИОД)'!F164</f>
        <v>0</v>
      </c>
      <c r="G51" s="163">
        <f>'Приложение 1 (ОТЧЕТНЫЙ ПЕРИОД)'!G164</f>
        <v>34</v>
      </c>
      <c r="H51" s="163">
        <f>'Приложение 1 (ОТЧЕТНЫЙ ПЕРИОД)'!H164</f>
        <v>0</v>
      </c>
      <c r="I51" s="163">
        <f>'Приложение 1 (ОТЧЕТНЫЙ ПЕРИОД)'!I164</f>
        <v>0</v>
      </c>
      <c r="J51" s="187"/>
      <c r="K51" s="163">
        <f>'Приложение 1 (ОТЧЕТНЫЙ ПЕРИОД)'!K164</f>
        <v>0</v>
      </c>
      <c r="L51" s="163">
        <f>'Приложение 1 (ОТЧЕТНЫЙ ПЕРИОД)'!L164</f>
        <v>0</v>
      </c>
      <c r="M51" s="163">
        <f>'Приложение 1 (ОТЧЕТНЫЙ ПЕРИОД)'!M164</f>
        <v>0</v>
      </c>
      <c r="N51" s="188">
        <f>'Приложение 1 (ОТЧЕТНЫЙ ПЕРИОД)'!N164</f>
        <v>0</v>
      </c>
      <c r="O51" s="135"/>
      <c r="P51" s="221"/>
      <c r="Q51" s="139"/>
      <c r="R51" s="139"/>
      <c r="S51" s="131"/>
      <c r="T51" s="131"/>
      <c r="U51" s="352"/>
      <c r="V51" s="352"/>
      <c r="W51" s="345"/>
      <c r="X51" s="345"/>
      <c r="Y51" s="139"/>
      <c r="Z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8"/>
      <c r="AS51" s="138"/>
      <c r="AT51" s="138"/>
      <c r="AU51" s="138"/>
      <c r="AV51" s="138"/>
      <c r="AW51" s="138"/>
      <c r="AX51" s="138"/>
      <c r="AY51" s="138"/>
      <c r="AZ51" s="138"/>
    </row>
    <row r="52" spans="1:52" s="28" customFormat="1" ht="69.75">
      <c r="A52" s="615" t="s">
        <v>13</v>
      </c>
      <c r="B52" s="164" t="s">
        <v>77</v>
      </c>
      <c r="C52" s="165"/>
      <c r="D52" s="195"/>
      <c r="E52" s="166">
        <f>'Приложение 1 (ОТЧЕТНЫЙ ПЕРИОД)'!E165</f>
        <v>0</v>
      </c>
      <c r="F52" s="166">
        <f>'Приложение 1 (ОТЧЕТНЫЙ ПЕРИОД)'!F165</f>
        <v>0</v>
      </c>
      <c r="G52" s="166">
        <f>'Приложение 1 (ОТЧЕТНЫЙ ПЕРИОД)'!G165</f>
        <v>0</v>
      </c>
      <c r="H52" s="166">
        <f>'Приложение 1 (ОТЧЕТНЫЙ ПЕРИОД)'!H165</f>
        <v>0</v>
      </c>
      <c r="I52" s="166">
        <f>'Приложение 1 (ОТЧЕТНЫЙ ПЕРИОД)'!I165</f>
        <v>0</v>
      </c>
      <c r="J52" s="189"/>
      <c r="K52" s="166">
        <f>'Приложение 1 (ОТЧЕТНЫЙ ПЕРИОД)'!K165</f>
        <v>0</v>
      </c>
      <c r="L52" s="166">
        <f>'Приложение 1 (ОТЧЕТНЫЙ ПЕРИОД)'!L165</f>
        <v>0</v>
      </c>
      <c r="M52" s="166">
        <f>'Приложение 1 (ОТЧЕТНЫЙ ПЕРИОД)'!M165</f>
        <v>0</v>
      </c>
      <c r="N52" s="190">
        <f>'Приложение 1 (ОТЧЕТНЫЙ ПЕРИОД)'!N165</f>
        <v>0</v>
      </c>
      <c r="O52" s="135"/>
      <c r="P52" s="221"/>
      <c r="Q52" s="139"/>
      <c r="R52" s="139"/>
      <c r="S52" s="131"/>
      <c r="T52" s="131"/>
      <c r="U52" s="352"/>
      <c r="V52" s="352"/>
      <c r="W52" s="345"/>
      <c r="X52" s="345"/>
      <c r="Y52" s="139"/>
      <c r="Z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8"/>
      <c r="AS52" s="138"/>
      <c r="AT52" s="138"/>
      <c r="AU52" s="138"/>
      <c r="AV52" s="138"/>
      <c r="AW52" s="138"/>
      <c r="AX52" s="138"/>
      <c r="AY52" s="138"/>
      <c r="AZ52" s="138"/>
    </row>
    <row r="53" spans="1:52" s="28" customFormat="1" ht="22.5" customHeight="1">
      <c r="A53" s="615"/>
      <c r="B53" s="6" t="s">
        <v>25</v>
      </c>
      <c r="C53" s="162"/>
      <c r="D53" s="194"/>
      <c r="E53" s="173">
        <f>'Приложение 1 (ОТЧЕТНЫЙ ПЕРИОД)'!E166</f>
        <v>7985</v>
      </c>
      <c r="F53" s="163">
        <f>'Приложение 1 (ОТЧЕТНЫЙ ПЕРИОД)'!F166</f>
        <v>0</v>
      </c>
      <c r="G53" s="163">
        <f>'Приложение 1 (ОТЧЕТНЫЙ ПЕРИОД)'!G166</f>
        <v>6757</v>
      </c>
      <c r="H53" s="163">
        <f>'Приложение 1 (ОТЧЕТНЫЙ ПЕРИОД)'!H166</f>
        <v>0</v>
      </c>
      <c r="I53" s="163">
        <f>'Приложение 1 (ОТЧЕТНЫЙ ПЕРИОД)'!I166</f>
        <v>0</v>
      </c>
      <c r="J53" s="187"/>
      <c r="K53" s="163">
        <f>'Приложение 1 (ОТЧЕТНЫЙ ПЕРИОД)'!K166</f>
        <v>0</v>
      </c>
      <c r="L53" s="163">
        <f>'Приложение 1 (ОТЧЕТНЫЙ ПЕРИОД)'!L166</f>
        <v>0</v>
      </c>
      <c r="M53" s="163">
        <f>'Приложение 1 (ОТЧЕТНЫЙ ПЕРИОД)'!M166</f>
        <v>0</v>
      </c>
      <c r="N53" s="188">
        <f>'Приложение 1 (ОТЧЕТНЫЙ ПЕРИОД)'!N166</f>
        <v>0</v>
      </c>
      <c r="O53" s="135"/>
      <c r="P53" s="221"/>
      <c r="Q53" s="139"/>
      <c r="R53" s="139"/>
      <c r="S53" s="131"/>
      <c r="T53" s="131"/>
      <c r="U53" s="352"/>
      <c r="V53" s="352"/>
      <c r="W53" s="345"/>
      <c r="X53" s="345"/>
      <c r="Y53" s="139"/>
      <c r="Z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8"/>
      <c r="AS53" s="138"/>
      <c r="AT53" s="138"/>
      <c r="AU53" s="138"/>
      <c r="AV53" s="138"/>
      <c r="AW53" s="138"/>
      <c r="AX53" s="138"/>
      <c r="AY53" s="138"/>
      <c r="AZ53" s="138"/>
    </row>
    <row r="54" spans="1:52" s="28" customFormat="1" ht="93">
      <c r="A54" s="615" t="s">
        <v>78</v>
      </c>
      <c r="B54" s="164" t="s">
        <v>79</v>
      </c>
      <c r="C54" s="165"/>
      <c r="D54" s="195"/>
      <c r="E54" s="166">
        <f>'Приложение 1 (ОТЧЕТНЫЙ ПЕРИОД)'!E167</f>
        <v>0</v>
      </c>
      <c r="F54" s="166">
        <f>'Приложение 1 (ОТЧЕТНЫЙ ПЕРИОД)'!F167</f>
        <v>0</v>
      </c>
      <c r="G54" s="166">
        <f>'Приложение 1 (ОТЧЕТНЫЙ ПЕРИОД)'!G167</f>
        <v>0</v>
      </c>
      <c r="H54" s="166">
        <f>'Приложение 1 (ОТЧЕТНЫЙ ПЕРИОД)'!H167</f>
        <v>0</v>
      </c>
      <c r="I54" s="166">
        <f>'Приложение 1 (ОТЧЕТНЫЙ ПЕРИОД)'!I167</f>
        <v>0</v>
      </c>
      <c r="J54" s="189"/>
      <c r="K54" s="166">
        <f>'Приложение 1 (ОТЧЕТНЫЙ ПЕРИОД)'!K167</f>
        <v>0</v>
      </c>
      <c r="L54" s="166">
        <f>'Приложение 1 (ОТЧЕТНЫЙ ПЕРИОД)'!L167</f>
        <v>0</v>
      </c>
      <c r="M54" s="166">
        <f>'Приложение 1 (ОТЧЕТНЫЙ ПЕРИОД)'!M167</f>
        <v>0</v>
      </c>
      <c r="N54" s="190">
        <f>'Приложение 1 (ОТЧЕТНЫЙ ПЕРИОД)'!N167</f>
        <v>0</v>
      </c>
      <c r="O54" s="135"/>
      <c r="P54" s="221"/>
      <c r="Q54" s="139"/>
      <c r="R54" s="139"/>
      <c r="S54" s="131"/>
      <c r="T54" s="131"/>
      <c r="U54" s="352"/>
      <c r="V54" s="352"/>
      <c r="W54" s="345"/>
      <c r="X54" s="345"/>
      <c r="Y54" s="139"/>
      <c r="Z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8"/>
      <c r="AS54" s="138"/>
      <c r="AT54" s="138"/>
      <c r="AU54" s="138"/>
      <c r="AV54" s="138"/>
      <c r="AW54" s="138"/>
      <c r="AX54" s="138"/>
      <c r="AY54" s="138"/>
      <c r="AZ54" s="138"/>
    </row>
    <row r="55" spans="1:52" s="28" customFormat="1" ht="22.5" customHeight="1">
      <c r="A55" s="615"/>
      <c r="B55" s="6" t="s">
        <v>25</v>
      </c>
      <c r="C55" s="162"/>
      <c r="D55" s="194"/>
      <c r="E55" s="173">
        <f>'Приложение 1 (ОТЧЕТНЫЙ ПЕРИОД)'!E168</f>
        <v>8</v>
      </c>
      <c r="F55" s="163">
        <f>'Приложение 1 (ОТЧЕТНЫЙ ПЕРИОД)'!F168</f>
        <v>0</v>
      </c>
      <c r="G55" s="163">
        <f>'Приложение 1 (ОТЧЕТНЫЙ ПЕРИОД)'!G168</f>
        <v>5</v>
      </c>
      <c r="H55" s="163">
        <f>'Приложение 1 (ОТЧЕТНЫЙ ПЕРИОД)'!H168</f>
        <v>0</v>
      </c>
      <c r="I55" s="163">
        <f>'Приложение 1 (ОТЧЕТНЫЙ ПЕРИОД)'!I168</f>
        <v>0</v>
      </c>
      <c r="J55" s="187"/>
      <c r="K55" s="163">
        <f>'Приложение 1 (ОТЧЕТНЫЙ ПЕРИОД)'!K168</f>
        <v>0</v>
      </c>
      <c r="L55" s="163">
        <f>'Приложение 1 (ОТЧЕТНЫЙ ПЕРИОД)'!L168</f>
        <v>0</v>
      </c>
      <c r="M55" s="163">
        <f>'Приложение 1 (ОТЧЕТНЫЙ ПЕРИОД)'!M168</f>
        <v>0</v>
      </c>
      <c r="N55" s="188">
        <f>'Приложение 1 (ОТЧЕТНЫЙ ПЕРИОД)'!N168</f>
        <v>0</v>
      </c>
      <c r="O55" s="135"/>
      <c r="P55" s="221"/>
      <c r="Q55" s="139"/>
      <c r="R55" s="139"/>
      <c r="S55" s="131"/>
      <c r="T55" s="131"/>
      <c r="U55" s="352"/>
      <c r="V55" s="352"/>
      <c r="W55" s="345"/>
      <c r="X55" s="345"/>
      <c r="Y55" s="139"/>
      <c r="Z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8"/>
      <c r="AS55" s="138"/>
      <c r="AT55" s="138"/>
      <c r="AU55" s="138"/>
      <c r="AV55" s="138"/>
      <c r="AW55" s="138"/>
      <c r="AX55" s="138"/>
      <c r="AY55" s="138"/>
      <c r="AZ55" s="138"/>
    </row>
    <row r="56" spans="1:52" s="28" customFormat="1" ht="93">
      <c r="A56" s="615" t="s">
        <v>80</v>
      </c>
      <c r="B56" s="164" t="s">
        <v>81</v>
      </c>
      <c r="C56" s="165"/>
      <c r="D56" s="195"/>
      <c r="E56" s="166">
        <f>'Приложение 1 (ОТЧЕТНЫЙ ПЕРИОД)'!E169</f>
        <v>0</v>
      </c>
      <c r="F56" s="166">
        <f>'Приложение 1 (ОТЧЕТНЫЙ ПЕРИОД)'!F169</f>
        <v>0</v>
      </c>
      <c r="G56" s="166">
        <f>'Приложение 1 (ОТЧЕТНЫЙ ПЕРИОД)'!G169</f>
        <v>0</v>
      </c>
      <c r="H56" s="166">
        <f>'Приложение 1 (ОТЧЕТНЫЙ ПЕРИОД)'!H169</f>
        <v>0</v>
      </c>
      <c r="I56" s="166">
        <f>'Приложение 1 (ОТЧЕТНЫЙ ПЕРИОД)'!I169</f>
        <v>0</v>
      </c>
      <c r="J56" s="189"/>
      <c r="K56" s="166">
        <f>'Приложение 1 (ОТЧЕТНЫЙ ПЕРИОД)'!K169</f>
        <v>0</v>
      </c>
      <c r="L56" s="166">
        <f>'Приложение 1 (ОТЧЕТНЫЙ ПЕРИОД)'!L169</f>
        <v>0</v>
      </c>
      <c r="M56" s="166">
        <f>'Приложение 1 (ОТЧЕТНЫЙ ПЕРИОД)'!M169</f>
        <v>0</v>
      </c>
      <c r="N56" s="190">
        <f>'Приложение 1 (ОТЧЕТНЫЙ ПЕРИОД)'!N169</f>
        <v>0</v>
      </c>
      <c r="O56" s="135"/>
      <c r="P56" s="221"/>
      <c r="Q56" s="139"/>
      <c r="R56" s="139"/>
      <c r="S56" s="131"/>
      <c r="T56" s="131"/>
      <c r="U56" s="352"/>
      <c r="V56" s="352"/>
      <c r="W56" s="345"/>
      <c r="X56" s="345"/>
      <c r="Y56" s="139"/>
      <c r="Z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8"/>
      <c r="AS56" s="138"/>
      <c r="AT56" s="138"/>
      <c r="AU56" s="138"/>
      <c r="AV56" s="138"/>
      <c r="AW56" s="138"/>
      <c r="AX56" s="138"/>
      <c r="AY56" s="138"/>
      <c r="AZ56" s="138"/>
    </row>
    <row r="57" spans="1:52" s="28" customFormat="1" ht="23.25" customHeight="1" thickBot="1">
      <c r="A57" s="629"/>
      <c r="B57" s="167" t="s">
        <v>25</v>
      </c>
      <c r="C57" s="168"/>
      <c r="D57" s="196"/>
      <c r="E57" s="174">
        <f>'Приложение 1 (ОТЧЕТНЫЙ ПЕРИОД)'!E170</f>
        <v>1</v>
      </c>
      <c r="F57" s="169">
        <f>'Приложение 1 (ОТЧЕТНЫЙ ПЕРИОД)'!F170</f>
        <v>0</v>
      </c>
      <c r="G57" s="169">
        <f>'Приложение 1 (ОТЧЕТНЫЙ ПЕРИОД)'!G170</f>
        <v>8</v>
      </c>
      <c r="H57" s="169">
        <f>'Приложение 1 (ОТЧЕТНЫЙ ПЕРИОД)'!H170</f>
        <v>0</v>
      </c>
      <c r="I57" s="169">
        <f>'Приложение 1 (ОТЧЕТНЫЙ ПЕРИОД)'!I170</f>
        <v>0</v>
      </c>
      <c r="J57" s="191"/>
      <c r="K57" s="169">
        <f>'Приложение 1 (ОТЧЕТНЫЙ ПЕРИОД)'!K170</f>
        <v>0</v>
      </c>
      <c r="L57" s="169">
        <f>'Приложение 1 (ОТЧЕТНЫЙ ПЕРИОД)'!L170</f>
        <v>0</v>
      </c>
      <c r="M57" s="169">
        <f>'Приложение 1 (ОТЧЕТНЫЙ ПЕРИОД)'!M170</f>
        <v>0</v>
      </c>
      <c r="N57" s="192">
        <f>'Приложение 1 (ОТЧЕТНЫЙ ПЕРИОД)'!N170</f>
        <v>0</v>
      </c>
      <c r="O57" s="135"/>
      <c r="P57" s="221"/>
      <c r="Q57" s="139"/>
      <c r="R57" s="139"/>
      <c r="S57" s="131"/>
      <c r="T57" s="131"/>
      <c r="U57" s="352"/>
      <c r="V57" s="352"/>
      <c r="W57" s="345"/>
      <c r="X57" s="345"/>
      <c r="Y57" s="139"/>
      <c r="Z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8"/>
      <c r="AS57" s="138"/>
      <c r="AT57" s="138"/>
      <c r="AU57" s="138"/>
      <c r="AV57" s="138"/>
      <c r="AW57" s="138"/>
      <c r="AX57" s="138"/>
      <c r="AY57" s="138"/>
      <c r="AZ57" s="138"/>
    </row>
    <row r="58" spans="1:52" s="28" customFormat="1" ht="9.75" customHeight="1">
      <c r="A58"/>
      <c r="B58"/>
      <c r="C58"/>
      <c r="D58" s="90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135"/>
      <c r="P58" s="221"/>
      <c r="Q58" s="139"/>
      <c r="R58" s="139"/>
      <c r="S58" s="131"/>
      <c r="T58" s="131"/>
      <c r="U58" s="352"/>
      <c r="V58" s="352"/>
      <c r="W58" s="345"/>
      <c r="X58" s="345"/>
      <c r="Y58" s="139"/>
      <c r="Z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8"/>
      <c r="AS58" s="138"/>
      <c r="AT58" s="138"/>
      <c r="AU58" s="138"/>
      <c r="AV58" s="138"/>
      <c r="AW58" s="138"/>
      <c r="AX58" s="138"/>
      <c r="AY58" s="138"/>
      <c r="AZ58" s="138"/>
    </row>
    <row r="59" spans="1:52" s="28" customFormat="1" ht="10.5" customHeight="1" thickBot="1">
      <c r="A59"/>
      <c r="B59"/>
      <c r="C59"/>
      <c r="D59" s="90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135"/>
      <c r="P59" s="221"/>
      <c r="Q59" s="139"/>
      <c r="R59" s="139"/>
      <c r="S59" s="131"/>
      <c r="T59" s="131"/>
      <c r="U59" s="352"/>
      <c r="V59" s="352"/>
      <c r="W59" s="345"/>
      <c r="X59" s="345"/>
      <c r="Y59" s="139"/>
      <c r="Z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8"/>
      <c r="AS59" s="138"/>
      <c r="AT59" s="138"/>
      <c r="AU59" s="138"/>
      <c r="AV59" s="138"/>
      <c r="AW59" s="138"/>
      <c r="AX59" s="138"/>
      <c r="AY59" s="138"/>
      <c r="AZ59" s="138"/>
    </row>
    <row r="60" spans="1:52" s="28" customFormat="1" ht="39.75" customHeight="1" thickBot="1">
      <c r="A60" s="52"/>
      <c r="B60" s="53"/>
      <c r="C60" s="53"/>
      <c r="D60" s="53"/>
      <c r="E60" s="78" t="s">
        <v>85</v>
      </c>
      <c r="F60" s="77" t="s">
        <v>55</v>
      </c>
      <c r="G60" s="79"/>
      <c r="H60" s="53"/>
      <c r="I60" s="53"/>
      <c r="J60" s="53"/>
      <c r="K60" s="53"/>
      <c r="L60" s="53"/>
      <c r="M60" s="53"/>
      <c r="N60" s="54"/>
      <c r="O60" s="138"/>
      <c r="P60" s="218"/>
      <c r="Q60" s="139"/>
      <c r="R60" s="139"/>
      <c r="S60" s="131"/>
      <c r="T60" s="131"/>
      <c r="U60" s="352"/>
      <c r="V60" s="352"/>
      <c r="W60" s="345"/>
      <c r="X60" s="345"/>
      <c r="Y60" s="139"/>
      <c r="Z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8"/>
      <c r="AS60" s="138"/>
      <c r="AT60" s="138"/>
      <c r="AU60" s="138"/>
      <c r="AV60" s="138"/>
      <c r="AW60" s="138"/>
      <c r="AX60" s="138"/>
      <c r="AY60" s="138"/>
      <c r="AZ60" s="138"/>
    </row>
    <row r="61" spans="1:52" s="28" customFormat="1" ht="40.5">
      <c r="A61" s="453" t="str">
        <f>E60</f>
        <v>III.</v>
      </c>
      <c r="B61" s="56" t="s">
        <v>52</v>
      </c>
      <c r="C61" s="455"/>
      <c r="D61" s="37" t="s">
        <v>9</v>
      </c>
      <c r="E61" s="83">
        <f>'Приложение 1 (ОТЧЕТНЫЙ ПЕРИОД)'!E367</f>
        <v>61.72</v>
      </c>
      <c r="F61" s="83">
        <f>'Приложение 1 (ОТЧЕТНЫЙ ПЕРИОД)'!F367</f>
        <v>57.83</v>
      </c>
      <c r="G61" s="83">
        <f>'Приложение 1 (ОТЧЕТНЫЙ ПЕРИОД)'!G367</f>
        <v>57.760000000000005</v>
      </c>
      <c r="H61" s="83">
        <f>'Приложение 1 (ОТЧЕТНЫЙ ПЕРИОД)'!H367</f>
        <v>97.03</v>
      </c>
      <c r="I61" s="83">
        <f>'Приложение 1 (ОТЧЕТНЫЙ ПЕРИОД)'!I367</f>
        <v>98.13</v>
      </c>
      <c r="J61" s="586"/>
      <c r="K61" s="83">
        <f>'Приложение 1 (ОТЧЕТНЫЙ ПЕРИОД)'!K367</f>
        <v>99.429999999999993</v>
      </c>
      <c r="L61" s="83">
        <f>'Приложение 1 (ОТЧЕТНЫЙ ПЕРИОД)'!L367</f>
        <v>100.63</v>
      </c>
      <c r="M61" s="83">
        <f>'Приложение 1 (ОТЧЕТНЫЙ ПЕРИОД)'!M367</f>
        <v>101.83</v>
      </c>
      <c r="N61" s="84">
        <f>'Приложение 1 (ОТЧЕТНЫЙ ПЕРИОД)'!N367</f>
        <v>558.77</v>
      </c>
      <c r="O61" s="138"/>
      <c r="P61" s="218"/>
      <c r="Q61" s="139"/>
      <c r="R61" s="617" t="str">
        <f>B62</f>
        <v>ОБРАЗОВАНИЕ</v>
      </c>
      <c r="S61" s="159" t="str">
        <f>D61</f>
        <v>Всего</v>
      </c>
      <c r="T61" s="159">
        <f>E61</f>
        <v>61.72</v>
      </c>
      <c r="U61" s="346">
        <f t="shared" ref="U61:V61" si="25">F61</f>
        <v>57.83</v>
      </c>
      <c r="V61" s="346">
        <f t="shared" si="25"/>
        <v>57.760000000000005</v>
      </c>
      <c r="W61" s="346">
        <f>F61/E61%</f>
        <v>93.697342838626057</v>
      </c>
      <c r="X61" s="342">
        <f>G61/F61%</f>
        <v>99.878955559398236</v>
      </c>
      <c r="Y61" s="139"/>
      <c r="Z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8"/>
      <c r="AS61" s="138"/>
      <c r="AT61" s="138"/>
      <c r="AU61" s="138"/>
      <c r="AV61" s="138"/>
      <c r="AW61" s="138"/>
      <c r="AX61" s="138"/>
      <c r="AY61" s="138"/>
      <c r="AZ61" s="138"/>
    </row>
    <row r="62" spans="1:52" s="28" customFormat="1" ht="23.25" customHeight="1">
      <c r="A62" s="453"/>
      <c r="B62" s="460" t="str">
        <f>F60</f>
        <v>ОБРАЗОВАНИЕ</v>
      </c>
      <c r="C62" s="455"/>
      <c r="D62" s="38" t="s">
        <v>18</v>
      </c>
      <c r="E62" s="80">
        <f>'Приложение 1 (ОТЧЕТНЫЙ ПЕРИОД)'!E368</f>
        <v>0</v>
      </c>
      <c r="F62" s="80">
        <f>'Приложение 1 (ОТЧЕТНЫЙ ПЕРИОД)'!F368</f>
        <v>0</v>
      </c>
      <c r="G62" s="80">
        <f>'Приложение 1 (ОТЧЕТНЫЙ ПЕРИОД)'!G368</f>
        <v>0</v>
      </c>
      <c r="H62" s="80">
        <f>'Приложение 1 (ОТЧЕТНЫЙ ПЕРИОД)'!H368</f>
        <v>0</v>
      </c>
      <c r="I62" s="80">
        <f>'Приложение 1 (ОТЧЕТНЫЙ ПЕРИОД)'!I368</f>
        <v>0</v>
      </c>
      <c r="J62" s="587"/>
      <c r="K62" s="80">
        <f>'Приложение 1 (ОТЧЕТНЫЙ ПЕРИОД)'!K368</f>
        <v>0</v>
      </c>
      <c r="L62" s="80">
        <f>'Приложение 1 (ОТЧЕТНЫЙ ПЕРИОД)'!L368</f>
        <v>0</v>
      </c>
      <c r="M62" s="80">
        <f>'Приложение 1 (ОТЧЕТНЫЙ ПЕРИОД)'!M368</f>
        <v>0</v>
      </c>
      <c r="N62" s="85">
        <f>'Приложение 1 (ОТЧЕТНЫЙ ПЕРИОД)'!N368</f>
        <v>0</v>
      </c>
      <c r="O62" s="138"/>
      <c r="P62" s="218"/>
      <c r="Q62" s="139"/>
      <c r="R62" s="618"/>
      <c r="S62" s="157"/>
      <c r="T62" s="157"/>
      <c r="U62" s="350"/>
      <c r="V62" s="350"/>
      <c r="W62" s="347"/>
      <c r="X62" s="343"/>
      <c r="Y62" s="139"/>
      <c r="Z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8"/>
      <c r="AS62" s="138"/>
      <c r="AT62" s="138"/>
      <c r="AU62" s="138"/>
      <c r="AV62" s="138"/>
      <c r="AW62" s="138"/>
      <c r="AX62" s="138"/>
      <c r="AY62" s="138"/>
      <c r="AZ62" s="138"/>
    </row>
    <row r="63" spans="1:52" s="28" customFormat="1" ht="23.25" customHeight="1">
      <c r="A63" s="453"/>
      <c r="B63" s="589"/>
      <c r="C63" s="455"/>
      <c r="D63" s="38" t="s">
        <v>10</v>
      </c>
      <c r="E63" s="80">
        <f>'Приложение 1 (ОТЧЕТНЫЙ ПЕРИОД)'!E369</f>
        <v>7.02</v>
      </c>
      <c r="F63" s="80">
        <f>'Приложение 1 (ОТЧЕТНЫЙ ПЕРИОД)'!F369</f>
        <v>7.2299999999999995</v>
      </c>
      <c r="G63" s="80">
        <f>'Приложение 1 (ОТЧЕТНЫЙ ПЕРИОД)'!G369</f>
        <v>7.16</v>
      </c>
      <c r="H63" s="80">
        <f>'Приложение 1 (ОТЧЕТНЫЙ ПЕРИОД)'!H369</f>
        <v>9.6199999999999992</v>
      </c>
      <c r="I63" s="80">
        <f>'Приложение 1 (ОТЧЕТНЫЙ ПЕРИОД)'!I369</f>
        <v>9.7200000000000006</v>
      </c>
      <c r="J63" s="587"/>
      <c r="K63" s="80">
        <f>'Приложение 1 (ОТЧЕТНЫЙ ПЕРИОД)'!K369</f>
        <v>10.020000000000001</v>
      </c>
      <c r="L63" s="80">
        <f>'Приложение 1 (ОТЧЕТНЫЙ ПЕРИОД)'!L369</f>
        <v>10.220000000000001</v>
      </c>
      <c r="M63" s="80">
        <f>'Приложение 1 (ОТЧЕТНЫЙ ПЕРИОД)'!M369</f>
        <v>10.42</v>
      </c>
      <c r="N63" s="85">
        <f>'Приложение 1 (ОТЧЕТНЫЙ ПЕРИОД)'!N369</f>
        <v>57.02000000000001</v>
      </c>
      <c r="O63" s="138"/>
      <c r="P63" s="218"/>
      <c r="Q63" s="139"/>
      <c r="R63" s="618"/>
      <c r="S63" s="157"/>
      <c r="T63" s="157"/>
      <c r="U63" s="350"/>
      <c r="V63" s="350"/>
      <c r="W63" s="347"/>
      <c r="X63" s="343"/>
      <c r="Y63" s="139"/>
      <c r="Z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8"/>
      <c r="AS63" s="138"/>
      <c r="AT63" s="138"/>
      <c r="AU63" s="138"/>
      <c r="AV63" s="138"/>
      <c r="AW63" s="138"/>
      <c r="AX63" s="138"/>
      <c r="AY63" s="138"/>
      <c r="AZ63" s="138"/>
    </row>
    <row r="64" spans="1:52" s="28" customFormat="1" ht="23.25" customHeight="1" thickBot="1">
      <c r="A64" s="454"/>
      <c r="B64" s="590"/>
      <c r="C64" s="456"/>
      <c r="D64" s="73" t="s">
        <v>11</v>
      </c>
      <c r="E64" s="86">
        <f>'Приложение 1 (ОТЧЕТНЫЙ ПЕРИОД)'!E370</f>
        <v>54.7</v>
      </c>
      <c r="F64" s="86">
        <f>'Приложение 1 (ОТЧЕТНЫЙ ПЕРИОД)'!F370</f>
        <v>50.6</v>
      </c>
      <c r="G64" s="86">
        <f>'Приложение 1 (ОТЧЕТНЫЙ ПЕРИОД)'!G370</f>
        <v>50.6</v>
      </c>
      <c r="H64" s="86">
        <f>'Приложение 1 (ОТЧЕТНЫЙ ПЕРИОД)'!H370</f>
        <v>87.41</v>
      </c>
      <c r="I64" s="86">
        <f>'Приложение 1 (ОТЧЕТНЫЙ ПЕРИОД)'!I370</f>
        <v>88.41</v>
      </c>
      <c r="J64" s="588"/>
      <c r="K64" s="86">
        <f>'Приложение 1 (ОТЧЕТНЫЙ ПЕРИОД)'!K370</f>
        <v>89.41</v>
      </c>
      <c r="L64" s="86">
        <f>'Приложение 1 (ОТЧЕТНЫЙ ПЕРИОД)'!L370</f>
        <v>90.41</v>
      </c>
      <c r="M64" s="86">
        <f>'Приложение 1 (ОТЧЕТНЫЙ ПЕРИОД)'!M370</f>
        <v>91.41</v>
      </c>
      <c r="N64" s="87">
        <f>'Приложение 1 (ОТЧЕТНЫЙ ПЕРИОД)'!N370</f>
        <v>501.75</v>
      </c>
      <c r="O64" s="138"/>
      <c r="P64" s="218"/>
      <c r="Q64" s="139"/>
      <c r="R64" s="619"/>
      <c r="S64" s="158"/>
      <c r="T64" s="158"/>
      <c r="U64" s="351"/>
      <c r="V64" s="351"/>
      <c r="W64" s="348"/>
      <c r="X64" s="344"/>
      <c r="Y64" s="139"/>
      <c r="Z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8"/>
      <c r="AS64" s="138"/>
      <c r="AT64" s="138"/>
      <c r="AU64" s="138"/>
      <c r="AV64" s="138"/>
      <c r="AW64" s="138"/>
      <c r="AX64" s="138"/>
      <c r="AY64" s="138"/>
      <c r="AZ64" s="138"/>
    </row>
    <row r="65" spans="1:52" s="28" customFormat="1" ht="23.25">
      <c r="A65"/>
      <c r="B65"/>
      <c r="C65" s="91"/>
      <c r="D65" s="92" t="s">
        <v>66</v>
      </c>
      <c r="E65" s="93">
        <f>E62+E63+E64</f>
        <v>61.72</v>
      </c>
      <c r="F65" s="93">
        <f>F62+F63+F64</f>
        <v>57.83</v>
      </c>
      <c r="G65" s="93">
        <f>G62+G63+G64</f>
        <v>57.760000000000005</v>
      </c>
      <c r="H65" s="93">
        <f>H62+H63+H64</f>
        <v>97.03</v>
      </c>
      <c r="I65" s="93">
        <f>I62+I63+I64</f>
        <v>98.13</v>
      </c>
      <c r="J65" s="93"/>
      <c r="K65" s="93">
        <f>K62+K63+K64</f>
        <v>99.429999999999993</v>
      </c>
      <c r="L65" s="93">
        <f>L62+L63+L64</f>
        <v>100.63</v>
      </c>
      <c r="M65" s="93">
        <f>M62+M63+M64</f>
        <v>101.83</v>
      </c>
      <c r="N65" s="93">
        <f>N62+N63+N64</f>
        <v>558.77</v>
      </c>
      <c r="O65" s="143"/>
      <c r="P65" s="222">
        <f>SUM(E65:O65)</f>
        <v>1233.1300000000001</v>
      </c>
      <c r="Q65" s="139"/>
      <c r="R65" s="139"/>
      <c r="S65" s="131"/>
      <c r="T65" s="131"/>
      <c r="U65" s="352"/>
      <c r="V65" s="352"/>
      <c r="W65" s="345"/>
      <c r="X65" s="345"/>
      <c r="Y65" s="139"/>
      <c r="Z65" s="139"/>
      <c r="AA65" s="139"/>
      <c r="AB65" s="131"/>
      <c r="AC65" s="131"/>
      <c r="AD65" s="131"/>
      <c r="AE65" s="131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8"/>
      <c r="AS65" s="138"/>
      <c r="AT65" s="138"/>
      <c r="AU65" s="138"/>
      <c r="AV65" s="138"/>
      <c r="AW65" s="138"/>
      <c r="AX65" s="138"/>
      <c r="AY65" s="138"/>
      <c r="AZ65" s="138"/>
    </row>
    <row r="66" spans="1:52" s="28" customFormat="1" ht="24" thickBot="1">
      <c r="A66"/>
      <c r="B66"/>
      <c r="C66"/>
      <c r="D66" s="90" t="s">
        <v>66</v>
      </c>
      <c r="E66" s="89">
        <f>E65-E61</f>
        <v>0</v>
      </c>
      <c r="F66" s="89">
        <f>F65-F61</f>
        <v>0</v>
      </c>
      <c r="G66" s="89">
        <f>G65-G61</f>
        <v>0</v>
      </c>
      <c r="H66" s="89">
        <f>H65-H61</f>
        <v>0</v>
      </c>
      <c r="I66" s="89">
        <f>I65-I61</f>
        <v>0</v>
      </c>
      <c r="J66" s="89"/>
      <c r="K66" s="89">
        <f>K65-K61</f>
        <v>0</v>
      </c>
      <c r="L66" s="89">
        <f>L65-L61</f>
        <v>0</v>
      </c>
      <c r="M66" s="89">
        <f>M65-M61</f>
        <v>0</v>
      </c>
      <c r="N66" s="89">
        <f>N65-N61</f>
        <v>0</v>
      </c>
      <c r="O66" s="135"/>
      <c r="P66" s="221">
        <f>SUM(E66:O66)</f>
        <v>0</v>
      </c>
      <c r="Q66" s="139"/>
      <c r="R66" s="139"/>
      <c r="S66" s="131"/>
      <c r="T66" s="131"/>
      <c r="U66" s="352"/>
      <c r="V66" s="352"/>
      <c r="W66" s="345"/>
      <c r="X66" s="345"/>
      <c r="Y66" s="139"/>
      <c r="Z66" s="139"/>
      <c r="AA66" s="139"/>
      <c r="AB66" s="131"/>
      <c r="AC66" s="131"/>
      <c r="AD66" s="131"/>
      <c r="AE66" s="131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8"/>
      <c r="AS66" s="138"/>
      <c r="AT66" s="138"/>
      <c r="AU66" s="138"/>
      <c r="AV66" s="138"/>
      <c r="AW66" s="138"/>
      <c r="AX66" s="138"/>
      <c r="AY66" s="138"/>
      <c r="AZ66" s="138"/>
    </row>
    <row r="67" spans="1:52" s="28" customFormat="1" ht="57.75" customHeight="1" thickBot="1">
      <c r="A67" s="52"/>
      <c r="B67" s="53"/>
      <c r="C67" s="53"/>
      <c r="D67" s="53"/>
      <c r="E67" s="78" t="s">
        <v>86</v>
      </c>
      <c r="F67" s="77" t="s">
        <v>56</v>
      </c>
      <c r="G67" s="79"/>
      <c r="H67" s="53"/>
      <c r="I67" s="53"/>
      <c r="J67" s="53"/>
      <c r="K67" s="53"/>
      <c r="L67" s="53"/>
      <c r="M67" s="53"/>
      <c r="N67" s="54"/>
      <c r="O67" s="138"/>
      <c r="P67" s="218"/>
      <c r="Q67" s="139"/>
      <c r="R67" s="139"/>
      <c r="S67" s="131"/>
      <c r="T67" s="131"/>
      <c r="U67" s="352"/>
      <c r="V67" s="352"/>
      <c r="W67" s="345"/>
      <c r="X67" s="345"/>
      <c r="Y67" s="139"/>
      <c r="Z67" s="139"/>
      <c r="AA67" s="139"/>
      <c r="AB67" s="131"/>
      <c r="AC67" s="131"/>
      <c r="AD67" s="131"/>
      <c r="AE67" s="131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8"/>
      <c r="AS67" s="138"/>
      <c r="AT67" s="138"/>
      <c r="AU67" s="138"/>
      <c r="AV67" s="138"/>
      <c r="AW67" s="138"/>
      <c r="AX67" s="138"/>
      <c r="AY67" s="138"/>
      <c r="AZ67" s="138"/>
    </row>
    <row r="68" spans="1:52" s="28" customFormat="1" ht="40.5">
      <c r="A68" s="550" t="str">
        <f>E67</f>
        <v>IV.</v>
      </c>
      <c r="B68" s="56" t="s">
        <v>52</v>
      </c>
      <c r="C68" s="608"/>
      <c r="D68" s="37" t="s">
        <v>9</v>
      </c>
      <c r="E68" s="83">
        <f>'Приложение 1 (ОТЧЕТНЫЙ ПЕРИОД)'!E392</f>
        <v>27.41</v>
      </c>
      <c r="F68" s="83">
        <f>'Приложение 1 (ОТЧЕТНЫЙ ПЕРИОД)'!F392</f>
        <v>26.436599999999999</v>
      </c>
      <c r="G68" s="83">
        <f>'Приложение 1 (ОТЧЕТНЫЙ ПЕРИОД)'!G392</f>
        <v>26.436599999999999</v>
      </c>
      <c r="H68" s="83">
        <f>'Приложение 1 (ОТЧЕТНЫЙ ПЕРИОД)'!H392</f>
        <v>12.19511</v>
      </c>
      <c r="I68" s="83">
        <f>'Приложение 1 (ОТЧЕТНЫЙ ПЕРИОД)'!I392</f>
        <v>35.585363999999998</v>
      </c>
      <c r="J68" s="586"/>
      <c r="K68" s="83">
        <f>'Приложение 1 (ОТЧЕТНЫЙ ПЕРИОД)'!K392</f>
        <v>36.585363999999998</v>
      </c>
      <c r="L68" s="83">
        <f>'Приложение 1 (ОТЧЕТНЫЙ ПЕРИОД)'!L392</f>
        <v>24.390242999999998</v>
      </c>
      <c r="M68" s="83">
        <f>'Приложение 1 (ОТЧЕТНЫЙ ПЕРИОД)'!M392</f>
        <v>25.244413999999999</v>
      </c>
      <c r="N68" s="84">
        <f>'Приложение 1 (ОТЧЕТНЫЙ ПЕРИОД)'!N392</f>
        <v>161.410495</v>
      </c>
      <c r="O68" s="138"/>
      <c r="P68" s="218"/>
      <c r="Q68" s="139"/>
      <c r="R68" s="617" t="str">
        <f>B69</f>
        <v>ЖИЛЬЕ И ГОРОДСКАЯ СРЕДА</v>
      </c>
      <c r="S68" s="159" t="str">
        <f>D68</f>
        <v>Всего</v>
      </c>
      <c r="T68" s="346">
        <f>E68</f>
        <v>27.41</v>
      </c>
      <c r="U68" s="346">
        <f t="shared" ref="U68:V68" si="26">F68</f>
        <v>26.436599999999999</v>
      </c>
      <c r="V68" s="346">
        <f t="shared" si="26"/>
        <v>26.436599999999999</v>
      </c>
      <c r="W68" s="346">
        <f>F68/E68%</f>
        <v>96.448741335279081</v>
      </c>
      <c r="X68" s="342">
        <f>G68/F68%</f>
        <v>100</v>
      </c>
      <c r="Y68" s="139"/>
      <c r="Z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8"/>
      <c r="AS68" s="138"/>
      <c r="AT68" s="138"/>
      <c r="AU68" s="138"/>
      <c r="AV68" s="138"/>
      <c r="AW68" s="138"/>
      <c r="AX68" s="138"/>
      <c r="AY68" s="138"/>
      <c r="AZ68" s="138"/>
    </row>
    <row r="69" spans="1:52" s="28" customFormat="1" ht="20.25" customHeight="1">
      <c r="A69" s="551"/>
      <c r="B69" s="460" t="str">
        <f>F67</f>
        <v>ЖИЛЬЕ И ГОРОДСКАЯ СРЕДА</v>
      </c>
      <c r="C69" s="609"/>
      <c r="D69" s="38" t="s">
        <v>18</v>
      </c>
      <c r="E69" s="80">
        <f>'Приложение 1 (ОТЧЕТНЫЙ ПЕРИОД)'!E393</f>
        <v>26.3</v>
      </c>
      <c r="F69" s="80">
        <f>'Приложение 1 (ОТЧЕТНЫЙ ПЕРИОД)'!F393</f>
        <v>23.370200000000001</v>
      </c>
      <c r="G69" s="80">
        <f>'Приложение 1 (ОТЧЕТНЫЙ ПЕРИОД)'!G393</f>
        <v>23.370200000000001</v>
      </c>
      <c r="H69" s="80">
        <f>'Приложение 1 (ОТЧЕТНЫЙ ПЕРИОД)'!H393</f>
        <v>9.4730399999999992</v>
      </c>
      <c r="I69" s="80">
        <f>'Приложение 1 (ОТЧЕТНЫЙ ПЕРИОД)'!I393</f>
        <v>34.418742999999999</v>
      </c>
      <c r="J69" s="587"/>
      <c r="K69" s="80">
        <f>'Приложение 1 (ОТЧЕТНЫЙ ПЕРИОД)'!K393</f>
        <v>34.418742999999999</v>
      </c>
      <c r="L69" s="80">
        <f>'Приложение 1 (ОТЧЕТНЫЙ ПЕРИОД)'!L393</f>
        <v>22.945829</v>
      </c>
      <c r="M69" s="80">
        <f>'Приложение 1 (ОТЧЕТНЫЙ ПЕРИОД)'!M393</f>
        <v>23.8</v>
      </c>
      <c r="N69" s="85">
        <f>'Приложение 1 (ОТЧЕТНЫЙ ПЕРИОД)'!N393</f>
        <v>151.35635500000001</v>
      </c>
      <c r="O69" s="138"/>
      <c r="P69" s="218"/>
      <c r="Q69" s="139"/>
      <c r="R69" s="618"/>
      <c r="S69" s="157"/>
      <c r="T69" s="350"/>
      <c r="U69" s="350"/>
      <c r="V69" s="350"/>
      <c r="W69" s="347"/>
      <c r="X69" s="343"/>
      <c r="Y69" s="139"/>
      <c r="Z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8"/>
      <c r="AS69" s="138"/>
      <c r="AT69" s="138"/>
      <c r="AU69" s="138"/>
      <c r="AV69" s="138"/>
      <c r="AW69" s="138"/>
      <c r="AX69" s="138"/>
      <c r="AY69" s="138"/>
      <c r="AZ69" s="138"/>
    </row>
    <row r="70" spans="1:52" s="28" customFormat="1" ht="20.25" customHeight="1">
      <c r="A70" s="551"/>
      <c r="B70" s="460"/>
      <c r="C70" s="609"/>
      <c r="D70" s="38" t="s">
        <v>10</v>
      </c>
      <c r="E70" s="80">
        <f>'Приложение 1 (ОТЧЕТНЫЙ ПЕРИОД)'!E394</f>
        <v>0.52</v>
      </c>
      <c r="F70" s="80">
        <f>'Приложение 1 (ОТЧЕТНЫЙ ПЕРИОД)'!F394</f>
        <v>2.9302999999999999</v>
      </c>
      <c r="G70" s="80">
        <f>'Приложение 1 (ОТЧЕТНЫЙ ПЕРИОД)'!G394</f>
        <v>2.9302999999999999</v>
      </c>
      <c r="H70" s="80">
        <f>'Приложение 1 (ОТЧЕТНЫЙ ПЕРИОД)'!H394</f>
        <v>2.22207</v>
      </c>
      <c r="I70" s="80">
        <f>'Приложение 1 (ОТЧЕТНЫЙ ПЕРИОД)'!I394</f>
        <v>0.66662100000000002</v>
      </c>
      <c r="J70" s="587"/>
      <c r="K70" s="80">
        <f>'Приложение 1 (ОТЧЕТНЫЙ ПЕРИОД)'!K394</f>
        <v>0.66662100000000002</v>
      </c>
      <c r="L70" s="80">
        <f>'Приложение 1 (ОТЧЕТНЫЙ ПЕРИОД)'!L394</f>
        <v>0.44441399999999998</v>
      </c>
      <c r="M70" s="80">
        <f>'Приложение 1 (ОТЧЕТНЫЙ ПЕРИОД)'!M394</f>
        <v>0.44441399999999998</v>
      </c>
      <c r="N70" s="85">
        <f>'Приложение 1 (ОТЧЕТНЫЙ ПЕРИОД)'!N394</f>
        <v>4.9641400000000004</v>
      </c>
      <c r="O70" s="138"/>
      <c r="P70" s="218"/>
      <c r="Q70" s="139"/>
      <c r="R70" s="618"/>
      <c r="S70" s="157"/>
      <c r="T70" s="350"/>
      <c r="U70" s="350"/>
      <c r="V70" s="350"/>
      <c r="W70" s="347"/>
      <c r="X70" s="343"/>
      <c r="Y70" s="139"/>
      <c r="Z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8"/>
      <c r="AS70" s="138"/>
      <c r="AT70" s="138"/>
      <c r="AU70" s="138"/>
      <c r="AV70" s="138"/>
      <c r="AW70" s="138"/>
      <c r="AX70" s="138"/>
      <c r="AY70" s="138"/>
      <c r="AZ70" s="138"/>
    </row>
    <row r="71" spans="1:52" s="28" customFormat="1" ht="21" customHeight="1" thickBot="1">
      <c r="A71" s="607"/>
      <c r="B71" s="611"/>
      <c r="C71" s="610"/>
      <c r="D71" s="73" t="s">
        <v>11</v>
      </c>
      <c r="E71" s="86">
        <f>'Приложение 1 (ОТЧЕТНЫЙ ПЕРИОД)'!E395</f>
        <v>0.59</v>
      </c>
      <c r="F71" s="86">
        <f>'Приложение 1 (ОТЧЕТНЫЙ ПЕРИОД)'!F395</f>
        <v>0.1361</v>
      </c>
      <c r="G71" s="86">
        <f>'Приложение 1 (ОТЧЕТНЫЙ ПЕРИОД)'!G395</f>
        <v>0.1361</v>
      </c>
      <c r="H71" s="86">
        <f>'Приложение 1 (ОТЧЕТНЫЙ ПЕРИОД)'!H395</f>
        <v>0.5</v>
      </c>
      <c r="I71" s="86">
        <f>'Приложение 1 (ОТЧЕТНЫЙ ПЕРИОД)'!I395</f>
        <v>0.5</v>
      </c>
      <c r="J71" s="588"/>
      <c r="K71" s="86">
        <f>'Приложение 1 (ОТЧЕТНЫЙ ПЕРИОД)'!K395</f>
        <v>1.5</v>
      </c>
      <c r="L71" s="86">
        <f>'Приложение 1 (ОТЧЕТНЫЙ ПЕРИОД)'!L395</f>
        <v>1</v>
      </c>
      <c r="M71" s="86">
        <f>'Приложение 1 (ОТЧЕТНЫЙ ПЕРИОД)'!M395</f>
        <v>1</v>
      </c>
      <c r="N71" s="87">
        <f>'Приложение 1 (ОТЧЕТНЫЙ ПЕРИОД)'!N395</f>
        <v>5.09</v>
      </c>
      <c r="O71" s="138"/>
      <c r="P71" s="218"/>
      <c r="Q71" s="139"/>
      <c r="R71" s="619"/>
      <c r="S71" s="158"/>
      <c r="T71" s="351"/>
      <c r="U71" s="351"/>
      <c r="V71" s="351"/>
      <c r="W71" s="348"/>
      <c r="X71" s="344"/>
      <c r="Y71" s="139"/>
      <c r="Z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8"/>
      <c r="AS71" s="138"/>
      <c r="AT71" s="138"/>
      <c r="AU71" s="138"/>
      <c r="AV71" s="138"/>
      <c r="AW71" s="138"/>
      <c r="AX71" s="138"/>
      <c r="AY71" s="138"/>
      <c r="AZ71" s="138"/>
    </row>
    <row r="72" spans="1:52" s="28" customFormat="1" ht="23.25">
      <c r="A72"/>
      <c r="B72"/>
      <c r="C72" s="91"/>
      <c r="D72" s="92" t="s">
        <v>66</v>
      </c>
      <c r="E72" s="93">
        <f>E69+E70+E71</f>
        <v>27.41</v>
      </c>
      <c r="F72" s="93">
        <f>F69+F70+F71</f>
        <v>26.436599999999999</v>
      </c>
      <c r="G72" s="93">
        <f>G69+G70+G71</f>
        <v>26.436599999999999</v>
      </c>
      <c r="H72" s="93">
        <f>H69+H70+H71</f>
        <v>12.19511</v>
      </c>
      <c r="I72" s="93">
        <f>I69+I70+I71</f>
        <v>35.585363999999998</v>
      </c>
      <c r="J72" s="93"/>
      <c r="K72" s="93">
        <f>K69+K70+K71</f>
        <v>36.585363999999998</v>
      </c>
      <c r="L72" s="93">
        <f>L69+L70+L71</f>
        <v>24.390242999999998</v>
      </c>
      <c r="M72" s="93">
        <f>M69+M70+M71</f>
        <v>25.244413999999999</v>
      </c>
      <c r="N72" s="93">
        <f>N69+N70+N71</f>
        <v>161.410495</v>
      </c>
      <c r="O72" s="143"/>
      <c r="P72" s="222">
        <f>SUM(E72:O72)</f>
        <v>375.69418999999999</v>
      </c>
      <c r="Q72" s="139"/>
      <c r="R72" s="139"/>
      <c r="S72" s="131"/>
      <c r="T72" s="352"/>
      <c r="U72" s="352"/>
      <c r="V72" s="352"/>
      <c r="W72" s="345"/>
      <c r="X72" s="345"/>
      <c r="Y72" s="139"/>
      <c r="Z72" s="139"/>
      <c r="AA72" s="139"/>
      <c r="AB72" s="131"/>
      <c r="AC72" s="131"/>
      <c r="AD72" s="131"/>
      <c r="AE72" s="131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8"/>
      <c r="AS72" s="138"/>
      <c r="AT72" s="138"/>
      <c r="AU72" s="138"/>
      <c r="AV72" s="138"/>
      <c r="AW72" s="138"/>
      <c r="AX72" s="138"/>
      <c r="AY72" s="138"/>
      <c r="AZ72" s="138"/>
    </row>
    <row r="73" spans="1:52" s="28" customFormat="1" ht="24" thickBot="1">
      <c r="A73"/>
      <c r="B73"/>
      <c r="C73"/>
      <c r="D73" s="90" t="s">
        <v>66</v>
      </c>
      <c r="E73" s="89">
        <f>E72-E68</f>
        <v>0</v>
      </c>
      <c r="F73" s="89">
        <f>F72-F68</f>
        <v>0</v>
      </c>
      <c r="G73" s="89">
        <f>G72-G68</f>
        <v>0</v>
      </c>
      <c r="H73" s="89">
        <f>H72-H68</f>
        <v>0</v>
      </c>
      <c r="I73" s="89">
        <f>I72-I68</f>
        <v>0</v>
      </c>
      <c r="J73" s="89"/>
      <c r="K73" s="89">
        <f>K72-K68</f>
        <v>0</v>
      </c>
      <c r="L73" s="89">
        <f>L72-L68</f>
        <v>0</v>
      </c>
      <c r="M73" s="89">
        <f>M72-M68</f>
        <v>0</v>
      </c>
      <c r="N73" s="89">
        <f>N72-N68</f>
        <v>0</v>
      </c>
      <c r="O73" s="135"/>
      <c r="P73" s="221">
        <f>SUM(E73:O73)</f>
        <v>0</v>
      </c>
      <c r="Q73" s="139"/>
      <c r="R73" s="139"/>
      <c r="S73" s="131"/>
      <c r="T73" s="352"/>
      <c r="U73" s="352"/>
      <c r="V73" s="352"/>
      <c r="W73" s="345"/>
      <c r="X73" s="345"/>
      <c r="Y73" s="139"/>
      <c r="Z73" s="139"/>
      <c r="AA73" s="139"/>
      <c r="AB73" s="131"/>
      <c r="AC73" s="131"/>
      <c r="AD73" s="131"/>
      <c r="AE73" s="131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8"/>
      <c r="AS73" s="138"/>
      <c r="AT73" s="138"/>
      <c r="AU73" s="138"/>
      <c r="AV73" s="138"/>
      <c r="AW73" s="138"/>
      <c r="AX73" s="138"/>
      <c r="AY73" s="138"/>
      <c r="AZ73" s="138"/>
    </row>
    <row r="74" spans="1:52" s="28" customFormat="1" ht="53.25" customHeight="1" thickBot="1">
      <c r="A74" s="52"/>
      <c r="B74" s="53"/>
      <c r="C74" s="53"/>
      <c r="D74" s="53"/>
      <c r="E74" s="78" t="s">
        <v>87</v>
      </c>
      <c r="F74" s="77" t="s">
        <v>57</v>
      </c>
      <c r="G74" s="79"/>
      <c r="H74" s="53"/>
      <c r="I74" s="53"/>
      <c r="J74" s="53"/>
      <c r="K74" s="53"/>
      <c r="L74" s="53"/>
      <c r="M74" s="53"/>
      <c r="N74" s="54"/>
      <c r="O74" s="138"/>
      <c r="P74" s="218"/>
      <c r="Q74" s="139"/>
      <c r="R74" s="139"/>
      <c r="S74" s="131"/>
      <c r="T74" s="352"/>
      <c r="U74" s="352"/>
      <c r="V74" s="352"/>
      <c r="W74" s="345"/>
      <c r="X74" s="345"/>
      <c r="Y74" s="139"/>
      <c r="Z74" s="139"/>
      <c r="AA74" s="139"/>
      <c r="AB74" s="131"/>
      <c r="AC74" s="131"/>
      <c r="AD74" s="131"/>
      <c r="AE74" s="131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8"/>
      <c r="AS74" s="138"/>
      <c r="AT74" s="138"/>
      <c r="AU74" s="138"/>
      <c r="AV74" s="138"/>
      <c r="AW74" s="138"/>
      <c r="AX74" s="138"/>
      <c r="AY74" s="138"/>
      <c r="AZ74" s="138"/>
    </row>
    <row r="75" spans="1:52" s="28" customFormat="1" ht="40.5">
      <c r="A75" s="453" t="str">
        <f>E74</f>
        <v>V.</v>
      </c>
      <c r="B75" s="56" t="s">
        <v>52</v>
      </c>
      <c r="C75" s="455"/>
      <c r="D75" s="37" t="s">
        <v>9</v>
      </c>
      <c r="E75" s="83">
        <f>'Приложение 1 (ОТЧЕТНЫЙ ПЕРИОД)'!E413</f>
        <v>4.9470000000000001</v>
      </c>
      <c r="F75" s="83">
        <f>'Приложение 1 (ОТЧЕТНЫЙ ПЕРИОД)'!F413</f>
        <v>4.9470000000000001</v>
      </c>
      <c r="G75" s="83">
        <f>'Приложение 1 (ОТЧЕТНЫЙ ПЕРИОД)'!G413</f>
        <v>6.1289999999999997E-2</v>
      </c>
      <c r="H75" s="83">
        <f>'Приложение 1 (ОТЧЕТНЫЙ ПЕРИОД)'!H413</f>
        <v>34.106000000000002</v>
      </c>
      <c r="I75" s="83">
        <f>'Приложение 1 (ОТЧЕТНЫЙ ПЕРИОД)'!I413</f>
        <v>65.4208</v>
      </c>
      <c r="J75" s="586"/>
      <c r="K75" s="83">
        <f>'Приложение 1 (ОТЧЕТНЫЙ ПЕРИОД)'!K413</f>
        <v>52.490999999999993</v>
      </c>
      <c r="L75" s="83">
        <f>'Приложение 1 (ОТЧЕТНЫЙ ПЕРИОД)'!L413</f>
        <v>52.490999999999993</v>
      </c>
      <c r="M75" s="83">
        <f>'Приложение 1 (ОТЧЕТНЫЙ ПЕРИОД)'!M413</f>
        <v>57.215000000000003</v>
      </c>
      <c r="N75" s="84">
        <f>'Приложение 1 (ОТЧЕТНЫЙ ПЕРИОД)'!N413</f>
        <v>266.67079999999999</v>
      </c>
      <c r="O75" s="138"/>
      <c r="P75" s="218"/>
      <c r="Q75" s="139"/>
      <c r="R75" s="617" t="str">
        <f>B76</f>
        <v>ЭКОЛОГИЯ</v>
      </c>
      <c r="S75" s="159" t="str">
        <f>D75</f>
        <v>Всего</v>
      </c>
      <c r="T75" s="346">
        <f>E75</f>
        <v>4.9470000000000001</v>
      </c>
      <c r="U75" s="346">
        <f t="shared" ref="U75:V75" si="27">F75</f>
        <v>4.9470000000000001</v>
      </c>
      <c r="V75" s="346">
        <f t="shared" si="27"/>
        <v>6.1289999999999997E-2</v>
      </c>
      <c r="W75" s="346">
        <f>F75/E75%</f>
        <v>100</v>
      </c>
      <c r="X75" s="342">
        <f>G75/F75%</f>
        <v>1.2389326864766526</v>
      </c>
      <c r="Y75" s="139"/>
      <c r="Z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8"/>
      <c r="AS75" s="138"/>
      <c r="AT75" s="138"/>
      <c r="AU75" s="138"/>
      <c r="AV75" s="138"/>
      <c r="AW75" s="138"/>
      <c r="AX75" s="138"/>
      <c r="AY75" s="138"/>
      <c r="AZ75" s="138"/>
    </row>
    <row r="76" spans="1:52" s="28" customFormat="1" ht="23.25" customHeight="1">
      <c r="A76" s="453"/>
      <c r="B76" s="460" t="str">
        <f>F74</f>
        <v>ЭКОЛОГИЯ</v>
      </c>
      <c r="C76" s="455"/>
      <c r="D76" s="38" t="s">
        <v>18</v>
      </c>
      <c r="E76" s="80">
        <f>'Приложение 1 (ОТЧЕТНЫЙ ПЕРИОД)'!E414</f>
        <v>0</v>
      </c>
      <c r="F76" s="80">
        <f>'Приложение 1 (ОТЧЕТНЫЙ ПЕРИОД)'!F414</f>
        <v>0</v>
      </c>
      <c r="G76" s="80">
        <f>'Приложение 1 (ОТЧЕТНЫЙ ПЕРИОД)'!G414</f>
        <v>0</v>
      </c>
      <c r="H76" s="80">
        <f>'Приложение 1 (ОТЧЕТНЫЙ ПЕРИОД)'!H414</f>
        <v>24.36</v>
      </c>
      <c r="I76" s="80">
        <f>'Приложение 1 (ОТЧЕТНЫЙ ПЕРИОД)'!I414</f>
        <v>16.239999999999998</v>
      </c>
      <c r="J76" s="587"/>
      <c r="K76" s="80">
        <f>'Приложение 1 (ОТЧЕТНЫЙ ПЕРИОД)'!K414</f>
        <v>12.18</v>
      </c>
      <c r="L76" s="80">
        <f>'Приложение 1 (ОТЧЕТНЫЙ ПЕРИОД)'!L414</f>
        <v>12.18</v>
      </c>
      <c r="M76" s="80">
        <f>'Приложение 1 (ОТЧЕТНЫЙ ПЕРИОД)'!M414</f>
        <v>16.260000000000002</v>
      </c>
      <c r="N76" s="85">
        <f>'Приложение 1 (ОТЧЕТНЫЙ ПЕРИОД)'!N414</f>
        <v>81.22</v>
      </c>
      <c r="O76" s="138"/>
      <c r="P76" s="218"/>
      <c r="Q76" s="139"/>
      <c r="R76" s="618"/>
      <c r="S76" s="157"/>
      <c r="T76" s="157"/>
      <c r="U76" s="350"/>
      <c r="V76" s="350"/>
      <c r="W76" s="347"/>
      <c r="X76" s="343"/>
      <c r="Y76" s="139"/>
      <c r="Z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8"/>
      <c r="AS76" s="138"/>
      <c r="AT76" s="138"/>
      <c r="AU76" s="138"/>
      <c r="AV76" s="138"/>
      <c r="AW76" s="138"/>
      <c r="AX76" s="138"/>
      <c r="AY76" s="138"/>
      <c r="AZ76" s="138"/>
    </row>
    <row r="77" spans="1:52" s="28" customFormat="1" ht="23.25" customHeight="1">
      <c r="A77" s="453"/>
      <c r="B77" s="589"/>
      <c r="C77" s="455"/>
      <c r="D77" s="38" t="s">
        <v>10</v>
      </c>
      <c r="E77" s="80">
        <f>'Приложение 1 (ОТЧЕТНЫЙ ПЕРИОД)'!E415</f>
        <v>4.8659999999999997</v>
      </c>
      <c r="F77" s="80">
        <f>'Приложение 1 (ОТЧЕТНЫЙ ПЕРИОД)'!F415</f>
        <v>4.8659999999999997</v>
      </c>
      <c r="G77" s="80">
        <f>'Приложение 1 (ОТЧЕТНЫЙ ПЕРИОД)'!G415</f>
        <v>0</v>
      </c>
      <c r="H77" s="80">
        <f>'Приложение 1 (ОТЧЕТНЫЙ ПЕРИОД)'!H415</f>
        <v>9.0779999999999994</v>
      </c>
      <c r="I77" s="80">
        <f>'Приложение 1 (ОТЧЕТНЫЙ ПЕРИОД)'!I415</f>
        <v>43.991999999999997</v>
      </c>
      <c r="J77" s="587"/>
      <c r="K77" s="80">
        <f>'Приложение 1 (ОТЧЕТНЫЙ ПЕРИОД)'!K415</f>
        <v>35.129999999999995</v>
      </c>
      <c r="L77" s="80">
        <f>'Приложение 1 (ОТЧЕТНЫЙ ПЕРИОД)'!L415</f>
        <v>35.129999999999995</v>
      </c>
      <c r="M77" s="80">
        <f>'Приложение 1 (ОТЧЕТНЫЙ ПЕРИОД)'!M415</f>
        <v>35.774000000000001</v>
      </c>
      <c r="N77" s="85">
        <f>'Приложение 1 (ОТЧЕТНЫЙ ПЕРИОД)'!N415</f>
        <v>163.96999999999997</v>
      </c>
      <c r="O77" s="138"/>
      <c r="P77" s="218"/>
      <c r="Q77" s="139"/>
      <c r="R77" s="618"/>
      <c r="S77" s="157"/>
      <c r="T77" s="157"/>
      <c r="U77" s="350"/>
      <c r="V77" s="350"/>
      <c r="W77" s="347"/>
      <c r="X77" s="343"/>
      <c r="Y77" s="139"/>
      <c r="Z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8"/>
      <c r="AS77" s="138"/>
      <c r="AT77" s="138"/>
      <c r="AU77" s="138"/>
      <c r="AV77" s="138"/>
      <c r="AW77" s="138"/>
      <c r="AX77" s="138"/>
      <c r="AY77" s="138"/>
      <c r="AZ77" s="138"/>
    </row>
    <row r="78" spans="1:52" s="28" customFormat="1" ht="23.25" customHeight="1" thickBot="1">
      <c r="A78" s="454"/>
      <c r="B78" s="590"/>
      <c r="C78" s="456"/>
      <c r="D78" s="73" t="s">
        <v>11</v>
      </c>
      <c r="E78" s="86">
        <f>'Приложение 1 (ОТЧЕТНЫЙ ПЕРИОД)'!E416</f>
        <v>8.1000000000000003E-2</v>
      </c>
      <c r="F78" s="86">
        <f>'Приложение 1 (ОТЧЕТНЫЙ ПЕРИОД)'!F416</f>
        <v>8.1000000000000003E-2</v>
      </c>
      <c r="G78" s="86">
        <f>'Приложение 1 (ОТЧЕТНЫЙ ПЕРИОД)'!G416</f>
        <v>6.1289999999999997E-2</v>
      </c>
      <c r="H78" s="86">
        <f>'Приложение 1 (ОТЧЕТНЫЙ ПЕРИОД)'!H416</f>
        <v>0.66799999999999993</v>
      </c>
      <c r="I78" s="86">
        <f>'Приложение 1 (ОТЧЕТНЫЙ ПЕРИОД)'!I416</f>
        <v>5.1887999999999996</v>
      </c>
      <c r="J78" s="588"/>
      <c r="K78" s="86">
        <f>'Приложение 1 (ОТЧЕТНЫЙ ПЕРИОД)'!K416</f>
        <v>5.181</v>
      </c>
      <c r="L78" s="86">
        <f>'Приложение 1 (ОТЧЕТНЫЙ ПЕРИОД)'!L416</f>
        <v>5.181</v>
      </c>
      <c r="M78" s="86">
        <f>'Приложение 1 (ОТЧЕТНЫЙ ПЕРИОД)'!M416</f>
        <v>5.181</v>
      </c>
      <c r="N78" s="87">
        <f>'Приложение 1 (ОТЧЕТНЫЙ ПЕРИОД)'!N416</f>
        <v>21.480800000000002</v>
      </c>
      <c r="O78" s="138"/>
      <c r="P78" s="218"/>
      <c r="Q78" s="139"/>
      <c r="R78" s="619"/>
      <c r="S78" s="158"/>
      <c r="T78" s="158"/>
      <c r="U78" s="351"/>
      <c r="V78" s="351"/>
      <c r="W78" s="348"/>
      <c r="X78" s="344"/>
      <c r="Y78" s="139"/>
      <c r="Z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8"/>
      <c r="AS78" s="138"/>
      <c r="AT78" s="138"/>
      <c r="AU78" s="138"/>
      <c r="AV78" s="138"/>
      <c r="AW78" s="138"/>
      <c r="AX78" s="138"/>
      <c r="AY78" s="138"/>
      <c r="AZ78" s="138"/>
    </row>
    <row r="79" spans="1:52" s="28" customFormat="1" ht="23.25">
      <c r="A79"/>
      <c r="B79"/>
      <c r="C79" s="91"/>
      <c r="D79" s="92" t="s">
        <v>66</v>
      </c>
      <c r="E79" s="93">
        <f>E76+E77+E78</f>
        <v>4.9470000000000001</v>
      </c>
      <c r="F79" s="93">
        <f>F76+F77+F78</f>
        <v>4.9470000000000001</v>
      </c>
      <c r="G79" s="93">
        <f>G76+G77+G78</f>
        <v>6.1289999999999997E-2</v>
      </c>
      <c r="H79" s="93">
        <f>H76+H77+H78</f>
        <v>34.106000000000002</v>
      </c>
      <c r="I79" s="93">
        <f>I76+I77+I78</f>
        <v>65.4208</v>
      </c>
      <c r="J79" s="93"/>
      <c r="K79" s="93">
        <f>K76+K77+K78</f>
        <v>52.490999999999993</v>
      </c>
      <c r="L79" s="93">
        <f>L76+L77+L78</f>
        <v>52.490999999999993</v>
      </c>
      <c r="M79" s="93">
        <f>M76+M77+M78</f>
        <v>57.215000000000003</v>
      </c>
      <c r="N79" s="93">
        <f>N76+N77+N78</f>
        <v>266.67079999999999</v>
      </c>
      <c r="O79" s="143"/>
      <c r="P79" s="222">
        <f>SUM(E79:O79)</f>
        <v>538.34988999999996</v>
      </c>
      <c r="Q79" s="139"/>
      <c r="R79" s="139"/>
      <c r="S79" s="131"/>
      <c r="T79" s="131"/>
      <c r="U79" s="352"/>
      <c r="V79" s="352"/>
      <c r="W79" s="345"/>
      <c r="X79" s="345"/>
      <c r="Y79" s="139"/>
      <c r="Z79" s="139"/>
      <c r="AA79" s="139"/>
      <c r="AB79" s="131"/>
      <c r="AC79" s="131"/>
      <c r="AD79" s="131"/>
      <c r="AE79" s="131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8"/>
      <c r="AS79" s="138"/>
      <c r="AT79" s="138"/>
      <c r="AU79" s="138"/>
      <c r="AV79" s="138"/>
      <c r="AW79" s="138"/>
      <c r="AX79" s="138"/>
      <c r="AY79" s="138"/>
      <c r="AZ79" s="138"/>
    </row>
    <row r="80" spans="1:52" s="28" customFormat="1" ht="24" thickBot="1">
      <c r="A80"/>
      <c r="B80"/>
      <c r="C80"/>
      <c r="D80" s="90" t="s">
        <v>66</v>
      </c>
      <c r="E80" s="89">
        <f>E79-E75</f>
        <v>0</v>
      </c>
      <c r="F80" s="89">
        <f>F79-F75</f>
        <v>0</v>
      </c>
      <c r="G80" s="89">
        <f>G79-G75</f>
        <v>0</v>
      </c>
      <c r="H80" s="89">
        <f>H79-H75</f>
        <v>0</v>
      </c>
      <c r="I80" s="89">
        <f>I79-I75</f>
        <v>0</v>
      </c>
      <c r="J80" s="89"/>
      <c r="K80" s="89">
        <f>K79-K75</f>
        <v>0</v>
      </c>
      <c r="L80" s="89">
        <f>L79-L75</f>
        <v>0</v>
      </c>
      <c r="M80" s="89">
        <f>M79-M75</f>
        <v>0</v>
      </c>
      <c r="N80" s="89">
        <f>N79-N75</f>
        <v>0</v>
      </c>
      <c r="O80" s="135"/>
      <c r="P80" s="221">
        <f>SUM(E80:O80)</f>
        <v>0</v>
      </c>
      <c r="Q80" s="139"/>
      <c r="R80" s="139"/>
      <c r="S80" s="131"/>
      <c r="T80" s="131"/>
      <c r="U80" s="352"/>
      <c r="V80" s="352"/>
      <c r="W80" s="345"/>
      <c r="X80" s="345"/>
      <c r="Y80" s="139"/>
      <c r="Z80" s="139"/>
      <c r="AA80" s="139"/>
      <c r="AB80" s="131"/>
      <c r="AC80" s="131"/>
      <c r="AD80" s="131"/>
      <c r="AE80" s="131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8"/>
      <c r="AS80" s="138"/>
      <c r="AT80" s="138"/>
      <c r="AU80" s="138"/>
      <c r="AV80" s="138"/>
      <c r="AW80" s="138"/>
      <c r="AX80" s="138"/>
      <c r="AY80" s="138"/>
      <c r="AZ80" s="138"/>
    </row>
    <row r="81" spans="1:52" s="28" customFormat="1" ht="42.75" customHeight="1" thickBot="1">
      <c r="A81" s="52"/>
      <c r="B81" s="53"/>
      <c r="C81" s="53"/>
      <c r="D81" s="53"/>
      <c r="E81" s="78" t="s">
        <v>88</v>
      </c>
      <c r="F81" s="77" t="s">
        <v>58</v>
      </c>
      <c r="G81" s="79"/>
      <c r="H81" s="53"/>
      <c r="I81" s="53"/>
      <c r="J81" s="53"/>
      <c r="K81" s="53"/>
      <c r="L81" s="53"/>
      <c r="M81" s="53"/>
      <c r="N81" s="54"/>
      <c r="O81" s="138"/>
      <c r="P81" s="218"/>
      <c r="Q81" s="139"/>
      <c r="R81" s="139"/>
      <c r="S81" s="131"/>
      <c r="T81" s="131"/>
      <c r="U81" s="352"/>
      <c r="V81" s="352"/>
      <c r="W81" s="345"/>
      <c r="X81" s="345"/>
      <c r="Y81" s="139"/>
      <c r="Z81" s="139"/>
      <c r="AA81" s="139"/>
      <c r="AB81" s="131"/>
      <c r="AC81" s="131"/>
      <c r="AD81" s="131"/>
      <c r="AE81" s="131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8"/>
      <c r="AS81" s="138"/>
      <c r="AT81" s="138"/>
      <c r="AU81" s="138"/>
      <c r="AV81" s="138"/>
      <c r="AW81" s="138"/>
      <c r="AX81" s="138"/>
      <c r="AY81" s="138"/>
      <c r="AZ81" s="138"/>
    </row>
    <row r="82" spans="1:52" s="28" customFormat="1" ht="40.5">
      <c r="A82" s="550" t="str">
        <f>E81</f>
        <v>VI.</v>
      </c>
      <c r="B82" s="56" t="s">
        <v>52</v>
      </c>
      <c r="C82" s="608"/>
      <c r="D82" s="37" t="s">
        <v>9</v>
      </c>
      <c r="E82" s="83">
        <f>'Приложение 1 (ОТЧЕТНЫЙ ПЕРИОД)'!E426</f>
        <v>0</v>
      </c>
      <c r="F82" s="83">
        <f>'Приложение 1 (ОТЧЕТНЫЙ ПЕРИОД)'!F426</f>
        <v>0</v>
      </c>
      <c r="G82" s="83">
        <f>'Приложение 1 (ОТЧЕТНЫЙ ПЕРИОД)'!G426</f>
        <v>0</v>
      </c>
      <c r="H82" s="83">
        <f>'Приложение 1 (ОТЧЕТНЫЙ ПЕРИОД)'!H426</f>
        <v>0</v>
      </c>
      <c r="I82" s="83">
        <f>'Приложение 1 (ОТЧЕТНЫЙ ПЕРИОД)'!I426</f>
        <v>0</v>
      </c>
      <c r="J82" s="586"/>
      <c r="K82" s="83">
        <f>'Приложение 1 (ОТЧЕТНЫЙ ПЕРИОД)'!K426</f>
        <v>0</v>
      </c>
      <c r="L82" s="83">
        <f>'Приложение 1 (ОТЧЕТНЫЙ ПЕРИОД)'!L426</f>
        <v>0</v>
      </c>
      <c r="M82" s="83">
        <f>'Приложение 1 (ОТЧЕТНЫЙ ПЕРИОД)'!M426</f>
        <v>0</v>
      </c>
      <c r="N82" s="84">
        <f>'Приложение 1 (ОТЧЕТНЫЙ ПЕРИОД)'!N426</f>
        <v>0</v>
      </c>
      <c r="O82" s="138"/>
      <c r="P82" s="218"/>
      <c r="Q82" s="139"/>
      <c r="R82" s="617" t="str">
        <f>B83</f>
        <v>БЕЗОПАСНЫЕ И КАЧЕСТВЕННЫЕ АВТОМОБИЛЬНЫЕ ДОРОГИ</v>
      </c>
      <c r="S82" s="159" t="str">
        <f>D82</f>
        <v>Всего</v>
      </c>
      <c r="T82" s="159">
        <f>E82</f>
        <v>0</v>
      </c>
      <c r="U82" s="346">
        <f t="shared" ref="U82:V82" si="28">F82</f>
        <v>0</v>
      </c>
      <c r="V82" s="346">
        <f t="shared" si="28"/>
        <v>0</v>
      </c>
      <c r="W82" s="346" t="e">
        <f>F82/E82%</f>
        <v>#DIV/0!</v>
      </c>
      <c r="X82" s="342" t="e">
        <f>G82/F82%</f>
        <v>#DIV/0!</v>
      </c>
      <c r="Y82" s="139"/>
      <c r="Z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8"/>
      <c r="AS82" s="138"/>
      <c r="AT82" s="138"/>
      <c r="AU82" s="138"/>
      <c r="AV82" s="138"/>
      <c r="AW82" s="138"/>
      <c r="AX82" s="138"/>
      <c r="AY82" s="138"/>
      <c r="AZ82" s="138"/>
    </row>
    <row r="83" spans="1:52" s="28" customFormat="1" ht="20.25" customHeight="1">
      <c r="A83" s="551"/>
      <c r="B83" s="460" t="str">
        <f>F81</f>
        <v>БЕЗОПАСНЫЕ И КАЧЕСТВЕННЫЕ АВТОМОБИЛЬНЫЕ ДОРОГИ</v>
      </c>
      <c r="C83" s="609"/>
      <c r="D83" s="38" t="s">
        <v>18</v>
      </c>
      <c r="E83" s="80">
        <f>'Приложение 1 (ОТЧЕТНЫЙ ПЕРИОД)'!E427</f>
        <v>0</v>
      </c>
      <c r="F83" s="80">
        <f>'Приложение 1 (ОТЧЕТНЫЙ ПЕРИОД)'!F427</f>
        <v>0</v>
      </c>
      <c r="G83" s="80">
        <f>'Приложение 1 (ОТЧЕТНЫЙ ПЕРИОД)'!G427</f>
        <v>0</v>
      </c>
      <c r="H83" s="80">
        <f>'Приложение 1 (ОТЧЕТНЫЙ ПЕРИОД)'!H427</f>
        <v>0</v>
      </c>
      <c r="I83" s="80">
        <f>'Приложение 1 (ОТЧЕТНЫЙ ПЕРИОД)'!I427</f>
        <v>0</v>
      </c>
      <c r="J83" s="587"/>
      <c r="K83" s="80">
        <f>'Приложение 1 (ОТЧЕТНЫЙ ПЕРИОД)'!K427</f>
        <v>0</v>
      </c>
      <c r="L83" s="80">
        <f>'Приложение 1 (ОТЧЕТНЫЙ ПЕРИОД)'!L427</f>
        <v>0</v>
      </c>
      <c r="M83" s="80">
        <f>'Приложение 1 (ОТЧЕТНЫЙ ПЕРИОД)'!M427</f>
        <v>0</v>
      </c>
      <c r="N83" s="85">
        <f>'Приложение 1 (ОТЧЕТНЫЙ ПЕРИОД)'!N427</f>
        <v>0</v>
      </c>
      <c r="O83" s="138"/>
      <c r="P83" s="218"/>
      <c r="Q83" s="139"/>
      <c r="R83" s="618"/>
      <c r="S83" s="157"/>
      <c r="T83" s="157"/>
      <c r="U83" s="350"/>
      <c r="V83" s="350"/>
      <c r="W83" s="347"/>
      <c r="X83" s="343"/>
      <c r="Y83" s="139"/>
      <c r="Z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8"/>
      <c r="AS83" s="138"/>
      <c r="AT83" s="138"/>
      <c r="AU83" s="138"/>
      <c r="AV83" s="138"/>
      <c r="AW83" s="138"/>
      <c r="AX83" s="138"/>
      <c r="AY83" s="138"/>
      <c r="AZ83" s="138"/>
    </row>
    <row r="84" spans="1:52" s="28" customFormat="1" ht="20.25" customHeight="1">
      <c r="A84" s="551"/>
      <c r="B84" s="460"/>
      <c r="C84" s="609"/>
      <c r="D84" s="38" t="s">
        <v>10</v>
      </c>
      <c r="E84" s="80">
        <f>'Приложение 1 (ОТЧЕТНЫЙ ПЕРИОД)'!E428</f>
        <v>0</v>
      </c>
      <c r="F84" s="80">
        <f>'Приложение 1 (ОТЧЕТНЫЙ ПЕРИОД)'!F428</f>
        <v>0</v>
      </c>
      <c r="G84" s="80">
        <f>'Приложение 1 (ОТЧЕТНЫЙ ПЕРИОД)'!G428</f>
        <v>0</v>
      </c>
      <c r="H84" s="80">
        <f>'Приложение 1 (ОТЧЕТНЫЙ ПЕРИОД)'!H428</f>
        <v>0</v>
      </c>
      <c r="I84" s="80">
        <f>'Приложение 1 (ОТЧЕТНЫЙ ПЕРИОД)'!I428</f>
        <v>0</v>
      </c>
      <c r="J84" s="587"/>
      <c r="K84" s="80">
        <f>'Приложение 1 (ОТЧЕТНЫЙ ПЕРИОД)'!K428</f>
        <v>0</v>
      </c>
      <c r="L84" s="80">
        <f>'Приложение 1 (ОТЧЕТНЫЙ ПЕРИОД)'!L428</f>
        <v>0</v>
      </c>
      <c r="M84" s="80">
        <f>'Приложение 1 (ОТЧЕТНЫЙ ПЕРИОД)'!M428</f>
        <v>0</v>
      </c>
      <c r="N84" s="85">
        <f>'Приложение 1 (ОТЧЕТНЫЙ ПЕРИОД)'!N428</f>
        <v>0</v>
      </c>
      <c r="O84" s="138"/>
      <c r="P84" s="218"/>
      <c r="Q84" s="139"/>
      <c r="R84" s="618"/>
      <c r="S84" s="157"/>
      <c r="T84" s="157"/>
      <c r="U84" s="350"/>
      <c r="V84" s="350"/>
      <c r="W84" s="347"/>
      <c r="X84" s="343"/>
      <c r="Y84" s="139"/>
      <c r="Z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8"/>
      <c r="AS84" s="138"/>
      <c r="AT84" s="138"/>
      <c r="AU84" s="138"/>
      <c r="AV84" s="138"/>
      <c r="AW84" s="138"/>
      <c r="AX84" s="138"/>
      <c r="AY84" s="138"/>
      <c r="AZ84" s="138"/>
    </row>
    <row r="85" spans="1:52" s="28" customFormat="1" ht="21" customHeight="1" thickBot="1">
      <c r="A85" s="607"/>
      <c r="B85" s="611"/>
      <c r="C85" s="610"/>
      <c r="D85" s="73" t="s">
        <v>11</v>
      </c>
      <c r="E85" s="86">
        <f>'Приложение 1 (ОТЧЕТНЫЙ ПЕРИОД)'!E429</f>
        <v>0</v>
      </c>
      <c r="F85" s="86">
        <f>'Приложение 1 (ОТЧЕТНЫЙ ПЕРИОД)'!F429</f>
        <v>0</v>
      </c>
      <c r="G85" s="86">
        <f>'Приложение 1 (ОТЧЕТНЫЙ ПЕРИОД)'!G429</f>
        <v>0</v>
      </c>
      <c r="H85" s="86">
        <f>'Приложение 1 (ОТЧЕТНЫЙ ПЕРИОД)'!H429</f>
        <v>0</v>
      </c>
      <c r="I85" s="86">
        <f>'Приложение 1 (ОТЧЕТНЫЙ ПЕРИОД)'!I429</f>
        <v>0</v>
      </c>
      <c r="J85" s="588"/>
      <c r="K85" s="86">
        <f>'Приложение 1 (ОТЧЕТНЫЙ ПЕРИОД)'!K429</f>
        <v>0</v>
      </c>
      <c r="L85" s="86">
        <f>'Приложение 1 (ОТЧЕТНЫЙ ПЕРИОД)'!L429</f>
        <v>0</v>
      </c>
      <c r="M85" s="86">
        <f>'Приложение 1 (ОТЧЕТНЫЙ ПЕРИОД)'!M429</f>
        <v>0</v>
      </c>
      <c r="N85" s="87">
        <f>'Приложение 1 (ОТЧЕТНЫЙ ПЕРИОД)'!N429</f>
        <v>0</v>
      </c>
      <c r="O85" s="138"/>
      <c r="P85" s="218"/>
      <c r="Q85" s="139"/>
      <c r="R85" s="619"/>
      <c r="S85" s="158"/>
      <c r="T85" s="158"/>
      <c r="U85" s="351"/>
      <c r="V85" s="351"/>
      <c r="W85" s="348"/>
      <c r="X85" s="344"/>
      <c r="Y85" s="139"/>
      <c r="Z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8"/>
      <c r="AS85" s="138"/>
      <c r="AT85" s="138"/>
      <c r="AU85" s="138"/>
      <c r="AV85" s="138"/>
      <c r="AW85" s="138"/>
      <c r="AX85" s="138"/>
      <c r="AY85" s="138"/>
      <c r="AZ85" s="138"/>
    </row>
    <row r="86" spans="1:52" s="28" customFormat="1" ht="23.25">
      <c r="A86"/>
      <c r="B86"/>
      <c r="C86" s="91"/>
      <c r="D86" s="92" t="s">
        <v>66</v>
      </c>
      <c r="E86" s="93">
        <f>E83+E84+E85</f>
        <v>0</v>
      </c>
      <c r="F86" s="93">
        <f>F83+F84+F85</f>
        <v>0</v>
      </c>
      <c r="G86" s="93">
        <f>G83+G84+G85</f>
        <v>0</v>
      </c>
      <c r="H86" s="93">
        <f>H83+H84+H85</f>
        <v>0</v>
      </c>
      <c r="I86" s="93">
        <f>I83+I84+I85</f>
        <v>0</v>
      </c>
      <c r="J86" s="93"/>
      <c r="K86" s="93">
        <f>K83+K84+K85</f>
        <v>0</v>
      </c>
      <c r="L86" s="93">
        <f>L83+L84+L85</f>
        <v>0</v>
      </c>
      <c r="M86" s="93">
        <f>M83+M84+M85</f>
        <v>0</v>
      </c>
      <c r="N86" s="93">
        <f>N83+N84+N85</f>
        <v>0</v>
      </c>
      <c r="O86" s="143"/>
      <c r="P86" s="222">
        <f>SUM(E86:O86)</f>
        <v>0</v>
      </c>
      <c r="Q86" s="139"/>
      <c r="R86" s="139"/>
      <c r="S86" s="131"/>
      <c r="T86" s="131"/>
      <c r="U86" s="352"/>
      <c r="V86" s="352"/>
      <c r="W86" s="345"/>
      <c r="X86" s="345"/>
      <c r="Y86" s="139"/>
      <c r="Z86" s="139"/>
      <c r="AA86" s="139"/>
      <c r="AB86" s="131"/>
      <c r="AC86" s="131"/>
      <c r="AD86" s="131"/>
      <c r="AE86" s="131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8"/>
      <c r="AS86" s="138"/>
      <c r="AT86" s="138"/>
      <c r="AU86" s="138"/>
      <c r="AV86" s="138"/>
      <c r="AW86" s="138"/>
      <c r="AX86" s="138"/>
      <c r="AY86" s="138"/>
      <c r="AZ86" s="138"/>
    </row>
    <row r="87" spans="1:52" s="28" customFormat="1" ht="24" thickBot="1">
      <c r="A87"/>
      <c r="B87"/>
      <c r="C87"/>
      <c r="D87" s="90" t="s">
        <v>66</v>
      </c>
      <c r="E87" s="89">
        <f>E86-E82</f>
        <v>0</v>
      </c>
      <c r="F87" s="89">
        <f>F86-F82</f>
        <v>0</v>
      </c>
      <c r="G87" s="89">
        <f>G86-G82</f>
        <v>0</v>
      </c>
      <c r="H87" s="89">
        <f>H86-H82</f>
        <v>0</v>
      </c>
      <c r="I87" s="89">
        <f>I86-I82</f>
        <v>0</v>
      </c>
      <c r="J87" s="89"/>
      <c r="K87" s="89">
        <f>K86-K82</f>
        <v>0</v>
      </c>
      <c r="L87" s="89">
        <f>L86-L82</f>
        <v>0</v>
      </c>
      <c r="M87" s="89">
        <f>M86-M82</f>
        <v>0</v>
      </c>
      <c r="N87" s="89">
        <f>N86-N82</f>
        <v>0</v>
      </c>
      <c r="O87" s="135"/>
      <c r="P87" s="221">
        <f>SUM(E87:O87)</f>
        <v>0</v>
      </c>
      <c r="Q87" s="139"/>
      <c r="R87" s="139"/>
      <c r="S87" s="131"/>
      <c r="T87" s="131"/>
      <c r="U87" s="352"/>
      <c r="V87" s="352"/>
      <c r="W87" s="345"/>
      <c r="X87" s="345"/>
      <c r="Y87" s="139"/>
      <c r="Z87" s="139"/>
      <c r="AA87" s="139"/>
      <c r="AB87" s="131"/>
      <c r="AC87" s="131"/>
      <c r="AD87" s="131"/>
      <c r="AE87" s="131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8"/>
      <c r="AS87" s="138"/>
      <c r="AT87" s="138"/>
      <c r="AU87" s="138"/>
      <c r="AV87" s="138"/>
      <c r="AW87" s="138"/>
      <c r="AX87" s="138"/>
      <c r="AY87" s="138"/>
      <c r="AZ87" s="138"/>
    </row>
    <row r="88" spans="1:52" s="28" customFormat="1" ht="44.25" customHeight="1" thickBot="1">
      <c r="A88" s="52"/>
      <c r="B88" s="53"/>
      <c r="C88" s="53"/>
      <c r="D88" s="53"/>
      <c r="E88" s="78" t="s">
        <v>89</v>
      </c>
      <c r="F88" s="77" t="s">
        <v>59</v>
      </c>
      <c r="G88" s="79"/>
      <c r="H88" s="53"/>
      <c r="I88" s="53"/>
      <c r="J88" s="53"/>
      <c r="K88" s="53"/>
      <c r="L88" s="53"/>
      <c r="M88" s="53"/>
      <c r="N88" s="54"/>
      <c r="O88" s="138"/>
      <c r="P88" s="218"/>
      <c r="Q88" s="139"/>
      <c r="R88" s="139"/>
      <c r="S88" s="131"/>
      <c r="T88" s="131"/>
      <c r="U88" s="352"/>
      <c r="V88" s="352"/>
      <c r="W88" s="345"/>
      <c r="X88" s="345"/>
      <c r="Y88" s="139"/>
      <c r="Z88" s="139"/>
      <c r="AA88" s="139"/>
      <c r="AB88" s="131"/>
      <c r="AC88" s="131"/>
      <c r="AD88" s="131"/>
      <c r="AE88" s="131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8"/>
      <c r="AS88" s="138"/>
      <c r="AT88" s="138"/>
      <c r="AU88" s="138"/>
      <c r="AV88" s="138"/>
      <c r="AW88" s="138"/>
      <c r="AX88" s="138"/>
      <c r="AY88" s="138"/>
      <c r="AZ88" s="138"/>
    </row>
    <row r="89" spans="1:52" s="28" customFormat="1" ht="40.5">
      <c r="A89" s="453" t="str">
        <f>E88</f>
        <v>VII.</v>
      </c>
      <c r="B89" s="56" t="s">
        <v>52</v>
      </c>
      <c r="C89" s="455"/>
      <c r="D89" s="37" t="s">
        <v>9</v>
      </c>
      <c r="E89" s="83">
        <f>'Приложение 1 (ОТЧЕТНЫЙ ПЕРИОД)'!E441</f>
        <v>0</v>
      </c>
      <c r="F89" s="83">
        <f>'Приложение 1 (ОТЧЕТНЫЙ ПЕРИОД)'!F441</f>
        <v>0</v>
      </c>
      <c r="G89" s="83">
        <f>'Приложение 1 (ОТЧЕТНЫЙ ПЕРИОД)'!G441</f>
        <v>0</v>
      </c>
      <c r="H89" s="83">
        <f>'Приложение 1 (ОТЧЕТНЫЙ ПЕРИОД)'!H441</f>
        <v>0</v>
      </c>
      <c r="I89" s="83">
        <f>'Приложение 1 (ОТЧЕТНЫЙ ПЕРИОД)'!I441</f>
        <v>0</v>
      </c>
      <c r="J89" s="586"/>
      <c r="K89" s="83">
        <f>'Приложение 1 (ОТЧЕТНЫЙ ПЕРИОД)'!K441</f>
        <v>0</v>
      </c>
      <c r="L89" s="83">
        <f>'Приложение 1 (ОТЧЕТНЫЙ ПЕРИОД)'!L441</f>
        <v>0</v>
      </c>
      <c r="M89" s="83">
        <f>'Приложение 1 (ОТЧЕТНЫЙ ПЕРИОД)'!M441</f>
        <v>0</v>
      </c>
      <c r="N89" s="84">
        <f>'Приложение 1 (ОТЧЕТНЫЙ ПЕРИОД)'!N441</f>
        <v>0</v>
      </c>
      <c r="O89" s="138"/>
      <c r="P89" s="218"/>
      <c r="Q89" s="139"/>
      <c r="R89" s="617" t="str">
        <f>B90</f>
        <v>ПРОИЗВОДИТЕЛЬНОСТЬ ТРУДА</v>
      </c>
      <c r="S89" s="159" t="str">
        <f>D89</f>
        <v>Всего</v>
      </c>
      <c r="T89" s="159">
        <f>E89</f>
        <v>0</v>
      </c>
      <c r="U89" s="346">
        <f t="shared" ref="U89:V89" si="29">F89</f>
        <v>0</v>
      </c>
      <c r="V89" s="346">
        <f t="shared" si="29"/>
        <v>0</v>
      </c>
      <c r="W89" s="346" t="e">
        <f>F89/E89%</f>
        <v>#DIV/0!</v>
      </c>
      <c r="X89" s="342" t="e">
        <f>G89/F89%</f>
        <v>#DIV/0!</v>
      </c>
      <c r="Y89" s="139"/>
      <c r="Z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8"/>
      <c r="AS89" s="138"/>
      <c r="AT89" s="138"/>
      <c r="AU89" s="138"/>
      <c r="AV89" s="138"/>
      <c r="AW89" s="138"/>
      <c r="AX89" s="138"/>
      <c r="AY89" s="138"/>
      <c r="AZ89" s="138"/>
    </row>
    <row r="90" spans="1:52" s="28" customFormat="1" ht="23.25" customHeight="1">
      <c r="A90" s="453"/>
      <c r="B90" s="460" t="str">
        <f>F88</f>
        <v>ПРОИЗВОДИТЕЛЬНОСТЬ ТРУДА</v>
      </c>
      <c r="C90" s="455"/>
      <c r="D90" s="38" t="s">
        <v>18</v>
      </c>
      <c r="E90" s="80">
        <f>'Приложение 1 (ОТЧЕТНЫЙ ПЕРИОД)'!E442</f>
        <v>0</v>
      </c>
      <c r="F90" s="80">
        <f>'Приложение 1 (ОТЧЕТНЫЙ ПЕРИОД)'!F442</f>
        <v>0</v>
      </c>
      <c r="G90" s="80">
        <f>'Приложение 1 (ОТЧЕТНЫЙ ПЕРИОД)'!G442</f>
        <v>0</v>
      </c>
      <c r="H90" s="80">
        <f>'Приложение 1 (ОТЧЕТНЫЙ ПЕРИОД)'!H442</f>
        <v>0</v>
      </c>
      <c r="I90" s="80">
        <f>'Приложение 1 (ОТЧЕТНЫЙ ПЕРИОД)'!I442</f>
        <v>0</v>
      </c>
      <c r="J90" s="587"/>
      <c r="K90" s="80">
        <f>'Приложение 1 (ОТЧЕТНЫЙ ПЕРИОД)'!K442</f>
        <v>0</v>
      </c>
      <c r="L90" s="80">
        <f>'Приложение 1 (ОТЧЕТНЫЙ ПЕРИОД)'!L442</f>
        <v>0</v>
      </c>
      <c r="M90" s="80">
        <f>'Приложение 1 (ОТЧЕТНЫЙ ПЕРИОД)'!M442</f>
        <v>0</v>
      </c>
      <c r="N90" s="85">
        <f>'Приложение 1 (ОТЧЕТНЫЙ ПЕРИОД)'!N442</f>
        <v>0</v>
      </c>
      <c r="O90" s="138"/>
      <c r="P90" s="218"/>
      <c r="Q90" s="139"/>
      <c r="R90" s="618"/>
      <c r="S90" s="157"/>
      <c r="T90" s="157"/>
      <c r="U90" s="350"/>
      <c r="V90" s="350"/>
      <c r="W90" s="347"/>
      <c r="X90" s="343"/>
      <c r="Y90" s="139"/>
      <c r="Z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8"/>
      <c r="AS90" s="138"/>
      <c r="AT90" s="138"/>
      <c r="AU90" s="138"/>
      <c r="AV90" s="138"/>
      <c r="AW90" s="138"/>
      <c r="AX90" s="138"/>
      <c r="AY90" s="138"/>
      <c r="AZ90" s="138"/>
    </row>
    <row r="91" spans="1:52" s="28" customFormat="1" ht="23.25" customHeight="1">
      <c r="A91" s="453"/>
      <c r="B91" s="589"/>
      <c r="C91" s="455"/>
      <c r="D91" s="38" t="s">
        <v>10</v>
      </c>
      <c r="E91" s="80">
        <f>'Приложение 1 (ОТЧЕТНЫЙ ПЕРИОД)'!E443</f>
        <v>0</v>
      </c>
      <c r="F91" s="80">
        <f>'Приложение 1 (ОТЧЕТНЫЙ ПЕРИОД)'!F443</f>
        <v>0</v>
      </c>
      <c r="G91" s="80">
        <f>'Приложение 1 (ОТЧЕТНЫЙ ПЕРИОД)'!G443</f>
        <v>0</v>
      </c>
      <c r="H91" s="80">
        <f>'Приложение 1 (ОТЧЕТНЫЙ ПЕРИОД)'!H443</f>
        <v>0</v>
      </c>
      <c r="I91" s="80">
        <f>'Приложение 1 (ОТЧЕТНЫЙ ПЕРИОД)'!I443</f>
        <v>0</v>
      </c>
      <c r="J91" s="587"/>
      <c r="K91" s="80">
        <f>'Приложение 1 (ОТЧЕТНЫЙ ПЕРИОД)'!K443</f>
        <v>0</v>
      </c>
      <c r="L91" s="80">
        <f>'Приложение 1 (ОТЧЕТНЫЙ ПЕРИОД)'!L443</f>
        <v>0</v>
      </c>
      <c r="M91" s="80">
        <f>'Приложение 1 (ОТЧЕТНЫЙ ПЕРИОД)'!M443</f>
        <v>0</v>
      </c>
      <c r="N91" s="85">
        <f>'Приложение 1 (ОТЧЕТНЫЙ ПЕРИОД)'!N443</f>
        <v>0</v>
      </c>
      <c r="O91" s="138"/>
      <c r="P91" s="218"/>
      <c r="Q91" s="139"/>
      <c r="R91" s="618"/>
      <c r="S91" s="157"/>
      <c r="T91" s="157"/>
      <c r="U91" s="350"/>
      <c r="V91" s="350"/>
      <c r="W91" s="347"/>
      <c r="X91" s="343"/>
      <c r="Y91" s="139"/>
      <c r="Z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8"/>
      <c r="AS91" s="138"/>
      <c r="AT91" s="138"/>
      <c r="AU91" s="138"/>
      <c r="AV91" s="138"/>
      <c r="AW91" s="138"/>
      <c r="AX91" s="138"/>
      <c r="AY91" s="138"/>
      <c r="AZ91" s="138"/>
    </row>
    <row r="92" spans="1:52" s="28" customFormat="1" ht="23.25" customHeight="1" thickBot="1">
      <c r="A92" s="454"/>
      <c r="B92" s="590"/>
      <c r="C92" s="456"/>
      <c r="D92" s="73" t="s">
        <v>11</v>
      </c>
      <c r="E92" s="86">
        <f>'Приложение 1 (ОТЧЕТНЫЙ ПЕРИОД)'!E444</f>
        <v>0</v>
      </c>
      <c r="F92" s="86">
        <f>'Приложение 1 (ОТЧЕТНЫЙ ПЕРИОД)'!F444</f>
        <v>0</v>
      </c>
      <c r="G92" s="86">
        <f>'Приложение 1 (ОТЧЕТНЫЙ ПЕРИОД)'!G444</f>
        <v>0</v>
      </c>
      <c r="H92" s="86">
        <f>'Приложение 1 (ОТЧЕТНЫЙ ПЕРИОД)'!H444</f>
        <v>0</v>
      </c>
      <c r="I92" s="86">
        <f>'Приложение 1 (ОТЧЕТНЫЙ ПЕРИОД)'!I444</f>
        <v>0</v>
      </c>
      <c r="J92" s="588"/>
      <c r="K92" s="86">
        <f>'Приложение 1 (ОТЧЕТНЫЙ ПЕРИОД)'!K444</f>
        <v>0</v>
      </c>
      <c r="L92" s="86">
        <f>'Приложение 1 (ОТЧЕТНЫЙ ПЕРИОД)'!L444</f>
        <v>0</v>
      </c>
      <c r="M92" s="86">
        <f>'Приложение 1 (ОТЧЕТНЫЙ ПЕРИОД)'!M444</f>
        <v>0</v>
      </c>
      <c r="N92" s="87">
        <f>'Приложение 1 (ОТЧЕТНЫЙ ПЕРИОД)'!N444</f>
        <v>0</v>
      </c>
      <c r="O92" s="138"/>
      <c r="P92" s="218"/>
      <c r="Q92" s="139"/>
      <c r="R92" s="619"/>
      <c r="S92" s="158"/>
      <c r="T92" s="158"/>
      <c r="U92" s="351"/>
      <c r="V92" s="351"/>
      <c r="W92" s="348"/>
      <c r="X92" s="344"/>
      <c r="Y92" s="139"/>
      <c r="Z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8"/>
      <c r="AS92" s="138"/>
      <c r="AT92" s="138"/>
      <c r="AU92" s="138"/>
      <c r="AV92" s="138"/>
      <c r="AW92" s="138"/>
      <c r="AX92" s="138"/>
      <c r="AY92" s="138"/>
      <c r="AZ92" s="138"/>
    </row>
    <row r="93" spans="1:52" s="28" customFormat="1" ht="23.25">
      <c r="A93"/>
      <c r="B93"/>
      <c r="C93" s="91"/>
      <c r="D93" s="92" t="s">
        <v>66</v>
      </c>
      <c r="E93" s="93">
        <f>E90+E91+E92</f>
        <v>0</v>
      </c>
      <c r="F93" s="93">
        <f>F90+F91+F92</f>
        <v>0</v>
      </c>
      <c r="G93" s="93">
        <f>G90+G91+G92</f>
        <v>0</v>
      </c>
      <c r="H93" s="93">
        <f>H90+H91+H92</f>
        <v>0</v>
      </c>
      <c r="I93" s="93">
        <f>I90+I91+I92</f>
        <v>0</v>
      </c>
      <c r="J93" s="93"/>
      <c r="K93" s="93">
        <f>K90+K91+K92</f>
        <v>0</v>
      </c>
      <c r="L93" s="93">
        <f>L90+L91+L92</f>
        <v>0</v>
      </c>
      <c r="M93" s="93">
        <f>M90+M91+M92</f>
        <v>0</v>
      </c>
      <c r="N93" s="93">
        <f>N90+N91+N92</f>
        <v>0</v>
      </c>
      <c r="O93" s="143"/>
      <c r="P93" s="222">
        <f>SUM(E93:O93)</f>
        <v>0</v>
      </c>
      <c r="Q93" s="139"/>
      <c r="R93" s="139"/>
      <c r="S93" s="131"/>
      <c r="T93" s="131"/>
      <c r="U93" s="352"/>
      <c r="V93" s="352"/>
      <c r="W93" s="345"/>
      <c r="X93" s="345"/>
      <c r="Y93" s="139"/>
      <c r="Z93" s="139"/>
      <c r="AA93" s="139"/>
      <c r="AB93" s="131"/>
      <c r="AC93" s="131"/>
      <c r="AD93" s="131"/>
      <c r="AE93" s="131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8"/>
      <c r="AS93" s="138"/>
      <c r="AT93" s="138"/>
      <c r="AU93" s="138"/>
      <c r="AV93" s="138"/>
      <c r="AW93" s="138"/>
      <c r="AX93" s="138"/>
      <c r="AY93" s="138"/>
      <c r="AZ93" s="138"/>
    </row>
    <row r="94" spans="1:52" s="28" customFormat="1" ht="24" thickBot="1">
      <c r="A94"/>
      <c r="B94"/>
      <c r="C94"/>
      <c r="D94" s="90" t="s">
        <v>66</v>
      </c>
      <c r="E94" s="89">
        <f>E93-E89</f>
        <v>0</v>
      </c>
      <c r="F94" s="89">
        <f>F93-F89</f>
        <v>0</v>
      </c>
      <c r="G94" s="89">
        <f>G93-G89</f>
        <v>0</v>
      </c>
      <c r="H94" s="89">
        <f>H93-H89</f>
        <v>0</v>
      </c>
      <c r="I94" s="89">
        <f>I93-I89</f>
        <v>0</v>
      </c>
      <c r="J94" s="89"/>
      <c r="K94" s="89">
        <f>K93-K89</f>
        <v>0</v>
      </c>
      <c r="L94" s="89">
        <f>L93-L89</f>
        <v>0</v>
      </c>
      <c r="M94" s="89">
        <f>M93-M89</f>
        <v>0</v>
      </c>
      <c r="N94" s="89">
        <f>N93-N89</f>
        <v>0</v>
      </c>
      <c r="O94" s="135"/>
      <c r="P94" s="221">
        <f>SUM(E94:O94)</f>
        <v>0</v>
      </c>
      <c r="Q94" s="139"/>
      <c r="R94" s="139"/>
      <c r="S94" s="131"/>
      <c r="T94" s="131"/>
      <c r="U94" s="352"/>
      <c r="V94" s="352"/>
      <c r="W94" s="345"/>
      <c r="X94" s="345"/>
      <c r="Y94" s="139"/>
      <c r="Z94" s="139"/>
      <c r="AA94" s="139"/>
      <c r="AB94" s="131"/>
      <c r="AC94" s="131"/>
      <c r="AD94" s="131"/>
      <c r="AE94" s="131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8"/>
      <c r="AS94" s="138"/>
      <c r="AT94" s="138"/>
      <c r="AU94" s="138"/>
      <c r="AV94" s="138"/>
      <c r="AW94" s="138"/>
      <c r="AX94" s="138"/>
      <c r="AY94" s="138"/>
      <c r="AZ94" s="138"/>
    </row>
    <row r="95" spans="1:52" s="28" customFormat="1" ht="36.75" customHeight="1" thickBot="1">
      <c r="A95" s="52"/>
      <c r="B95" s="53"/>
      <c r="C95" s="53"/>
      <c r="D95" s="53"/>
      <c r="E95" s="78" t="s">
        <v>90</v>
      </c>
      <c r="F95" s="77" t="s">
        <v>60</v>
      </c>
      <c r="G95" s="79"/>
      <c r="H95" s="53"/>
      <c r="I95" s="53"/>
      <c r="J95" s="53"/>
      <c r="K95" s="53"/>
      <c r="L95" s="53"/>
      <c r="M95" s="53"/>
      <c r="N95" s="54"/>
      <c r="O95" s="138"/>
      <c r="P95" s="218"/>
      <c r="Q95" s="139"/>
      <c r="R95" s="139"/>
      <c r="S95" s="131"/>
      <c r="T95" s="131"/>
      <c r="U95" s="352"/>
      <c r="V95" s="352"/>
      <c r="W95" s="345"/>
      <c r="X95" s="345"/>
      <c r="Y95" s="139"/>
      <c r="Z95" s="139"/>
      <c r="AA95" s="139"/>
      <c r="AB95" s="131"/>
      <c r="AC95" s="131"/>
      <c r="AD95" s="131"/>
      <c r="AE95" s="131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8"/>
      <c r="AS95" s="138"/>
      <c r="AT95" s="138"/>
      <c r="AU95" s="138"/>
      <c r="AV95" s="138"/>
      <c r="AW95" s="138"/>
      <c r="AX95" s="138"/>
      <c r="AY95" s="138"/>
      <c r="AZ95" s="138"/>
    </row>
    <row r="96" spans="1:52" s="28" customFormat="1" ht="40.5">
      <c r="A96" s="453" t="str">
        <f>E95</f>
        <v>VIII.</v>
      </c>
      <c r="B96" s="56" t="s">
        <v>52</v>
      </c>
      <c r="C96" s="455"/>
      <c r="D96" s="37" t="s">
        <v>9</v>
      </c>
      <c r="E96" s="83">
        <f>'Приложение 1 (ОТЧЕТНЫЙ ПЕРИОД)'!E454</f>
        <v>0</v>
      </c>
      <c r="F96" s="83">
        <f>'Приложение 1 (ОТЧЕТНЫЙ ПЕРИОД)'!F454</f>
        <v>0</v>
      </c>
      <c r="G96" s="83">
        <f>'Приложение 1 (ОТЧЕТНЫЙ ПЕРИОД)'!G454</f>
        <v>0</v>
      </c>
      <c r="H96" s="83">
        <f>'Приложение 1 (ОТЧЕТНЫЙ ПЕРИОД)'!H454</f>
        <v>0</v>
      </c>
      <c r="I96" s="83">
        <f>'Приложение 1 (ОТЧЕТНЫЙ ПЕРИОД)'!I454</f>
        <v>0</v>
      </c>
      <c r="J96" s="586"/>
      <c r="K96" s="83">
        <f>'Приложение 1 (ОТЧЕТНЫЙ ПЕРИОД)'!K454</f>
        <v>0</v>
      </c>
      <c r="L96" s="83">
        <f>'Приложение 1 (ОТЧЕТНЫЙ ПЕРИОД)'!L454</f>
        <v>0</v>
      </c>
      <c r="M96" s="83">
        <f>'Приложение 1 (ОТЧЕТНЫЙ ПЕРИОД)'!M454</f>
        <v>0</v>
      </c>
      <c r="N96" s="84">
        <f>'Приложение 1 (ОТЧЕТНЫЙ ПЕРИОД)'!N454</f>
        <v>0</v>
      </c>
      <c r="O96" s="138"/>
      <c r="P96" s="218"/>
      <c r="Q96" s="139"/>
      <c r="R96" s="617" t="str">
        <f>B97</f>
        <v>НАУКА</v>
      </c>
      <c r="S96" s="159" t="str">
        <f>D96</f>
        <v>Всего</v>
      </c>
      <c r="T96" s="159">
        <f>E96</f>
        <v>0</v>
      </c>
      <c r="U96" s="346">
        <f t="shared" ref="U96:V96" si="30">F96</f>
        <v>0</v>
      </c>
      <c r="V96" s="346">
        <f t="shared" si="30"/>
        <v>0</v>
      </c>
      <c r="W96" s="346" t="e">
        <f>F96/E96%</f>
        <v>#DIV/0!</v>
      </c>
      <c r="X96" s="342" t="e">
        <f>G96/F96%</f>
        <v>#DIV/0!</v>
      </c>
      <c r="Y96" s="139"/>
      <c r="Z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8"/>
      <c r="AS96" s="138"/>
      <c r="AT96" s="138"/>
      <c r="AU96" s="138"/>
      <c r="AV96" s="138"/>
      <c r="AW96" s="138"/>
      <c r="AX96" s="138"/>
      <c r="AY96" s="138"/>
      <c r="AZ96" s="138"/>
    </row>
    <row r="97" spans="1:52" s="28" customFormat="1" ht="20.25" customHeight="1">
      <c r="A97" s="453"/>
      <c r="B97" s="460" t="str">
        <f>F95</f>
        <v>НАУКА</v>
      </c>
      <c r="C97" s="455"/>
      <c r="D97" s="38" t="s">
        <v>18</v>
      </c>
      <c r="E97" s="80">
        <f>'Приложение 1 (ОТЧЕТНЫЙ ПЕРИОД)'!E455</f>
        <v>0</v>
      </c>
      <c r="F97" s="80">
        <f>'Приложение 1 (ОТЧЕТНЫЙ ПЕРИОД)'!F455</f>
        <v>0</v>
      </c>
      <c r="G97" s="80">
        <f>'Приложение 1 (ОТЧЕТНЫЙ ПЕРИОД)'!G455</f>
        <v>0</v>
      </c>
      <c r="H97" s="80">
        <f>'Приложение 1 (ОТЧЕТНЫЙ ПЕРИОД)'!H455</f>
        <v>0</v>
      </c>
      <c r="I97" s="80">
        <f>'Приложение 1 (ОТЧЕТНЫЙ ПЕРИОД)'!I455</f>
        <v>0</v>
      </c>
      <c r="J97" s="587"/>
      <c r="K97" s="80">
        <f>'Приложение 1 (ОТЧЕТНЫЙ ПЕРИОД)'!K455</f>
        <v>0</v>
      </c>
      <c r="L97" s="80">
        <f>'Приложение 1 (ОТЧЕТНЫЙ ПЕРИОД)'!L455</f>
        <v>0</v>
      </c>
      <c r="M97" s="80">
        <f>'Приложение 1 (ОТЧЕТНЫЙ ПЕРИОД)'!M455</f>
        <v>0</v>
      </c>
      <c r="N97" s="85">
        <f>'Приложение 1 (ОТЧЕТНЫЙ ПЕРИОД)'!N455</f>
        <v>0</v>
      </c>
      <c r="O97" s="138"/>
      <c r="P97" s="218"/>
      <c r="Q97" s="139"/>
      <c r="R97" s="618"/>
      <c r="S97" s="157"/>
      <c r="T97" s="157"/>
      <c r="U97" s="350"/>
      <c r="V97" s="350"/>
      <c r="W97" s="347"/>
      <c r="X97" s="343"/>
      <c r="Y97" s="139"/>
      <c r="Z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8"/>
      <c r="AS97" s="138"/>
      <c r="AT97" s="138"/>
      <c r="AU97" s="138"/>
      <c r="AV97" s="138"/>
      <c r="AW97" s="138"/>
      <c r="AX97" s="138"/>
      <c r="AY97" s="138"/>
      <c r="AZ97" s="138"/>
    </row>
    <row r="98" spans="1:52" s="28" customFormat="1" ht="20.25" customHeight="1">
      <c r="A98" s="453"/>
      <c r="B98" s="589"/>
      <c r="C98" s="455"/>
      <c r="D98" s="38" t="s">
        <v>10</v>
      </c>
      <c r="E98" s="80">
        <f>'Приложение 1 (ОТЧЕТНЫЙ ПЕРИОД)'!E456</f>
        <v>0</v>
      </c>
      <c r="F98" s="80">
        <f>'Приложение 1 (ОТЧЕТНЫЙ ПЕРИОД)'!F456</f>
        <v>0</v>
      </c>
      <c r="G98" s="80">
        <f>'Приложение 1 (ОТЧЕТНЫЙ ПЕРИОД)'!G456</f>
        <v>0</v>
      </c>
      <c r="H98" s="80">
        <f>'Приложение 1 (ОТЧЕТНЫЙ ПЕРИОД)'!H456</f>
        <v>0</v>
      </c>
      <c r="I98" s="80">
        <f>'Приложение 1 (ОТЧЕТНЫЙ ПЕРИОД)'!I456</f>
        <v>0</v>
      </c>
      <c r="J98" s="587"/>
      <c r="K98" s="80">
        <f>'Приложение 1 (ОТЧЕТНЫЙ ПЕРИОД)'!K456</f>
        <v>0</v>
      </c>
      <c r="L98" s="80">
        <f>'Приложение 1 (ОТЧЕТНЫЙ ПЕРИОД)'!L456</f>
        <v>0</v>
      </c>
      <c r="M98" s="80">
        <f>'Приложение 1 (ОТЧЕТНЫЙ ПЕРИОД)'!M456</f>
        <v>0</v>
      </c>
      <c r="N98" s="85">
        <f>'Приложение 1 (ОТЧЕТНЫЙ ПЕРИОД)'!N456</f>
        <v>0</v>
      </c>
      <c r="O98" s="138"/>
      <c r="P98" s="218"/>
      <c r="Q98" s="139"/>
      <c r="R98" s="618"/>
      <c r="S98" s="157"/>
      <c r="T98" s="157"/>
      <c r="U98" s="350"/>
      <c r="V98" s="350"/>
      <c r="W98" s="347"/>
      <c r="X98" s="343"/>
      <c r="Y98" s="139"/>
      <c r="Z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8"/>
      <c r="AS98" s="138"/>
      <c r="AT98" s="138"/>
      <c r="AU98" s="138"/>
      <c r="AV98" s="138"/>
      <c r="AW98" s="138"/>
      <c r="AX98" s="138"/>
      <c r="AY98" s="138"/>
      <c r="AZ98" s="138"/>
    </row>
    <row r="99" spans="1:52" s="28" customFormat="1" ht="21" customHeight="1" thickBot="1">
      <c r="A99" s="454"/>
      <c r="B99" s="590"/>
      <c r="C99" s="456"/>
      <c r="D99" s="73" t="s">
        <v>11</v>
      </c>
      <c r="E99" s="86">
        <f>'Приложение 1 (ОТЧЕТНЫЙ ПЕРИОД)'!E457</f>
        <v>0</v>
      </c>
      <c r="F99" s="86">
        <f>'Приложение 1 (ОТЧЕТНЫЙ ПЕРИОД)'!F457</f>
        <v>0</v>
      </c>
      <c r="G99" s="86">
        <f>'Приложение 1 (ОТЧЕТНЫЙ ПЕРИОД)'!G457</f>
        <v>0</v>
      </c>
      <c r="H99" s="86">
        <f>'Приложение 1 (ОТЧЕТНЫЙ ПЕРИОД)'!H457</f>
        <v>0</v>
      </c>
      <c r="I99" s="86">
        <f>'Приложение 1 (ОТЧЕТНЫЙ ПЕРИОД)'!I457</f>
        <v>0</v>
      </c>
      <c r="J99" s="588"/>
      <c r="K99" s="86">
        <f>'Приложение 1 (ОТЧЕТНЫЙ ПЕРИОД)'!K457</f>
        <v>0</v>
      </c>
      <c r="L99" s="86">
        <f>'Приложение 1 (ОТЧЕТНЫЙ ПЕРИОД)'!L457</f>
        <v>0</v>
      </c>
      <c r="M99" s="86">
        <f>'Приложение 1 (ОТЧЕТНЫЙ ПЕРИОД)'!M457</f>
        <v>0</v>
      </c>
      <c r="N99" s="87">
        <f>'Приложение 1 (ОТЧЕТНЫЙ ПЕРИОД)'!N457</f>
        <v>0</v>
      </c>
      <c r="O99" s="138"/>
      <c r="P99" s="218"/>
      <c r="Q99" s="139"/>
      <c r="R99" s="619"/>
      <c r="S99" s="158"/>
      <c r="T99" s="158"/>
      <c r="U99" s="351"/>
      <c r="V99" s="351"/>
      <c r="W99" s="348"/>
      <c r="X99" s="344"/>
      <c r="Y99" s="139"/>
      <c r="Z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8"/>
      <c r="AS99" s="138"/>
      <c r="AT99" s="138"/>
      <c r="AU99" s="138"/>
      <c r="AV99" s="138"/>
      <c r="AW99" s="138"/>
      <c r="AX99" s="138"/>
      <c r="AY99" s="138"/>
      <c r="AZ99" s="138"/>
    </row>
    <row r="100" spans="1:52" s="28" customFormat="1" ht="23.25">
      <c r="A100"/>
      <c r="B100"/>
      <c r="C100" s="91"/>
      <c r="D100" s="92" t="s">
        <v>66</v>
      </c>
      <c r="E100" s="93">
        <f>E97+E98+E99</f>
        <v>0</v>
      </c>
      <c r="F100" s="93">
        <f>F97+F98+F99</f>
        <v>0</v>
      </c>
      <c r="G100" s="93">
        <f>G97+G98+G99</f>
        <v>0</v>
      </c>
      <c r="H100" s="93">
        <f>H97+H98+H99</f>
        <v>0</v>
      </c>
      <c r="I100" s="93">
        <f>I97+I98+I99</f>
        <v>0</v>
      </c>
      <c r="J100" s="93"/>
      <c r="K100" s="93">
        <f>K97+K98+K99</f>
        <v>0</v>
      </c>
      <c r="L100" s="93">
        <f>L97+L98+L99</f>
        <v>0</v>
      </c>
      <c r="M100" s="93">
        <f>M97+M98+M99</f>
        <v>0</v>
      </c>
      <c r="N100" s="93">
        <f>N97+N98+N99</f>
        <v>0</v>
      </c>
      <c r="O100" s="143"/>
      <c r="P100" s="222">
        <f>SUM(E100:O100)</f>
        <v>0</v>
      </c>
      <c r="Q100" s="139"/>
      <c r="R100" s="139"/>
      <c r="S100" s="131"/>
      <c r="T100" s="131"/>
      <c r="U100" s="352"/>
      <c r="V100" s="352"/>
      <c r="W100" s="345"/>
      <c r="X100" s="345"/>
      <c r="Y100" s="139"/>
      <c r="Z100" s="139"/>
      <c r="AA100" s="139"/>
      <c r="AB100" s="131"/>
      <c r="AC100" s="131"/>
      <c r="AD100" s="131"/>
      <c r="AE100" s="131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8"/>
      <c r="AS100" s="138"/>
      <c r="AT100" s="138"/>
      <c r="AU100" s="138"/>
      <c r="AV100" s="138"/>
      <c r="AW100" s="138"/>
      <c r="AX100" s="138"/>
      <c r="AY100" s="138"/>
      <c r="AZ100" s="138"/>
    </row>
    <row r="101" spans="1:52" s="28" customFormat="1" ht="24" thickBot="1">
      <c r="A101"/>
      <c r="B101"/>
      <c r="C101"/>
      <c r="D101" s="90" t="s">
        <v>66</v>
      </c>
      <c r="E101" s="89">
        <f>E100-E96</f>
        <v>0</v>
      </c>
      <c r="F101" s="89">
        <f>F100-F96</f>
        <v>0</v>
      </c>
      <c r="G101" s="89">
        <f>G100-G96</f>
        <v>0</v>
      </c>
      <c r="H101" s="89">
        <f>H100-H96</f>
        <v>0</v>
      </c>
      <c r="I101" s="89">
        <f>I100-I96</f>
        <v>0</v>
      </c>
      <c r="J101" s="89"/>
      <c r="K101" s="89">
        <f>K100-K96</f>
        <v>0</v>
      </c>
      <c r="L101" s="89">
        <f>L100-L96</f>
        <v>0</v>
      </c>
      <c r="M101" s="89">
        <f>M100-M96</f>
        <v>0</v>
      </c>
      <c r="N101" s="89">
        <f>N100-N96</f>
        <v>0</v>
      </c>
      <c r="O101" s="135"/>
      <c r="P101" s="221">
        <f>SUM(E101:O101)</f>
        <v>0</v>
      </c>
      <c r="Q101" s="139"/>
      <c r="R101" s="139"/>
      <c r="S101" s="131"/>
      <c r="T101" s="131"/>
      <c r="U101" s="352"/>
      <c r="V101" s="352"/>
      <c r="W101" s="345"/>
      <c r="X101" s="345"/>
      <c r="Y101" s="139"/>
      <c r="Z101" s="139"/>
      <c r="AA101" s="139"/>
      <c r="AB101" s="131"/>
      <c r="AC101" s="131"/>
      <c r="AD101" s="131"/>
      <c r="AE101" s="131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8"/>
      <c r="AS101" s="138"/>
      <c r="AT101" s="138"/>
      <c r="AU101" s="138"/>
      <c r="AV101" s="138"/>
      <c r="AW101" s="138"/>
      <c r="AX101" s="138"/>
      <c r="AY101" s="138"/>
      <c r="AZ101" s="138"/>
    </row>
    <row r="102" spans="1:52" s="28" customFormat="1" ht="38.25" customHeight="1" thickBot="1">
      <c r="A102" s="52"/>
      <c r="B102" s="53"/>
      <c r="C102" s="53"/>
      <c r="D102" s="53"/>
      <c r="E102" s="78" t="s">
        <v>91</v>
      </c>
      <c r="F102" s="77" t="s">
        <v>61</v>
      </c>
      <c r="G102" s="79"/>
      <c r="H102" s="53"/>
      <c r="I102" s="53"/>
      <c r="J102" s="53"/>
      <c r="K102" s="53"/>
      <c r="L102" s="53"/>
      <c r="M102" s="53"/>
      <c r="N102" s="54"/>
      <c r="O102" s="138"/>
      <c r="P102" s="218"/>
      <c r="Q102" s="139"/>
      <c r="R102" s="139"/>
      <c r="S102" s="131"/>
      <c r="T102" s="131"/>
      <c r="U102" s="352"/>
      <c r="V102" s="352"/>
      <c r="W102" s="345"/>
      <c r="X102" s="345"/>
      <c r="Y102" s="139"/>
      <c r="Z102" s="139"/>
      <c r="AA102" s="139"/>
      <c r="AB102" s="131"/>
      <c r="AC102" s="131"/>
      <c r="AD102" s="131"/>
      <c r="AE102" s="131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8"/>
      <c r="AS102" s="138"/>
      <c r="AT102" s="138"/>
      <c r="AU102" s="138"/>
      <c r="AV102" s="138"/>
      <c r="AW102" s="138"/>
      <c r="AX102" s="138"/>
      <c r="AY102" s="138"/>
      <c r="AZ102" s="138"/>
    </row>
    <row r="103" spans="1:52" s="28" customFormat="1" ht="40.5">
      <c r="A103" s="453" t="str">
        <f>E102</f>
        <v>IX.</v>
      </c>
      <c r="B103" s="56" t="s">
        <v>52</v>
      </c>
      <c r="C103" s="455"/>
      <c r="D103" s="37" t="s">
        <v>9</v>
      </c>
      <c r="E103" s="83">
        <f>'Приложение 1 (ОТЧЕТНЫЙ ПЕРИОД)'!E487</f>
        <v>0.25</v>
      </c>
      <c r="F103" s="83">
        <f>'Приложение 1 (ОТЧЕТНЫЙ ПЕРИОД)'!F487</f>
        <v>0.2</v>
      </c>
      <c r="G103" s="83">
        <f>'Приложение 1 (ОТЧЕТНЫЙ ПЕРИОД)'!G487</f>
        <v>0.2</v>
      </c>
      <c r="H103" s="83">
        <f>'Приложение 1 (ОТЧЕТНЫЙ ПЕРИОД)'!H487</f>
        <v>0</v>
      </c>
      <c r="I103" s="83">
        <f>'Приложение 1 (ОТЧЕТНЫЙ ПЕРИОД)'!I487</f>
        <v>0</v>
      </c>
      <c r="J103" s="586"/>
      <c r="K103" s="83">
        <f>'Приложение 1 (ОТЧЕТНЫЙ ПЕРИОД)'!K487</f>
        <v>0</v>
      </c>
      <c r="L103" s="83">
        <f>'Приложение 1 (ОТЧЕТНЫЙ ПЕРИОД)'!L487</f>
        <v>0</v>
      </c>
      <c r="M103" s="83">
        <f>'Приложение 1 (ОТЧЕТНЫЙ ПЕРИОД)'!M487</f>
        <v>0</v>
      </c>
      <c r="N103" s="84">
        <f>'Приложение 1 (ОТЧЕТНЫЙ ПЕРИОД)'!N487</f>
        <v>0.25</v>
      </c>
      <c r="O103" s="138"/>
      <c r="P103" s="218"/>
      <c r="Q103" s="139"/>
      <c r="R103" s="617" t="str">
        <f>B104</f>
        <v>ЦИФРОВАЯ ЭКОНОМИКА</v>
      </c>
      <c r="S103" s="159" t="str">
        <f>D103</f>
        <v>Всего</v>
      </c>
      <c r="T103" s="159">
        <f>E103</f>
        <v>0.25</v>
      </c>
      <c r="U103" s="346">
        <f t="shared" ref="U103:V103" si="31">F103</f>
        <v>0.2</v>
      </c>
      <c r="V103" s="346">
        <f t="shared" si="31"/>
        <v>0.2</v>
      </c>
      <c r="W103" s="346">
        <f>F103/E103%</f>
        <v>80</v>
      </c>
      <c r="X103" s="342">
        <f>G103/F103%</f>
        <v>100</v>
      </c>
      <c r="Y103" s="139"/>
      <c r="Z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8"/>
      <c r="AS103" s="138"/>
      <c r="AT103" s="138"/>
      <c r="AU103" s="138"/>
      <c r="AV103" s="138"/>
      <c r="AW103" s="138"/>
      <c r="AX103" s="138"/>
      <c r="AY103" s="138"/>
      <c r="AZ103" s="138"/>
    </row>
    <row r="104" spans="1:52" s="28" customFormat="1" ht="23.25" customHeight="1">
      <c r="A104" s="453"/>
      <c r="B104" s="460" t="str">
        <f>F102</f>
        <v>ЦИФРОВАЯ ЭКОНОМИКА</v>
      </c>
      <c r="C104" s="455"/>
      <c r="D104" s="38" t="s">
        <v>18</v>
      </c>
      <c r="E104" s="80">
        <f>'Приложение 1 (ОТЧЕТНЫЙ ПЕРИОД)'!E488</f>
        <v>0</v>
      </c>
      <c r="F104" s="80">
        <f>'Приложение 1 (ОТЧЕТНЫЙ ПЕРИОД)'!F488</f>
        <v>0</v>
      </c>
      <c r="G104" s="80">
        <f>'Приложение 1 (ОТЧЕТНЫЙ ПЕРИОД)'!G488</f>
        <v>0</v>
      </c>
      <c r="H104" s="80">
        <f>'Приложение 1 (ОТЧЕТНЫЙ ПЕРИОД)'!H488</f>
        <v>0</v>
      </c>
      <c r="I104" s="80">
        <f>'Приложение 1 (ОТЧЕТНЫЙ ПЕРИОД)'!I488</f>
        <v>0</v>
      </c>
      <c r="J104" s="587"/>
      <c r="K104" s="80">
        <f>'Приложение 1 (ОТЧЕТНЫЙ ПЕРИОД)'!K488</f>
        <v>0</v>
      </c>
      <c r="L104" s="80">
        <f>'Приложение 1 (ОТЧЕТНЫЙ ПЕРИОД)'!L488</f>
        <v>0</v>
      </c>
      <c r="M104" s="80">
        <f>'Приложение 1 (ОТЧЕТНЫЙ ПЕРИОД)'!M488</f>
        <v>0</v>
      </c>
      <c r="N104" s="85">
        <f>'Приложение 1 (ОТЧЕТНЫЙ ПЕРИОД)'!N488</f>
        <v>0</v>
      </c>
      <c r="O104" s="138"/>
      <c r="P104" s="218"/>
      <c r="Q104" s="139"/>
      <c r="R104" s="618"/>
      <c r="S104" s="157"/>
      <c r="T104" s="157"/>
      <c r="U104" s="350"/>
      <c r="V104" s="350"/>
      <c r="W104" s="347"/>
      <c r="X104" s="343"/>
      <c r="Y104" s="139"/>
      <c r="Z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8"/>
      <c r="AS104" s="138"/>
      <c r="AT104" s="138"/>
      <c r="AU104" s="138"/>
      <c r="AV104" s="138"/>
      <c r="AW104" s="138"/>
      <c r="AX104" s="138"/>
      <c r="AY104" s="138"/>
      <c r="AZ104" s="138"/>
    </row>
    <row r="105" spans="1:52" s="28" customFormat="1" ht="23.25" customHeight="1">
      <c r="A105" s="453"/>
      <c r="B105" s="589"/>
      <c r="C105" s="455"/>
      <c r="D105" s="38" t="s">
        <v>10</v>
      </c>
      <c r="E105" s="80">
        <f>'Приложение 1 (ОТЧЕТНЫЙ ПЕРИОД)'!E489</f>
        <v>0</v>
      </c>
      <c r="F105" s="80">
        <f>'Приложение 1 (ОТЧЕТНЫЙ ПЕРИОД)'!F489</f>
        <v>0</v>
      </c>
      <c r="G105" s="80">
        <f>'Приложение 1 (ОТЧЕТНЫЙ ПЕРИОД)'!G489</f>
        <v>0</v>
      </c>
      <c r="H105" s="80">
        <f>'Приложение 1 (ОТЧЕТНЫЙ ПЕРИОД)'!H489</f>
        <v>0</v>
      </c>
      <c r="I105" s="80">
        <f>'Приложение 1 (ОТЧЕТНЫЙ ПЕРИОД)'!I489</f>
        <v>0</v>
      </c>
      <c r="J105" s="587"/>
      <c r="K105" s="80">
        <f>'Приложение 1 (ОТЧЕТНЫЙ ПЕРИОД)'!K489</f>
        <v>0</v>
      </c>
      <c r="L105" s="80">
        <f>'Приложение 1 (ОТЧЕТНЫЙ ПЕРИОД)'!L489</f>
        <v>0</v>
      </c>
      <c r="M105" s="80">
        <f>'Приложение 1 (ОТЧЕТНЫЙ ПЕРИОД)'!M489</f>
        <v>0</v>
      </c>
      <c r="N105" s="85">
        <f>'Приложение 1 (ОТЧЕТНЫЙ ПЕРИОД)'!N489</f>
        <v>0</v>
      </c>
      <c r="O105" s="138"/>
      <c r="P105" s="218"/>
      <c r="Q105" s="139"/>
      <c r="R105" s="618"/>
      <c r="S105" s="157"/>
      <c r="T105" s="157"/>
      <c r="U105" s="350"/>
      <c r="V105" s="350"/>
      <c r="W105" s="347"/>
      <c r="X105" s="343"/>
      <c r="Y105" s="139"/>
      <c r="Z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8"/>
      <c r="AS105" s="138"/>
      <c r="AT105" s="138"/>
      <c r="AU105" s="138"/>
      <c r="AV105" s="138"/>
      <c r="AW105" s="138"/>
      <c r="AX105" s="138"/>
      <c r="AY105" s="138"/>
      <c r="AZ105" s="138"/>
    </row>
    <row r="106" spans="1:52" s="28" customFormat="1" ht="23.25" customHeight="1" thickBot="1">
      <c r="A106" s="454"/>
      <c r="B106" s="590"/>
      <c r="C106" s="456"/>
      <c r="D106" s="73" t="s">
        <v>11</v>
      </c>
      <c r="E106" s="86">
        <f>'Приложение 1 (ОТЧЕТНЫЙ ПЕРИОД)'!E490</f>
        <v>0.25</v>
      </c>
      <c r="F106" s="86">
        <f>'Приложение 1 (ОТЧЕТНЫЙ ПЕРИОД)'!F490</f>
        <v>0.2</v>
      </c>
      <c r="G106" s="86">
        <f>'Приложение 1 (ОТЧЕТНЫЙ ПЕРИОД)'!G490</f>
        <v>0.2</v>
      </c>
      <c r="H106" s="86">
        <f>'Приложение 1 (ОТЧЕТНЫЙ ПЕРИОД)'!H490</f>
        <v>0</v>
      </c>
      <c r="I106" s="86">
        <f>'Приложение 1 (ОТЧЕТНЫЙ ПЕРИОД)'!I490</f>
        <v>0</v>
      </c>
      <c r="J106" s="588"/>
      <c r="K106" s="86">
        <f>'Приложение 1 (ОТЧЕТНЫЙ ПЕРИОД)'!K490</f>
        <v>0</v>
      </c>
      <c r="L106" s="86">
        <f>'Приложение 1 (ОТЧЕТНЫЙ ПЕРИОД)'!L490</f>
        <v>0</v>
      </c>
      <c r="M106" s="86">
        <f>'Приложение 1 (ОТЧЕТНЫЙ ПЕРИОД)'!M490</f>
        <v>0</v>
      </c>
      <c r="N106" s="87">
        <f>'Приложение 1 (ОТЧЕТНЫЙ ПЕРИОД)'!N490</f>
        <v>0.25</v>
      </c>
      <c r="O106" s="138"/>
      <c r="P106" s="218"/>
      <c r="Q106" s="139"/>
      <c r="R106" s="619"/>
      <c r="S106" s="158"/>
      <c r="T106" s="158"/>
      <c r="U106" s="351"/>
      <c r="V106" s="351"/>
      <c r="W106" s="348"/>
      <c r="X106" s="344"/>
      <c r="Y106" s="139"/>
      <c r="Z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8"/>
      <c r="AS106" s="138"/>
      <c r="AT106" s="138"/>
      <c r="AU106" s="138"/>
      <c r="AV106" s="138"/>
      <c r="AW106" s="138"/>
      <c r="AX106" s="138"/>
      <c r="AY106" s="138"/>
      <c r="AZ106" s="138"/>
    </row>
    <row r="107" spans="1:52" s="28" customFormat="1" ht="23.25">
      <c r="A107"/>
      <c r="B107"/>
      <c r="C107" s="91"/>
      <c r="D107" s="92" t="s">
        <v>66</v>
      </c>
      <c r="E107" s="93">
        <f>E104+E105+E106</f>
        <v>0.25</v>
      </c>
      <c r="F107" s="93">
        <f>F104+F105+F106</f>
        <v>0.2</v>
      </c>
      <c r="G107" s="93">
        <f>G104+G105+G106</f>
        <v>0.2</v>
      </c>
      <c r="H107" s="93">
        <f>H104+H105+H106</f>
        <v>0</v>
      </c>
      <c r="I107" s="93">
        <f>I104+I105+I106</f>
        <v>0</v>
      </c>
      <c r="J107" s="93"/>
      <c r="K107" s="93">
        <f>K104+K105+K106</f>
        <v>0</v>
      </c>
      <c r="L107" s="93">
        <f>L104+L105+L106</f>
        <v>0</v>
      </c>
      <c r="M107" s="93">
        <f>M104+M105+M106</f>
        <v>0</v>
      </c>
      <c r="N107" s="93">
        <f>N104+N105+N106</f>
        <v>0.25</v>
      </c>
      <c r="O107" s="143"/>
      <c r="P107" s="222">
        <f>SUM(E107:O107)</f>
        <v>0.9</v>
      </c>
      <c r="Q107" s="139"/>
      <c r="R107" s="139"/>
      <c r="S107" s="131"/>
      <c r="T107" s="131"/>
      <c r="U107" s="352"/>
      <c r="V107" s="352"/>
      <c r="W107" s="345"/>
      <c r="X107" s="345"/>
      <c r="Y107" s="139"/>
      <c r="Z107" s="139"/>
      <c r="AA107" s="139"/>
      <c r="AB107" s="131"/>
      <c r="AC107" s="131"/>
      <c r="AD107" s="131"/>
      <c r="AE107" s="131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8"/>
      <c r="AS107" s="138"/>
      <c r="AT107" s="138"/>
      <c r="AU107" s="138"/>
      <c r="AV107" s="138"/>
      <c r="AW107" s="138"/>
      <c r="AX107" s="138"/>
      <c r="AY107" s="138"/>
      <c r="AZ107" s="138"/>
    </row>
    <row r="108" spans="1:52" s="28" customFormat="1" ht="24" thickBot="1">
      <c r="A108"/>
      <c r="B108"/>
      <c r="C108"/>
      <c r="D108" s="90" t="s">
        <v>66</v>
      </c>
      <c r="E108" s="89">
        <f>E107-E103</f>
        <v>0</v>
      </c>
      <c r="F108" s="89">
        <f>F107-F103</f>
        <v>0</v>
      </c>
      <c r="G108" s="89">
        <f>G107-G103</f>
        <v>0</v>
      </c>
      <c r="H108" s="89">
        <f>H107-H103</f>
        <v>0</v>
      </c>
      <c r="I108" s="89">
        <f>I107-I103</f>
        <v>0</v>
      </c>
      <c r="J108" s="89"/>
      <c r="K108" s="89">
        <f>K107-K103</f>
        <v>0</v>
      </c>
      <c r="L108" s="89">
        <f>L107-L103</f>
        <v>0</v>
      </c>
      <c r="M108" s="89">
        <f>M107-M103</f>
        <v>0</v>
      </c>
      <c r="N108" s="89">
        <f>N107-N103</f>
        <v>0</v>
      </c>
      <c r="O108" s="135"/>
      <c r="P108" s="221">
        <f>SUM(E108:O108)</f>
        <v>0</v>
      </c>
      <c r="Q108" s="139"/>
      <c r="R108" s="139"/>
      <c r="S108" s="131"/>
      <c r="T108" s="131"/>
      <c r="U108" s="352"/>
      <c r="V108" s="352"/>
      <c r="W108" s="345"/>
      <c r="X108" s="345"/>
      <c r="Y108" s="139"/>
      <c r="Z108" s="139"/>
      <c r="AA108" s="139"/>
      <c r="AB108" s="131"/>
      <c r="AC108" s="131"/>
      <c r="AD108" s="131"/>
      <c r="AE108" s="131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8"/>
      <c r="AS108" s="138"/>
      <c r="AT108" s="138"/>
      <c r="AU108" s="138"/>
      <c r="AV108" s="138"/>
      <c r="AW108" s="138"/>
      <c r="AX108" s="138"/>
      <c r="AY108" s="138"/>
      <c r="AZ108" s="138"/>
    </row>
    <row r="109" spans="1:52" s="28" customFormat="1" ht="26.25" customHeight="1" thickBot="1">
      <c r="A109" s="52"/>
      <c r="B109" s="53"/>
      <c r="C109" s="53"/>
      <c r="D109" s="53"/>
      <c r="E109" s="78" t="s">
        <v>92</v>
      </c>
      <c r="F109" s="77" t="s">
        <v>62</v>
      </c>
      <c r="G109" s="79"/>
      <c r="H109" s="53"/>
      <c r="I109" s="53"/>
      <c r="J109" s="53"/>
      <c r="K109" s="53"/>
      <c r="L109" s="53"/>
      <c r="M109" s="53"/>
      <c r="N109" s="54"/>
      <c r="O109" s="138"/>
      <c r="P109" s="218"/>
      <c r="Q109" s="139"/>
      <c r="R109" s="139"/>
      <c r="S109" s="131"/>
      <c r="T109" s="131"/>
      <c r="U109" s="352"/>
      <c r="V109" s="352"/>
      <c r="W109" s="345"/>
      <c r="X109" s="345"/>
      <c r="Y109" s="139"/>
      <c r="Z109" s="139"/>
      <c r="AA109" s="139"/>
      <c r="AB109" s="131"/>
      <c r="AC109" s="131"/>
      <c r="AD109" s="131"/>
      <c r="AE109" s="131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8"/>
      <c r="AS109" s="138"/>
      <c r="AT109" s="138"/>
      <c r="AU109" s="138"/>
      <c r="AV109" s="138"/>
      <c r="AW109" s="138"/>
      <c r="AX109" s="138"/>
      <c r="AY109" s="138"/>
      <c r="AZ109" s="138"/>
    </row>
    <row r="110" spans="1:52" s="28" customFormat="1" ht="40.5">
      <c r="A110" s="453">
        <v>1</v>
      </c>
      <c r="B110" s="56" t="s">
        <v>52</v>
      </c>
      <c r="C110" s="455"/>
      <c r="D110" s="37" t="s">
        <v>9</v>
      </c>
      <c r="E110" s="83">
        <f>'Приложение 1 (ОТЧЕТНЫЙ ПЕРИОД)'!E503</f>
        <v>3.7300000000000004</v>
      </c>
      <c r="F110" s="83">
        <f>'Приложение 1 (ОТЧЕТНЫЙ ПЕРИОД)'!F503</f>
        <v>3.73</v>
      </c>
      <c r="G110" s="83">
        <f>'Приложение 1 (ОТЧЕТНЫЙ ПЕРИОД)'!G503</f>
        <v>3.7310000000000003</v>
      </c>
      <c r="H110" s="83">
        <f>'Приложение 1 (ОТЧЕТНЫЙ ПЕРИОД)'!H503</f>
        <v>0</v>
      </c>
      <c r="I110" s="83">
        <f>'Приложение 1 (ОТЧЕТНЫЙ ПЕРИОД)'!I503</f>
        <v>0</v>
      </c>
      <c r="J110" s="586"/>
      <c r="K110" s="83">
        <f>'Приложение 1 (ОТЧЕТНЫЙ ПЕРИОД)'!K503</f>
        <v>0</v>
      </c>
      <c r="L110" s="83">
        <f>'Приложение 1 (ОТЧЕТНЫЙ ПЕРИОД)'!L503</f>
        <v>0</v>
      </c>
      <c r="M110" s="83">
        <f>'Приложение 1 (ОТЧЕТНЫЙ ПЕРИОД)'!M503</f>
        <v>0</v>
      </c>
      <c r="N110" s="84">
        <f>'Приложение 1 (ОТЧЕТНЫЙ ПЕРИОД)'!N503</f>
        <v>3.7300000000000004</v>
      </c>
      <c r="O110" s="138"/>
      <c r="P110" s="218"/>
      <c r="Q110" s="139"/>
      <c r="R110" s="617" t="str">
        <f>B111</f>
        <v>КУЛЬТУРА</v>
      </c>
      <c r="S110" s="159" t="str">
        <f>D110</f>
        <v>Всего</v>
      </c>
      <c r="T110" s="159">
        <f>E110</f>
        <v>3.7300000000000004</v>
      </c>
      <c r="U110" s="346">
        <f t="shared" ref="U110:V110" si="32">F110</f>
        <v>3.73</v>
      </c>
      <c r="V110" s="346">
        <f t="shared" si="32"/>
        <v>3.7310000000000003</v>
      </c>
      <c r="W110" s="346">
        <f>F110/E110%</f>
        <v>99.999999999999986</v>
      </c>
      <c r="X110" s="342">
        <f>G110/F110%</f>
        <v>100.02680965147454</v>
      </c>
      <c r="Y110" s="139"/>
      <c r="Z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8"/>
      <c r="AS110" s="138"/>
      <c r="AT110" s="138"/>
      <c r="AU110" s="138"/>
      <c r="AV110" s="138"/>
      <c r="AW110" s="138"/>
      <c r="AX110" s="138"/>
      <c r="AY110" s="138"/>
      <c r="AZ110" s="138"/>
    </row>
    <row r="111" spans="1:52" s="28" customFormat="1" ht="23.25" customHeight="1">
      <c r="A111" s="453"/>
      <c r="B111" s="460" t="str">
        <f>F109</f>
        <v>КУЛЬТУРА</v>
      </c>
      <c r="C111" s="455"/>
      <c r="D111" s="38" t="s">
        <v>18</v>
      </c>
      <c r="E111" s="80">
        <f>'Приложение 1 (ОТЧЕТНЫЙ ПЕРИОД)'!E504</f>
        <v>3.4460000000000002</v>
      </c>
      <c r="F111" s="80">
        <f>'Приложение 1 (ОТЧЕТНЫЙ ПЕРИОД)'!F504</f>
        <v>3.4460000000000002</v>
      </c>
      <c r="G111" s="80">
        <f>'Приложение 1 (ОТЧЕТНЫЙ ПЕРИОД)'!G504</f>
        <v>3.4460000000000002</v>
      </c>
      <c r="H111" s="80">
        <f>'Приложение 1 (ОТЧЕТНЫЙ ПЕРИОД)'!H504</f>
        <v>0</v>
      </c>
      <c r="I111" s="80">
        <f>'Приложение 1 (ОТЧЕТНЫЙ ПЕРИОД)'!I504</f>
        <v>0</v>
      </c>
      <c r="J111" s="587"/>
      <c r="K111" s="80">
        <f>'Приложение 1 (ОТЧЕТНЫЙ ПЕРИОД)'!K504</f>
        <v>0</v>
      </c>
      <c r="L111" s="80">
        <f>'Приложение 1 (ОТЧЕТНЫЙ ПЕРИОД)'!L504</f>
        <v>0</v>
      </c>
      <c r="M111" s="80">
        <f>'Приложение 1 (ОТЧЕТНЫЙ ПЕРИОД)'!M504</f>
        <v>0</v>
      </c>
      <c r="N111" s="85">
        <f>'Приложение 1 (ОТЧЕТНЫЙ ПЕРИОД)'!N504</f>
        <v>3.4460000000000002</v>
      </c>
      <c r="O111" s="138"/>
      <c r="P111" s="218"/>
      <c r="Q111" s="139"/>
      <c r="R111" s="618"/>
      <c r="S111" s="157"/>
      <c r="T111" s="157"/>
      <c r="U111" s="350"/>
      <c r="V111" s="350"/>
      <c r="W111" s="347"/>
      <c r="X111" s="343"/>
      <c r="Y111" s="139"/>
      <c r="Z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8"/>
      <c r="AS111" s="138"/>
      <c r="AT111" s="138"/>
      <c r="AU111" s="138"/>
      <c r="AV111" s="138"/>
      <c r="AW111" s="138"/>
      <c r="AX111" s="138"/>
      <c r="AY111" s="138"/>
      <c r="AZ111" s="138"/>
    </row>
    <row r="112" spans="1:52" s="28" customFormat="1" ht="23.25" customHeight="1">
      <c r="A112" s="453"/>
      <c r="B112" s="589"/>
      <c r="C112" s="455"/>
      <c r="D112" s="38" t="s">
        <v>10</v>
      </c>
      <c r="E112" s="80">
        <f>'Приложение 1 (ОТЧЕТНЫЙ ПЕРИОД)'!E505</f>
        <v>0.27600000000000002</v>
      </c>
      <c r="F112" s="80">
        <f>'Приложение 1 (ОТЧЕТНЫЙ ПЕРИОД)'!F505</f>
        <v>0.27500000000000002</v>
      </c>
      <c r="G112" s="80">
        <f>'Приложение 1 (ОТЧЕТНЫЙ ПЕРИОД)'!G505</f>
        <v>0.27600000000000002</v>
      </c>
      <c r="H112" s="80">
        <f>'Приложение 1 (ОТЧЕТНЫЙ ПЕРИОД)'!H505</f>
        <v>0</v>
      </c>
      <c r="I112" s="80">
        <f>'Приложение 1 (ОТЧЕТНЫЙ ПЕРИОД)'!I505</f>
        <v>0</v>
      </c>
      <c r="J112" s="587"/>
      <c r="K112" s="80">
        <f>'Приложение 1 (ОТЧЕТНЫЙ ПЕРИОД)'!K505</f>
        <v>0</v>
      </c>
      <c r="L112" s="80">
        <f>'Приложение 1 (ОТЧЕТНЫЙ ПЕРИОД)'!L505</f>
        <v>0</v>
      </c>
      <c r="M112" s="80">
        <f>'Приложение 1 (ОТЧЕТНЫЙ ПЕРИОД)'!M505</f>
        <v>0</v>
      </c>
      <c r="N112" s="85">
        <f>'Приложение 1 (ОТЧЕТНЫЙ ПЕРИОД)'!N505</f>
        <v>0.27600000000000002</v>
      </c>
      <c r="O112" s="138"/>
      <c r="P112" s="218"/>
      <c r="Q112" s="139"/>
      <c r="R112" s="618"/>
      <c r="S112" s="157"/>
      <c r="T112" s="157"/>
      <c r="U112" s="350"/>
      <c r="V112" s="350"/>
      <c r="W112" s="347"/>
      <c r="X112" s="343"/>
      <c r="Y112" s="139"/>
      <c r="Z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8"/>
      <c r="AS112" s="138"/>
      <c r="AT112" s="138"/>
      <c r="AU112" s="138"/>
      <c r="AV112" s="138"/>
      <c r="AW112" s="138"/>
      <c r="AX112" s="138"/>
      <c r="AY112" s="138"/>
      <c r="AZ112" s="138"/>
    </row>
    <row r="113" spans="1:52" s="28" customFormat="1" ht="23.25" customHeight="1" thickBot="1">
      <c r="A113" s="454"/>
      <c r="B113" s="590"/>
      <c r="C113" s="456"/>
      <c r="D113" s="73" t="s">
        <v>11</v>
      </c>
      <c r="E113" s="86" t="str">
        <f>'Приложение 1 (ОТЧЕТНЫЙ ПЕРИОД)'!E506</f>
        <v>0,008</v>
      </c>
      <c r="F113" s="86">
        <f>'Приложение 1 (ОТЧЕТНЫЙ ПЕРИОД)'!F506</f>
        <v>8.9999999999999993E-3</v>
      </c>
      <c r="G113" s="86">
        <f>'Приложение 1 (ОТЧЕТНЫЙ ПЕРИОД)'!G506</f>
        <v>8.9999999999999993E-3</v>
      </c>
      <c r="H113" s="86">
        <f>'Приложение 1 (ОТЧЕТНЫЙ ПЕРИОД)'!H506</f>
        <v>0</v>
      </c>
      <c r="I113" s="86">
        <f>'Приложение 1 (ОТЧЕТНЫЙ ПЕРИОД)'!I506</f>
        <v>0</v>
      </c>
      <c r="J113" s="588"/>
      <c r="K113" s="86">
        <f>'Приложение 1 (ОТЧЕТНЫЙ ПЕРИОД)'!K506</f>
        <v>0</v>
      </c>
      <c r="L113" s="86">
        <f>'Приложение 1 (ОТЧЕТНЫЙ ПЕРИОД)'!L506</f>
        <v>0</v>
      </c>
      <c r="M113" s="86">
        <f>'Приложение 1 (ОТЧЕТНЫЙ ПЕРИОД)'!M506</f>
        <v>0</v>
      </c>
      <c r="N113" s="87">
        <f>'Приложение 1 (ОТЧЕТНЫЙ ПЕРИОД)'!N506</f>
        <v>8.0000000000000002E-3</v>
      </c>
      <c r="O113" s="138"/>
      <c r="P113" s="218"/>
      <c r="Q113" s="139"/>
      <c r="R113" s="619"/>
      <c r="S113" s="158"/>
      <c r="T113" s="158"/>
      <c r="U113" s="351"/>
      <c r="V113" s="351"/>
      <c r="W113" s="348"/>
      <c r="X113" s="344"/>
      <c r="Y113" s="139"/>
      <c r="Z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8"/>
      <c r="AS113" s="138"/>
      <c r="AT113" s="138"/>
      <c r="AU113" s="138"/>
      <c r="AV113" s="138"/>
      <c r="AW113" s="138"/>
      <c r="AX113" s="138"/>
      <c r="AY113" s="138"/>
      <c r="AZ113" s="138"/>
    </row>
    <row r="114" spans="1:52" s="28" customFormat="1" ht="23.25">
      <c r="A114"/>
      <c r="B114"/>
      <c r="C114" s="91"/>
      <c r="D114" s="92" t="s">
        <v>66</v>
      </c>
      <c r="E114" s="93">
        <f>E111+E112+E113</f>
        <v>3.7300000000000004</v>
      </c>
      <c r="F114" s="93">
        <f>F111+F112+F113</f>
        <v>3.73</v>
      </c>
      <c r="G114" s="93">
        <f>G111+G112+G113</f>
        <v>3.7310000000000003</v>
      </c>
      <c r="H114" s="93">
        <f>H111+H112+H113</f>
        <v>0</v>
      </c>
      <c r="I114" s="93">
        <f>I111+I112+I113</f>
        <v>0</v>
      </c>
      <c r="J114" s="93"/>
      <c r="K114" s="93">
        <f>K111+K112+K113</f>
        <v>0</v>
      </c>
      <c r="L114" s="93">
        <f>L111+L112+L113</f>
        <v>0</v>
      </c>
      <c r="M114" s="93">
        <f>M111+M112+M113</f>
        <v>0</v>
      </c>
      <c r="N114" s="93">
        <f>N111+N112+N113</f>
        <v>3.7300000000000004</v>
      </c>
      <c r="O114" s="143"/>
      <c r="P114" s="222">
        <f>SUM(E114:O114)</f>
        <v>14.921000000000001</v>
      </c>
      <c r="Q114" s="139"/>
      <c r="R114" s="139"/>
      <c r="S114" s="131"/>
      <c r="T114" s="131"/>
      <c r="U114" s="352"/>
      <c r="V114" s="352"/>
      <c r="W114" s="345"/>
      <c r="X114" s="345"/>
      <c r="Y114" s="139"/>
      <c r="Z114" s="139"/>
      <c r="AA114" s="139"/>
      <c r="AB114" s="131"/>
      <c r="AC114" s="131"/>
      <c r="AD114" s="131"/>
      <c r="AE114" s="131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8"/>
      <c r="AS114" s="138"/>
      <c r="AT114" s="138"/>
      <c r="AU114" s="138"/>
      <c r="AV114" s="138"/>
      <c r="AW114" s="138"/>
      <c r="AX114" s="138"/>
      <c r="AY114" s="138"/>
      <c r="AZ114" s="138"/>
    </row>
    <row r="115" spans="1:52" s="28" customFormat="1" ht="24" thickBot="1">
      <c r="A115"/>
      <c r="B115"/>
      <c r="C115"/>
      <c r="D115" s="90" t="s">
        <v>66</v>
      </c>
      <c r="E115" s="89">
        <f>E114-E110</f>
        <v>0</v>
      </c>
      <c r="F115" s="89">
        <f>F114-F110</f>
        <v>0</v>
      </c>
      <c r="G115" s="89">
        <f>G114-G110</f>
        <v>0</v>
      </c>
      <c r="H115" s="89">
        <f>H114-H110</f>
        <v>0</v>
      </c>
      <c r="I115" s="89">
        <f>I114-I110</f>
        <v>0</v>
      </c>
      <c r="J115" s="89"/>
      <c r="K115" s="89">
        <f>K114-K110</f>
        <v>0</v>
      </c>
      <c r="L115" s="89">
        <f>L114-L110</f>
        <v>0</v>
      </c>
      <c r="M115" s="89">
        <f>M114-M110</f>
        <v>0</v>
      </c>
      <c r="N115" s="89">
        <f>N114-N110</f>
        <v>0</v>
      </c>
      <c r="O115" s="135"/>
      <c r="P115" s="221">
        <f>SUM(E115:O115)</f>
        <v>0</v>
      </c>
      <c r="Q115" s="139"/>
      <c r="R115" s="139"/>
      <c r="S115" s="131"/>
      <c r="T115" s="131"/>
      <c r="U115" s="352"/>
      <c r="V115" s="352"/>
      <c r="W115" s="345"/>
      <c r="X115" s="345"/>
      <c r="Y115" s="139"/>
      <c r="Z115" s="139"/>
      <c r="AA115" s="139"/>
      <c r="AB115" s="131"/>
      <c r="AC115" s="131"/>
      <c r="AD115" s="131"/>
      <c r="AE115" s="131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8"/>
      <c r="AS115" s="138"/>
      <c r="AT115" s="138"/>
      <c r="AU115" s="138"/>
      <c r="AV115" s="138"/>
      <c r="AW115" s="138"/>
      <c r="AX115" s="138"/>
      <c r="AY115" s="138"/>
      <c r="AZ115" s="138"/>
    </row>
    <row r="116" spans="1:52" s="28" customFormat="1" ht="32.25" customHeight="1" thickBot="1">
      <c r="A116" s="52"/>
      <c r="B116" s="53"/>
      <c r="C116" s="53"/>
      <c r="D116" s="53"/>
      <c r="E116" s="78" t="s">
        <v>93</v>
      </c>
      <c r="F116" s="77" t="s">
        <v>63</v>
      </c>
      <c r="G116" s="79"/>
      <c r="H116" s="53"/>
      <c r="I116" s="53"/>
      <c r="J116" s="53"/>
      <c r="K116" s="53"/>
      <c r="L116" s="53"/>
      <c r="M116" s="53"/>
      <c r="N116" s="54"/>
      <c r="O116" s="138"/>
      <c r="P116" s="218"/>
      <c r="Q116" s="139"/>
      <c r="R116" s="139"/>
      <c r="S116" s="131"/>
      <c r="T116" s="131"/>
      <c r="U116" s="352"/>
      <c r="V116" s="352"/>
      <c r="W116" s="345"/>
      <c r="X116" s="345"/>
      <c r="Y116" s="139"/>
      <c r="Z116" s="139"/>
      <c r="AA116" s="139"/>
      <c r="AB116" s="131"/>
      <c r="AC116" s="131"/>
      <c r="AD116" s="131"/>
      <c r="AE116" s="131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8"/>
      <c r="AS116" s="138"/>
      <c r="AT116" s="138"/>
      <c r="AU116" s="138"/>
      <c r="AV116" s="138"/>
      <c r="AW116" s="138"/>
      <c r="AX116" s="138"/>
      <c r="AY116" s="138"/>
      <c r="AZ116" s="138"/>
    </row>
    <row r="117" spans="1:52" s="28" customFormat="1" ht="40.5">
      <c r="A117" s="453" t="str">
        <f>E116</f>
        <v>XI.</v>
      </c>
      <c r="B117" s="56" t="s">
        <v>52</v>
      </c>
      <c r="C117" s="455"/>
      <c r="D117" s="37" t="s">
        <v>9</v>
      </c>
      <c r="E117" s="83">
        <f>'Приложение 1 (ОТЧЕТНЫЙ ПЕРИОД)'!E518</f>
        <v>0</v>
      </c>
      <c r="F117" s="83">
        <f>'Приложение 1 (ОТЧЕТНЫЙ ПЕРИОД)'!F518</f>
        <v>0</v>
      </c>
      <c r="G117" s="83">
        <f>'Приложение 1 (ОТЧЕТНЫЙ ПЕРИОД)'!G518</f>
        <v>0</v>
      </c>
      <c r="H117" s="83">
        <f>'Приложение 1 (ОТЧЕТНЫЙ ПЕРИОД)'!H518</f>
        <v>0</v>
      </c>
      <c r="I117" s="83">
        <f>'Приложение 1 (ОТЧЕТНЫЙ ПЕРИОД)'!I518</f>
        <v>0</v>
      </c>
      <c r="J117" s="586"/>
      <c r="K117" s="83">
        <f>'Приложение 1 (ОТЧЕТНЫЙ ПЕРИОД)'!K518</f>
        <v>0</v>
      </c>
      <c r="L117" s="83">
        <f>'Приложение 1 (ОТЧЕТНЫЙ ПЕРИОД)'!L518</f>
        <v>0</v>
      </c>
      <c r="M117" s="83">
        <f>'Приложение 1 (ОТЧЕТНЫЙ ПЕРИОД)'!M518</f>
        <v>0</v>
      </c>
      <c r="N117" s="84">
        <f>'Приложение 1 (ОТЧЕТНЫЙ ПЕРИОД)'!N518</f>
        <v>0</v>
      </c>
      <c r="O117" s="138"/>
      <c r="P117" s="218"/>
      <c r="Q117" s="139"/>
      <c r="R117" s="617" t="str">
        <f>B118</f>
        <v>МАЛОЕ И СРЕДНЕЕ ПРЕДПРИНИМАТЕЛЬСТВО</v>
      </c>
      <c r="S117" s="159" t="str">
        <f>D117</f>
        <v>Всего</v>
      </c>
      <c r="T117" s="159">
        <f>E117</f>
        <v>0</v>
      </c>
      <c r="U117" s="346">
        <f t="shared" ref="U117:V117" si="33">F117</f>
        <v>0</v>
      </c>
      <c r="V117" s="346">
        <f t="shared" si="33"/>
        <v>0</v>
      </c>
      <c r="W117" s="346" t="e">
        <f>F117/E117%</f>
        <v>#DIV/0!</v>
      </c>
      <c r="X117" s="342" t="e">
        <f>G117/F117%</f>
        <v>#DIV/0!</v>
      </c>
      <c r="Y117" s="139"/>
      <c r="Z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8"/>
      <c r="AS117" s="138"/>
      <c r="AT117" s="138"/>
      <c r="AU117" s="138"/>
      <c r="AV117" s="138"/>
      <c r="AW117" s="138"/>
      <c r="AX117" s="138"/>
      <c r="AY117" s="138"/>
      <c r="AZ117" s="138"/>
    </row>
    <row r="118" spans="1:52" s="28" customFormat="1" ht="23.25" customHeight="1">
      <c r="A118" s="453"/>
      <c r="B118" s="460" t="str">
        <f>F116</f>
        <v>МАЛОЕ И СРЕДНЕЕ ПРЕДПРИНИМАТЕЛЬСТВО</v>
      </c>
      <c r="C118" s="455"/>
      <c r="D118" s="38" t="s">
        <v>18</v>
      </c>
      <c r="E118" s="80">
        <f>'Приложение 1 (ОТЧЕТНЫЙ ПЕРИОД)'!E519</f>
        <v>0</v>
      </c>
      <c r="F118" s="80">
        <f>'Приложение 1 (ОТЧЕТНЫЙ ПЕРИОД)'!F519</f>
        <v>0</v>
      </c>
      <c r="G118" s="80">
        <f>'Приложение 1 (ОТЧЕТНЫЙ ПЕРИОД)'!G519</f>
        <v>0</v>
      </c>
      <c r="H118" s="80">
        <f>'Приложение 1 (ОТЧЕТНЫЙ ПЕРИОД)'!H519</f>
        <v>0</v>
      </c>
      <c r="I118" s="80">
        <f>'Приложение 1 (ОТЧЕТНЫЙ ПЕРИОД)'!I519</f>
        <v>0</v>
      </c>
      <c r="J118" s="587"/>
      <c r="K118" s="80">
        <f>'Приложение 1 (ОТЧЕТНЫЙ ПЕРИОД)'!K519</f>
        <v>0</v>
      </c>
      <c r="L118" s="80">
        <f>'Приложение 1 (ОТЧЕТНЫЙ ПЕРИОД)'!L519</f>
        <v>0</v>
      </c>
      <c r="M118" s="80">
        <f>'Приложение 1 (ОТЧЕТНЫЙ ПЕРИОД)'!M519</f>
        <v>0</v>
      </c>
      <c r="N118" s="85">
        <f>'Приложение 1 (ОТЧЕТНЫЙ ПЕРИОД)'!N519</f>
        <v>0</v>
      </c>
      <c r="O118" s="138"/>
      <c r="P118" s="218"/>
      <c r="Q118" s="139"/>
      <c r="R118" s="618"/>
      <c r="S118" s="157"/>
      <c r="T118" s="157"/>
      <c r="U118" s="350"/>
      <c r="V118" s="350"/>
      <c r="W118" s="347"/>
      <c r="X118" s="343"/>
      <c r="Y118" s="139"/>
      <c r="Z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8"/>
      <c r="AS118" s="138"/>
      <c r="AT118" s="138"/>
      <c r="AU118" s="138"/>
      <c r="AV118" s="138"/>
      <c r="AW118" s="138"/>
      <c r="AX118" s="138"/>
      <c r="AY118" s="138"/>
      <c r="AZ118" s="138"/>
    </row>
    <row r="119" spans="1:52" s="28" customFormat="1" ht="23.25" customHeight="1">
      <c r="A119" s="453"/>
      <c r="B119" s="589"/>
      <c r="C119" s="455"/>
      <c r="D119" s="38" t="s">
        <v>10</v>
      </c>
      <c r="E119" s="80">
        <f>'Приложение 1 (ОТЧЕТНЫЙ ПЕРИОД)'!E520</f>
        <v>0</v>
      </c>
      <c r="F119" s="80">
        <f>'Приложение 1 (ОТЧЕТНЫЙ ПЕРИОД)'!F520</f>
        <v>0</v>
      </c>
      <c r="G119" s="80">
        <f>'Приложение 1 (ОТЧЕТНЫЙ ПЕРИОД)'!G520</f>
        <v>0</v>
      </c>
      <c r="H119" s="80">
        <f>'Приложение 1 (ОТЧЕТНЫЙ ПЕРИОД)'!H520</f>
        <v>0</v>
      </c>
      <c r="I119" s="80">
        <f>'Приложение 1 (ОТЧЕТНЫЙ ПЕРИОД)'!I520</f>
        <v>0</v>
      </c>
      <c r="J119" s="587"/>
      <c r="K119" s="80">
        <f>'Приложение 1 (ОТЧЕТНЫЙ ПЕРИОД)'!K520</f>
        <v>0</v>
      </c>
      <c r="L119" s="80">
        <f>'Приложение 1 (ОТЧЕТНЫЙ ПЕРИОД)'!L520</f>
        <v>0</v>
      </c>
      <c r="M119" s="80">
        <f>'Приложение 1 (ОТЧЕТНЫЙ ПЕРИОД)'!M520</f>
        <v>0</v>
      </c>
      <c r="N119" s="85">
        <f>'Приложение 1 (ОТЧЕТНЫЙ ПЕРИОД)'!N520</f>
        <v>0</v>
      </c>
      <c r="O119" s="138"/>
      <c r="P119" s="218"/>
      <c r="Q119" s="139"/>
      <c r="R119" s="618"/>
      <c r="S119" s="157"/>
      <c r="T119" s="157"/>
      <c r="U119" s="350"/>
      <c r="V119" s="350"/>
      <c r="W119" s="347"/>
      <c r="X119" s="343"/>
      <c r="Y119" s="139"/>
      <c r="Z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8"/>
      <c r="AS119" s="138"/>
      <c r="AT119" s="138"/>
      <c r="AU119" s="138"/>
      <c r="AV119" s="138"/>
      <c r="AW119" s="138"/>
      <c r="AX119" s="138"/>
      <c r="AY119" s="138"/>
      <c r="AZ119" s="138"/>
    </row>
    <row r="120" spans="1:52" s="28" customFormat="1" ht="23.25" customHeight="1" thickBot="1">
      <c r="A120" s="454"/>
      <c r="B120" s="590"/>
      <c r="C120" s="456"/>
      <c r="D120" s="73" t="s">
        <v>11</v>
      </c>
      <c r="E120" s="86">
        <f>'Приложение 1 (ОТЧЕТНЫЙ ПЕРИОД)'!E521</f>
        <v>0</v>
      </c>
      <c r="F120" s="86">
        <f>'Приложение 1 (ОТЧЕТНЫЙ ПЕРИОД)'!F521</f>
        <v>0</v>
      </c>
      <c r="G120" s="86">
        <f>'Приложение 1 (ОТЧЕТНЫЙ ПЕРИОД)'!G521</f>
        <v>0</v>
      </c>
      <c r="H120" s="86">
        <f>'Приложение 1 (ОТЧЕТНЫЙ ПЕРИОД)'!H521</f>
        <v>0</v>
      </c>
      <c r="I120" s="86">
        <f>'Приложение 1 (ОТЧЕТНЫЙ ПЕРИОД)'!I521</f>
        <v>0</v>
      </c>
      <c r="J120" s="588"/>
      <c r="K120" s="86">
        <f>'Приложение 1 (ОТЧЕТНЫЙ ПЕРИОД)'!K521</f>
        <v>0</v>
      </c>
      <c r="L120" s="86">
        <f>'Приложение 1 (ОТЧЕТНЫЙ ПЕРИОД)'!L521</f>
        <v>0</v>
      </c>
      <c r="M120" s="86">
        <f>'Приложение 1 (ОТЧЕТНЫЙ ПЕРИОД)'!M521</f>
        <v>0</v>
      </c>
      <c r="N120" s="87">
        <f>'Приложение 1 (ОТЧЕТНЫЙ ПЕРИОД)'!N521</f>
        <v>0</v>
      </c>
      <c r="O120" s="138"/>
      <c r="P120" s="218"/>
      <c r="Q120" s="139"/>
      <c r="R120" s="619"/>
      <c r="S120" s="158"/>
      <c r="T120" s="158"/>
      <c r="U120" s="351"/>
      <c r="V120" s="351"/>
      <c r="W120" s="348"/>
      <c r="X120" s="344"/>
      <c r="Y120" s="139"/>
      <c r="Z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8"/>
      <c r="AS120" s="138"/>
      <c r="AT120" s="138"/>
      <c r="AU120" s="138"/>
      <c r="AV120" s="138"/>
      <c r="AW120" s="138"/>
      <c r="AX120" s="138"/>
      <c r="AY120" s="138"/>
      <c r="AZ120" s="138"/>
    </row>
    <row r="121" spans="1:52" s="28" customFormat="1" ht="23.25">
      <c r="A121"/>
      <c r="B121"/>
      <c r="C121" s="91"/>
      <c r="D121" s="92" t="s">
        <v>66</v>
      </c>
      <c r="E121" s="93">
        <f>E118+E119+E120</f>
        <v>0</v>
      </c>
      <c r="F121" s="93">
        <f>F118+F119+F120</f>
        <v>0</v>
      </c>
      <c r="G121" s="93">
        <f>G118+G119+G120</f>
        <v>0</v>
      </c>
      <c r="H121" s="93">
        <f>H118+H119+H120</f>
        <v>0</v>
      </c>
      <c r="I121" s="93">
        <f>I118+I119+I120</f>
        <v>0</v>
      </c>
      <c r="J121" s="93"/>
      <c r="K121" s="93">
        <f>K118+K119+K120</f>
        <v>0</v>
      </c>
      <c r="L121" s="93">
        <f>L118+L119+L120</f>
        <v>0</v>
      </c>
      <c r="M121" s="93">
        <f>M118+M119+M120</f>
        <v>0</v>
      </c>
      <c r="N121" s="93">
        <f>N118+N119+N120</f>
        <v>0</v>
      </c>
      <c r="O121" s="143"/>
      <c r="P121" s="222">
        <f>SUM(E121:O121)</f>
        <v>0</v>
      </c>
      <c r="Q121" s="139"/>
      <c r="R121" s="139"/>
      <c r="S121" s="131"/>
      <c r="T121" s="131"/>
      <c r="U121" s="352"/>
      <c r="V121" s="352"/>
      <c r="W121" s="345"/>
      <c r="X121" s="345"/>
      <c r="Y121" s="139"/>
      <c r="Z121" s="139"/>
      <c r="AA121" s="139"/>
      <c r="AB121" s="131"/>
      <c r="AC121" s="131"/>
      <c r="AD121" s="131"/>
      <c r="AE121" s="131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8"/>
      <c r="AS121" s="138"/>
      <c r="AT121" s="138"/>
      <c r="AU121" s="138"/>
      <c r="AV121" s="138"/>
      <c r="AW121" s="138"/>
      <c r="AX121" s="138"/>
      <c r="AY121" s="138"/>
      <c r="AZ121" s="138"/>
    </row>
    <row r="122" spans="1:52" s="28" customFormat="1" ht="24" thickBot="1">
      <c r="A122"/>
      <c r="B122"/>
      <c r="C122"/>
      <c r="D122" s="90" t="s">
        <v>66</v>
      </c>
      <c r="E122" s="89">
        <f>E121-E117</f>
        <v>0</v>
      </c>
      <c r="F122" s="89">
        <f>F121-F117</f>
        <v>0</v>
      </c>
      <c r="G122" s="89">
        <f>G121-G117</f>
        <v>0</v>
      </c>
      <c r="H122" s="89">
        <f>H121-H117</f>
        <v>0</v>
      </c>
      <c r="I122" s="89">
        <f>I121-I117</f>
        <v>0</v>
      </c>
      <c r="J122" s="89"/>
      <c r="K122" s="89">
        <f>K121-K117</f>
        <v>0</v>
      </c>
      <c r="L122" s="89">
        <f>L121-L117</f>
        <v>0</v>
      </c>
      <c r="M122" s="89">
        <f>M121-M117</f>
        <v>0</v>
      </c>
      <c r="N122" s="89">
        <f>N121-N117</f>
        <v>0</v>
      </c>
      <c r="O122" s="135"/>
      <c r="P122" s="221">
        <f>SUM(E122:O122)</f>
        <v>0</v>
      </c>
      <c r="Q122" s="139"/>
      <c r="R122" s="139"/>
      <c r="S122" s="131"/>
      <c r="T122" s="131"/>
      <c r="U122" s="352"/>
      <c r="V122" s="352"/>
      <c r="W122" s="345"/>
      <c r="X122" s="345"/>
      <c r="Y122" s="139"/>
      <c r="Z122" s="139"/>
      <c r="AA122" s="139"/>
      <c r="AB122" s="131"/>
      <c r="AC122" s="131"/>
      <c r="AD122" s="131"/>
      <c r="AE122" s="131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8"/>
      <c r="AS122" s="138"/>
      <c r="AT122" s="138"/>
      <c r="AU122" s="138"/>
      <c r="AV122" s="138"/>
      <c r="AW122" s="138"/>
      <c r="AX122" s="138"/>
      <c r="AY122" s="138"/>
      <c r="AZ122" s="138"/>
    </row>
    <row r="123" spans="1:52" s="28" customFormat="1" ht="32.25" customHeight="1" thickBot="1">
      <c r="A123" s="52"/>
      <c r="B123" s="53"/>
      <c r="C123" s="53"/>
      <c r="D123" s="53"/>
      <c r="E123" s="78" t="s">
        <v>94</v>
      </c>
      <c r="F123" s="77" t="s">
        <v>64</v>
      </c>
      <c r="G123" s="79"/>
      <c r="H123" s="53"/>
      <c r="I123" s="53"/>
      <c r="J123" s="53"/>
      <c r="K123" s="53"/>
      <c r="L123" s="53"/>
      <c r="M123" s="53"/>
      <c r="N123" s="54"/>
      <c r="O123" s="138"/>
      <c r="P123" s="218"/>
      <c r="Q123" s="139"/>
      <c r="R123" s="139"/>
      <c r="S123" s="131"/>
      <c r="T123" s="131"/>
      <c r="U123" s="352"/>
      <c r="V123" s="352"/>
      <c r="W123" s="345"/>
      <c r="X123" s="345"/>
      <c r="Y123" s="139"/>
      <c r="Z123" s="139"/>
      <c r="AA123" s="139"/>
      <c r="AB123" s="131"/>
      <c r="AC123" s="131"/>
      <c r="AD123" s="131"/>
      <c r="AE123" s="131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8"/>
      <c r="AS123" s="138"/>
      <c r="AT123" s="138"/>
      <c r="AU123" s="138"/>
      <c r="AV123" s="138"/>
      <c r="AW123" s="138"/>
      <c r="AX123" s="138"/>
      <c r="AY123" s="138"/>
      <c r="AZ123" s="138"/>
    </row>
    <row r="124" spans="1:52" s="28" customFormat="1" ht="40.5">
      <c r="A124" s="453" t="str">
        <f>E123</f>
        <v>XII.</v>
      </c>
      <c r="B124" s="56" t="s">
        <v>52</v>
      </c>
      <c r="C124" s="455"/>
      <c r="D124" s="37" t="s">
        <v>9</v>
      </c>
      <c r="E124" s="83">
        <f>'Приложение 1 (ОТЧЕТНЫЙ ПЕРИОД)'!E531</f>
        <v>0</v>
      </c>
      <c r="F124" s="83">
        <f>'Приложение 1 (ОТЧЕТНЫЙ ПЕРИОД)'!F531</f>
        <v>0</v>
      </c>
      <c r="G124" s="83">
        <f>'Приложение 1 (ОТЧЕТНЫЙ ПЕРИОД)'!G531</f>
        <v>0</v>
      </c>
      <c r="H124" s="83">
        <f>'Приложение 1 (ОТЧЕТНЫЙ ПЕРИОД)'!H531</f>
        <v>0</v>
      </c>
      <c r="I124" s="83">
        <f>'Приложение 1 (ОТЧЕТНЫЙ ПЕРИОД)'!I531</f>
        <v>0</v>
      </c>
      <c r="J124" s="586"/>
      <c r="K124" s="83">
        <f>'Приложение 1 (ОТЧЕТНЫЙ ПЕРИОД)'!K531</f>
        <v>0</v>
      </c>
      <c r="L124" s="83">
        <f>'Приложение 1 (ОТЧЕТНЫЙ ПЕРИОД)'!L531</f>
        <v>0</v>
      </c>
      <c r="M124" s="83">
        <f>'Приложение 1 (ОТЧЕТНЫЙ ПЕРИОД)'!M531</f>
        <v>0</v>
      </c>
      <c r="N124" s="84">
        <f>'Приложение 1 (ОТЧЕТНЫЙ ПЕРИОД)'!N531</f>
        <v>0</v>
      </c>
      <c r="O124" s="138"/>
      <c r="P124" s="218"/>
      <c r="Q124" s="139"/>
      <c r="R124" s="617" t="str">
        <f>B125</f>
        <v>МЕЖДУНАРОДНАЯ КООПЕРАЦИЯ И ЭКСПОРТ</v>
      </c>
      <c r="S124" s="159" t="str">
        <f>D124</f>
        <v>Всего</v>
      </c>
      <c r="T124" s="159">
        <f>E124</f>
        <v>0</v>
      </c>
      <c r="U124" s="346">
        <f t="shared" ref="U124:V124" si="34">F124</f>
        <v>0</v>
      </c>
      <c r="V124" s="346">
        <f t="shared" si="34"/>
        <v>0</v>
      </c>
      <c r="W124" s="346" t="e">
        <f>F124/E124%</f>
        <v>#DIV/0!</v>
      </c>
      <c r="X124" s="342" t="e">
        <f>G124/F124%</f>
        <v>#DIV/0!</v>
      </c>
      <c r="Y124" s="139"/>
      <c r="Z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8"/>
      <c r="AS124" s="138"/>
      <c r="AT124" s="138"/>
      <c r="AU124" s="138"/>
      <c r="AV124" s="138"/>
      <c r="AW124" s="138"/>
      <c r="AX124" s="138"/>
      <c r="AY124" s="138"/>
      <c r="AZ124" s="138"/>
    </row>
    <row r="125" spans="1:52" s="28" customFormat="1" ht="20.25" customHeight="1">
      <c r="A125" s="453"/>
      <c r="B125" s="460" t="str">
        <f>F123</f>
        <v>МЕЖДУНАРОДНАЯ КООПЕРАЦИЯ И ЭКСПОРТ</v>
      </c>
      <c r="C125" s="455"/>
      <c r="D125" s="38" t="s">
        <v>18</v>
      </c>
      <c r="E125" s="80">
        <f>'Приложение 1 (ОТЧЕТНЫЙ ПЕРИОД)'!E532</f>
        <v>0</v>
      </c>
      <c r="F125" s="80">
        <f>'Приложение 1 (ОТЧЕТНЫЙ ПЕРИОД)'!F532</f>
        <v>0</v>
      </c>
      <c r="G125" s="80">
        <f>'Приложение 1 (ОТЧЕТНЫЙ ПЕРИОД)'!G532</f>
        <v>0</v>
      </c>
      <c r="H125" s="80">
        <f>'Приложение 1 (ОТЧЕТНЫЙ ПЕРИОД)'!H532</f>
        <v>0</v>
      </c>
      <c r="I125" s="80">
        <f>'Приложение 1 (ОТЧЕТНЫЙ ПЕРИОД)'!I532</f>
        <v>0</v>
      </c>
      <c r="J125" s="587"/>
      <c r="K125" s="80">
        <f>'Приложение 1 (ОТЧЕТНЫЙ ПЕРИОД)'!K532</f>
        <v>0</v>
      </c>
      <c r="L125" s="80">
        <f>'Приложение 1 (ОТЧЕТНЫЙ ПЕРИОД)'!L532</f>
        <v>0</v>
      </c>
      <c r="M125" s="80">
        <f>'Приложение 1 (ОТЧЕТНЫЙ ПЕРИОД)'!M532</f>
        <v>0</v>
      </c>
      <c r="N125" s="85">
        <f>'Приложение 1 (ОТЧЕТНЫЙ ПЕРИОД)'!N532</f>
        <v>0</v>
      </c>
      <c r="O125" s="138"/>
      <c r="P125" s="218"/>
      <c r="Q125" s="139"/>
      <c r="R125" s="618"/>
      <c r="S125" s="157"/>
      <c r="T125" s="157"/>
      <c r="U125" s="350"/>
      <c r="V125" s="350"/>
      <c r="W125" s="347"/>
      <c r="X125" s="343"/>
      <c r="Y125" s="139"/>
      <c r="Z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8"/>
      <c r="AS125" s="138"/>
      <c r="AT125" s="138"/>
      <c r="AU125" s="138"/>
      <c r="AV125" s="138"/>
      <c r="AW125" s="138"/>
      <c r="AX125" s="138"/>
      <c r="AY125" s="138"/>
      <c r="AZ125" s="138"/>
    </row>
    <row r="126" spans="1:52" s="28" customFormat="1" ht="20.25" customHeight="1">
      <c r="A126" s="453"/>
      <c r="B126" s="589"/>
      <c r="C126" s="455"/>
      <c r="D126" s="38" t="s">
        <v>10</v>
      </c>
      <c r="E126" s="80">
        <f>'Приложение 1 (ОТЧЕТНЫЙ ПЕРИОД)'!E533</f>
        <v>0</v>
      </c>
      <c r="F126" s="80">
        <f>'Приложение 1 (ОТЧЕТНЫЙ ПЕРИОД)'!F533</f>
        <v>0</v>
      </c>
      <c r="G126" s="80">
        <f>'Приложение 1 (ОТЧЕТНЫЙ ПЕРИОД)'!G533</f>
        <v>0</v>
      </c>
      <c r="H126" s="80">
        <f>'Приложение 1 (ОТЧЕТНЫЙ ПЕРИОД)'!H533</f>
        <v>0</v>
      </c>
      <c r="I126" s="80">
        <f>'Приложение 1 (ОТЧЕТНЫЙ ПЕРИОД)'!I533</f>
        <v>0</v>
      </c>
      <c r="J126" s="587"/>
      <c r="K126" s="80">
        <f>'Приложение 1 (ОТЧЕТНЫЙ ПЕРИОД)'!K533</f>
        <v>0</v>
      </c>
      <c r="L126" s="80">
        <f>'Приложение 1 (ОТЧЕТНЫЙ ПЕРИОД)'!L533</f>
        <v>0</v>
      </c>
      <c r="M126" s="80">
        <f>'Приложение 1 (ОТЧЕТНЫЙ ПЕРИОД)'!M533</f>
        <v>0</v>
      </c>
      <c r="N126" s="85">
        <f>'Приложение 1 (ОТЧЕТНЫЙ ПЕРИОД)'!N533</f>
        <v>0</v>
      </c>
      <c r="O126" s="138"/>
      <c r="P126" s="218"/>
      <c r="Q126" s="139"/>
      <c r="R126" s="618"/>
      <c r="S126" s="157"/>
      <c r="T126" s="157"/>
      <c r="U126" s="350"/>
      <c r="V126" s="350"/>
      <c r="W126" s="347"/>
      <c r="X126" s="343"/>
      <c r="Y126" s="139"/>
      <c r="Z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8"/>
      <c r="AS126" s="138"/>
      <c r="AT126" s="138"/>
      <c r="AU126" s="138"/>
      <c r="AV126" s="138"/>
      <c r="AW126" s="138"/>
      <c r="AX126" s="138"/>
      <c r="AY126" s="138"/>
      <c r="AZ126" s="138"/>
    </row>
    <row r="127" spans="1:52" s="28" customFormat="1" ht="21" customHeight="1" thickBot="1">
      <c r="A127" s="454"/>
      <c r="B127" s="590"/>
      <c r="C127" s="456"/>
      <c r="D127" s="73" t="s">
        <v>11</v>
      </c>
      <c r="E127" s="86">
        <f>'Приложение 1 (ОТЧЕТНЫЙ ПЕРИОД)'!E534</f>
        <v>0</v>
      </c>
      <c r="F127" s="86">
        <f>'Приложение 1 (ОТЧЕТНЫЙ ПЕРИОД)'!F534</f>
        <v>0</v>
      </c>
      <c r="G127" s="86">
        <f>'Приложение 1 (ОТЧЕТНЫЙ ПЕРИОД)'!G534</f>
        <v>0</v>
      </c>
      <c r="H127" s="86">
        <f>'Приложение 1 (ОТЧЕТНЫЙ ПЕРИОД)'!H534</f>
        <v>0</v>
      </c>
      <c r="I127" s="86">
        <f>'Приложение 1 (ОТЧЕТНЫЙ ПЕРИОД)'!I534</f>
        <v>0</v>
      </c>
      <c r="J127" s="588"/>
      <c r="K127" s="86">
        <f>'Приложение 1 (ОТЧЕТНЫЙ ПЕРИОД)'!K534</f>
        <v>0</v>
      </c>
      <c r="L127" s="86">
        <f>'Приложение 1 (ОТЧЕТНЫЙ ПЕРИОД)'!L534</f>
        <v>0</v>
      </c>
      <c r="M127" s="86">
        <f>'Приложение 1 (ОТЧЕТНЫЙ ПЕРИОД)'!M534</f>
        <v>0</v>
      </c>
      <c r="N127" s="87">
        <f>'Приложение 1 (ОТЧЕТНЫЙ ПЕРИОД)'!N534</f>
        <v>0</v>
      </c>
      <c r="O127" s="138"/>
      <c r="P127" s="218"/>
      <c r="Q127" s="139"/>
      <c r="R127" s="619"/>
      <c r="S127" s="158"/>
      <c r="T127" s="158"/>
      <c r="U127" s="351"/>
      <c r="V127" s="351"/>
      <c r="W127" s="348"/>
      <c r="X127" s="344"/>
      <c r="Y127" s="139"/>
      <c r="Z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8"/>
      <c r="AS127" s="138"/>
      <c r="AT127" s="138"/>
      <c r="AU127" s="138"/>
      <c r="AV127" s="138"/>
      <c r="AW127" s="138"/>
      <c r="AX127" s="138"/>
      <c r="AY127" s="138"/>
      <c r="AZ127" s="138"/>
    </row>
    <row r="128" spans="1:52" s="28" customFormat="1" ht="23.25">
      <c r="A128"/>
      <c r="B128"/>
      <c r="C128" s="91"/>
      <c r="D128" s="92" t="s">
        <v>66</v>
      </c>
      <c r="E128" s="93">
        <f>E125+E126+E127</f>
        <v>0</v>
      </c>
      <c r="F128" s="93">
        <f>F125+F126+F127</f>
        <v>0</v>
      </c>
      <c r="G128" s="93">
        <f>G125+G126+G127</f>
        <v>0</v>
      </c>
      <c r="H128" s="93">
        <f>H125+H126+H127</f>
        <v>0</v>
      </c>
      <c r="I128" s="93">
        <f>I125+I126+I127</f>
        <v>0</v>
      </c>
      <c r="J128" s="93"/>
      <c r="K128" s="93">
        <f>K125+K126+K127</f>
        <v>0</v>
      </c>
      <c r="L128" s="93">
        <f>L125+L126+L127</f>
        <v>0</v>
      </c>
      <c r="M128" s="93">
        <f>M125+M126+M127</f>
        <v>0</v>
      </c>
      <c r="N128" s="93">
        <f>N125+N126+N127</f>
        <v>0</v>
      </c>
      <c r="O128" s="143"/>
      <c r="P128" s="222">
        <f>SUM(E128:O128)</f>
        <v>0</v>
      </c>
      <c r="Q128" s="139"/>
      <c r="R128" s="139"/>
      <c r="S128" s="131"/>
      <c r="T128" s="131"/>
      <c r="U128" s="352"/>
      <c r="V128" s="352"/>
      <c r="W128" s="345"/>
      <c r="X128" s="345"/>
      <c r="Y128" s="139"/>
      <c r="Z128" s="139"/>
      <c r="AA128" s="139"/>
      <c r="AB128" s="131"/>
      <c r="AC128" s="131"/>
      <c r="AD128" s="131"/>
      <c r="AE128" s="131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8"/>
      <c r="AS128" s="138"/>
      <c r="AT128" s="138"/>
      <c r="AU128" s="138"/>
      <c r="AV128" s="138"/>
      <c r="AW128" s="138"/>
      <c r="AX128" s="138"/>
      <c r="AY128" s="138"/>
      <c r="AZ128" s="138"/>
    </row>
    <row r="129" spans="1:52" s="28" customFormat="1" ht="23.25">
      <c r="A129"/>
      <c r="B129"/>
      <c r="C129"/>
      <c r="D129" s="90" t="s">
        <v>66</v>
      </c>
      <c r="E129" s="89">
        <f>E128-E124</f>
        <v>0</v>
      </c>
      <c r="F129" s="89">
        <f>F128-F124</f>
        <v>0</v>
      </c>
      <c r="G129" s="89">
        <f>G128-G124</f>
        <v>0</v>
      </c>
      <c r="H129" s="89">
        <f>H128-H124</f>
        <v>0</v>
      </c>
      <c r="I129" s="89">
        <f>I128-I124</f>
        <v>0</v>
      </c>
      <c r="J129" s="89"/>
      <c r="K129" s="89">
        <f>K128-K124</f>
        <v>0</v>
      </c>
      <c r="L129" s="89">
        <f>L128-L124</f>
        <v>0</v>
      </c>
      <c r="M129" s="89">
        <f>M128-M124</f>
        <v>0</v>
      </c>
      <c r="N129" s="89">
        <f>N128-N124</f>
        <v>0</v>
      </c>
      <c r="O129" s="135"/>
      <c r="P129" s="221">
        <f>SUM(E129:O129)</f>
        <v>0</v>
      </c>
      <c r="Q129" s="139"/>
      <c r="R129" s="139"/>
      <c r="S129" s="131"/>
      <c r="T129" s="131"/>
      <c r="U129" s="352"/>
      <c r="V129" s="352"/>
      <c r="W129" s="345"/>
      <c r="X129" s="345"/>
      <c r="Y129" s="139"/>
      <c r="Z129" s="139"/>
      <c r="AA129" s="139"/>
      <c r="AB129" s="131"/>
      <c r="AC129" s="131"/>
      <c r="AD129" s="131"/>
      <c r="AE129" s="131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8"/>
      <c r="AS129" s="138"/>
      <c r="AT129" s="138"/>
      <c r="AU129" s="138"/>
      <c r="AV129" s="138"/>
      <c r="AW129" s="138"/>
      <c r="AX129" s="138"/>
      <c r="AY129" s="138"/>
      <c r="AZ129" s="138"/>
    </row>
    <row r="130" spans="1:52" s="28" customFormat="1" ht="15">
      <c r="O130" s="138"/>
      <c r="P130" s="218"/>
      <c r="Q130" s="139"/>
      <c r="R130" s="139"/>
      <c r="S130" s="131"/>
      <c r="T130" s="131"/>
      <c r="U130" s="352"/>
      <c r="V130" s="352"/>
      <c r="W130" s="345"/>
      <c r="X130" s="345"/>
      <c r="Y130" s="139"/>
      <c r="Z130" s="139"/>
      <c r="AA130" s="139"/>
      <c r="AB130" s="131"/>
      <c r="AC130" s="131"/>
      <c r="AD130" s="131"/>
      <c r="AE130" s="131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8"/>
      <c r="AS130" s="138"/>
      <c r="AT130" s="138"/>
      <c r="AU130" s="138"/>
      <c r="AV130" s="138"/>
      <c r="AW130" s="138"/>
      <c r="AX130" s="138"/>
      <c r="AY130" s="138"/>
      <c r="AZ130" s="138"/>
    </row>
    <row r="131" spans="1:52" s="28" customFormat="1" ht="18" customHeight="1" thickBot="1">
      <c r="O131" s="138"/>
      <c r="P131" s="218"/>
      <c r="Q131" s="139"/>
      <c r="R131" s="139"/>
      <c r="S131" s="131"/>
      <c r="T131" s="131"/>
      <c r="U131" s="352"/>
      <c r="V131" s="352"/>
      <c r="W131" s="345"/>
      <c r="X131" s="345"/>
      <c r="Y131" s="139"/>
      <c r="Z131" s="139"/>
      <c r="AA131" s="139"/>
      <c r="AB131" s="131"/>
      <c r="AC131" s="131"/>
      <c r="AD131" s="131"/>
      <c r="AE131" s="131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8"/>
      <c r="AS131" s="138"/>
      <c r="AT131" s="138"/>
      <c r="AU131" s="138"/>
      <c r="AV131" s="138"/>
      <c r="AW131" s="138"/>
      <c r="AX131" s="138"/>
      <c r="AY131" s="138"/>
      <c r="AZ131" s="138"/>
    </row>
    <row r="132" spans="1:52" ht="39" customHeight="1" thickBot="1">
      <c r="A132" s="633" t="s">
        <v>65</v>
      </c>
      <c r="B132" s="634"/>
      <c r="C132" s="634"/>
      <c r="D132" s="634"/>
      <c r="E132" s="634"/>
      <c r="F132" s="634"/>
      <c r="G132" s="634"/>
      <c r="H132" s="634"/>
      <c r="I132" s="634"/>
      <c r="J132" s="634"/>
      <c r="K132" s="634"/>
      <c r="L132" s="634"/>
      <c r="M132" s="634"/>
      <c r="N132" s="635"/>
      <c r="U132" s="353"/>
      <c r="V132" s="353"/>
      <c r="W132" s="354"/>
      <c r="X132" s="354"/>
    </row>
    <row r="133" spans="1:52" s="24" customFormat="1" ht="7.5" customHeight="1" thickBo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146"/>
      <c r="P133" s="218"/>
      <c r="Q133" s="147"/>
      <c r="R133" s="147"/>
      <c r="S133" s="134"/>
      <c r="T133" s="134"/>
      <c r="U133" s="355"/>
      <c r="V133" s="355"/>
      <c r="W133" s="356"/>
      <c r="X133" s="356"/>
      <c r="Y133" s="147"/>
      <c r="Z133" s="147"/>
      <c r="AA133" s="147"/>
      <c r="AB133" s="134"/>
      <c r="AC133" s="134"/>
      <c r="AD133" s="134"/>
      <c r="AE133" s="134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6"/>
      <c r="AS133" s="146"/>
      <c r="AT133" s="146"/>
      <c r="AU133" s="146"/>
      <c r="AV133" s="146"/>
      <c r="AW133" s="146"/>
      <c r="AX133" s="146"/>
      <c r="AY133" s="146"/>
      <c r="AZ133" s="146"/>
    </row>
    <row r="134" spans="1:52" s="36" customFormat="1" ht="22.5" customHeight="1">
      <c r="A134" s="526"/>
      <c r="B134" s="598" t="s">
        <v>50</v>
      </c>
      <c r="C134" s="601"/>
      <c r="D134" s="55" t="s">
        <v>9</v>
      </c>
      <c r="E134" s="60">
        <f>'Приложение 1 (ОТЧЕТНЫЙ ПЕРИОД)'!E541</f>
        <v>57.907000000000004</v>
      </c>
      <c r="F134" s="60">
        <f>'Приложение 1 (ОТЧЕТНЫЙ ПЕРИОД)'!F541</f>
        <v>57.908000000000001</v>
      </c>
      <c r="G134" s="60">
        <f>'Приложение 1 (ОТЧЕТНЫЙ ПЕРИОД)'!G541</f>
        <v>46.938000000000002</v>
      </c>
      <c r="H134" s="60">
        <f>'Приложение 1 (ОТЧЕТНЫЙ ПЕРИОД)'!H541</f>
        <v>56.6</v>
      </c>
      <c r="I134" s="60">
        <f>'Приложение 1 (ОТЧЕТНЫЙ ПЕРИОД)'!I541</f>
        <v>56.6</v>
      </c>
      <c r="J134" s="620"/>
      <c r="K134" s="60">
        <f>'Приложение 1 (ОТЧЕТНЫЙ ПЕРИОД)'!K541</f>
        <v>67.099999999999994</v>
      </c>
      <c r="L134" s="60">
        <f>'Приложение 1 (ОТЧЕТНЫЙ ПЕРИОД)'!L541</f>
        <v>77.3</v>
      </c>
      <c r="M134" s="60">
        <f>'Приложение 1 (ОТЧЕТНЫЙ ПЕРИОД)'!M541</f>
        <v>87.7</v>
      </c>
      <c r="N134" s="61">
        <f>'Приложение 1 (ОТЧЕТНЫЙ ПЕРИОД)'!N541</f>
        <v>403.20699999999999</v>
      </c>
      <c r="O134" s="148"/>
      <c r="P134" s="218"/>
      <c r="Q134" s="149"/>
      <c r="R134" s="630" t="str">
        <f>B134</f>
        <v>Всего субсидий из бюджета на инвестиционные цели вне национальных проектов</v>
      </c>
      <c r="S134" s="601" t="str">
        <f>D134</f>
        <v>Всего</v>
      </c>
      <c r="T134" s="94">
        <f>E134</f>
        <v>57.907000000000004</v>
      </c>
      <c r="U134" s="94">
        <f t="shared" ref="U134:V134" si="35">F134</f>
        <v>57.908000000000001</v>
      </c>
      <c r="V134" s="94">
        <f t="shared" si="35"/>
        <v>46.938000000000002</v>
      </c>
      <c r="W134" s="94">
        <f>F134/E134%</f>
        <v>100.00172690693697</v>
      </c>
      <c r="X134" s="160">
        <f>G134/F134%</f>
        <v>81.056158043793602</v>
      </c>
      <c r="Y134" s="149"/>
      <c r="Z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8"/>
      <c r="AS134" s="148"/>
      <c r="AT134" s="148"/>
      <c r="AU134" s="148"/>
      <c r="AV134" s="148"/>
      <c r="AW134" s="148"/>
      <c r="AX134" s="148"/>
      <c r="AY134" s="148"/>
      <c r="AZ134" s="148"/>
    </row>
    <row r="135" spans="1:52" s="36" customFormat="1" ht="22.5" customHeight="1">
      <c r="A135" s="527"/>
      <c r="B135" s="599"/>
      <c r="C135" s="602"/>
      <c r="D135" s="50" t="s">
        <v>18</v>
      </c>
      <c r="E135" s="71">
        <f>'Приложение 1 (ОТЧЕТНЫЙ ПЕРИОД)'!E542</f>
        <v>0</v>
      </c>
      <c r="F135" s="71">
        <f>'Приложение 1 (ОТЧЕТНЫЙ ПЕРИОД)'!F542</f>
        <v>0</v>
      </c>
      <c r="G135" s="71">
        <f>'Приложение 1 (ОТЧЕТНЫЙ ПЕРИОД)'!G542</f>
        <v>0</v>
      </c>
      <c r="H135" s="71">
        <f>'Приложение 1 (ОТЧЕТНЫЙ ПЕРИОД)'!H542</f>
        <v>0</v>
      </c>
      <c r="I135" s="71">
        <f>'Приложение 1 (ОТЧЕТНЫЙ ПЕРИОД)'!I542</f>
        <v>0</v>
      </c>
      <c r="J135" s="621"/>
      <c r="K135" s="71">
        <f>'Приложение 1 (ОТЧЕТНЫЙ ПЕРИОД)'!K542</f>
        <v>0</v>
      </c>
      <c r="L135" s="71">
        <f>'Приложение 1 (ОТЧЕТНЫЙ ПЕРИОД)'!L542</f>
        <v>0</v>
      </c>
      <c r="M135" s="71">
        <f>'Приложение 1 (ОТЧЕТНЫЙ ПЕРИОД)'!M542</f>
        <v>0</v>
      </c>
      <c r="N135" s="88">
        <f>'Приложение 1 (ОТЧЕТНЫЙ ПЕРИОД)'!N542</f>
        <v>0</v>
      </c>
      <c r="O135" s="148"/>
      <c r="P135" s="218"/>
      <c r="Q135" s="149"/>
      <c r="R135" s="631"/>
      <c r="S135" s="602"/>
      <c r="T135" s="157"/>
      <c r="U135" s="350"/>
      <c r="V135" s="350"/>
      <c r="W135" s="347"/>
      <c r="X135" s="343"/>
      <c r="Y135" s="149"/>
      <c r="Z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8"/>
      <c r="AS135" s="148"/>
      <c r="AT135" s="148"/>
      <c r="AU135" s="148"/>
      <c r="AV135" s="148"/>
      <c r="AW135" s="148"/>
      <c r="AX135" s="148"/>
      <c r="AY135" s="148"/>
      <c r="AZ135" s="148"/>
    </row>
    <row r="136" spans="1:52" s="36" customFormat="1" ht="22.5" customHeight="1">
      <c r="A136" s="527"/>
      <c r="B136" s="599"/>
      <c r="C136" s="602"/>
      <c r="D136" s="50" t="s">
        <v>10</v>
      </c>
      <c r="E136" s="71">
        <f>'Приложение 1 (ОТЧЕТНЫЙ ПЕРИОД)'!E543</f>
        <v>55.855000000000004</v>
      </c>
      <c r="F136" s="71">
        <f>'Приложение 1 (ОТЧЕТНЫЙ ПЕРИОД)'!F543</f>
        <v>55.850999999999999</v>
      </c>
      <c r="G136" s="71">
        <f>'Приложение 1 (ОТЧЕТНЫЙ ПЕРИОД)'!G543</f>
        <v>45.43</v>
      </c>
      <c r="H136" s="71">
        <f>'Приложение 1 (ОТЧЕТНЫЙ ПЕРИОД)'!H543</f>
        <v>54</v>
      </c>
      <c r="I136" s="71">
        <f>'Приложение 1 (ОТЧЕТНЫЙ ПЕРИОД)'!I543</f>
        <v>54</v>
      </c>
      <c r="J136" s="621"/>
      <c r="K136" s="71">
        <f>'Приложение 1 (ОТЧЕТНЫЙ ПЕРИОД)'!K543</f>
        <v>64</v>
      </c>
      <c r="L136" s="71">
        <f>'Приложение 1 (ОТЧЕТНЫЙ ПЕРИОД)'!L543</f>
        <v>74</v>
      </c>
      <c r="M136" s="71">
        <f>'Приложение 1 (ОТЧЕТНЫЙ ПЕРИОД)'!M543</f>
        <v>84</v>
      </c>
      <c r="N136" s="88">
        <f>'Приложение 1 (ОТЧЕТНЫЙ ПЕРИОД)'!N543</f>
        <v>385.85500000000002</v>
      </c>
      <c r="O136" s="148"/>
      <c r="P136" s="218"/>
      <c r="Q136" s="149"/>
      <c r="R136" s="631"/>
      <c r="S136" s="602"/>
      <c r="T136" s="157"/>
      <c r="U136" s="157"/>
      <c r="V136" s="157"/>
      <c r="W136" s="153"/>
      <c r="X136" s="154"/>
      <c r="Y136" s="149"/>
      <c r="Z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8"/>
      <c r="AS136" s="148"/>
      <c r="AT136" s="148"/>
      <c r="AU136" s="148"/>
      <c r="AV136" s="148"/>
      <c r="AW136" s="148"/>
      <c r="AX136" s="148"/>
      <c r="AY136" s="148"/>
      <c r="AZ136" s="148"/>
    </row>
    <row r="137" spans="1:52" s="36" customFormat="1" ht="22.5" customHeight="1" thickBot="1">
      <c r="A137" s="528"/>
      <c r="B137" s="600"/>
      <c r="C137" s="603"/>
      <c r="D137" s="49" t="s">
        <v>11</v>
      </c>
      <c r="E137" s="69">
        <f>'Приложение 1 (ОТЧЕТНЫЙ ПЕРИОД)'!E544</f>
        <v>2.052</v>
      </c>
      <c r="F137" s="69">
        <f>'Приложение 1 (ОТЧЕТНЫЙ ПЕРИОД)'!F544</f>
        <v>2.0569999999999999</v>
      </c>
      <c r="G137" s="69">
        <f>'Приложение 1 (ОТЧЕТНЫЙ ПЕРИОД)'!G544</f>
        <v>1.508</v>
      </c>
      <c r="H137" s="69">
        <f>'Приложение 1 (ОТЧЕТНЫЙ ПЕРИОД)'!H544</f>
        <v>2.6</v>
      </c>
      <c r="I137" s="69">
        <f>'Приложение 1 (ОТЧЕТНЫЙ ПЕРИОД)'!I544</f>
        <v>2.6</v>
      </c>
      <c r="J137" s="622"/>
      <c r="K137" s="69">
        <f>'Приложение 1 (ОТЧЕТНЫЙ ПЕРИОД)'!K544</f>
        <v>3.1</v>
      </c>
      <c r="L137" s="69">
        <f>'Приложение 1 (ОТЧЕТНЫЙ ПЕРИОД)'!L544</f>
        <v>3.3</v>
      </c>
      <c r="M137" s="69">
        <f>'Приложение 1 (ОТЧЕТНЫЙ ПЕРИОД)'!M544</f>
        <v>3.7</v>
      </c>
      <c r="N137" s="70">
        <f>'Приложение 1 (ОТЧЕТНЫЙ ПЕРИОД)'!N544</f>
        <v>17.352</v>
      </c>
      <c r="O137" s="148"/>
      <c r="P137" s="218"/>
      <c r="Q137" s="149"/>
      <c r="R137" s="632"/>
      <c r="S137" s="603"/>
      <c r="T137" s="158"/>
      <c r="U137" s="158"/>
      <c r="V137" s="158"/>
      <c r="W137" s="155"/>
      <c r="X137" s="156"/>
      <c r="Y137" s="149"/>
      <c r="Z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8"/>
      <c r="AS137" s="148"/>
      <c r="AT137" s="148"/>
      <c r="AU137" s="148"/>
      <c r="AV137" s="148"/>
      <c r="AW137" s="148"/>
      <c r="AX137" s="148"/>
      <c r="AY137" s="148"/>
      <c r="AZ137" s="148"/>
    </row>
    <row r="138" spans="1:52" ht="23.25">
      <c r="C138" s="91"/>
      <c r="D138" s="92" t="s">
        <v>66</v>
      </c>
      <c r="E138" s="93">
        <f>E135+E136+E137</f>
        <v>57.907000000000004</v>
      </c>
      <c r="F138" s="93">
        <f>F135+F136+F137</f>
        <v>57.908000000000001</v>
      </c>
      <c r="G138" s="93">
        <f>G135+G136+G137</f>
        <v>46.938000000000002</v>
      </c>
      <c r="H138" s="93">
        <f>H135+H136+H137</f>
        <v>56.6</v>
      </c>
      <c r="I138" s="93">
        <f>I135+I136+I137</f>
        <v>56.6</v>
      </c>
      <c r="J138" s="93"/>
      <c r="K138" s="93">
        <f>K135+K136+K137</f>
        <v>67.099999999999994</v>
      </c>
      <c r="L138" s="93">
        <f>L135+L136+L137</f>
        <v>77.3</v>
      </c>
      <c r="M138" s="93">
        <f>M135+M136+M137</f>
        <v>87.7</v>
      </c>
      <c r="N138" s="93">
        <f>N135+N136+N137</f>
        <v>403.20699999999999</v>
      </c>
      <c r="O138" s="143"/>
      <c r="P138" s="222">
        <f>SUM(E138:O138)</f>
        <v>911.26</v>
      </c>
    </row>
    <row r="139" spans="1:52" ht="23.25">
      <c r="D139" s="90" t="s">
        <v>66</v>
      </c>
      <c r="E139" s="89">
        <f>E138-E134</f>
        <v>0</v>
      </c>
      <c r="F139" s="89">
        <f>F138-F134</f>
        <v>0</v>
      </c>
      <c r="G139" s="89">
        <f>G138-G134</f>
        <v>0</v>
      </c>
      <c r="H139" s="89">
        <f>H138-H134</f>
        <v>0</v>
      </c>
      <c r="I139" s="89">
        <f>I138-I134</f>
        <v>0</v>
      </c>
      <c r="J139" s="89"/>
      <c r="K139" s="89">
        <f>K138-K134</f>
        <v>0</v>
      </c>
      <c r="L139" s="89">
        <f>L138-L134</f>
        <v>0</v>
      </c>
      <c r="M139" s="89">
        <f>M138-M134</f>
        <v>0</v>
      </c>
      <c r="N139" s="89">
        <f>N138-N134</f>
        <v>0</v>
      </c>
      <c r="P139" s="221">
        <f>SUM(E139:O139)</f>
        <v>0</v>
      </c>
    </row>
    <row r="140" spans="1:52">
      <c r="R140" s="226"/>
      <c r="S140" s="227"/>
      <c r="T140" s="227"/>
      <c r="U140" s="227"/>
      <c r="V140" s="227"/>
      <c r="W140" s="226"/>
      <c r="X140" s="226"/>
    </row>
    <row r="141" spans="1:52" ht="30.75">
      <c r="R141" s="228" t="s">
        <v>95</v>
      </c>
      <c r="S141" s="227"/>
      <c r="T141" s="227"/>
      <c r="U141" s="227"/>
      <c r="V141" s="227"/>
      <c r="W141" s="226"/>
      <c r="X141" s="226"/>
    </row>
    <row r="143" spans="1:52">
      <c r="X143" s="129" t="s">
        <v>82</v>
      </c>
    </row>
    <row r="144" spans="1:52" ht="57" customHeight="1" thickBot="1">
      <c r="R144" s="181" t="s">
        <v>70</v>
      </c>
      <c r="W144" s="137"/>
      <c r="X144" s="137"/>
    </row>
    <row r="145" spans="18:24" ht="237" thickBot="1">
      <c r="R145" s="150" t="str">
        <f>R4</f>
        <v>городской округ Спасск-Дальний</v>
      </c>
      <c r="S145" s="151" t="s">
        <v>71</v>
      </c>
      <c r="T145" s="151" t="s">
        <v>72</v>
      </c>
      <c r="U145" s="151" t="s">
        <v>74</v>
      </c>
      <c r="V145" s="197" t="str">
        <f>V4</f>
        <v>профинанси-ровано (кассовый расход) /исполнение 
на 16.12.2019</v>
      </c>
      <c r="W145" s="151" t="s">
        <v>69</v>
      </c>
      <c r="X145" s="152" t="s">
        <v>68</v>
      </c>
    </row>
    <row r="146" spans="18:24" ht="25.5">
      <c r="R146" s="623" t="str">
        <f>R5</f>
        <v xml:space="preserve">ВСЕГО </v>
      </c>
      <c r="S146" s="58" t="str">
        <f>S5</f>
        <v>Всего</v>
      </c>
      <c r="T146" s="58">
        <f>T5</f>
        <v>215.62900000000002</v>
      </c>
      <c r="U146" s="58">
        <f>U5</f>
        <v>210.40860000000004</v>
      </c>
      <c r="V146" s="58">
        <f>V5</f>
        <v>173.95539000000002</v>
      </c>
      <c r="W146" s="58">
        <f>W5</f>
        <v>97.578989839029077</v>
      </c>
      <c r="X146" s="58">
        <f>X5</f>
        <v>82.67503799749629</v>
      </c>
    </row>
    <row r="147" spans="18:24">
      <c r="R147" s="624"/>
      <c r="S147" s="157"/>
      <c r="T147" s="157"/>
      <c r="U147" s="157"/>
      <c r="V147" s="157"/>
      <c r="W147" s="153"/>
      <c r="X147" s="154"/>
    </row>
    <row r="148" spans="18:24">
      <c r="R148" s="624"/>
      <c r="S148" s="157"/>
      <c r="T148" s="157"/>
      <c r="U148" s="157"/>
      <c r="V148" s="157"/>
      <c r="W148" s="153"/>
      <c r="X148" s="154"/>
    </row>
    <row r="149" spans="18:24" ht="21" thickBot="1">
      <c r="R149" s="625"/>
      <c r="S149" s="158"/>
      <c r="T149" s="158"/>
      <c r="U149" s="158"/>
      <c r="V149" s="158"/>
      <c r="W149" s="155"/>
      <c r="X149" s="156"/>
    </row>
    <row r="150" spans="18:24" ht="25.5">
      <c r="R150" s="626" t="str">
        <f t="shared" ref="R150:X150" si="36">R36</f>
        <v>ДЕМОГРАФИЯ</v>
      </c>
      <c r="S150" s="159" t="str">
        <f t="shared" si="36"/>
        <v>Всего</v>
      </c>
      <c r="T150" s="159">
        <f t="shared" si="36"/>
        <v>58.650000000000006</v>
      </c>
      <c r="U150" s="159">
        <f t="shared" si="36"/>
        <v>58.341999999999999</v>
      </c>
      <c r="V150" s="159">
        <f t="shared" si="36"/>
        <v>37.813500000000005</v>
      </c>
      <c r="W150" s="346">
        <f t="shared" si="36"/>
        <v>99.474850809889162</v>
      </c>
      <c r="X150" s="346">
        <f t="shared" si="36"/>
        <v>64.813513420863202</v>
      </c>
    </row>
    <row r="151" spans="18:24">
      <c r="R151" s="627"/>
      <c r="S151" s="157"/>
      <c r="T151" s="157"/>
      <c r="U151" s="157"/>
      <c r="V151" s="157"/>
      <c r="W151" s="347"/>
      <c r="X151" s="343"/>
    </row>
    <row r="152" spans="18:24">
      <c r="R152" s="627"/>
      <c r="S152" s="157"/>
      <c r="T152" s="157"/>
      <c r="U152" s="157"/>
      <c r="V152" s="157"/>
      <c r="W152" s="347"/>
      <c r="X152" s="343"/>
    </row>
    <row r="153" spans="18:24" ht="21" thickBot="1">
      <c r="R153" s="628"/>
      <c r="S153" s="158"/>
      <c r="T153" s="158"/>
      <c r="U153" s="158"/>
      <c r="V153" s="158"/>
      <c r="W153" s="348"/>
      <c r="X153" s="344"/>
    </row>
    <row r="154" spans="18:24" ht="25.5">
      <c r="R154" s="626" t="str">
        <f t="shared" ref="R154:X154" si="37">R43</f>
        <v>ЗДРАВООХРАНЕНИЕ</v>
      </c>
      <c r="S154" s="159" t="str">
        <f t="shared" si="37"/>
        <v>Всего</v>
      </c>
      <c r="T154" s="159">
        <f t="shared" si="37"/>
        <v>1.0149999999999999</v>
      </c>
      <c r="U154" s="159">
        <f t="shared" si="37"/>
        <v>1.0149999999999999</v>
      </c>
      <c r="V154" s="159">
        <f t="shared" si="37"/>
        <v>1.0149999999999999</v>
      </c>
      <c r="W154" s="346">
        <f t="shared" si="37"/>
        <v>100</v>
      </c>
      <c r="X154" s="346">
        <f t="shared" si="37"/>
        <v>100</v>
      </c>
    </row>
    <row r="155" spans="18:24">
      <c r="R155" s="627"/>
      <c r="S155" s="157"/>
      <c r="T155" s="157"/>
      <c r="U155" s="157"/>
      <c r="V155" s="157"/>
      <c r="W155" s="347"/>
      <c r="X155" s="343"/>
    </row>
    <row r="156" spans="18:24">
      <c r="R156" s="627"/>
      <c r="S156" s="157"/>
      <c r="T156" s="157"/>
      <c r="U156" s="157"/>
      <c r="V156" s="157"/>
      <c r="W156" s="347"/>
      <c r="X156" s="343"/>
    </row>
    <row r="157" spans="18:24" ht="21" thickBot="1">
      <c r="R157" s="628"/>
      <c r="S157" s="158"/>
      <c r="T157" s="158"/>
      <c r="U157" s="158"/>
      <c r="V157" s="158"/>
      <c r="W157" s="348"/>
      <c r="X157" s="344"/>
    </row>
    <row r="158" spans="18:24" ht="25.5">
      <c r="R158" s="626" t="str">
        <f t="shared" ref="R158:X158" si="38">R61</f>
        <v>ОБРАЗОВАНИЕ</v>
      </c>
      <c r="S158" s="159" t="str">
        <f t="shared" si="38"/>
        <v>Всего</v>
      </c>
      <c r="T158" s="159">
        <f t="shared" si="38"/>
        <v>61.72</v>
      </c>
      <c r="U158" s="159">
        <f t="shared" si="38"/>
        <v>57.83</v>
      </c>
      <c r="V158" s="159">
        <f t="shared" si="38"/>
        <v>57.760000000000005</v>
      </c>
      <c r="W158" s="346">
        <f t="shared" si="38"/>
        <v>93.697342838626057</v>
      </c>
      <c r="X158" s="346">
        <f t="shared" si="38"/>
        <v>99.878955559398236</v>
      </c>
    </row>
    <row r="159" spans="18:24">
      <c r="R159" s="627"/>
      <c r="S159" s="157"/>
      <c r="T159" s="157"/>
      <c r="U159" s="157"/>
      <c r="V159" s="157"/>
      <c r="W159" s="347"/>
      <c r="X159" s="343"/>
    </row>
    <row r="160" spans="18:24">
      <c r="R160" s="627"/>
      <c r="S160" s="157"/>
      <c r="T160" s="157"/>
      <c r="U160" s="157"/>
      <c r="V160" s="157"/>
      <c r="W160" s="347"/>
      <c r="X160" s="343"/>
    </row>
    <row r="161" spans="18:24" ht="21" thickBot="1">
      <c r="R161" s="628"/>
      <c r="S161" s="158"/>
      <c r="T161" s="158"/>
      <c r="U161" s="158"/>
      <c r="V161" s="158"/>
      <c r="W161" s="348"/>
      <c r="X161" s="344"/>
    </row>
    <row r="162" spans="18:24" ht="25.5">
      <c r="R162" s="626" t="str">
        <f t="shared" ref="R162:X162" si="39">R68</f>
        <v>ЖИЛЬЕ И ГОРОДСКАЯ СРЕДА</v>
      </c>
      <c r="S162" s="159" t="str">
        <f t="shared" si="39"/>
        <v>Всего</v>
      </c>
      <c r="T162" s="159">
        <f t="shared" si="39"/>
        <v>27.41</v>
      </c>
      <c r="U162" s="159">
        <f t="shared" si="39"/>
        <v>26.436599999999999</v>
      </c>
      <c r="V162" s="159">
        <f t="shared" si="39"/>
        <v>26.436599999999999</v>
      </c>
      <c r="W162" s="346">
        <f t="shared" si="39"/>
        <v>96.448741335279081</v>
      </c>
      <c r="X162" s="346">
        <f t="shared" si="39"/>
        <v>100</v>
      </c>
    </row>
    <row r="163" spans="18:24">
      <c r="R163" s="627"/>
      <c r="S163" s="157"/>
      <c r="T163" s="157"/>
      <c r="U163" s="157"/>
      <c r="V163" s="157"/>
      <c r="W163" s="347"/>
      <c r="X163" s="343"/>
    </row>
    <row r="164" spans="18:24">
      <c r="R164" s="627"/>
      <c r="S164" s="157"/>
      <c r="T164" s="157"/>
      <c r="U164" s="157"/>
      <c r="V164" s="157"/>
      <c r="W164" s="347"/>
      <c r="X164" s="343"/>
    </row>
    <row r="165" spans="18:24" ht="21" thickBot="1">
      <c r="R165" s="628"/>
      <c r="S165" s="158"/>
      <c r="T165" s="158"/>
      <c r="U165" s="158"/>
      <c r="V165" s="158"/>
      <c r="W165" s="348"/>
      <c r="X165" s="344"/>
    </row>
    <row r="166" spans="18:24" ht="25.5">
      <c r="R166" s="626" t="str">
        <f t="shared" ref="R166:X166" si="40">R75</f>
        <v>ЭКОЛОГИЯ</v>
      </c>
      <c r="S166" s="159" t="str">
        <f t="shared" si="40"/>
        <v>Всего</v>
      </c>
      <c r="T166" s="159">
        <f t="shared" si="40"/>
        <v>4.9470000000000001</v>
      </c>
      <c r="U166" s="159">
        <f t="shared" si="40"/>
        <v>4.9470000000000001</v>
      </c>
      <c r="V166" s="159">
        <f t="shared" si="40"/>
        <v>6.1289999999999997E-2</v>
      </c>
      <c r="W166" s="346">
        <f t="shared" si="40"/>
        <v>100</v>
      </c>
      <c r="X166" s="346">
        <f t="shared" si="40"/>
        <v>1.2389326864766526</v>
      </c>
    </row>
    <row r="167" spans="18:24">
      <c r="R167" s="627"/>
      <c r="S167" s="157"/>
      <c r="T167" s="157"/>
      <c r="U167" s="157"/>
      <c r="V167" s="157"/>
      <c r="W167" s="347"/>
      <c r="X167" s="343"/>
    </row>
    <row r="168" spans="18:24">
      <c r="R168" s="627"/>
      <c r="S168" s="157"/>
      <c r="T168" s="157"/>
      <c r="U168" s="157"/>
      <c r="V168" s="157"/>
      <c r="W168" s="347"/>
      <c r="X168" s="343"/>
    </row>
    <row r="169" spans="18:24" ht="21" thickBot="1">
      <c r="R169" s="628"/>
      <c r="S169" s="158"/>
      <c r="T169" s="158"/>
      <c r="U169" s="158"/>
      <c r="V169" s="158"/>
      <c r="W169" s="348"/>
      <c r="X169" s="344"/>
    </row>
    <row r="170" spans="18:24" ht="25.5">
      <c r="R170" s="626" t="str">
        <f t="shared" ref="R170:X170" si="41">R82</f>
        <v>БЕЗОПАСНЫЕ И КАЧЕСТВЕННЫЕ АВТОМОБИЛЬНЫЕ ДОРОГИ</v>
      </c>
      <c r="S170" s="159" t="str">
        <f t="shared" si="41"/>
        <v>Всего</v>
      </c>
      <c r="T170" s="159">
        <f t="shared" si="41"/>
        <v>0</v>
      </c>
      <c r="U170" s="159">
        <f t="shared" si="41"/>
        <v>0</v>
      </c>
      <c r="V170" s="159">
        <f t="shared" si="41"/>
        <v>0</v>
      </c>
      <c r="W170" s="346" t="e">
        <f t="shared" si="41"/>
        <v>#DIV/0!</v>
      </c>
      <c r="X170" s="346" t="e">
        <f t="shared" si="41"/>
        <v>#DIV/0!</v>
      </c>
    </row>
    <row r="171" spans="18:24">
      <c r="R171" s="627"/>
      <c r="S171" s="157"/>
      <c r="T171" s="157"/>
      <c r="U171" s="157"/>
      <c r="V171" s="157"/>
      <c r="W171" s="347"/>
      <c r="X171" s="343"/>
    </row>
    <row r="172" spans="18:24" ht="42.75" customHeight="1">
      <c r="R172" s="627"/>
      <c r="S172" s="157"/>
      <c r="T172" s="157"/>
      <c r="U172" s="157"/>
      <c r="V172" s="157"/>
      <c r="W172" s="347"/>
      <c r="X172" s="343"/>
    </row>
    <row r="173" spans="18:24" ht="21" thickBot="1">
      <c r="R173" s="628"/>
      <c r="S173" s="158"/>
      <c r="T173" s="158"/>
      <c r="U173" s="158"/>
      <c r="V173" s="158"/>
      <c r="W173" s="348"/>
      <c r="X173" s="344"/>
    </row>
    <row r="174" spans="18:24" ht="25.5">
      <c r="R174" s="626" t="str">
        <f t="shared" ref="R174:X174" si="42">R89</f>
        <v>ПРОИЗВОДИТЕЛЬНОСТЬ ТРУДА</v>
      </c>
      <c r="S174" s="159" t="str">
        <f t="shared" si="42"/>
        <v>Всего</v>
      </c>
      <c r="T174" s="159">
        <f t="shared" si="42"/>
        <v>0</v>
      </c>
      <c r="U174" s="159">
        <f t="shared" si="42"/>
        <v>0</v>
      </c>
      <c r="V174" s="159">
        <f t="shared" si="42"/>
        <v>0</v>
      </c>
      <c r="W174" s="346" t="e">
        <f t="shared" si="42"/>
        <v>#DIV/0!</v>
      </c>
      <c r="X174" s="346" t="e">
        <f t="shared" si="42"/>
        <v>#DIV/0!</v>
      </c>
    </row>
    <row r="175" spans="18:24">
      <c r="R175" s="627"/>
      <c r="S175" s="157"/>
      <c r="T175" s="157"/>
      <c r="U175" s="157"/>
      <c r="V175" s="157"/>
      <c r="W175" s="347"/>
      <c r="X175" s="343"/>
    </row>
    <row r="176" spans="18:24">
      <c r="R176" s="627"/>
      <c r="S176" s="157"/>
      <c r="T176" s="157"/>
      <c r="U176" s="157"/>
      <c r="V176" s="157"/>
      <c r="W176" s="347"/>
      <c r="X176" s="343"/>
    </row>
    <row r="177" spans="18:24" ht="21" thickBot="1">
      <c r="R177" s="628"/>
      <c r="S177" s="158"/>
      <c r="T177" s="158"/>
      <c r="U177" s="158"/>
      <c r="V177" s="158"/>
      <c r="W177" s="348"/>
      <c r="X177" s="344"/>
    </row>
    <row r="178" spans="18:24" ht="25.5">
      <c r="R178" s="626" t="str">
        <f t="shared" ref="R178:X178" si="43">R96</f>
        <v>НАУКА</v>
      </c>
      <c r="S178" s="159" t="str">
        <f t="shared" si="43"/>
        <v>Всего</v>
      </c>
      <c r="T178" s="159">
        <f t="shared" si="43"/>
        <v>0</v>
      </c>
      <c r="U178" s="159">
        <f t="shared" si="43"/>
        <v>0</v>
      </c>
      <c r="V178" s="159">
        <f t="shared" si="43"/>
        <v>0</v>
      </c>
      <c r="W178" s="346" t="e">
        <f t="shared" si="43"/>
        <v>#DIV/0!</v>
      </c>
      <c r="X178" s="346" t="e">
        <f t="shared" si="43"/>
        <v>#DIV/0!</v>
      </c>
    </row>
    <row r="179" spans="18:24">
      <c r="R179" s="627"/>
      <c r="S179" s="157"/>
      <c r="T179" s="157"/>
      <c r="U179" s="157"/>
      <c r="V179" s="157"/>
      <c r="W179" s="347"/>
      <c r="X179" s="343"/>
    </row>
    <row r="180" spans="18:24">
      <c r="R180" s="627"/>
      <c r="S180" s="157"/>
      <c r="T180" s="157"/>
      <c r="U180" s="157"/>
      <c r="V180" s="157"/>
      <c r="W180" s="347"/>
      <c r="X180" s="343"/>
    </row>
    <row r="181" spans="18:24" ht="21" thickBot="1">
      <c r="R181" s="628"/>
      <c r="S181" s="158"/>
      <c r="T181" s="158"/>
      <c r="U181" s="158"/>
      <c r="V181" s="158"/>
      <c r="W181" s="348"/>
      <c r="X181" s="344"/>
    </row>
    <row r="182" spans="18:24" ht="25.5">
      <c r="R182" s="626" t="str">
        <f t="shared" ref="R182:X182" si="44">R103</f>
        <v>ЦИФРОВАЯ ЭКОНОМИКА</v>
      </c>
      <c r="S182" s="159" t="str">
        <f t="shared" si="44"/>
        <v>Всего</v>
      </c>
      <c r="T182" s="159">
        <f t="shared" si="44"/>
        <v>0.25</v>
      </c>
      <c r="U182" s="159">
        <f t="shared" si="44"/>
        <v>0.2</v>
      </c>
      <c r="V182" s="159">
        <f t="shared" si="44"/>
        <v>0.2</v>
      </c>
      <c r="W182" s="346">
        <f t="shared" si="44"/>
        <v>80</v>
      </c>
      <c r="X182" s="346">
        <f t="shared" si="44"/>
        <v>100</v>
      </c>
    </row>
    <row r="183" spans="18:24">
      <c r="R183" s="627"/>
      <c r="S183" s="157"/>
      <c r="T183" s="157"/>
      <c r="U183" s="157"/>
      <c r="V183" s="157"/>
      <c r="W183" s="347"/>
      <c r="X183" s="343"/>
    </row>
    <row r="184" spans="18:24">
      <c r="R184" s="627"/>
      <c r="S184" s="157"/>
      <c r="T184" s="157"/>
      <c r="U184" s="157"/>
      <c r="V184" s="157"/>
      <c r="W184" s="347"/>
      <c r="X184" s="343"/>
    </row>
    <row r="185" spans="18:24" ht="21" thickBot="1">
      <c r="R185" s="628"/>
      <c r="S185" s="158"/>
      <c r="T185" s="158"/>
      <c r="U185" s="158"/>
      <c r="V185" s="158"/>
      <c r="W185" s="348"/>
      <c r="X185" s="344"/>
    </row>
    <row r="186" spans="18:24" ht="25.5">
      <c r="R186" s="626" t="str">
        <f t="shared" ref="R186:X186" si="45">R110</f>
        <v>КУЛЬТУРА</v>
      </c>
      <c r="S186" s="159" t="str">
        <f t="shared" si="45"/>
        <v>Всего</v>
      </c>
      <c r="T186" s="159">
        <f t="shared" si="45"/>
        <v>3.7300000000000004</v>
      </c>
      <c r="U186" s="159">
        <f t="shared" si="45"/>
        <v>3.73</v>
      </c>
      <c r="V186" s="159">
        <f t="shared" si="45"/>
        <v>3.7310000000000003</v>
      </c>
      <c r="W186" s="346">
        <f t="shared" si="45"/>
        <v>99.999999999999986</v>
      </c>
      <c r="X186" s="349">
        <f t="shared" si="45"/>
        <v>100.02680965147454</v>
      </c>
    </row>
    <row r="187" spans="18:24">
      <c r="R187" s="627"/>
      <c r="S187" s="157"/>
      <c r="T187" s="157"/>
      <c r="U187" s="157"/>
      <c r="V187" s="157"/>
      <c r="W187" s="347"/>
      <c r="X187" s="343"/>
    </row>
    <row r="188" spans="18:24">
      <c r="R188" s="627"/>
      <c r="S188" s="157"/>
      <c r="T188" s="157"/>
      <c r="U188" s="157"/>
      <c r="V188" s="157"/>
      <c r="W188" s="347"/>
      <c r="X188" s="343"/>
    </row>
    <row r="189" spans="18:24" ht="21" thickBot="1">
      <c r="R189" s="628"/>
      <c r="S189" s="158"/>
      <c r="T189" s="158"/>
      <c r="U189" s="158"/>
      <c r="V189" s="158"/>
      <c r="W189" s="348"/>
      <c r="X189" s="344"/>
    </row>
    <row r="190" spans="18:24" ht="25.5">
      <c r="R190" s="626" t="str">
        <f t="shared" ref="R190:X190" si="46">R117</f>
        <v>МАЛОЕ И СРЕДНЕЕ ПРЕДПРИНИМАТЕЛЬСТВО</v>
      </c>
      <c r="S190" s="159" t="str">
        <f t="shared" si="46"/>
        <v>Всего</v>
      </c>
      <c r="T190" s="159">
        <f t="shared" si="46"/>
        <v>0</v>
      </c>
      <c r="U190" s="159">
        <f t="shared" si="46"/>
        <v>0</v>
      </c>
      <c r="V190" s="159">
        <f t="shared" si="46"/>
        <v>0</v>
      </c>
      <c r="W190" s="346" t="e">
        <f t="shared" si="46"/>
        <v>#DIV/0!</v>
      </c>
      <c r="X190" s="346" t="e">
        <f t="shared" si="46"/>
        <v>#DIV/0!</v>
      </c>
    </row>
    <row r="191" spans="18:24">
      <c r="R191" s="627"/>
      <c r="S191" s="157"/>
      <c r="T191" s="157"/>
      <c r="U191" s="157"/>
      <c r="V191" s="157"/>
      <c r="W191" s="347"/>
      <c r="X191" s="343"/>
    </row>
    <row r="192" spans="18:24">
      <c r="R192" s="627"/>
      <c r="S192" s="157"/>
      <c r="T192" s="157"/>
      <c r="U192" s="157"/>
      <c r="V192" s="157"/>
      <c r="W192" s="347"/>
      <c r="X192" s="343"/>
    </row>
    <row r="193" spans="18:24" ht="21" thickBot="1">
      <c r="R193" s="628"/>
      <c r="S193" s="158"/>
      <c r="T193" s="158"/>
      <c r="U193" s="158"/>
      <c r="V193" s="158"/>
      <c r="W193" s="348"/>
      <c r="X193" s="344"/>
    </row>
    <row r="194" spans="18:24" ht="25.5">
      <c r="R194" s="626" t="str">
        <f t="shared" ref="R194:X194" si="47">R124</f>
        <v>МЕЖДУНАРОДНАЯ КООПЕРАЦИЯ И ЭКСПОРТ</v>
      </c>
      <c r="S194" s="159" t="str">
        <f t="shared" si="47"/>
        <v>Всего</v>
      </c>
      <c r="T194" s="159">
        <f t="shared" si="47"/>
        <v>0</v>
      </c>
      <c r="U194" s="159">
        <f t="shared" si="47"/>
        <v>0</v>
      </c>
      <c r="V194" s="159">
        <f t="shared" si="47"/>
        <v>0</v>
      </c>
      <c r="W194" s="346" t="e">
        <f t="shared" si="47"/>
        <v>#DIV/0!</v>
      </c>
      <c r="X194" s="346" t="e">
        <f t="shared" si="47"/>
        <v>#DIV/0!</v>
      </c>
    </row>
    <row r="195" spans="18:24">
      <c r="R195" s="627"/>
      <c r="S195" s="157"/>
      <c r="T195" s="157"/>
      <c r="U195" s="157"/>
      <c r="V195" s="157"/>
      <c r="W195" s="347"/>
      <c r="X195" s="343"/>
    </row>
    <row r="196" spans="18:24">
      <c r="R196" s="627"/>
      <c r="S196" s="157"/>
      <c r="T196" s="157"/>
      <c r="U196" s="157"/>
      <c r="V196" s="157"/>
      <c r="W196" s="347"/>
      <c r="X196" s="343"/>
    </row>
    <row r="197" spans="18:24" ht="21" thickBot="1">
      <c r="R197" s="628"/>
      <c r="S197" s="158"/>
      <c r="T197" s="158"/>
      <c r="U197" s="158"/>
      <c r="V197" s="158"/>
      <c r="W197" s="348"/>
      <c r="X197" s="344"/>
    </row>
    <row r="198" spans="18:24" ht="23.25">
      <c r="R198" s="636" t="str">
        <f t="shared" ref="R198:X198" si="48">R134</f>
        <v>Всего субсидий из бюджета на инвестиционные цели вне национальных проектов</v>
      </c>
      <c r="S198" s="601" t="str">
        <f t="shared" si="48"/>
        <v>Всего</v>
      </c>
      <c r="T198" s="94">
        <f t="shared" si="48"/>
        <v>57.907000000000004</v>
      </c>
      <c r="U198" s="94">
        <f t="shared" si="48"/>
        <v>57.908000000000001</v>
      </c>
      <c r="V198" s="94">
        <f t="shared" si="48"/>
        <v>46.938000000000002</v>
      </c>
      <c r="W198" s="94">
        <f t="shared" si="48"/>
        <v>100.00172690693697</v>
      </c>
      <c r="X198" s="94">
        <f t="shared" si="48"/>
        <v>81.056158043793602</v>
      </c>
    </row>
    <row r="199" spans="18:24">
      <c r="R199" s="637"/>
      <c r="S199" s="602"/>
      <c r="T199" s="157"/>
      <c r="U199" s="157"/>
      <c r="V199" s="157"/>
      <c r="W199" s="153"/>
      <c r="X199" s="154"/>
    </row>
    <row r="200" spans="18:24">
      <c r="R200" s="637"/>
      <c r="S200" s="602"/>
      <c r="T200" s="157"/>
      <c r="U200" s="157"/>
      <c r="V200" s="157"/>
      <c r="W200" s="153"/>
      <c r="X200" s="154"/>
    </row>
    <row r="201" spans="18:24" ht="21" thickBot="1">
      <c r="R201" s="638"/>
      <c r="S201" s="603"/>
      <c r="T201" s="158"/>
      <c r="U201" s="158"/>
      <c r="V201" s="158"/>
      <c r="W201" s="155"/>
      <c r="X201" s="156"/>
    </row>
    <row r="205" spans="18:24">
      <c r="S205" s="92" t="s">
        <v>66</v>
      </c>
      <c r="T205" s="229">
        <f>T146</f>
        <v>215.62900000000002</v>
      </c>
      <c r="U205" s="229">
        <f t="shared" ref="U205:V205" si="49">U146</f>
        <v>210.40860000000004</v>
      </c>
      <c r="V205" s="229">
        <f t="shared" si="49"/>
        <v>173.95539000000002</v>
      </c>
    </row>
    <row r="206" spans="18:24">
      <c r="S206" s="90" t="s">
        <v>66</v>
      </c>
      <c r="T206" s="230">
        <f>T150+T154+T158+T162+T166+T170+T174+T178+T182+T186+T190+T194+T198</f>
        <v>215.62900000000002</v>
      </c>
      <c r="U206" s="230">
        <f t="shared" ref="U206:V206" si="50">U150+U154+U158+U162+U166+U170+U174+U178+U182+U186+U190+U194+U198</f>
        <v>210.40859999999998</v>
      </c>
      <c r="V206" s="230">
        <f t="shared" si="50"/>
        <v>173.95539000000002</v>
      </c>
    </row>
    <row r="207" spans="18:24">
      <c r="S207" s="90" t="s">
        <v>66</v>
      </c>
      <c r="T207" s="230">
        <f>T205-T206</f>
        <v>0</v>
      </c>
      <c r="U207" s="230">
        <f t="shared" ref="U207:V207" si="51">U205-U206</f>
        <v>0</v>
      </c>
      <c r="V207" s="230">
        <f t="shared" si="51"/>
        <v>0</v>
      </c>
    </row>
  </sheetData>
  <mergeCells count="103">
    <mergeCell ref="R186:R189"/>
    <mergeCell ref="R190:R193"/>
    <mergeCell ref="R194:R197"/>
    <mergeCell ref="R198:R201"/>
    <mergeCell ref="S198:S201"/>
    <mergeCell ref="R166:R169"/>
    <mergeCell ref="R170:R173"/>
    <mergeCell ref="R174:R177"/>
    <mergeCell ref="R178:R181"/>
    <mergeCell ref="R182:R185"/>
    <mergeCell ref="R146:R149"/>
    <mergeCell ref="R150:R153"/>
    <mergeCell ref="R154:R157"/>
    <mergeCell ref="R158:R161"/>
    <mergeCell ref="R162:R165"/>
    <mergeCell ref="A56:A57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5:R8"/>
    <mergeCell ref="R36:R39"/>
    <mergeCell ref="R43:R46"/>
    <mergeCell ref="R61:R64"/>
    <mergeCell ref="R68:R71"/>
    <mergeCell ref="J134:J137"/>
    <mergeCell ref="A103:A106"/>
    <mergeCell ref="C103:C106"/>
    <mergeCell ref="J103:J106"/>
    <mergeCell ref="B104:B106"/>
    <mergeCell ref="A110:A113"/>
    <mergeCell ref="C110:C113"/>
    <mergeCell ref="J110:J113"/>
    <mergeCell ref="B111:B113"/>
    <mergeCell ref="C117:C120"/>
    <mergeCell ref="J117:J120"/>
    <mergeCell ref="B118:B120"/>
    <mergeCell ref="A124:A127"/>
    <mergeCell ref="C124:C127"/>
    <mergeCell ref="J124:J127"/>
    <mergeCell ref="B125:B127"/>
    <mergeCell ref="A89:A92"/>
    <mergeCell ref="C89:C92"/>
    <mergeCell ref="J89:J92"/>
    <mergeCell ref="J96:J99"/>
    <mergeCell ref="B97:B99"/>
    <mergeCell ref="B83:B85"/>
    <mergeCell ref="A75:A78"/>
    <mergeCell ref="C75:C78"/>
    <mergeCell ref="J75:J78"/>
    <mergeCell ref="B76:B78"/>
    <mergeCell ref="A82:A85"/>
    <mergeCell ref="C82:C85"/>
    <mergeCell ref="J82:J85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A2:J2"/>
    <mergeCell ref="K2:N2"/>
    <mergeCell ref="C3:D3"/>
    <mergeCell ref="E3:I3"/>
    <mergeCell ref="J3:J4"/>
    <mergeCell ref="K3:M3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C18:C21"/>
    <mergeCell ref="J18:J21"/>
  </mergeCells>
  <pageMargins left="0.19685039370078741" right="0.19685039370078741" top="0.19685039370078741" bottom="0.19685039370078741" header="0.15748031496062992" footer="0.15748031496062992"/>
  <pageSetup paperSize="9" scale="37" fitToHeight="0" orientation="landscape" r:id="rId1"/>
  <rowBreaks count="1" manualBreakCount="1">
    <brk id="8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 (ОТЧЕТНЫЙ ПЕРИОД)</vt:lpstr>
      <vt:lpstr>Приложение 2 (СВОД)</vt:lpstr>
      <vt:lpstr>'Приложение 1 (ОТЧЕТНЫЙ ПЕРИОД)'!Заголовки_для_печати</vt:lpstr>
      <vt:lpstr>'Приложение 2 (СВОД)'!Заголовки_для_печати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vlasova_va</cp:lastModifiedBy>
  <cp:revision>3</cp:revision>
  <cp:lastPrinted>2019-12-16T06:39:58Z</cp:lastPrinted>
  <dcterms:created xsi:type="dcterms:W3CDTF">2018-11-23T05:25:27Z</dcterms:created>
  <dcterms:modified xsi:type="dcterms:W3CDTF">2019-12-16T07:12:50Z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